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lena/Desktop/GPC1 Paper/Fig.2 modified/"/>
    </mc:Choice>
  </mc:AlternateContent>
  <xr:revisionPtr revIDLastSave="0" documentId="13_ncr:1_{960DA995-E1F2-0942-A219-B29B34911E3A}" xr6:coauthVersionLast="47" xr6:coauthVersionMax="47" xr10:uidLastSave="{00000000-0000-0000-0000-000000000000}"/>
  <bookViews>
    <workbookView xWindow="0" yWindow="500" windowWidth="28800" windowHeight="16500" xr2:uid="{7B7A4495-0D3D-D549-8B8A-5A2722CC5574}"/>
  </bookViews>
  <sheets>
    <sheet name="Fig. 2A" sheetId="1" r:id="rId1"/>
    <sheet name="Fig. 2B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1" l="1"/>
  <c r="P62" i="1"/>
  <c r="O63" i="1"/>
  <c r="O62" i="1"/>
  <c r="P54" i="1"/>
  <c r="P53" i="1"/>
  <c r="O54" i="1"/>
  <c r="O53" i="1"/>
  <c r="P60" i="1"/>
  <c r="O60" i="1"/>
  <c r="M60" i="1"/>
  <c r="N60" i="1"/>
  <c r="P59" i="1"/>
  <c r="O59" i="1"/>
  <c r="M59" i="1"/>
  <c r="N59" i="1"/>
  <c r="P58" i="1"/>
  <c r="O58" i="1"/>
  <c r="M58" i="1"/>
  <c r="N58" i="1"/>
  <c r="P57" i="1"/>
  <c r="O57" i="1"/>
  <c r="M57" i="1"/>
  <c r="N57" i="1"/>
  <c r="P51" i="1"/>
  <c r="O51" i="1"/>
  <c r="M51" i="1"/>
  <c r="N51" i="1"/>
  <c r="P50" i="1"/>
  <c r="O50" i="1"/>
  <c r="M50" i="1"/>
  <c r="N50" i="1"/>
  <c r="P49" i="1"/>
  <c r="O49" i="1"/>
  <c r="M49" i="1"/>
  <c r="N49" i="1"/>
  <c r="P48" i="1"/>
  <c r="O48" i="1"/>
  <c r="M48" i="1"/>
  <c r="N48" i="1"/>
  <c r="P45" i="1"/>
  <c r="P44" i="1"/>
  <c r="O45" i="1"/>
  <c r="O44" i="1"/>
  <c r="P42" i="1"/>
  <c r="O42" i="1"/>
  <c r="P41" i="1"/>
  <c r="O41" i="1"/>
  <c r="P40" i="1"/>
  <c r="O40" i="1"/>
  <c r="P39" i="1"/>
  <c r="O39" i="1"/>
  <c r="M42" i="1"/>
  <c r="M41" i="1"/>
  <c r="M40" i="1"/>
  <c r="M39" i="1"/>
  <c r="N42" i="1"/>
  <c r="N41" i="1"/>
  <c r="N40" i="1"/>
  <c r="N39" i="1"/>
  <c r="M63" i="1"/>
  <c r="M53" i="1"/>
  <c r="M45" i="1"/>
  <c r="O42" i="7"/>
  <c r="O41" i="7"/>
  <c r="O36" i="7"/>
  <c r="O37" i="7"/>
  <c r="O38" i="7"/>
  <c r="O39" i="7"/>
  <c r="O35" i="7"/>
  <c r="N42" i="7"/>
  <c r="N41" i="7"/>
  <c r="N36" i="7"/>
  <c r="N37" i="7"/>
  <c r="N38" i="7"/>
  <c r="N39" i="7"/>
  <c r="N35" i="7"/>
  <c r="L36" i="7"/>
  <c r="L37" i="7"/>
  <c r="L38" i="7"/>
  <c r="L39" i="7"/>
  <c r="L35" i="7"/>
  <c r="M36" i="7"/>
  <c r="M37" i="7"/>
  <c r="M38" i="7"/>
  <c r="M39" i="7"/>
  <c r="M35" i="7"/>
  <c r="J42" i="7"/>
  <c r="J41" i="7"/>
  <c r="J36" i="7"/>
  <c r="J37" i="7"/>
  <c r="J38" i="7"/>
  <c r="J39" i="7"/>
  <c r="J35" i="7"/>
  <c r="I42" i="7"/>
  <c r="I41" i="7"/>
  <c r="I36" i="7"/>
  <c r="I37" i="7"/>
  <c r="I38" i="7"/>
  <c r="I39" i="7"/>
  <c r="I35" i="7"/>
  <c r="G36" i="7"/>
  <c r="G41" i="7" s="1"/>
  <c r="G37" i="7"/>
  <c r="G38" i="7"/>
  <c r="G39" i="7"/>
  <c r="G35" i="7"/>
  <c r="H36" i="7"/>
  <c r="H37" i="7"/>
  <c r="H38" i="7"/>
  <c r="H39" i="7"/>
  <c r="H35" i="7"/>
  <c r="E42" i="7"/>
  <c r="E41" i="7"/>
  <c r="E36" i="7"/>
  <c r="E37" i="7"/>
  <c r="E38" i="7"/>
  <c r="E39" i="7"/>
  <c r="E35" i="7"/>
  <c r="D42" i="7"/>
  <c r="D41" i="7"/>
  <c r="D36" i="7"/>
  <c r="D37" i="7"/>
  <c r="D38" i="7"/>
  <c r="D39" i="7"/>
  <c r="D35" i="7"/>
  <c r="B36" i="7"/>
  <c r="B37" i="7"/>
  <c r="B38" i="7"/>
  <c r="B39" i="7"/>
  <c r="B35" i="7"/>
  <c r="C36" i="7"/>
  <c r="C37" i="7"/>
  <c r="C38" i="7"/>
  <c r="C39" i="7"/>
  <c r="C35" i="7"/>
  <c r="L42" i="7"/>
  <c r="B41" i="7"/>
  <c r="J25" i="7"/>
  <c r="J26" i="7"/>
  <c r="J27" i="7"/>
  <c r="J31" i="7" s="1"/>
  <c r="J28" i="7"/>
  <c r="J24" i="7"/>
  <c r="K28" i="7"/>
  <c r="K25" i="7"/>
  <c r="K26" i="7"/>
  <c r="K27" i="7"/>
  <c r="K30" i="7" s="1"/>
  <c r="K24" i="7"/>
  <c r="L25" i="7"/>
  <c r="L26" i="7"/>
  <c r="L27" i="7"/>
  <c r="L28" i="7"/>
  <c r="L24" i="7"/>
  <c r="F25" i="7"/>
  <c r="F26" i="7"/>
  <c r="F27" i="7"/>
  <c r="F31" i="7" s="1"/>
  <c r="F28" i="7"/>
  <c r="F24" i="7"/>
  <c r="G25" i="7"/>
  <c r="G26" i="7"/>
  <c r="G27" i="7"/>
  <c r="G30" i="7" s="1"/>
  <c r="G28" i="7"/>
  <c r="G24" i="7"/>
  <c r="H25" i="7"/>
  <c r="H26" i="7"/>
  <c r="H27" i="7"/>
  <c r="H28" i="7"/>
  <c r="H24" i="7"/>
  <c r="C31" i="7"/>
  <c r="G31" i="7"/>
  <c r="K31" i="7"/>
  <c r="C30" i="7"/>
  <c r="F30" i="7"/>
  <c r="J30" i="7"/>
  <c r="B31" i="7"/>
  <c r="B30" i="7"/>
  <c r="B25" i="7"/>
  <c r="B26" i="7"/>
  <c r="B27" i="7"/>
  <c r="B28" i="7"/>
  <c r="B24" i="7"/>
  <c r="C25" i="7"/>
  <c r="C26" i="7"/>
  <c r="C27" i="7"/>
  <c r="C28" i="7"/>
  <c r="C24" i="7"/>
  <c r="D25" i="7"/>
  <c r="D26" i="7"/>
  <c r="D27" i="7"/>
  <c r="D28" i="7"/>
  <c r="D24" i="7"/>
  <c r="I60" i="1"/>
  <c r="I59" i="1"/>
  <c r="I58" i="1"/>
  <c r="I57" i="1"/>
  <c r="H63" i="1"/>
  <c r="H62" i="1"/>
  <c r="H60" i="1"/>
  <c r="H59" i="1"/>
  <c r="H58" i="1"/>
  <c r="H57" i="1"/>
  <c r="I51" i="1"/>
  <c r="I50" i="1"/>
  <c r="I49" i="1"/>
  <c r="I48" i="1"/>
  <c r="H54" i="1"/>
  <c r="H53" i="1"/>
  <c r="H51" i="1"/>
  <c r="H50" i="1"/>
  <c r="H49" i="1"/>
  <c r="H48" i="1"/>
  <c r="I42" i="1"/>
  <c r="I41" i="1"/>
  <c r="I40" i="1"/>
  <c r="I39" i="1"/>
  <c r="H45" i="1"/>
  <c r="H44" i="1"/>
  <c r="H42" i="1"/>
  <c r="H41" i="1"/>
  <c r="H40" i="1"/>
  <c r="H39" i="1"/>
  <c r="I63" i="1"/>
  <c r="I62" i="1"/>
  <c r="I54" i="1"/>
  <c r="I53" i="1"/>
  <c r="I45" i="1"/>
  <c r="I44" i="1"/>
  <c r="E63" i="1"/>
  <c r="D63" i="1"/>
  <c r="C63" i="1"/>
  <c r="E62" i="1"/>
  <c r="D62" i="1"/>
  <c r="C62" i="1"/>
  <c r="E54" i="1"/>
  <c r="D54" i="1"/>
  <c r="C54" i="1"/>
  <c r="E53" i="1"/>
  <c r="D53" i="1"/>
  <c r="C53" i="1"/>
  <c r="D45" i="1"/>
  <c r="E45" i="1"/>
  <c r="C45" i="1"/>
  <c r="E44" i="1"/>
  <c r="D44" i="1"/>
  <c r="C44" i="1"/>
  <c r="Z35" i="1"/>
  <c r="X35" i="1"/>
  <c r="X34" i="1"/>
  <c r="X33" i="1"/>
  <c r="Y33" i="1" s="1"/>
  <c r="X32" i="1"/>
  <c r="X31" i="1"/>
  <c r="X30" i="1"/>
  <c r="X29" i="1"/>
  <c r="Y29" i="1" s="1"/>
  <c r="X28" i="1"/>
  <c r="X27" i="1"/>
  <c r="X26" i="1"/>
  <c r="X24" i="1"/>
  <c r="Y24" i="1" s="1"/>
  <c r="X23" i="1"/>
  <c r="X22" i="1"/>
  <c r="X21" i="1"/>
  <c r="X20" i="1"/>
  <c r="Y20" i="1" s="1"/>
  <c r="X19" i="1"/>
  <c r="X18" i="1"/>
  <c r="X17" i="1"/>
  <c r="X16" i="1"/>
  <c r="Y16" i="1" s="1"/>
  <c r="X15" i="1"/>
  <c r="X13" i="1"/>
  <c r="X12" i="1"/>
  <c r="Y13" i="1" s="1"/>
  <c r="X11" i="1"/>
  <c r="X10" i="1"/>
  <c r="X9" i="1"/>
  <c r="Y9" i="1" s="1"/>
  <c r="X8" i="1"/>
  <c r="X7" i="1"/>
  <c r="Y7" i="1" s="1"/>
  <c r="X6" i="1"/>
  <c r="X5" i="1"/>
  <c r="Y5" i="1" s="1"/>
  <c r="X4" i="1"/>
  <c r="S35" i="1"/>
  <c r="L35" i="1"/>
  <c r="Q35" i="1"/>
  <c r="Q34" i="1"/>
  <c r="Q33" i="1"/>
  <c r="R33" i="1" s="1"/>
  <c r="Q32" i="1"/>
  <c r="Q31" i="1"/>
  <c r="Q30" i="1"/>
  <c r="Q29" i="1"/>
  <c r="R29" i="1" s="1"/>
  <c r="Q28" i="1"/>
  <c r="Q27" i="1"/>
  <c r="Q26" i="1"/>
  <c r="Q24" i="1"/>
  <c r="R24" i="1" s="1"/>
  <c r="Q23" i="1"/>
  <c r="Q22" i="1"/>
  <c r="Q21" i="1"/>
  <c r="Q20" i="1"/>
  <c r="R20" i="1" s="1"/>
  <c r="Q19" i="1"/>
  <c r="Q18" i="1"/>
  <c r="R18" i="1" s="1"/>
  <c r="Q17" i="1"/>
  <c r="Q16" i="1"/>
  <c r="R16" i="1" s="1"/>
  <c r="Q15" i="1"/>
  <c r="Q13" i="1"/>
  <c r="R13" i="1" s="1"/>
  <c r="Q12" i="1"/>
  <c r="Q11" i="1"/>
  <c r="Q10" i="1"/>
  <c r="Q9" i="1"/>
  <c r="R9" i="1" s="1"/>
  <c r="Q8" i="1"/>
  <c r="Q7" i="1"/>
  <c r="R7" i="1" s="1"/>
  <c r="Q6" i="1"/>
  <c r="Q5" i="1"/>
  <c r="Q4" i="1"/>
  <c r="R5" i="1" s="1"/>
  <c r="K31" i="1"/>
  <c r="K22" i="1"/>
  <c r="K20" i="1"/>
  <c r="K13" i="1"/>
  <c r="K5" i="1"/>
  <c r="J35" i="1"/>
  <c r="J34" i="1"/>
  <c r="K35" i="1" s="1"/>
  <c r="J33" i="1"/>
  <c r="K33" i="1" s="1"/>
  <c r="J32" i="1"/>
  <c r="J31" i="1"/>
  <c r="J30" i="1"/>
  <c r="J29" i="1"/>
  <c r="K29" i="1" s="1"/>
  <c r="J28" i="1"/>
  <c r="J27" i="1"/>
  <c r="K27" i="1" s="1"/>
  <c r="J26" i="1"/>
  <c r="J24" i="1"/>
  <c r="K24" i="1" s="1"/>
  <c r="J23" i="1"/>
  <c r="J22" i="1"/>
  <c r="J21" i="1"/>
  <c r="J20" i="1"/>
  <c r="J19" i="1"/>
  <c r="J18" i="1"/>
  <c r="J17" i="1"/>
  <c r="K18" i="1" s="1"/>
  <c r="J16" i="1"/>
  <c r="K16" i="1" s="1"/>
  <c r="J15" i="1"/>
  <c r="J13" i="1"/>
  <c r="J12" i="1"/>
  <c r="J11" i="1"/>
  <c r="K11" i="1" s="1"/>
  <c r="J10" i="1"/>
  <c r="J9" i="1"/>
  <c r="K9" i="1" s="1"/>
  <c r="J8" i="1"/>
  <c r="J7" i="1"/>
  <c r="K7" i="1" s="1"/>
  <c r="J6" i="1"/>
  <c r="J5" i="1"/>
  <c r="J4" i="1"/>
  <c r="M54" i="1" l="1"/>
  <c r="M44" i="1"/>
  <c r="M62" i="1"/>
  <c r="L41" i="7"/>
  <c r="B42" i="7"/>
  <c r="G42" i="7"/>
  <c r="Y31" i="1"/>
  <c r="Y27" i="1"/>
  <c r="Y35" i="1"/>
  <c r="Y22" i="1"/>
  <c r="Y18" i="1"/>
  <c r="Y11" i="1"/>
  <c r="Z17" i="1"/>
  <c r="Z18" i="1" s="1"/>
  <c r="Z28" i="1"/>
  <c r="Z29" i="1" s="1"/>
  <c r="Z6" i="1"/>
  <c r="Z7" i="1" s="1"/>
  <c r="R31" i="1"/>
  <c r="R27" i="1"/>
  <c r="R35" i="1"/>
  <c r="R22" i="1"/>
  <c r="R11" i="1"/>
  <c r="T29" i="1"/>
  <c r="S6" i="1"/>
  <c r="S7" i="1" s="1"/>
  <c r="S17" i="1"/>
  <c r="S18" i="1" s="1"/>
  <c r="S22" i="1"/>
  <c r="S28" i="1"/>
  <c r="S29" i="1" s="1"/>
  <c r="T27" i="1"/>
  <c r="L6" i="1"/>
  <c r="L7" i="1" s="1"/>
  <c r="M7" i="1"/>
  <c r="L17" i="1"/>
  <c r="L18" i="1" s="1"/>
  <c r="L24" i="1"/>
  <c r="L33" i="1"/>
  <c r="M18" i="1"/>
  <c r="L28" i="1"/>
  <c r="M29" i="1"/>
  <c r="L9" i="1"/>
  <c r="M5" i="1"/>
  <c r="L22" i="1"/>
  <c r="L11" i="1"/>
  <c r="L13" i="1"/>
  <c r="Z31" i="1" l="1"/>
  <c r="AA27" i="1"/>
  <c r="Z20" i="1"/>
  <c r="Z24" i="1"/>
  <c r="AA18" i="1"/>
  <c r="Z11" i="1"/>
  <c r="Z9" i="1"/>
  <c r="AA7" i="1"/>
  <c r="Z13" i="1"/>
  <c r="AA5" i="1"/>
  <c r="AA29" i="1"/>
  <c r="AA16" i="1"/>
  <c r="Z33" i="1"/>
  <c r="Z22" i="1"/>
  <c r="S31" i="1"/>
  <c r="S20" i="1"/>
  <c r="S24" i="1"/>
  <c r="T18" i="1"/>
  <c r="S11" i="1"/>
  <c r="S13" i="1"/>
  <c r="T5" i="1"/>
  <c r="T16" i="1"/>
  <c r="S33" i="1"/>
  <c r="T7" i="1"/>
  <c r="S9" i="1"/>
  <c r="M16" i="1"/>
  <c r="L31" i="1"/>
  <c r="L29" i="1"/>
  <c r="L20" i="1"/>
  <c r="M27" i="1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5" i="7"/>
  <c r="J15" i="7"/>
  <c r="I15" i="7"/>
  <c r="H15" i="7"/>
  <c r="G15" i="7"/>
  <c r="F15" i="7"/>
  <c r="E15" i="7"/>
  <c r="D15" i="7"/>
  <c r="C15" i="7"/>
  <c r="B15" i="7"/>
  <c r="K14" i="7"/>
  <c r="J14" i="7"/>
  <c r="I14" i="7"/>
  <c r="I20" i="7" s="1"/>
  <c r="H14" i="7"/>
  <c r="G14" i="7"/>
  <c r="F14" i="7"/>
  <c r="E14" i="7"/>
  <c r="D14" i="7"/>
  <c r="C14" i="7"/>
  <c r="B14" i="7"/>
  <c r="K13" i="7"/>
  <c r="K20" i="7" s="1"/>
  <c r="J13" i="7"/>
  <c r="I13" i="7"/>
  <c r="H13" i="7"/>
  <c r="G13" i="7"/>
  <c r="F13" i="7"/>
  <c r="E13" i="7"/>
  <c r="D13" i="7"/>
  <c r="C13" i="7"/>
  <c r="C20" i="7" s="1"/>
  <c r="B13" i="7"/>
  <c r="J20" i="7" l="1"/>
  <c r="H20" i="7"/>
  <c r="G20" i="7"/>
  <c r="F20" i="7"/>
  <c r="D20" i="7"/>
  <c r="E20" i="7"/>
  <c r="I19" i="7"/>
  <c r="D19" i="7"/>
  <c r="H19" i="7"/>
  <c r="E19" i="7"/>
  <c r="F19" i="7"/>
  <c r="J19" i="7"/>
  <c r="C19" i="7"/>
  <c r="G19" i="7"/>
  <c r="K19" i="7"/>
  <c r="C35" i="1" l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C4" i="1"/>
  <c r="D35" i="1" l="1"/>
  <c r="D31" i="1"/>
  <c r="D5" i="1"/>
  <c r="D18" i="1"/>
  <c r="D29" i="1"/>
  <c r="D22" i="1"/>
  <c r="D16" i="1"/>
  <c r="D11" i="1"/>
  <c r="D20" i="1"/>
  <c r="D33" i="1"/>
  <c r="D7" i="1"/>
  <c r="D9" i="1"/>
  <c r="D13" i="1"/>
  <c r="D24" i="1"/>
  <c r="D27" i="1"/>
  <c r="E28" i="1" l="1"/>
  <c r="F27" i="1" s="1"/>
  <c r="E17" i="1"/>
  <c r="E24" i="1" s="1"/>
  <c r="E6" i="1"/>
  <c r="E7" i="1" s="1"/>
  <c r="E31" i="1" l="1"/>
  <c r="F29" i="1"/>
  <c r="F28" i="1" s="1"/>
  <c r="E29" i="1"/>
  <c r="E33" i="1"/>
  <c r="E35" i="1"/>
  <c r="E9" i="1"/>
  <c r="E18" i="1"/>
  <c r="F18" i="1"/>
  <c r="F16" i="1"/>
  <c r="E11" i="1"/>
  <c r="E20" i="1"/>
  <c r="E13" i="1"/>
  <c r="F5" i="1"/>
  <c r="E22" i="1"/>
  <c r="F7" i="1"/>
  <c r="F6" i="1" l="1"/>
  <c r="F17" i="1"/>
</calcChain>
</file>

<file path=xl/sharedStrings.xml><?xml version="1.0" encoding="utf-8"?>
<sst xmlns="http://schemas.openxmlformats.org/spreadsheetml/2006/main" count="316" uniqueCount="73">
  <si>
    <t>compared to total sample</t>
  </si>
  <si>
    <t>dKO</t>
  </si>
  <si>
    <t>dKO + GPC1</t>
  </si>
  <si>
    <t>dKO + GPC5</t>
  </si>
  <si>
    <t>wt</t>
  </si>
  <si>
    <t>G4 + GPC1</t>
  </si>
  <si>
    <t>G4 + GPC5</t>
  </si>
  <si>
    <t>C5 + GPC1</t>
  </si>
  <si>
    <t>C5 + GPC5</t>
  </si>
  <si>
    <t>B</t>
  </si>
  <si>
    <t>WT</t>
  </si>
  <si>
    <t>GPC1 KO</t>
  </si>
  <si>
    <t>GPC1 KO +GPC1</t>
  </si>
  <si>
    <t>GPC1 KO +GPC5</t>
  </si>
  <si>
    <t>GPC5 KO</t>
  </si>
  <si>
    <t>GPC5 KO +GPC1</t>
  </si>
  <si>
    <t>GPC5 KO +GPC5</t>
  </si>
  <si>
    <t>GPC1/5 KO</t>
  </si>
  <si>
    <t>GPC1/5 KO +GPC1</t>
  </si>
  <si>
    <t>GPC1/5 KO +GPC5</t>
  </si>
  <si>
    <t>Exp. I</t>
  </si>
  <si>
    <t>Exp. II</t>
  </si>
  <si>
    <t>Exp. III</t>
  </si>
  <si>
    <t>Exp. IV</t>
  </si>
  <si>
    <t>Exp. V</t>
  </si>
  <si>
    <t>Norm to WT</t>
  </si>
  <si>
    <t>Mean</t>
  </si>
  <si>
    <t>SD</t>
  </si>
  <si>
    <t>Raw Signal</t>
  </si>
  <si>
    <t>Ratio elu/in</t>
  </si>
  <si>
    <t xml:space="preserve">Normalized to average wt </t>
  </si>
  <si>
    <t>Replicate 1</t>
  </si>
  <si>
    <t>Clone</t>
  </si>
  <si>
    <t>Replicate 2</t>
  </si>
  <si>
    <t>wt pool (1) input</t>
  </si>
  <si>
    <t>wt pool (2) input</t>
  </si>
  <si>
    <t>G4 + GPC1 input</t>
  </si>
  <si>
    <t>G4 + GPC5 input</t>
  </si>
  <si>
    <t>dKO input</t>
  </si>
  <si>
    <t>dKO + GPC1 input</t>
  </si>
  <si>
    <t>dKO + GPC5 input</t>
  </si>
  <si>
    <t>C5 + GPC1 input</t>
  </si>
  <si>
    <t>C5 + GPC5 input</t>
  </si>
  <si>
    <t>wt pool (1) eluate</t>
  </si>
  <si>
    <t>wt pool (2) eluate</t>
  </si>
  <si>
    <t>G4 + GPC1 eluate</t>
  </si>
  <si>
    <t>G4 + GPC5 eluate</t>
  </si>
  <si>
    <t>dKO eluate</t>
  </si>
  <si>
    <t>dKO + GPC1 eluate</t>
  </si>
  <si>
    <t>dKO + GPC5 eluate</t>
  </si>
  <si>
    <t>C5 + GPC1 eluate</t>
  </si>
  <si>
    <t>C5 + GPC5 eluate</t>
  </si>
  <si>
    <t>GPC1 KO G4 input</t>
  </si>
  <si>
    <t>GPC1 KO G4 eluate</t>
  </si>
  <si>
    <t>GPC5 KO C5 input</t>
  </si>
  <si>
    <t>GPC5 KO C5 eluate</t>
  </si>
  <si>
    <t xml:space="preserve">Variation wt </t>
  </si>
  <si>
    <t>Replicate 3</t>
  </si>
  <si>
    <t>Replicate 4</t>
  </si>
  <si>
    <t>GPC1 KO G4</t>
  </si>
  <si>
    <t>Average</t>
  </si>
  <si>
    <t>GPC5 KO C5</t>
  </si>
  <si>
    <t xml:space="preserve"> wt</t>
  </si>
  <si>
    <t>Normalization to wt</t>
  </si>
  <si>
    <t>A</t>
  </si>
  <si>
    <t>GPC1 KO + GPC5</t>
  </si>
  <si>
    <t>GPC5 KO + GPC5</t>
  </si>
  <si>
    <t>GPC1/5 KO + GPC5</t>
  </si>
  <si>
    <t>GPC5 +GPC5</t>
  </si>
  <si>
    <t>Norm to corresponding KO</t>
  </si>
  <si>
    <t>Norm to corresponding GPC1 over-expression</t>
  </si>
  <si>
    <t>Normalization to correspondingGPC1 over-expression</t>
  </si>
  <si>
    <t>Normalization to corresponding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</si>
</sst>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5" xfId="1" applyFont="1" applyFill="1" applyBorder="1"/>
    <xf numFmtId="2" fontId="0" fillId="0" borderId="0" xfId="0" applyNumberFormat="1" applyBorder="1"/>
    <xf numFmtId="2" fontId="0" fillId="0" borderId="8" xfId="0" applyNumberFormat="1" applyBorder="1"/>
    <xf numFmtId="0" fontId="0" fillId="0" borderId="3" xfId="0" applyFont="1" applyBorder="1"/>
    <xf numFmtId="0" fontId="0" fillId="0" borderId="0" xfId="0" applyFont="1" applyBorder="1"/>
    <xf numFmtId="0" fontId="0" fillId="0" borderId="5" xfId="1" applyFont="1" applyFill="1" applyBorder="1"/>
    <xf numFmtId="0" fontId="0" fillId="0" borderId="6" xfId="0" applyFont="1" applyBorder="1"/>
    <xf numFmtId="0" fontId="0" fillId="0" borderId="5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4" xfId="0" applyFont="1" applyBorder="1"/>
    <xf numFmtId="0" fontId="2" fillId="0" borderId="1" xfId="0" applyFont="1" applyBorder="1"/>
    <xf numFmtId="164" fontId="0" fillId="0" borderId="0" xfId="0" applyNumberFormat="1" applyFont="1" applyBorder="1"/>
    <xf numFmtId="164" fontId="0" fillId="0" borderId="8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0" xfId="0" applyNumberFormat="1" applyBorder="1" applyAlignment="1"/>
    <xf numFmtId="2" fontId="0" fillId="0" borderId="8" xfId="0" applyNumberFormat="1" applyBorder="1" applyAlignment="1"/>
    <xf numFmtId="0" fontId="0" fillId="3" borderId="2" xfId="0" applyFill="1" applyBorder="1"/>
    <xf numFmtId="0" fontId="2" fillId="0" borderId="7" xfId="0" applyFont="1" applyBorder="1"/>
    <xf numFmtId="0" fontId="2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/>
    <xf numFmtId="2" fontId="0" fillId="0" borderId="0" xfId="0" applyNumberFormat="1" applyFill="1" applyBorder="1"/>
    <xf numFmtId="2" fontId="0" fillId="0" borderId="6" xfId="0" applyNumberFormat="1" applyFill="1" applyBorder="1"/>
    <xf numFmtId="0" fontId="2" fillId="3" borderId="2" xfId="0" applyFont="1" applyFill="1" applyBorder="1"/>
    <xf numFmtId="0" fontId="2" fillId="0" borderId="0" xfId="0" applyFont="1"/>
    <xf numFmtId="0" fontId="0" fillId="0" borderId="4" xfId="0" applyFont="1" applyFill="1" applyBorder="1" applyAlignment="1">
      <alignment horizontal="center"/>
    </xf>
    <xf numFmtId="164" fontId="0" fillId="0" borderId="6" xfId="0" applyNumberFormat="1" applyBorder="1"/>
    <xf numFmtId="164" fontId="0" fillId="0" borderId="9" xfId="0" applyNumberFormat="1" applyBorder="1"/>
    <xf numFmtId="0" fontId="0" fillId="0" borderId="4" xfId="0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FF83-337C-7546-81DB-B714BBED6DB1}">
  <dimension ref="A1:AA64"/>
  <sheetViews>
    <sheetView tabSelected="1" zoomScaleNormal="100" workbookViewId="0">
      <selection activeCell="S47" sqref="S47"/>
    </sheetView>
  </sheetViews>
  <sheetFormatPr baseColWidth="10" defaultRowHeight="16" x14ac:dyDescent="0.2"/>
  <cols>
    <col min="1" max="1" width="22.33203125" customWidth="1"/>
    <col min="3" max="3" width="22.83203125" bestFit="1" customWidth="1"/>
    <col min="4" max="4" width="11.6640625" bestFit="1" customWidth="1"/>
    <col min="5" max="5" width="23.5" bestFit="1" customWidth="1"/>
    <col min="6" max="6" width="12.1640625" bestFit="1" customWidth="1"/>
    <col min="7" max="7" width="45.6640625" bestFit="1" customWidth="1"/>
    <col min="8" max="8" width="18.33203125" bestFit="1" customWidth="1"/>
    <col min="12" max="12" width="33.83203125" bestFit="1" customWidth="1"/>
    <col min="13" max="13" width="12.1640625" bestFit="1" customWidth="1"/>
    <col min="15" max="15" width="17" bestFit="1" customWidth="1"/>
    <col min="16" max="16" width="11.33203125" bestFit="1" customWidth="1"/>
    <col min="17" max="17" width="22.6640625" bestFit="1" customWidth="1"/>
    <col min="18" max="18" width="12.1640625" bestFit="1" customWidth="1"/>
    <col min="19" max="19" width="23.33203125" bestFit="1" customWidth="1"/>
    <col min="20" max="20" width="12.1640625" bestFit="1" customWidth="1"/>
    <col min="22" max="22" width="17" bestFit="1" customWidth="1"/>
    <col min="24" max="24" width="22.6640625" bestFit="1" customWidth="1"/>
    <col min="25" max="25" width="12.1640625" bestFit="1" customWidth="1"/>
    <col min="26" max="26" width="23.33203125" bestFit="1" customWidth="1"/>
    <col min="27" max="27" width="12.1640625" bestFit="1" customWidth="1"/>
  </cols>
  <sheetData>
    <row r="1" spans="1:27" ht="17" thickBot="1" x14ac:dyDescent="0.25">
      <c r="A1" s="40" t="s">
        <v>64</v>
      </c>
    </row>
    <row r="2" spans="1:27" ht="17" thickBot="1" x14ac:dyDescent="0.25">
      <c r="A2" s="22" t="s">
        <v>31</v>
      </c>
      <c r="B2" s="2"/>
      <c r="C2" s="2" t="s">
        <v>0</v>
      </c>
      <c r="D2" s="2" t="s">
        <v>29</v>
      </c>
      <c r="E2" s="2" t="s">
        <v>30</v>
      </c>
      <c r="F2" s="3" t="s">
        <v>56</v>
      </c>
      <c r="H2" s="22" t="s">
        <v>33</v>
      </c>
      <c r="I2" s="13"/>
      <c r="J2" s="13" t="s">
        <v>0</v>
      </c>
      <c r="K2" s="13" t="s">
        <v>29</v>
      </c>
      <c r="L2" s="13" t="s">
        <v>30</v>
      </c>
      <c r="M2" s="21" t="s">
        <v>56</v>
      </c>
      <c r="O2" s="22" t="s">
        <v>57</v>
      </c>
      <c r="P2" s="13"/>
      <c r="Q2" s="13" t="s">
        <v>0</v>
      </c>
      <c r="R2" s="13" t="s">
        <v>29</v>
      </c>
      <c r="S2" s="13" t="s">
        <v>30</v>
      </c>
      <c r="T2" s="21" t="s">
        <v>56</v>
      </c>
      <c r="V2" s="22" t="s">
        <v>58</v>
      </c>
      <c r="W2" s="13"/>
      <c r="X2" s="13" t="s">
        <v>0</v>
      </c>
      <c r="Y2" s="13" t="s">
        <v>29</v>
      </c>
      <c r="Z2" s="13" t="s">
        <v>30</v>
      </c>
      <c r="AA2" s="21" t="s">
        <v>56</v>
      </c>
    </row>
    <row r="3" spans="1:27" x14ac:dyDescent="0.2">
      <c r="A3" s="10" t="s">
        <v>32</v>
      </c>
      <c r="B3" s="4" t="s">
        <v>28</v>
      </c>
      <c r="C3" s="4"/>
      <c r="D3" s="4"/>
      <c r="E3" s="4"/>
      <c r="F3" s="5"/>
      <c r="H3" s="15" t="s">
        <v>32</v>
      </c>
      <c r="I3" s="14" t="s">
        <v>28</v>
      </c>
      <c r="J3" s="14"/>
      <c r="K3" s="14"/>
      <c r="L3" s="14"/>
      <c r="M3" s="16"/>
      <c r="O3" s="15" t="s">
        <v>32</v>
      </c>
      <c r="P3" s="14" t="s">
        <v>28</v>
      </c>
      <c r="Q3" s="14"/>
      <c r="R3" s="14"/>
      <c r="S3" s="14"/>
      <c r="T3" s="16"/>
      <c r="V3" s="15" t="s">
        <v>32</v>
      </c>
      <c r="W3" s="14" t="s">
        <v>28</v>
      </c>
      <c r="X3" s="14"/>
      <c r="Y3" s="14"/>
      <c r="Z3" s="14"/>
      <c r="AA3" s="16"/>
    </row>
    <row r="4" spans="1:27" x14ac:dyDescent="0.2">
      <c r="A4" s="6" t="s">
        <v>34</v>
      </c>
      <c r="B4" s="4">
        <v>2790</v>
      </c>
      <c r="C4" s="4">
        <f>60*B4</f>
        <v>167400</v>
      </c>
      <c r="D4" s="4"/>
      <c r="E4" s="4"/>
      <c r="F4" s="5"/>
      <c r="H4" s="17" t="s">
        <v>34</v>
      </c>
      <c r="I4" s="14">
        <v>3750</v>
      </c>
      <c r="J4" s="14">
        <f>60*I4</f>
        <v>225000</v>
      </c>
      <c r="K4" s="14"/>
      <c r="L4" s="14"/>
      <c r="M4" s="16"/>
      <c r="O4" s="17" t="s">
        <v>34</v>
      </c>
      <c r="P4">
        <v>541</v>
      </c>
      <c r="Q4" s="14">
        <f>60*P4</f>
        <v>32460</v>
      </c>
      <c r="R4" s="14"/>
      <c r="S4" s="14"/>
      <c r="T4" s="16"/>
      <c r="V4" s="17" t="s">
        <v>34</v>
      </c>
      <c r="W4">
        <v>7040</v>
      </c>
      <c r="X4" s="14">
        <f>60*W4</f>
        <v>422400</v>
      </c>
      <c r="Y4" s="14"/>
      <c r="Z4" s="14"/>
      <c r="AA4" s="16"/>
    </row>
    <row r="5" spans="1:27" x14ac:dyDescent="0.2">
      <c r="A5" s="6" t="s">
        <v>43</v>
      </c>
      <c r="B5" s="4">
        <v>909</v>
      </c>
      <c r="C5" s="4">
        <f>3*B5</f>
        <v>2727</v>
      </c>
      <c r="D5" s="4">
        <f>C5/C4*100</f>
        <v>1.629032258064516</v>
      </c>
      <c r="E5" s="4"/>
      <c r="F5" s="5">
        <f>D5/E6*100</f>
        <v>84.620961894787712</v>
      </c>
      <c r="H5" s="17" t="s">
        <v>43</v>
      </c>
      <c r="I5" s="14">
        <v>1350</v>
      </c>
      <c r="J5" s="14">
        <f>3*I5</f>
        <v>4050</v>
      </c>
      <c r="K5" s="14">
        <f>J5/J4*100</f>
        <v>1.7999999999999998</v>
      </c>
      <c r="L5" s="14"/>
      <c r="M5" s="16">
        <f>K5/L6*100</f>
        <v>90.922401171303065</v>
      </c>
      <c r="O5" s="17" t="s">
        <v>43</v>
      </c>
      <c r="P5">
        <v>143</v>
      </c>
      <c r="Q5" s="14">
        <f>3*P5</f>
        <v>429</v>
      </c>
      <c r="R5" s="14">
        <f>Q5/Q4*100</f>
        <v>1.3216266173752311</v>
      </c>
      <c r="S5" s="14"/>
      <c r="T5" s="16">
        <f>R5/S6*100</f>
        <v>86.015392941390317</v>
      </c>
      <c r="V5" s="17" t="s">
        <v>43</v>
      </c>
      <c r="W5">
        <v>3130</v>
      </c>
      <c r="X5" s="14">
        <f>3*W5</f>
        <v>9390</v>
      </c>
      <c r="Y5" s="14">
        <f>X5/X4*100</f>
        <v>2.2230113636363633</v>
      </c>
      <c r="Z5" s="14"/>
      <c r="AA5" s="16">
        <f>Y5/Z6*100</f>
        <v>79.519376939255721</v>
      </c>
    </row>
    <row r="6" spans="1:27" x14ac:dyDescent="0.2">
      <c r="A6" s="6" t="s">
        <v>35</v>
      </c>
      <c r="B6" s="4">
        <v>2080</v>
      </c>
      <c r="C6" s="4">
        <f>60*B6</f>
        <v>124800</v>
      </c>
      <c r="D6" s="4"/>
      <c r="E6" s="11">
        <f>(D5+D7)/2</f>
        <v>1.9250930521091811</v>
      </c>
      <c r="F6" s="5">
        <f>AVERAGE(F5,F7)</f>
        <v>100</v>
      </c>
      <c r="H6" s="17" t="s">
        <v>35</v>
      </c>
      <c r="I6" s="14">
        <v>3450</v>
      </c>
      <c r="J6" s="14">
        <f t="shared" ref="J6" si="0">60*I6</f>
        <v>207000</v>
      </c>
      <c r="K6" s="14"/>
      <c r="L6" s="25">
        <f>AVERAGE(K5,K7)</f>
        <v>1.9797101449275361</v>
      </c>
      <c r="M6" s="16"/>
      <c r="O6" s="17" t="s">
        <v>35</v>
      </c>
      <c r="P6">
        <v>728</v>
      </c>
      <c r="Q6" s="14">
        <f t="shared" ref="Q6" si="1">60*P6</f>
        <v>43680</v>
      </c>
      <c r="R6" s="14"/>
      <c r="S6" s="25">
        <f>AVERAGE(R5,R7)</f>
        <v>1.5365001218744287</v>
      </c>
      <c r="T6" s="16"/>
      <c r="V6" s="17" t="s">
        <v>35</v>
      </c>
      <c r="W6">
        <v>6710</v>
      </c>
      <c r="X6" s="14">
        <f t="shared" ref="X6" si="2">60*W6</f>
        <v>402600</v>
      </c>
      <c r="Y6" s="14"/>
      <c r="Z6" s="23">
        <f>AVERAGE(Y5,Y7)</f>
        <v>2.795559333084948</v>
      </c>
      <c r="AA6" s="16"/>
    </row>
    <row r="7" spans="1:27" x14ac:dyDescent="0.2">
      <c r="A7" s="6" t="s">
        <v>44</v>
      </c>
      <c r="B7" s="4">
        <v>924</v>
      </c>
      <c r="C7" s="4">
        <f>3*B7</f>
        <v>2772</v>
      </c>
      <c r="D7" s="4">
        <f>C7/C6*100</f>
        <v>2.2211538461538463</v>
      </c>
      <c r="E7" s="11">
        <f>E6/E6*100</f>
        <v>100</v>
      </c>
      <c r="F7" s="5">
        <f>D7/E6*100</f>
        <v>115.37903810521229</v>
      </c>
      <c r="H7" s="17" t="s">
        <v>44</v>
      </c>
      <c r="I7" s="14">
        <v>1490</v>
      </c>
      <c r="J7" s="14">
        <f t="shared" ref="J7" si="3">3*I7</f>
        <v>4470</v>
      </c>
      <c r="K7" s="14">
        <f>J7/J6*100</f>
        <v>2.1594202898550723</v>
      </c>
      <c r="L7" s="25">
        <f>L6/L6*100</f>
        <v>100</v>
      </c>
      <c r="M7" s="16">
        <f>K7/L6*100</f>
        <v>109.07759882869692</v>
      </c>
      <c r="O7" s="17" t="s">
        <v>44</v>
      </c>
      <c r="P7">
        <v>255</v>
      </c>
      <c r="Q7" s="14">
        <f t="shared" ref="Q7" si="4">3*P7</f>
        <v>765</v>
      </c>
      <c r="R7" s="14">
        <f>Q7/Q6*100</f>
        <v>1.7513736263736264</v>
      </c>
      <c r="S7" s="25">
        <f>S6/S6*100</f>
        <v>100</v>
      </c>
      <c r="T7" s="16">
        <f>R7/S6*100</f>
        <v>113.98460705860967</v>
      </c>
      <c r="V7" s="17" t="s">
        <v>44</v>
      </c>
      <c r="W7">
        <v>4520</v>
      </c>
      <c r="X7" s="14">
        <f t="shared" ref="X7" si="5">3*W7</f>
        <v>13560</v>
      </c>
      <c r="Y7" s="14">
        <f>X7/X6*100</f>
        <v>3.3681073025335322</v>
      </c>
      <c r="Z7" s="23">
        <f>Z6/Z6*100</f>
        <v>100</v>
      </c>
      <c r="AA7" s="16">
        <f>Y7/Z6*100</f>
        <v>120.48062306074425</v>
      </c>
    </row>
    <row r="8" spans="1:27" x14ac:dyDescent="0.2">
      <c r="A8" s="6" t="s">
        <v>52</v>
      </c>
      <c r="B8" s="4">
        <v>3760</v>
      </c>
      <c r="C8" s="4">
        <f>60*B8</f>
        <v>225600</v>
      </c>
      <c r="D8" s="4"/>
      <c r="E8" s="11"/>
      <c r="F8" s="5"/>
      <c r="H8" s="17" t="s">
        <v>52</v>
      </c>
      <c r="I8" s="14">
        <v>3360</v>
      </c>
      <c r="J8" s="14">
        <f t="shared" ref="J8" si="6">60*I8</f>
        <v>201600</v>
      </c>
      <c r="K8" s="14"/>
      <c r="L8" s="25"/>
      <c r="M8" s="16"/>
      <c r="O8" s="17" t="s">
        <v>52</v>
      </c>
      <c r="P8">
        <v>993</v>
      </c>
      <c r="Q8" s="14">
        <f t="shared" ref="Q8" si="7">60*P8</f>
        <v>59580</v>
      </c>
      <c r="R8" s="14"/>
      <c r="S8" s="25"/>
      <c r="T8" s="16"/>
      <c r="V8" s="17" t="s">
        <v>52</v>
      </c>
      <c r="W8">
        <v>4820</v>
      </c>
      <c r="X8" s="14">
        <f t="shared" ref="X8" si="8">60*W8</f>
        <v>289200</v>
      </c>
      <c r="Y8" s="14"/>
      <c r="Z8" s="23"/>
      <c r="AA8" s="16"/>
    </row>
    <row r="9" spans="1:27" x14ac:dyDescent="0.2">
      <c r="A9" s="6" t="s">
        <v>53</v>
      </c>
      <c r="B9" s="4">
        <v>404</v>
      </c>
      <c r="C9" s="4">
        <f>3*B9</f>
        <v>1212</v>
      </c>
      <c r="D9" s="4">
        <f>C9/C8*100</f>
        <v>0.53723404255319152</v>
      </c>
      <c r="E9" s="11">
        <f>D9/E6*100</f>
        <v>27.906912965302332</v>
      </c>
      <c r="F9" s="5"/>
      <c r="H9" s="17" t="s">
        <v>53</v>
      </c>
      <c r="I9" s="14">
        <v>320</v>
      </c>
      <c r="J9" s="14">
        <f t="shared" ref="J9" si="9">3*I9</f>
        <v>960</v>
      </c>
      <c r="K9" s="14">
        <f>J9/J8*100</f>
        <v>0.47619047619047622</v>
      </c>
      <c r="L9" s="25">
        <f>K9/L6*100</f>
        <v>24.053545283413516</v>
      </c>
      <c r="M9" s="16"/>
      <c r="O9" s="17" t="s">
        <v>53</v>
      </c>
      <c r="P9">
        <v>67.7</v>
      </c>
      <c r="Q9" s="14">
        <f t="shared" ref="Q9" si="10">3*P9</f>
        <v>203.10000000000002</v>
      </c>
      <c r="R9" s="14">
        <f>Q9/Q8*100</f>
        <v>0.3408862034239678</v>
      </c>
      <c r="S9" s="25">
        <f>R9/S6*100</f>
        <v>22.185888472830651</v>
      </c>
      <c r="T9" s="16"/>
      <c r="V9" s="17" t="s">
        <v>53</v>
      </c>
      <c r="W9">
        <v>773</v>
      </c>
      <c r="X9" s="14">
        <f t="shared" ref="X9" si="11">3*W9</f>
        <v>2319</v>
      </c>
      <c r="Y9" s="14">
        <f>X9/X8*100</f>
        <v>0.80186721991701237</v>
      </c>
      <c r="Z9" s="23">
        <f>Y9/Z6*100</f>
        <v>28.683605832545076</v>
      </c>
      <c r="AA9" s="16"/>
    </row>
    <row r="10" spans="1:27" x14ac:dyDescent="0.2">
      <c r="A10" s="6" t="s">
        <v>36</v>
      </c>
      <c r="B10" s="4">
        <v>3910</v>
      </c>
      <c r="C10" s="4">
        <f>60*B10</f>
        <v>234600</v>
      </c>
      <c r="D10" s="4"/>
      <c r="E10" s="11"/>
      <c r="F10" s="5"/>
      <c r="H10" s="17" t="s">
        <v>36</v>
      </c>
      <c r="I10" s="14">
        <v>3230</v>
      </c>
      <c r="J10" s="14">
        <f t="shared" ref="J10" si="12">60*I10</f>
        <v>193800</v>
      </c>
      <c r="K10" s="14"/>
      <c r="L10" s="25"/>
      <c r="M10" s="16"/>
      <c r="O10" s="17" t="s">
        <v>36</v>
      </c>
      <c r="P10">
        <v>1360</v>
      </c>
      <c r="Q10" s="14">
        <f t="shared" ref="Q10" si="13">60*P10</f>
        <v>81600</v>
      </c>
      <c r="R10" s="14"/>
      <c r="S10" s="25"/>
      <c r="T10" s="16"/>
      <c r="V10" s="17" t="s">
        <v>36</v>
      </c>
      <c r="W10">
        <v>8030</v>
      </c>
      <c r="X10" s="14">
        <f t="shared" ref="X10" si="14">60*W10</f>
        <v>481800</v>
      </c>
      <c r="Y10" s="14"/>
      <c r="Z10" s="23"/>
      <c r="AA10" s="16"/>
    </row>
    <row r="11" spans="1:27" x14ac:dyDescent="0.2">
      <c r="A11" s="6" t="s">
        <v>45</v>
      </c>
      <c r="B11" s="4">
        <v>2910</v>
      </c>
      <c r="C11" s="4">
        <f>3*B11</f>
        <v>8730</v>
      </c>
      <c r="D11" s="4">
        <f>C11/C10*100</f>
        <v>3.7212276214833757</v>
      </c>
      <c r="E11" s="11">
        <f>D11/E6*100</f>
        <v>193.3011818522904</v>
      </c>
      <c r="F11" s="5"/>
      <c r="H11" s="17" t="s">
        <v>45</v>
      </c>
      <c r="I11" s="14">
        <v>2500</v>
      </c>
      <c r="J11" s="14">
        <f t="shared" ref="J11" si="15">3*I11</f>
        <v>7500</v>
      </c>
      <c r="K11" s="14">
        <f>J11/J10*100</f>
        <v>3.8699690402476783</v>
      </c>
      <c r="L11" s="25">
        <f>K11/L6*100</f>
        <v>195.48159866551231</v>
      </c>
      <c r="M11" s="16"/>
      <c r="O11" s="17" t="s">
        <v>45</v>
      </c>
      <c r="P11">
        <v>878</v>
      </c>
      <c r="Q11" s="14">
        <f t="shared" ref="Q11" si="16">3*P11</f>
        <v>2634</v>
      </c>
      <c r="R11" s="14">
        <f>Q11/Q10*100</f>
        <v>3.2279411764705883</v>
      </c>
      <c r="S11" s="25">
        <f>R11/S6*100</f>
        <v>210.08401694968387</v>
      </c>
      <c r="T11" s="16"/>
      <c r="V11" s="17" t="s">
        <v>45</v>
      </c>
      <c r="W11">
        <v>11000</v>
      </c>
      <c r="X11" s="14">
        <f t="shared" ref="X11" si="17">3*W11</f>
        <v>33000</v>
      </c>
      <c r="Y11" s="14">
        <f>X11/X10*100</f>
        <v>6.8493150684931505</v>
      </c>
      <c r="Z11" s="23">
        <f>Y11/Z6*100</f>
        <v>245.00696470408352</v>
      </c>
      <c r="AA11" s="16"/>
    </row>
    <row r="12" spans="1:27" x14ac:dyDescent="0.2">
      <c r="A12" s="6" t="s">
        <v>37</v>
      </c>
      <c r="B12" s="4">
        <v>2350</v>
      </c>
      <c r="C12" s="4">
        <f>60*B12</f>
        <v>141000</v>
      </c>
      <c r="D12" s="4"/>
      <c r="E12" s="11"/>
      <c r="F12" s="5"/>
      <c r="H12" s="17" t="s">
        <v>37</v>
      </c>
      <c r="I12" s="14">
        <v>3890</v>
      </c>
      <c r="J12" s="14">
        <f t="shared" ref="J12" si="18">60*I12</f>
        <v>233400</v>
      </c>
      <c r="K12" s="14"/>
      <c r="L12" s="25"/>
      <c r="M12" s="16"/>
      <c r="O12" s="17" t="s">
        <v>37</v>
      </c>
      <c r="P12">
        <v>461</v>
      </c>
      <c r="Q12" s="14">
        <f t="shared" ref="Q12" si="19">60*P12</f>
        <v>27660</v>
      </c>
      <c r="R12" s="14"/>
      <c r="S12" s="25"/>
      <c r="T12" s="16"/>
      <c r="V12" s="17" t="s">
        <v>37</v>
      </c>
      <c r="W12">
        <v>4080</v>
      </c>
      <c r="X12" s="14">
        <f t="shared" ref="X12" si="20">60*W12</f>
        <v>244800</v>
      </c>
      <c r="Y12" s="14"/>
      <c r="Z12" s="23"/>
      <c r="AA12" s="16"/>
    </row>
    <row r="13" spans="1:27" x14ac:dyDescent="0.2">
      <c r="A13" s="6" t="s">
        <v>46</v>
      </c>
      <c r="B13" s="4">
        <v>716</v>
      </c>
      <c r="C13" s="4">
        <f>3*B13</f>
        <v>2148</v>
      </c>
      <c r="D13" s="4">
        <f>C13/C12*100</f>
        <v>1.5234042553191489</v>
      </c>
      <c r="E13" s="11">
        <f>D13/E6*100</f>
        <v>79.134058151114743</v>
      </c>
      <c r="F13" s="5"/>
      <c r="H13" s="17" t="s">
        <v>46</v>
      </c>
      <c r="I13" s="14">
        <v>1020</v>
      </c>
      <c r="J13" s="14">
        <f t="shared" ref="J13" si="21">3*I13</f>
        <v>3060</v>
      </c>
      <c r="K13" s="14">
        <f>J13/J12*100</f>
        <v>1.3110539845758356</v>
      </c>
      <c r="L13" s="25">
        <f>K13/L6*100</f>
        <v>66.224542412688621</v>
      </c>
      <c r="M13" s="16"/>
      <c r="O13" s="17" t="s">
        <v>46</v>
      </c>
      <c r="P13">
        <v>33.799999999999997</v>
      </c>
      <c r="Q13" s="14">
        <f t="shared" ref="Q13" si="22">3*P13</f>
        <v>101.39999999999999</v>
      </c>
      <c r="R13" s="14">
        <f>Q13/Q12*100</f>
        <v>0.36659436008676788</v>
      </c>
      <c r="S13" s="25">
        <f>R13/S6*100</f>
        <v>23.859051806617948</v>
      </c>
      <c r="T13" s="16"/>
      <c r="V13" s="17" t="s">
        <v>46</v>
      </c>
      <c r="W13">
        <v>898</v>
      </c>
      <c r="X13" s="14">
        <f t="shared" ref="X13" si="23">3*W13</f>
        <v>2694</v>
      </c>
      <c r="Y13" s="14">
        <f>X13/X12*100</f>
        <v>1.1004901960784315</v>
      </c>
      <c r="Z13" s="23">
        <f>Y13/Z6*100</f>
        <v>39.365653343655616</v>
      </c>
      <c r="AA13" s="16"/>
    </row>
    <row r="14" spans="1:27" x14ac:dyDescent="0.2">
      <c r="A14" s="6"/>
      <c r="B14" s="4"/>
      <c r="C14" s="4"/>
      <c r="D14" s="4"/>
      <c r="E14" s="11"/>
      <c r="F14" s="5"/>
      <c r="H14" s="17"/>
      <c r="I14" s="14"/>
      <c r="J14" s="14"/>
      <c r="K14" s="14"/>
      <c r="L14" s="25"/>
      <c r="M14" s="16"/>
      <c r="O14" s="17"/>
      <c r="P14" s="14"/>
      <c r="Q14" s="14"/>
      <c r="R14" s="14"/>
      <c r="S14" s="25"/>
      <c r="T14" s="16"/>
      <c r="V14" s="17"/>
      <c r="W14" s="14"/>
      <c r="X14" s="14"/>
      <c r="Y14" s="14"/>
      <c r="Z14" s="23"/>
      <c r="AA14" s="16"/>
    </row>
    <row r="15" spans="1:27" x14ac:dyDescent="0.2">
      <c r="A15" s="6" t="s">
        <v>34</v>
      </c>
      <c r="B15" s="4">
        <v>2720</v>
      </c>
      <c r="C15" s="4">
        <f>60*B15</f>
        <v>163200</v>
      </c>
      <c r="D15" s="4"/>
      <c r="E15" s="11"/>
      <c r="F15" s="5"/>
      <c r="H15" s="17" t="s">
        <v>34</v>
      </c>
      <c r="I15" s="14">
        <v>4680</v>
      </c>
      <c r="J15" s="14">
        <f t="shared" ref="J15" si="24">60*I15</f>
        <v>280800</v>
      </c>
      <c r="K15" s="14"/>
      <c r="L15" s="25"/>
      <c r="M15" s="16"/>
      <c r="O15" s="17" t="s">
        <v>34</v>
      </c>
      <c r="P15">
        <v>5850</v>
      </c>
      <c r="Q15" s="14">
        <f t="shared" ref="Q15" si="25">60*P15</f>
        <v>351000</v>
      </c>
      <c r="R15" s="14"/>
      <c r="S15" s="25"/>
      <c r="T15" s="16"/>
      <c r="V15" s="17" t="s">
        <v>34</v>
      </c>
      <c r="W15">
        <v>4210</v>
      </c>
      <c r="X15" s="14">
        <f t="shared" ref="X15" si="26">60*W15</f>
        <v>252600</v>
      </c>
      <c r="Y15" s="14"/>
      <c r="Z15" s="23"/>
      <c r="AA15" s="16"/>
    </row>
    <row r="16" spans="1:27" x14ac:dyDescent="0.2">
      <c r="A16" s="6" t="s">
        <v>43</v>
      </c>
      <c r="B16" s="4">
        <v>487</v>
      </c>
      <c r="C16" s="4">
        <f>3*B16</f>
        <v>1461</v>
      </c>
      <c r="D16" s="4">
        <f>C16/C15*100</f>
        <v>0.89522058823529416</v>
      </c>
      <c r="E16" s="11"/>
      <c r="F16" s="5">
        <f>D16/E17*100</f>
        <v>69.887586701746002</v>
      </c>
      <c r="H16" s="17" t="s">
        <v>43</v>
      </c>
      <c r="I16" s="14">
        <v>1550</v>
      </c>
      <c r="J16" s="14">
        <f t="shared" ref="J16" si="27">3*I16</f>
        <v>4650</v>
      </c>
      <c r="K16" s="14">
        <f>J16/J15*100</f>
        <v>1.6559829059829061</v>
      </c>
      <c r="L16" s="25"/>
      <c r="M16" s="16">
        <f>K16/L17*100</f>
        <v>76.040766971843141</v>
      </c>
      <c r="O16" s="17" t="s">
        <v>43</v>
      </c>
      <c r="P16">
        <v>2270</v>
      </c>
      <c r="Q16" s="14">
        <f t="shared" ref="Q16" si="28">3*P16</f>
        <v>6810</v>
      </c>
      <c r="R16" s="14">
        <f>Q16/Q15*100</f>
        <v>1.9401709401709402</v>
      </c>
      <c r="S16" s="25"/>
      <c r="T16" s="16">
        <f>R16/S17*100</f>
        <v>79.164293975545647</v>
      </c>
      <c r="V16" s="17" t="s">
        <v>43</v>
      </c>
      <c r="W16">
        <v>1190</v>
      </c>
      <c r="X16" s="14">
        <f t="shared" ref="X16" si="29">3*W16</f>
        <v>3570</v>
      </c>
      <c r="Y16" s="14">
        <f>X16/X15*100</f>
        <v>1.4133016627078383</v>
      </c>
      <c r="Z16" s="23"/>
      <c r="AA16" s="16">
        <f>Y16/Z17*100</f>
        <v>101.55054317001877</v>
      </c>
    </row>
    <row r="17" spans="1:27" x14ac:dyDescent="0.2">
      <c r="A17" s="6" t="s">
        <v>35</v>
      </c>
      <c r="B17" s="4">
        <v>3150</v>
      </c>
      <c r="C17" s="4">
        <f>60*B17</f>
        <v>189000</v>
      </c>
      <c r="D17" s="4"/>
      <c r="E17" s="11">
        <f>(D16+D18)/2</f>
        <v>1.2809436274509804</v>
      </c>
      <c r="F17" s="5">
        <f>AVERAGE(F16,F18)</f>
        <v>100</v>
      </c>
      <c r="H17" s="17" t="s">
        <v>35</v>
      </c>
      <c r="I17" s="14">
        <v>4260</v>
      </c>
      <c r="J17" s="14">
        <f t="shared" ref="J17" si="30">60*I17</f>
        <v>255600</v>
      </c>
      <c r="K17" s="14"/>
      <c r="L17" s="25">
        <f>AVERAGE(K16,K18)</f>
        <v>2.1777567112074157</v>
      </c>
      <c r="M17" s="16"/>
      <c r="O17" s="17" t="s">
        <v>35</v>
      </c>
      <c r="P17">
        <v>4930</v>
      </c>
      <c r="Q17" s="14">
        <f t="shared" ref="Q17" si="31">60*P17</f>
        <v>295800</v>
      </c>
      <c r="R17" s="14"/>
      <c r="S17" s="25">
        <f>AVERAGE(R16,R18)</f>
        <v>2.4508156932092025</v>
      </c>
      <c r="T17" s="16"/>
      <c r="V17" s="17" t="s">
        <v>35</v>
      </c>
      <c r="W17">
        <v>4890</v>
      </c>
      <c r="X17" s="14">
        <f t="shared" ref="X17" si="32">60*W17</f>
        <v>293400</v>
      </c>
      <c r="Y17" s="14"/>
      <c r="Z17" s="23">
        <f>AVERAGE(Y16,Y18)</f>
        <v>1.3917224059960458</v>
      </c>
      <c r="AA17" s="16"/>
    </row>
    <row r="18" spans="1:27" x14ac:dyDescent="0.2">
      <c r="A18" s="6" t="s">
        <v>44</v>
      </c>
      <c r="B18" s="4">
        <v>1050</v>
      </c>
      <c r="C18" s="4">
        <f>3*B18</f>
        <v>3150</v>
      </c>
      <c r="D18" s="4">
        <f>C18/C17*100</f>
        <v>1.6666666666666667</v>
      </c>
      <c r="E18" s="11">
        <f>E17/E17*100</f>
        <v>100</v>
      </c>
      <c r="F18" s="5">
        <f>D18/E17*100</f>
        <v>130.11241329825401</v>
      </c>
      <c r="H18" s="17" t="s">
        <v>44</v>
      </c>
      <c r="I18" s="14">
        <v>2300</v>
      </c>
      <c r="J18" s="14">
        <f t="shared" ref="J18" si="33">3*I18</f>
        <v>6900</v>
      </c>
      <c r="K18" s="14">
        <f>J18/J17*100</f>
        <v>2.699530516431925</v>
      </c>
      <c r="L18" s="25">
        <f>L17/L17*100</f>
        <v>100</v>
      </c>
      <c r="M18" s="16">
        <f>K18/L17*100</f>
        <v>123.95923302815683</v>
      </c>
      <c r="O18" s="17" t="s">
        <v>44</v>
      </c>
      <c r="P18">
        <v>2920</v>
      </c>
      <c r="Q18" s="14">
        <f t="shared" ref="Q18" si="34">3*P18</f>
        <v>8760</v>
      </c>
      <c r="R18" s="14">
        <f>Q18/Q17*100</f>
        <v>2.9614604462474645</v>
      </c>
      <c r="S18" s="25">
        <f>S17/S17*100</f>
        <v>100</v>
      </c>
      <c r="T18" s="16">
        <f>R18/S17*100</f>
        <v>120.83570602445432</v>
      </c>
      <c r="V18" s="17" t="s">
        <v>44</v>
      </c>
      <c r="W18">
        <v>1340</v>
      </c>
      <c r="X18" s="14">
        <f t="shared" ref="X18" si="35">3*W18</f>
        <v>4020</v>
      </c>
      <c r="Y18" s="14">
        <f>X18/X17*100</f>
        <v>1.3701431492842535</v>
      </c>
      <c r="Z18" s="23">
        <f>Z17/Z17*100</f>
        <v>100</v>
      </c>
      <c r="AA18" s="16">
        <f>Y18/Z17*100</f>
        <v>98.449456829981258</v>
      </c>
    </row>
    <row r="19" spans="1:27" x14ac:dyDescent="0.2">
      <c r="A19" s="6" t="s">
        <v>38</v>
      </c>
      <c r="B19" s="4">
        <v>1720</v>
      </c>
      <c r="C19" s="4">
        <f>60*B19</f>
        <v>103200</v>
      </c>
      <c r="D19" s="4"/>
      <c r="E19" s="11"/>
      <c r="F19" s="5"/>
      <c r="H19" s="17" t="s">
        <v>38</v>
      </c>
      <c r="I19" s="14">
        <v>3330</v>
      </c>
      <c r="J19" s="14">
        <f t="shared" ref="J19" si="36">60*I19</f>
        <v>199800</v>
      </c>
      <c r="K19" s="14"/>
      <c r="L19" s="25"/>
      <c r="M19" s="16"/>
      <c r="O19" s="17" t="s">
        <v>38</v>
      </c>
      <c r="P19">
        <v>3180</v>
      </c>
      <c r="Q19" s="14">
        <f t="shared" ref="Q19" si="37">60*P19</f>
        <v>190800</v>
      </c>
      <c r="R19" s="14"/>
      <c r="S19" s="25"/>
      <c r="T19" s="16"/>
      <c r="V19" s="17" t="s">
        <v>38</v>
      </c>
      <c r="W19">
        <v>5890</v>
      </c>
      <c r="X19" s="14">
        <f t="shared" ref="X19" si="38">60*W19</f>
        <v>353400</v>
      </c>
      <c r="Y19" s="14"/>
      <c r="Z19" s="23"/>
      <c r="AA19" s="16"/>
    </row>
    <row r="20" spans="1:27" x14ac:dyDescent="0.2">
      <c r="A20" s="6" t="s">
        <v>47</v>
      </c>
      <c r="B20" s="4">
        <v>103</v>
      </c>
      <c r="C20" s="4">
        <f>3*B20</f>
        <v>309</v>
      </c>
      <c r="D20" s="4">
        <f>C20/C19*100</f>
        <v>0.29941860465116277</v>
      </c>
      <c r="E20" s="11">
        <f>D20/E17*100</f>
        <v>23.374846342535164</v>
      </c>
      <c r="F20" s="5"/>
      <c r="H20" s="17" t="s">
        <v>47</v>
      </c>
      <c r="I20" s="14">
        <v>402</v>
      </c>
      <c r="J20" s="14">
        <f t="shared" ref="J20" si="39">3*I20</f>
        <v>1206</v>
      </c>
      <c r="K20" s="14">
        <f>J20/J19*100</f>
        <v>0.60360360360360354</v>
      </c>
      <c r="L20" s="25">
        <f>K20/L17*100</f>
        <v>27.716760118211141</v>
      </c>
      <c r="M20" s="16"/>
      <c r="O20" s="17" t="s">
        <v>47</v>
      </c>
      <c r="P20">
        <v>422</v>
      </c>
      <c r="Q20" s="14">
        <f t="shared" ref="Q20" si="40">3*P20</f>
        <v>1266</v>
      </c>
      <c r="R20" s="14">
        <f>Q20/Q19*100</f>
        <v>0.66352201257861632</v>
      </c>
      <c r="S20" s="25">
        <f>R20/S17*100</f>
        <v>27.073517376974699</v>
      </c>
      <c r="T20" s="16"/>
      <c r="V20" s="17" t="s">
        <v>47</v>
      </c>
      <c r="W20">
        <v>428</v>
      </c>
      <c r="X20" s="14">
        <f t="shared" ref="X20" si="41">3*W20</f>
        <v>1284</v>
      </c>
      <c r="Y20" s="14">
        <f>X20/X19*100</f>
        <v>0.36332767402376909</v>
      </c>
      <c r="Z20" s="23">
        <f>Y20/Z17*100</f>
        <v>26.106332157793926</v>
      </c>
      <c r="AA20" s="16"/>
    </row>
    <row r="21" spans="1:27" x14ac:dyDescent="0.2">
      <c r="A21" s="6" t="s">
        <v>39</v>
      </c>
      <c r="B21" s="4">
        <v>2860</v>
      </c>
      <c r="C21" s="4">
        <f>60*B21</f>
        <v>171600</v>
      </c>
      <c r="D21" s="4"/>
      <c r="E21" s="11"/>
      <c r="F21" s="5"/>
      <c r="H21" s="17" t="s">
        <v>39</v>
      </c>
      <c r="I21" s="14">
        <v>3790</v>
      </c>
      <c r="J21" s="14">
        <f t="shared" ref="J21" si="42">60*I21</f>
        <v>227400</v>
      </c>
      <c r="K21" s="14"/>
      <c r="L21" s="25"/>
      <c r="M21" s="16"/>
      <c r="O21" s="17" t="s">
        <v>39</v>
      </c>
      <c r="P21">
        <v>4140</v>
      </c>
      <c r="Q21" s="14">
        <f t="shared" ref="Q21" si="43">60*P21</f>
        <v>248400</v>
      </c>
      <c r="R21" s="14"/>
      <c r="S21" s="25"/>
      <c r="T21" s="16"/>
      <c r="V21" s="17" t="s">
        <v>39</v>
      </c>
      <c r="W21">
        <v>4560</v>
      </c>
      <c r="X21" s="14">
        <f t="shared" ref="X21" si="44">60*W21</f>
        <v>273600</v>
      </c>
      <c r="Y21" s="14"/>
      <c r="Z21" s="23"/>
      <c r="AA21" s="16"/>
    </row>
    <row r="22" spans="1:27" x14ac:dyDescent="0.2">
      <c r="A22" s="6" t="s">
        <v>48</v>
      </c>
      <c r="B22" s="4">
        <v>965</v>
      </c>
      <c r="C22" s="4">
        <f>3*B22</f>
        <v>2895</v>
      </c>
      <c r="D22" s="4">
        <f>C22/C21*100</f>
        <v>1.6870629370629369</v>
      </c>
      <c r="E22" s="11">
        <f>D22/E17*100</f>
        <v>131.70469807637949</v>
      </c>
      <c r="F22" s="5"/>
      <c r="H22" s="17" t="s">
        <v>48</v>
      </c>
      <c r="I22" s="14">
        <v>2260</v>
      </c>
      <c r="J22" s="14">
        <f t="shared" ref="J22" si="45">3*I22</f>
        <v>6780</v>
      </c>
      <c r="K22" s="14">
        <f>J22/J21*100</f>
        <v>2.9815303430079156</v>
      </c>
      <c r="L22" s="25">
        <f>K22/L17*100</f>
        <v>136.90832991876596</v>
      </c>
      <c r="M22" s="16"/>
      <c r="O22" s="17" t="s">
        <v>48</v>
      </c>
      <c r="P22">
        <v>2080</v>
      </c>
      <c r="Q22" s="14">
        <f t="shared" ref="Q22" si="46">3*P22</f>
        <v>6240</v>
      </c>
      <c r="R22" s="14">
        <f>Q22/Q21*100</f>
        <v>2.5120772946859904</v>
      </c>
      <c r="S22" s="25">
        <f>R22/S17*100</f>
        <v>102.49964130907654</v>
      </c>
      <c r="T22" s="16"/>
      <c r="V22" s="17" t="s">
        <v>48</v>
      </c>
      <c r="W22">
        <v>2080</v>
      </c>
      <c r="X22" s="14">
        <f t="shared" ref="X22" si="47">3*W22</f>
        <v>6240</v>
      </c>
      <c r="Y22" s="14">
        <f>X22/X21*100</f>
        <v>2.2807017543859649</v>
      </c>
      <c r="Z22" s="23">
        <f>Y22/Z17*100</f>
        <v>163.87619718989023</v>
      </c>
      <c r="AA22" s="16"/>
    </row>
    <row r="23" spans="1:27" x14ac:dyDescent="0.2">
      <c r="A23" s="6" t="s">
        <v>40</v>
      </c>
      <c r="B23" s="4">
        <v>1300</v>
      </c>
      <c r="C23" s="4">
        <f>60*B23</f>
        <v>78000</v>
      </c>
      <c r="D23" s="4"/>
      <c r="E23" s="11"/>
      <c r="F23" s="5"/>
      <c r="H23" s="17" t="s">
        <v>40</v>
      </c>
      <c r="I23" s="14">
        <v>865</v>
      </c>
      <c r="J23" s="14">
        <f t="shared" ref="J23" si="48">60*I23</f>
        <v>51900</v>
      </c>
      <c r="K23" s="14"/>
      <c r="L23" s="25"/>
      <c r="M23" s="16"/>
      <c r="O23" s="17" t="s">
        <v>40</v>
      </c>
      <c r="P23">
        <v>734</v>
      </c>
      <c r="Q23" s="14">
        <f t="shared" ref="Q23" si="49">60*P23</f>
        <v>44040</v>
      </c>
      <c r="R23" s="14"/>
      <c r="S23" s="25"/>
      <c r="T23" s="16"/>
      <c r="V23" s="17" t="s">
        <v>40</v>
      </c>
      <c r="W23">
        <v>2050</v>
      </c>
      <c r="X23" s="14">
        <f t="shared" ref="X23" si="50">60*W23</f>
        <v>123000</v>
      </c>
      <c r="Y23" s="14"/>
      <c r="Z23" s="23"/>
      <c r="AA23" s="16"/>
    </row>
    <row r="24" spans="1:27" x14ac:dyDescent="0.2">
      <c r="A24" s="6" t="s">
        <v>49</v>
      </c>
      <c r="B24" s="4">
        <v>149</v>
      </c>
      <c r="C24" s="4">
        <f>3*B24</f>
        <v>447</v>
      </c>
      <c r="D24" s="4">
        <f>C24/C23*100</f>
        <v>0.57307692307692315</v>
      </c>
      <c r="E24" s="11">
        <f>D24/E17*100</f>
        <v>44.738652880245802</v>
      </c>
      <c r="F24" s="5"/>
      <c r="H24" s="17" t="s">
        <v>49</v>
      </c>
      <c r="I24" s="14">
        <v>68.2</v>
      </c>
      <c r="J24" s="14">
        <f t="shared" ref="J24" si="51">3*I24</f>
        <v>204.60000000000002</v>
      </c>
      <c r="K24" s="14">
        <f>J24/J23*100</f>
        <v>0.39421965317919078</v>
      </c>
      <c r="L24" s="25">
        <f>K24/L17*100</f>
        <v>18.102097959354847</v>
      </c>
      <c r="M24" s="16"/>
      <c r="O24" s="17" t="s">
        <v>49</v>
      </c>
      <c r="P24">
        <v>165</v>
      </c>
      <c r="Q24" s="14">
        <f t="shared" ref="Q24" si="52">3*P24</f>
        <v>495</v>
      </c>
      <c r="R24" s="14">
        <f>Q24/Q23*100</f>
        <v>1.1239782016348774</v>
      </c>
      <c r="S24" s="25">
        <f>R24/S17*100</f>
        <v>45.86139238251296</v>
      </c>
      <c r="T24" s="16"/>
      <c r="V24" s="17" t="s">
        <v>49</v>
      </c>
      <c r="W24">
        <v>193</v>
      </c>
      <c r="X24" s="14">
        <f t="shared" ref="X24" si="53">3*W24</f>
        <v>579</v>
      </c>
      <c r="Y24" s="14">
        <f>X24/X23*100</f>
        <v>0.47073170731707314</v>
      </c>
      <c r="Z24" s="23">
        <f>Y24/Z17*100</f>
        <v>33.823678147954645</v>
      </c>
      <c r="AA24" s="16"/>
    </row>
    <row r="25" spans="1:27" x14ac:dyDescent="0.2">
      <c r="A25" s="6"/>
      <c r="B25" s="4"/>
      <c r="C25" s="4"/>
      <c r="D25" s="4"/>
      <c r="E25" s="11"/>
      <c r="F25" s="5"/>
      <c r="H25" s="17"/>
      <c r="I25" s="14"/>
      <c r="J25" s="14"/>
      <c r="K25" s="14"/>
      <c r="L25" s="25"/>
      <c r="M25" s="16"/>
      <c r="O25" s="17"/>
      <c r="P25" s="14"/>
      <c r="Q25" s="14"/>
      <c r="R25" s="14"/>
      <c r="S25" s="25"/>
      <c r="T25" s="16"/>
      <c r="V25" s="17"/>
      <c r="W25" s="14"/>
      <c r="X25" s="14"/>
      <c r="Y25" s="14"/>
      <c r="Z25" s="23"/>
      <c r="AA25" s="16"/>
    </row>
    <row r="26" spans="1:27" x14ac:dyDescent="0.2">
      <c r="A26" s="6" t="s">
        <v>34</v>
      </c>
      <c r="B26" s="4">
        <v>2130</v>
      </c>
      <c r="C26" s="4">
        <f>60*B26</f>
        <v>127800</v>
      </c>
      <c r="D26" s="4"/>
      <c r="E26" s="11"/>
      <c r="F26" s="5"/>
      <c r="H26" s="17" t="s">
        <v>34</v>
      </c>
      <c r="I26" s="14">
        <v>4240</v>
      </c>
      <c r="J26" s="14">
        <f t="shared" ref="J26" si="54">60*I26</f>
        <v>254400</v>
      </c>
      <c r="K26" s="14"/>
      <c r="L26" s="25"/>
      <c r="M26" s="16"/>
      <c r="O26" s="17" t="s">
        <v>34</v>
      </c>
      <c r="P26">
        <v>6900</v>
      </c>
      <c r="Q26" s="14">
        <f t="shared" ref="Q26" si="55">60*P26</f>
        <v>414000</v>
      </c>
      <c r="R26" s="14"/>
      <c r="S26" s="25"/>
      <c r="T26" s="16"/>
      <c r="V26" s="17" t="s">
        <v>34</v>
      </c>
      <c r="W26">
        <v>4070</v>
      </c>
      <c r="X26" s="14">
        <f t="shared" ref="X26" si="56">60*W26</f>
        <v>244200</v>
      </c>
      <c r="Y26" s="14"/>
      <c r="Z26" s="23"/>
      <c r="AA26" s="16"/>
    </row>
    <row r="27" spans="1:27" x14ac:dyDescent="0.2">
      <c r="A27" s="6" t="s">
        <v>43</v>
      </c>
      <c r="B27" s="4">
        <v>496</v>
      </c>
      <c r="C27" s="4">
        <f>3*B27</f>
        <v>1488</v>
      </c>
      <c r="D27" s="4">
        <f>C27/C26*100</f>
        <v>1.164319248826291</v>
      </c>
      <c r="E27" s="11"/>
      <c r="F27" s="5">
        <f>D27/E28*100</f>
        <v>76.695313248777978</v>
      </c>
      <c r="H27" s="17" t="s">
        <v>43</v>
      </c>
      <c r="I27" s="14">
        <v>1540</v>
      </c>
      <c r="J27" s="14">
        <f t="shared" ref="J27" si="57">3*I27</f>
        <v>4620</v>
      </c>
      <c r="K27" s="14">
        <f>J27/J26*100</f>
        <v>1.8160377358490565</v>
      </c>
      <c r="L27" s="25"/>
      <c r="M27" s="16">
        <f>K27/L28*100</f>
        <v>83.575323481031504</v>
      </c>
      <c r="O27" s="17" t="s">
        <v>43</v>
      </c>
      <c r="P27">
        <v>2770</v>
      </c>
      <c r="Q27" s="14">
        <f t="shared" ref="Q27" si="58">3*P27</f>
        <v>8310</v>
      </c>
      <c r="R27" s="14">
        <f>Q27/Q26*100</f>
        <v>2.0072463768115942</v>
      </c>
      <c r="S27" s="25"/>
      <c r="T27" s="16">
        <f>R27/S28*100</f>
        <v>81.060712352929386</v>
      </c>
      <c r="V27" s="17" t="s">
        <v>43</v>
      </c>
      <c r="W27">
        <v>1070</v>
      </c>
      <c r="X27" s="14">
        <f t="shared" ref="X27" si="59">3*W27</f>
        <v>3210</v>
      </c>
      <c r="Y27" s="14">
        <f>X27/X26*100</f>
        <v>1.3144963144963144</v>
      </c>
      <c r="Z27" s="23"/>
      <c r="AA27" s="16">
        <f>Y27/Z28*100</f>
        <v>106.10353341158375</v>
      </c>
    </row>
    <row r="28" spans="1:27" x14ac:dyDescent="0.2">
      <c r="A28" s="6" t="s">
        <v>35</v>
      </c>
      <c r="B28" s="4">
        <v>2420</v>
      </c>
      <c r="C28" s="4">
        <f>60*B28</f>
        <v>145200</v>
      </c>
      <c r="D28" s="4"/>
      <c r="E28" s="11">
        <f>(D27+D29)/2</f>
        <v>1.5181100376362862</v>
      </c>
      <c r="F28" s="5">
        <f>AVERAGE(F27,F29)</f>
        <v>99.999999999999986</v>
      </c>
      <c r="H28" s="17" t="s">
        <v>35</v>
      </c>
      <c r="I28" s="14">
        <v>4190</v>
      </c>
      <c r="J28" s="14">
        <f t="shared" ref="J28" si="60">60*I28</f>
        <v>251400</v>
      </c>
      <c r="K28" s="14"/>
      <c r="L28" s="25">
        <f>AVERAGE(K27,K29)</f>
        <v>2.1729353357049579</v>
      </c>
      <c r="M28" s="16"/>
      <c r="O28" s="17" t="s">
        <v>35</v>
      </c>
      <c r="P28">
        <v>5110</v>
      </c>
      <c r="Q28" s="14">
        <f t="shared" ref="Q28" si="61">60*P28</f>
        <v>306600</v>
      </c>
      <c r="R28" s="14"/>
      <c r="S28" s="25">
        <f>AVERAGE(R27,R29)</f>
        <v>2.4762259281318246</v>
      </c>
      <c r="T28" s="16"/>
      <c r="V28" s="17" t="s">
        <v>35</v>
      </c>
      <c r="W28">
        <v>4900</v>
      </c>
      <c r="X28" s="14">
        <f t="shared" ref="X28" si="62">60*W28</f>
        <v>294000</v>
      </c>
      <c r="Y28" s="14"/>
      <c r="Z28" s="23">
        <f>AVERAGE(Y27,Y29)</f>
        <v>1.2388808103093818</v>
      </c>
      <c r="AA28" s="16"/>
    </row>
    <row r="29" spans="1:27" x14ac:dyDescent="0.2">
      <c r="A29" s="6" t="s">
        <v>44</v>
      </c>
      <c r="B29" s="4">
        <v>906</v>
      </c>
      <c r="C29" s="4">
        <f>3*B29</f>
        <v>2718</v>
      </c>
      <c r="D29" s="4">
        <f>C29/C28*100</f>
        <v>1.8719008264462811</v>
      </c>
      <c r="E29" s="11">
        <f>E28/E28*100</f>
        <v>100</v>
      </c>
      <c r="F29" s="5">
        <f>D29/E28*100</f>
        <v>123.30468675122199</v>
      </c>
      <c r="H29" s="17" t="s">
        <v>44</v>
      </c>
      <c r="I29" s="14">
        <v>2120</v>
      </c>
      <c r="J29" s="14">
        <f t="shared" ref="J29" si="63">3*I29</f>
        <v>6360</v>
      </c>
      <c r="K29" s="14">
        <f>J29/J28*100</f>
        <v>2.5298329355608593</v>
      </c>
      <c r="L29" s="25">
        <f>L28/L28*100</f>
        <v>100</v>
      </c>
      <c r="M29" s="16">
        <f>K29/L28*100</f>
        <v>116.42467651896848</v>
      </c>
      <c r="O29" s="17" t="s">
        <v>44</v>
      </c>
      <c r="P29">
        <v>3010</v>
      </c>
      <c r="Q29" s="14">
        <f t="shared" ref="Q29" si="64">3*P29</f>
        <v>9030</v>
      </c>
      <c r="R29" s="14">
        <f>Q29/Q28*100</f>
        <v>2.945205479452055</v>
      </c>
      <c r="S29" s="25">
        <f>S28/S28*100</f>
        <v>100</v>
      </c>
      <c r="T29" s="16">
        <f>R29/S28*100</f>
        <v>118.93928764707063</v>
      </c>
      <c r="V29" s="17" t="s">
        <v>44</v>
      </c>
      <c r="W29">
        <v>1140</v>
      </c>
      <c r="X29" s="14">
        <f t="shared" ref="X29" si="65">3*W29</f>
        <v>3420</v>
      </c>
      <c r="Y29" s="14">
        <f>X29/X28*100</f>
        <v>1.1632653061224492</v>
      </c>
      <c r="Z29" s="23">
        <f>Z28/Z28*100</f>
        <v>100</v>
      </c>
      <c r="AA29" s="16">
        <f>Y29/Z28*100</f>
        <v>93.896466588416246</v>
      </c>
    </row>
    <row r="30" spans="1:27" x14ac:dyDescent="0.2">
      <c r="A30" s="6" t="s">
        <v>54</v>
      </c>
      <c r="B30" s="4">
        <v>5360</v>
      </c>
      <c r="C30" s="4">
        <f>60*B30</f>
        <v>321600</v>
      </c>
      <c r="D30" s="4"/>
      <c r="E30" s="11"/>
      <c r="F30" s="5"/>
      <c r="H30" s="17" t="s">
        <v>54</v>
      </c>
      <c r="I30" s="14">
        <v>4190</v>
      </c>
      <c r="J30" s="14">
        <f t="shared" ref="J30" si="66">60*I30</f>
        <v>251400</v>
      </c>
      <c r="K30" s="14"/>
      <c r="L30" s="25"/>
      <c r="M30" s="16"/>
      <c r="O30" s="17" t="s">
        <v>54</v>
      </c>
      <c r="P30">
        <v>8780</v>
      </c>
      <c r="Q30" s="14">
        <f t="shared" ref="Q30" si="67">60*P30</f>
        <v>526800</v>
      </c>
      <c r="R30" s="14"/>
      <c r="S30" s="25"/>
      <c r="T30" s="16"/>
      <c r="V30" s="17" t="s">
        <v>54</v>
      </c>
      <c r="W30">
        <v>7130</v>
      </c>
      <c r="X30" s="14">
        <f t="shared" ref="X30" si="68">60*W30</f>
        <v>427800</v>
      </c>
      <c r="Y30" s="14"/>
      <c r="Z30" s="23"/>
      <c r="AA30" s="16"/>
    </row>
    <row r="31" spans="1:27" x14ac:dyDescent="0.2">
      <c r="A31" s="6" t="s">
        <v>55</v>
      </c>
      <c r="B31" s="4">
        <v>1430</v>
      </c>
      <c r="C31" s="4">
        <f>3*B31</f>
        <v>4290</v>
      </c>
      <c r="D31" s="4">
        <f>C31/C30*100</f>
        <v>1.3339552238805972</v>
      </c>
      <c r="E31" s="11">
        <f>D31/E28*100</f>
        <v>87.869468668923361</v>
      </c>
      <c r="F31" s="5"/>
      <c r="H31" s="17" t="s">
        <v>55</v>
      </c>
      <c r="I31" s="14">
        <v>2170</v>
      </c>
      <c r="J31" s="14">
        <f t="shared" ref="J31" si="69">3*I31</f>
        <v>6510</v>
      </c>
      <c r="K31" s="14">
        <f>J31/J30*100</f>
        <v>2.5894988066825775</v>
      </c>
      <c r="L31" s="25">
        <f>K31/L28*100</f>
        <v>119.1705415312083</v>
      </c>
      <c r="M31" s="16"/>
      <c r="O31" s="17" t="s">
        <v>55</v>
      </c>
      <c r="P31">
        <v>5530</v>
      </c>
      <c r="Q31" s="14">
        <f t="shared" ref="Q31" si="70">3*P31</f>
        <v>16590</v>
      </c>
      <c r="R31" s="14">
        <f>Q31/Q30*100</f>
        <v>3.1492027334851938</v>
      </c>
      <c r="S31" s="25">
        <f>R31/S28*100</f>
        <v>127.1775203428668</v>
      </c>
      <c r="T31" s="16"/>
      <c r="V31" s="17" t="s">
        <v>55</v>
      </c>
      <c r="W31">
        <v>2720</v>
      </c>
      <c r="X31" s="14">
        <f t="shared" ref="X31" si="71">3*W31</f>
        <v>8160</v>
      </c>
      <c r="Y31" s="14">
        <f>X31/X30*100</f>
        <v>1.9074333800841514</v>
      </c>
      <c r="Z31" s="23">
        <f>Y31/Z28*100</f>
        <v>153.96423644723453</v>
      </c>
      <c r="AA31" s="16"/>
    </row>
    <row r="32" spans="1:27" x14ac:dyDescent="0.2">
      <c r="A32" s="6" t="s">
        <v>41</v>
      </c>
      <c r="B32" s="4">
        <v>4240</v>
      </c>
      <c r="C32" s="4">
        <f>60*B32</f>
        <v>254400</v>
      </c>
      <c r="D32" s="4"/>
      <c r="E32" s="11"/>
      <c r="F32" s="5"/>
      <c r="H32" s="17" t="s">
        <v>41</v>
      </c>
      <c r="I32" s="14">
        <v>4800</v>
      </c>
      <c r="J32" s="14">
        <f t="shared" ref="J32" si="72">60*I32</f>
        <v>288000</v>
      </c>
      <c r="K32" s="14"/>
      <c r="L32" s="25"/>
      <c r="M32" s="16"/>
      <c r="O32" s="17" t="s">
        <v>41</v>
      </c>
      <c r="P32">
        <v>7850</v>
      </c>
      <c r="Q32" s="14">
        <f t="shared" ref="Q32" si="73">60*P32</f>
        <v>471000</v>
      </c>
      <c r="R32" s="14"/>
      <c r="S32" s="25"/>
      <c r="T32" s="16"/>
      <c r="V32" s="17" t="s">
        <v>41</v>
      </c>
      <c r="W32">
        <v>4150</v>
      </c>
      <c r="X32" s="14">
        <f t="shared" ref="X32" si="74">60*W32</f>
        <v>249000</v>
      </c>
      <c r="Y32" s="14"/>
      <c r="Z32" s="23"/>
      <c r="AA32" s="16"/>
    </row>
    <row r="33" spans="1:27" x14ac:dyDescent="0.2">
      <c r="A33" s="6" t="s">
        <v>50</v>
      </c>
      <c r="B33" s="4">
        <v>4550</v>
      </c>
      <c r="C33" s="4">
        <f>3*B33</f>
        <v>13650</v>
      </c>
      <c r="D33" s="4">
        <f>C33/C32*100</f>
        <v>5.3655660377358494</v>
      </c>
      <c r="E33" s="11">
        <f>D33/E28*100</f>
        <v>353.43722817946019</v>
      </c>
      <c r="F33" s="5"/>
      <c r="H33" s="17" t="s">
        <v>50</v>
      </c>
      <c r="I33" s="14">
        <v>6780</v>
      </c>
      <c r="J33" s="14">
        <f t="shared" ref="J33" si="75">3*I33</f>
        <v>20340</v>
      </c>
      <c r="K33" s="14">
        <f>J33/J32*100</f>
        <v>7.0624999999999991</v>
      </c>
      <c r="L33" s="25">
        <f>K33/L28*100</f>
        <v>325.02117683629717</v>
      </c>
      <c r="M33" s="16"/>
      <c r="O33" s="17" t="s">
        <v>50</v>
      </c>
      <c r="P33">
        <v>10200</v>
      </c>
      <c r="Q33" s="14">
        <f t="shared" ref="Q33" si="76">3*P33</f>
        <v>30600</v>
      </c>
      <c r="R33" s="14">
        <f>Q33/Q32*100</f>
        <v>6.4968152866242042</v>
      </c>
      <c r="S33" s="25">
        <f>R33/S28*100</f>
        <v>262.36763022369655</v>
      </c>
      <c r="T33" s="16"/>
      <c r="V33" s="17" t="s">
        <v>50</v>
      </c>
      <c r="W33">
        <v>3180</v>
      </c>
      <c r="X33" s="14">
        <f t="shared" ref="X33" si="77">3*W33</f>
        <v>9540</v>
      </c>
      <c r="Y33" s="14">
        <f>X33/X32*100</f>
        <v>3.8313253012048194</v>
      </c>
      <c r="Z33" s="23">
        <f>Y33/Z28*100</f>
        <v>309.25697365899424</v>
      </c>
      <c r="AA33" s="16"/>
    </row>
    <row r="34" spans="1:27" x14ac:dyDescent="0.2">
      <c r="A34" s="6" t="s">
        <v>42</v>
      </c>
      <c r="B34" s="4">
        <v>2670</v>
      </c>
      <c r="C34" s="4">
        <f>60*B34</f>
        <v>160200</v>
      </c>
      <c r="D34" s="4"/>
      <c r="E34" s="11"/>
      <c r="F34" s="5"/>
      <c r="H34" s="17" t="s">
        <v>42</v>
      </c>
      <c r="I34" s="14">
        <v>2180</v>
      </c>
      <c r="J34" s="14">
        <f t="shared" ref="J34" si="78">60*I34</f>
        <v>130800</v>
      </c>
      <c r="K34" s="14"/>
      <c r="L34" s="25"/>
      <c r="M34" s="16"/>
      <c r="O34" s="17" t="s">
        <v>42</v>
      </c>
      <c r="P34">
        <v>5530</v>
      </c>
      <c r="Q34" s="14">
        <f t="shared" ref="Q34" si="79">60*P34</f>
        <v>331800</v>
      </c>
      <c r="R34" s="14"/>
      <c r="S34" s="25"/>
      <c r="T34" s="16"/>
      <c r="V34" s="17" t="s">
        <v>42</v>
      </c>
      <c r="W34">
        <v>3830</v>
      </c>
      <c r="X34" s="14">
        <f t="shared" ref="X34" si="80">60*W34</f>
        <v>229800</v>
      </c>
      <c r="Y34" s="14"/>
      <c r="Z34" s="23"/>
      <c r="AA34" s="16"/>
    </row>
    <row r="35" spans="1:27" ht="17" thickBot="1" x14ac:dyDescent="0.25">
      <c r="A35" s="7" t="s">
        <v>51</v>
      </c>
      <c r="B35" s="8">
        <v>639</v>
      </c>
      <c r="C35" s="8">
        <f>3*B35</f>
        <v>1917</v>
      </c>
      <c r="D35" s="8">
        <f>C35/C34*100</f>
        <v>1.196629213483146</v>
      </c>
      <c r="E35" s="12">
        <f>D35/E28*100</f>
        <v>78.823615140988764</v>
      </c>
      <c r="F35" s="9"/>
      <c r="H35" s="18" t="s">
        <v>51</v>
      </c>
      <c r="I35" s="19">
        <v>932</v>
      </c>
      <c r="J35" s="19">
        <f t="shared" ref="J35" si="81">3*I35</f>
        <v>2796</v>
      </c>
      <c r="K35" s="19">
        <f>J35/J34*100</f>
        <v>2.1376146788990824</v>
      </c>
      <c r="L35" s="26">
        <f>K35/L28*100</f>
        <v>98.374518733921889</v>
      </c>
      <c r="M35" s="20"/>
      <c r="O35" s="18" t="s">
        <v>51</v>
      </c>
      <c r="P35" s="8">
        <v>2850</v>
      </c>
      <c r="Q35" s="19">
        <f t="shared" ref="Q35" si="82">3*P35</f>
        <v>8550</v>
      </c>
      <c r="R35" s="19">
        <f>Q35/Q34*100</f>
        <v>2.5768535262206149</v>
      </c>
      <c r="S35" s="26">
        <f>R35/S28*100</f>
        <v>104.06374866467489</v>
      </c>
      <c r="T35" s="20"/>
      <c r="V35" s="18" t="s">
        <v>51</v>
      </c>
      <c r="W35" s="8">
        <v>1270</v>
      </c>
      <c r="X35" s="19">
        <f t="shared" ref="X35" si="83">3*W35</f>
        <v>3810</v>
      </c>
      <c r="Y35" s="19">
        <f>X35/X34*100</f>
        <v>1.6579634464751958</v>
      </c>
      <c r="Z35" s="24">
        <f>Y35/Z28*100</f>
        <v>133.82751856985803</v>
      </c>
      <c r="AA35" s="20"/>
    </row>
    <row r="37" spans="1:27" ht="17" thickBot="1" x14ac:dyDescent="0.25"/>
    <row r="38" spans="1:27" x14ac:dyDescent="0.2">
      <c r="A38" s="31" t="s">
        <v>63</v>
      </c>
      <c r="B38" s="2" t="s">
        <v>62</v>
      </c>
      <c r="C38" s="2" t="s">
        <v>59</v>
      </c>
      <c r="D38" s="2" t="s">
        <v>5</v>
      </c>
      <c r="E38" s="3" t="s">
        <v>6</v>
      </c>
      <c r="G38" s="31" t="s">
        <v>71</v>
      </c>
      <c r="H38" s="2" t="s">
        <v>4</v>
      </c>
      <c r="I38" s="2" t="s">
        <v>59</v>
      </c>
      <c r="J38" s="3" t="s">
        <v>5</v>
      </c>
      <c r="L38" s="31" t="s">
        <v>72</v>
      </c>
      <c r="M38" s="2" t="s">
        <v>4</v>
      </c>
      <c r="N38" s="2" t="s">
        <v>59</v>
      </c>
      <c r="O38" s="2" t="s">
        <v>5</v>
      </c>
      <c r="P38" s="44" t="s">
        <v>6</v>
      </c>
    </row>
    <row r="39" spans="1:27" x14ac:dyDescent="0.2">
      <c r="A39" s="6" t="s">
        <v>31</v>
      </c>
      <c r="B39" s="11">
        <v>100</v>
      </c>
      <c r="C39" s="11">
        <v>27.906912965302332</v>
      </c>
      <c r="D39" s="11">
        <v>193.3011818522904</v>
      </c>
      <c r="E39" s="27">
        <v>79.134058151114743</v>
      </c>
      <c r="G39" s="6" t="s">
        <v>31</v>
      </c>
      <c r="H39" s="11">
        <f>E6/D11*100</f>
        <v>51.732741125408246</v>
      </c>
      <c r="I39" s="11">
        <f>D9/D11*100</f>
        <v>14.437011040432846</v>
      </c>
      <c r="J39" s="27">
        <v>100</v>
      </c>
      <c r="L39" s="6" t="s">
        <v>31</v>
      </c>
      <c r="M39" s="11">
        <f>E6/D9*100</f>
        <v>358.33415227378816</v>
      </c>
      <c r="N39" s="11">
        <f>D9/D9*100</f>
        <v>100</v>
      </c>
      <c r="O39" s="11">
        <f>D11/D9*100</f>
        <v>692.66415132561838</v>
      </c>
      <c r="P39" s="27">
        <f>D13/D9*100</f>
        <v>283.56435643564356</v>
      </c>
    </row>
    <row r="40" spans="1:27" x14ac:dyDescent="0.2">
      <c r="A40" s="6" t="s">
        <v>33</v>
      </c>
      <c r="B40" s="11">
        <v>100</v>
      </c>
      <c r="C40" s="11">
        <v>24.053545283413516</v>
      </c>
      <c r="D40" s="11">
        <v>195.48159866551231</v>
      </c>
      <c r="E40" s="27">
        <v>66.224542412688621</v>
      </c>
      <c r="G40" s="6" t="s">
        <v>33</v>
      </c>
      <c r="H40" s="11">
        <f>L6/K11*100</f>
        <v>51.155710144927525</v>
      </c>
      <c r="I40" s="11">
        <f>K9/K11*100</f>
        <v>12.304761904761904</v>
      </c>
      <c r="J40" s="27">
        <v>100</v>
      </c>
      <c r="L40" s="6" t="s">
        <v>33</v>
      </c>
      <c r="M40" s="11">
        <f>L6/K9*100</f>
        <v>415.73913043478257</v>
      </c>
      <c r="N40" s="11">
        <f>K9/K9*100</f>
        <v>100</v>
      </c>
      <c r="O40" s="11">
        <f>K11/K9*100</f>
        <v>812.69349845201248</v>
      </c>
      <c r="P40" s="27">
        <f>K13/K9*100</f>
        <v>275.32133676092542</v>
      </c>
    </row>
    <row r="41" spans="1:27" x14ac:dyDescent="0.2">
      <c r="A41" s="6" t="s">
        <v>57</v>
      </c>
      <c r="B41" s="11">
        <v>100</v>
      </c>
      <c r="C41" s="11">
        <v>22.185888472830651</v>
      </c>
      <c r="D41" s="11">
        <v>210.08401694968387</v>
      </c>
      <c r="E41" s="27">
        <v>23.859051806617948</v>
      </c>
      <c r="G41" s="6" t="s">
        <v>57</v>
      </c>
      <c r="H41" s="11">
        <f>S6/R11*100</f>
        <v>47.600003775608727</v>
      </c>
      <c r="I41" s="11">
        <f>R9/R11*100</f>
        <v>10.560483750719731</v>
      </c>
      <c r="J41" s="27">
        <v>100</v>
      </c>
      <c r="L41" s="6" t="s">
        <v>57</v>
      </c>
      <c r="M41" s="11">
        <f>S6/R9*100</f>
        <v>450.73696337409388</v>
      </c>
      <c r="N41" s="11">
        <f>R9/R9*100</f>
        <v>100</v>
      </c>
      <c r="O41" s="11">
        <f>R11/R9*100</f>
        <v>946.92631853332171</v>
      </c>
      <c r="P41" s="27">
        <f>R13/R9*100</f>
        <v>107.54156560300162</v>
      </c>
    </row>
    <row r="42" spans="1:27" x14ac:dyDescent="0.2">
      <c r="A42" s="6" t="s">
        <v>58</v>
      </c>
      <c r="B42" s="11">
        <v>100</v>
      </c>
      <c r="C42" s="11">
        <v>28.683605832545076</v>
      </c>
      <c r="D42" s="11">
        <v>245.00696470408352</v>
      </c>
      <c r="E42" s="27">
        <v>39.365653343655616</v>
      </c>
      <c r="G42" s="6" t="s">
        <v>58</v>
      </c>
      <c r="H42" s="11">
        <f>Z6/Y11*100</f>
        <v>40.81516626304024</v>
      </c>
      <c r="I42" s="11">
        <f>Y9/Y11*100</f>
        <v>11.70726141078838</v>
      </c>
      <c r="J42" s="27">
        <v>100</v>
      </c>
      <c r="L42" s="6" t="s">
        <v>58</v>
      </c>
      <c r="M42" s="11">
        <f>Z6/Y9*100</f>
        <v>348.63120272883441</v>
      </c>
      <c r="N42" s="11">
        <f>Y9/Y9*100</f>
        <v>100</v>
      </c>
      <c r="O42" s="11">
        <f>Y11/Y9*100</f>
        <v>854.17072781725722</v>
      </c>
      <c r="P42" s="27">
        <f>Y13/Y9*100</f>
        <v>137.2409507140502</v>
      </c>
    </row>
    <row r="43" spans="1:27" x14ac:dyDescent="0.2">
      <c r="A43" s="6"/>
      <c r="B43" s="4"/>
      <c r="C43" s="4"/>
      <c r="D43" s="4"/>
      <c r="E43" s="5"/>
      <c r="G43" s="6"/>
      <c r="H43" s="11"/>
      <c r="I43" s="4"/>
      <c r="J43" s="5"/>
      <c r="L43" s="6"/>
      <c r="M43" s="11"/>
      <c r="N43" s="4"/>
      <c r="O43" s="11"/>
      <c r="P43" s="27"/>
    </row>
    <row r="44" spans="1:27" x14ac:dyDescent="0.2">
      <c r="A44" s="6" t="s">
        <v>60</v>
      </c>
      <c r="B44" s="11"/>
      <c r="C44" s="11">
        <f>AVERAGE(C39:C42)</f>
        <v>25.707488138522898</v>
      </c>
      <c r="D44" s="11">
        <f>AVERAGE(D39:D42)</f>
        <v>210.96844054289252</v>
      </c>
      <c r="E44" s="27">
        <f>AVERAGE(E39:E42)</f>
        <v>52.145826428519229</v>
      </c>
      <c r="G44" s="6" t="s">
        <v>60</v>
      </c>
      <c r="H44" s="11">
        <f>AVERAGE(H39:H42)</f>
        <v>47.825905327246176</v>
      </c>
      <c r="I44" s="11">
        <f>AVERAGE(I39:I42)</f>
        <v>12.252379526675714</v>
      </c>
      <c r="J44" s="27"/>
      <c r="L44" s="6" t="s">
        <v>60</v>
      </c>
      <c r="M44" s="11">
        <f>AVERAGE(M39:M42)</f>
        <v>393.36036220287474</v>
      </c>
      <c r="N44" s="11"/>
      <c r="O44" s="11">
        <f>AVERAGE(O39:O42)</f>
        <v>826.61367403205236</v>
      </c>
      <c r="P44" s="27">
        <f>AVERAGE(P39:P42)</f>
        <v>200.9170523784052</v>
      </c>
    </row>
    <row r="45" spans="1:27" ht="17" thickBot="1" x14ac:dyDescent="0.25">
      <c r="A45" s="7" t="s">
        <v>27</v>
      </c>
      <c r="B45" s="8"/>
      <c r="C45" s="12">
        <f>STDEV(C39:C42)</f>
        <v>3.1001041525888566</v>
      </c>
      <c r="D45" s="12">
        <f t="shared" ref="D45:E45" si="84">STDEV(D39:D42)</f>
        <v>23.884287953519017</v>
      </c>
      <c r="E45" s="28">
        <f t="shared" si="84"/>
        <v>25.100128405147849</v>
      </c>
      <c r="G45" s="7" t="s">
        <v>27</v>
      </c>
      <c r="H45" s="12">
        <f>STDEV(H39:H42)</f>
        <v>5.0183815390711342</v>
      </c>
      <c r="I45" s="12">
        <f>STDEV(I39:I42)</f>
        <v>1.6263480399759724</v>
      </c>
      <c r="J45" s="28"/>
      <c r="L45" s="6" t="s">
        <v>27</v>
      </c>
      <c r="M45" s="11">
        <f>STDEV(M39:M42)</f>
        <v>48.374982235274118</v>
      </c>
      <c r="N45" s="11"/>
      <c r="O45" s="11">
        <f>STDEV(O39:O42)</f>
        <v>105.46843060314418</v>
      </c>
      <c r="P45" s="27">
        <f>STDEV(P39:P42)</f>
        <v>91.542707439601486</v>
      </c>
    </row>
    <row r="46" spans="1:27" ht="17" thickBot="1" x14ac:dyDescent="0.25">
      <c r="L46" s="6"/>
      <c r="M46" s="4"/>
      <c r="N46" s="4"/>
      <c r="O46" s="11"/>
      <c r="P46" s="27"/>
    </row>
    <row r="47" spans="1:27" x14ac:dyDescent="0.2">
      <c r="A47" s="31" t="s">
        <v>63</v>
      </c>
      <c r="B47" s="2" t="s">
        <v>4</v>
      </c>
      <c r="C47" s="2" t="s">
        <v>1</v>
      </c>
      <c r="D47" s="2" t="s">
        <v>2</v>
      </c>
      <c r="E47" s="3" t="s">
        <v>3</v>
      </c>
      <c r="G47" s="31" t="s">
        <v>71</v>
      </c>
      <c r="H47" s="2" t="s">
        <v>4</v>
      </c>
      <c r="I47" s="2" t="s">
        <v>1</v>
      </c>
      <c r="J47" s="3" t="s">
        <v>2</v>
      </c>
      <c r="L47" s="31" t="s">
        <v>72</v>
      </c>
      <c r="M47" s="4" t="s">
        <v>4</v>
      </c>
      <c r="N47" s="4" t="s">
        <v>1</v>
      </c>
      <c r="O47" s="11" t="s">
        <v>2</v>
      </c>
      <c r="P47" s="38" t="s">
        <v>3</v>
      </c>
    </row>
    <row r="48" spans="1:27" x14ac:dyDescent="0.2">
      <c r="A48" s="6" t="s">
        <v>31</v>
      </c>
      <c r="B48" s="11">
        <v>100</v>
      </c>
      <c r="C48" s="11">
        <v>23.374846342535164</v>
      </c>
      <c r="D48" s="11">
        <v>131.70469807637949</v>
      </c>
      <c r="E48" s="27">
        <v>44.738652880245802</v>
      </c>
      <c r="G48" s="6" t="s">
        <v>31</v>
      </c>
      <c r="H48" s="29">
        <f>E17/D22*100</f>
        <v>75.927435741135838</v>
      </c>
      <c r="I48" s="11">
        <f>D20/D22*100</f>
        <v>17.747921436317629</v>
      </c>
      <c r="J48" s="27">
        <v>100</v>
      </c>
      <c r="L48" s="6" t="s">
        <v>31</v>
      </c>
      <c r="M48" s="29">
        <f>E17/D20*100</f>
        <v>427.81029887683235</v>
      </c>
      <c r="N48" s="11">
        <f>D20/D20*100</f>
        <v>100</v>
      </c>
      <c r="O48" s="11">
        <f>D22/D20*100</f>
        <v>563.44626247538872</v>
      </c>
      <c r="P48" s="27">
        <f>D24/D20*100</f>
        <v>191.39656460044813</v>
      </c>
    </row>
    <row r="49" spans="1:16" x14ac:dyDescent="0.2">
      <c r="A49" s="6" t="s">
        <v>33</v>
      </c>
      <c r="B49" s="11">
        <v>100</v>
      </c>
      <c r="C49" s="11">
        <v>27.716760118211141</v>
      </c>
      <c r="D49" s="11">
        <v>136.90832991876596</v>
      </c>
      <c r="E49" s="27">
        <v>18.102097959354847</v>
      </c>
      <c r="G49" s="6" t="s">
        <v>33</v>
      </c>
      <c r="H49" s="29">
        <f>L17/K22*100</f>
        <v>73.041574650231027</v>
      </c>
      <c r="I49" s="11">
        <f>K20/K22*100</f>
        <v>20.244758032368647</v>
      </c>
      <c r="J49" s="27">
        <v>100</v>
      </c>
      <c r="L49" s="6" t="s">
        <v>33</v>
      </c>
      <c r="M49" s="29">
        <f>L17/K20*100</f>
        <v>360.79252976719874</v>
      </c>
      <c r="N49" s="11">
        <f>K20/K20*100</f>
        <v>100</v>
      </c>
      <c r="O49" s="11">
        <f>K22/K20*100</f>
        <v>493.95502697593832</v>
      </c>
      <c r="P49" s="27">
        <f>K24/K20*100</f>
        <v>65.311017168492796</v>
      </c>
    </row>
    <row r="50" spans="1:16" x14ac:dyDescent="0.2">
      <c r="A50" s="6" t="s">
        <v>57</v>
      </c>
      <c r="B50" s="11">
        <v>100</v>
      </c>
      <c r="C50" s="11">
        <v>27.073517376974699</v>
      </c>
      <c r="D50" s="11">
        <v>102.49964130907654</v>
      </c>
      <c r="E50" s="27">
        <v>45.86139238251296</v>
      </c>
      <c r="G50" s="6" t="s">
        <v>57</v>
      </c>
      <c r="H50" s="29">
        <f>S17/R22*100</f>
        <v>97.561317018135554</v>
      </c>
      <c r="I50" s="11">
        <f>R20/R22*100</f>
        <v>26.413280116110304</v>
      </c>
      <c r="J50" s="27">
        <v>100</v>
      </c>
      <c r="L50" s="6" t="s">
        <v>57</v>
      </c>
      <c r="M50" s="29">
        <f>S17/R20*100</f>
        <v>369.36464001920683</v>
      </c>
      <c r="N50" s="11">
        <f>R20/R20*100</f>
        <v>100</v>
      </c>
      <c r="O50" s="11">
        <f>R22/R20*100</f>
        <v>378.59743114224881</v>
      </c>
      <c r="P50" s="27">
        <f>R24/R20*100</f>
        <v>169.39576688146494</v>
      </c>
    </row>
    <row r="51" spans="1:16" x14ac:dyDescent="0.2">
      <c r="A51" s="6" t="s">
        <v>58</v>
      </c>
      <c r="B51" s="11">
        <v>100</v>
      </c>
      <c r="C51" s="11">
        <v>26.106332157793926</v>
      </c>
      <c r="D51" s="11">
        <v>163.87619718989023</v>
      </c>
      <c r="E51" s="27">
        <v>33.823678147954645</v>
      </c>
      <c r="G51" s="6" t="s">
        <v>58</v>
      </c>
      <c r="H51" s="29">
        <f>Z17/Y22*100</f>
        <v>61.021674724442008</v>
      </c>
      <c r="I51" s="11">
        <f>Y20/Y22*100</f>
        <v>15.930521091811414</v>
      </c>
      <c r="J51" s="27">
        <v>100</v>
      </c>
      <c r="L51" s="6" t="s">
        <v>58</v>
      </c>
      <c r="M51" s="29">
        <f>Z17/Y20*100</f>
        <v>383.04883043536029</v>
      </c>
      <c r="N51" s="11">
        <f>Y20/Y20*100</f>
        <v>100</v>
      </c>
      <c r="O51" s="11">
        <f>Y22/Y20*100</f>
        <v>627.72585669781927</v>
      </c>
      <c r="P51" s="27">
        <f>Y24/Y20*100</f>
        <v>129.56120355596079</v>
      </c>
    </row>
    <row r="52" spans="1:16" x14ac:dyDescent="0.2">
      <c r="A52" s="6"/>
      <c r="B52" s="4"/>
      <c r="C52" s="4"/>
      <c r="D52" s="4"/>
      <c r="E52" s="5"/>
      <c r="G52" s="6"/>
      <c r="H52" s="29"/>
      <c r="I52" s="4"/>
      <c r="J52" s="5"/>
      <c r="L52" s="6"/>
      <c r="M52" s="29"/>
      <c r="N52" s="4"/>
      <c r="O52" s="11"/>
      <c r="P52" s="27"/>
    </row>
    <row r="53" spans="1:16" x14ac:dyDescent="0.2">
      <c r="A53" s="6" t="s">
        <v>60</v>
      </c>
      <c r="B53" s="11"/>
      <c r="C53" s="11">
        <f>AVERAGE(C48:C51)</f>
        <v>26.067863998878735</v>
      </c>
      <c r="D53" s="11">
        <f>AVERAGE(D48:D51)</f>
        <v>133.74721662352806</v>
      </c>
      <c r="E53" s="27">
        <f>AVERAGE(E48:E51)</f>
        <v>35.631455342517064</v>
      </c>
      <c r="G53" s="6" t="s">
        <v>60</v>
      </c>
      <c r="H53" s="29">
        <f>AVERAGE(H48:H51)</f>
        <v>76.888000533486107</v>
      </c>
      <c r="I53" s="11">
        <f>AVERAGE(I48:I51)</f>
        <v>20.084120169151998</v>
      </c>
      <c r="J53" s="27"/>
      <c r="L53" s="6" t="s">
        <v>60</v>
      </c>
      <c r="M53" s="29">
        <f>AVERAGE(M48:M51)</f>
        <v>385.25407477464955</v>
      </c>
      <c r="N53" s="11"/>
      <c r="O53" s="11">
        <f>AVERAGE(O48:O51)</f>
        <v>515.93114432284881</v>
      </c>
      <c r="P53" s="27">
        <f>AVERAGE(P48:P51)</f>
        <v>138.91613805159167</v>
      </c>
    </row>
    <row r="54" spans="1:16" ht="17" thickBot="1" x14ac:dyDescent="0.25">
      <c r="A54" s="7" t="s">
        <v>27</v>
      </c>
      <c r="B54" s="8"/>
      <c r="C54" s="12">
        <f>STDEV(C48:C51)</f>
        <v>1.9134629188858816</v>
      </c>
      <c r="D54" s="12">
        <f>STDEV(D48:D51)</f>
        <v>25.15505881714002</v>
      </c>
      <c r="E54" s="28">
        <f>STDEV(E48:E51)</f>
        <v>12.885897814863295</v>
      </c>
      <c r="G54" s="7" t="s">
        <v>27</v>
      </c>
      <c r="H54" s="30">
        <f>STDEV(H48:H51)</f>
        <v>15.218891614797936</v>
      </c>
      <c r="I54" s="12">
        <f>STDEV(I48:I51)</f>
        <v>4.5750876119793835</v>
      </c>
      <c r="J54" s="28"/>
      <c r="L54" s="6" t="s">
        <v>27</v>
      </c>
      <c r="M54" s="29">
        <f>STDEV(M48:M51)</f>
        <v>29.814630823530162</v>
      </c>
      <c r="N54" s="11"/>
      <c r="O54" s="11">
        <f>STDEV(O48:O51)</f>
        <v>106.6133867105324</v>
      </c>
      <c r="P54" s="27">
        <f>STDEV(P48:P51)</f>
        <v>55.342664566588788</v>
      </c>
    </row>
    <row r="55" spans="1:16" ht="17" thickBot="1" x14ac:dyDescent="0.25">
      <c r="L55" s="6"/>
      <c r="M55" s="4"/>
      <c r="N55" s="4"/>
      <c r="O55" s="11"/>
      <c r="P55" s="27"/>
    </row>
    <row r="56" spans="1:16" x14ac:dyDescent="0.2">
      <c r="A56" s="31" t="s">
        <v>63</v>
      </c>
      <c r="B56" s="2" t="s">
        <v>4</v>
      </c>
      <c r="C56" s="2" t="s">
        <v>61</v>
      </c>
      <c r="D56" s="2" t="s">
        <v>7</v>
      </c>
      <c r="E56" s="3" t="s">
        <v>8</v>
      </c>
      <c r="G56" s="31" t="s">
        <v>71</v>
      </c>
      <c r="H56" s="2" t="s">
        <v>4</v>
      </c>
      <c r="I56" s="2" t="s">
        <v>61</v>
      </c>
      <c r="J56" s="3" t="s">
        <v>7</v>
      </c>
      <c r="L56" s="31" t="s">
        <v>72</v>
      </c>
      <c r="M56" s="4" t="s">
        <v>4</v>
      </c>
      <c r="N56" s="4" t="s">
        <v>61</v>
      </c>
      <c r="O56" s="11" t="s">
        <v>7</v>
      </c>
      <c r="P56" s="38" t="s">
        <v>68</v>
      </c>
    </row>
    <row r="57" spans="1:16" x14ac:dyDescent="0.2">
      <c r="A57" s="6" t="s">
        <v>31</v>
      </c>
      <c r="B57" s="11">
        <v>100</v>
      </c>
      <c r="C57" s="11">
        <v>87.869468668923361</v>
      </c>
      <c r="D57" s="11">
        <v>353.43722817946019</v>
      </c>
      <c r="E57" s="27">
        <v>78.823615140988764</v>
      </c>
      <c r="G57" s="6" t="s">
        <v>31</v>
      </c>
      <c r="H57" s="11">
        <f>E28/D33*100</f>
        <v>28.293567294847705</v>
      </c>
      <c r="I57" s="11">
        <f>D31/D33*100</f>
        <v>24.861407249466954</v>
      </c>
      <c r="J57" s="27">
        <v>100</v>
      </c>
      <c r="L57" s="6" t="s">
        <v>31</v>
      </c>
      <c r="M57" s="11">
        <f>E28/D31*100</f>
        <v>113.80517205217473</v>
      </c>
      <c r="N57" s="11">
        <f>D31/D31*100</f>
        <v>100</v>
      </c>
      <c r="O57" s="11">
        <f>D33/D31*100</f>
        <v>402.22984562607201</v>
      </c>
      <c r="P57" s="27">
        <f>D35/D31*100</f>
        <v>89.705350828946322</v>
      </c>
    </row>
    <row r="58" spans="1:16" x14ac:dyDescent="0.2">
      <c r="A58" s="6" t="s">
        <v>33</v>
      </c>
      <c r="B58" s="11">
        <v>100</v>
      </c>
      <c r="C58" s="11">
        <v>119.1705415312083</v>
      </c>
      <c r="D58" s="11">
        <v>325.02117683629717</v>
      </c>
      <c r="E58" s="27">
        <v>98.374518733921889</v>
      </c>
      <c r="G58" s="6" t="s">
        <v>33</v>
      </c>
      <c r="H58" s="11">
        <f>L28/K33*100</f>
        <v>30.767225992282594</v>
      </c>
      <c r="I58" s="11">
        <f>K31/K33*100</f>
        <v>36.665469829133848</v>
      </c>
      <c r="J58" s="27">
        <v>100</v>
      </c>
      <c r="L58" s="6" t="s">
        <v>33</v>
      </c>
      <c r="M58" s="11">
        <f>L28/K31*100</f>
        <v>83.913355360403443</v>
      </c>
      <c r="N58" s="11">
        <f>K31/K31*100</f>
        <v>100</v>
      </c>
      <c r="O58" s="11">
        <f>K33/K31*100</f>
        <v>272.73617511520735</v>
      </c>
      <c r="P58" s="27">
        <f>K35/K31*100</f>
        <v>82.549359489282537</v>
      </c>
    </row>
    <row r="59" spans="1:16" x14ac:dyDescent="0.2">
      <c r="A59" s="6" t="s">
        <v>57</v>
      </c>
      <c r="B59" s="11">
        <v>100</v>
      </c>
      <c r="C59" s="11">
        <v>127.1775203428668</v>
      </c>
      <c r="D59" s="11">
        <v>262.36763022369655</v>
      </c>
      <c r="E59" s="27">
        <v>104.06374866467489</v>
      </c>
      <c r="G59" s="6" t="s">
        <v>57</v>
      </c>
      <c r="H59" s="11">
        <f>S28/R33*100</f>
        <v>38.114457913401608</v>
      </c>
      <c r="I59" s="11">
        <f>R31/R33*100</f>
        <v>48.473022466389743</v>
      </c>
      <c r="J59" s="27">
        <v>100</v>
      </c>
      <c r="L59" s="6" t="s">
        <v>57</v>
      </c>
      <c r="M59" s="11">
        <f>S28/R31*100</f>
        <v>78.630248278471683</v>
      </c>
      <c r="N59" s="11">
        <f>R31/R31*100</f>
        <v>100</v>
      </c>
      <c r="O59" s="11">
        <f>R33/R31*100</f>
        <v>206.30031904723515</v>
      </c>
      <c r="P59" s="27">
        <f>R35/R31*100</f>
        <v>81.825583942918627</v>
      </c>
    </row>
    <row r="60" spans="1:16" x14ac:dyDescent="0.2">
      <c r="A60" s="6" t="s">
        <v>58</v>
      </c>
      <c r="B60" s="11">
        <v>100</v>
      </c>
      <c r="C60" s="11">
        <v>153.96423644723453</v>
      </c>
      <c r="D60" s="11">
        <v>309.25697365899424</v>
      </c>
      <c r="E60" s="27">
        <v>133.82751856985803</v>
      </c>
      <c r="G60" s="6" t="s">
        <v>58</v>
      </c>
      <c r="H60" s="11">
        <f>Z28/Y33*100</f>
        <v>32.335568319395811</v>
      </c>
      <c r="I60" s="11">
        <f>Y31/Y33*100</f>
        <v>49.785210863831622</v>
      </c>
      <c r="J60" s="27">
        <v>100</v>
      </c>
      <c r="L60" s="6" t="s">
        <v>58</v>
      </c>
      <c r="M60" s="11">
        <f>Z28/Y31*100</f>
        <v>64.950148364013913</v>
      </c>
      <c r="N60" s="11">
        <f>Y31/Y31*100</f>
        <v>100</v>
      </c>
      <c r="O60" s="11">
        <f>Y33/Y31*100</f>
        <v>200.86286321757618</v>
      </c>
      <c r="P60" s="27">
        <f>Y35/Y31*100</f>
        <v>86.921171863001078</v>
      </c>
    </row>
    <row r="61" spans="1:16" x14ac:dyDescent="0.2">
      <c r="A61" s="6"/>
      <c r="B61" s="4"/>
      <c r="C61" s="4"/>
      <c r="D61" s="4"/>
      <c r="E61" s="5"/>
      <c r="G61" s="6"/>
      <c r="H61" s="11"/>
      <c r="I61" s="4"/>
      <c r="J61" s="5"/>
      <c r="L61" s="6"/>
      <c r="M61" s="11"/>
      <c r="N61" s="4"/>
      <c r="O61" s="11"/>
      <c r="P61" s="27"/>
    </row>
    <row r="62" spans="1:16" x14ac:dyDescent="0.2">
      <c r="A62" s="6" t="s">
        <v>60</v>
      </c>
      <c r="B62" s="11"/>
      <c r="C62" s="11">
        <f>AVERAGE(C57:C60)</f>
        <v>122.04544174755824</v>
      </c>
      <c r="D62" s="11">
        <f>AVERAGE(D57:D60)</f>
        <v>312.52075222461201</v>
      </c>
      <c r="E62" s="27">
        <f>AVERAGE(E57:E60)</f>
        <v>103.77235027736089</v>
      </c>
      <c r="G62" s="6" t="s">
        <v>60</v>
      </c>
      <c r="H62" s="11">
        <f>AVERAGE(H57:H60)</f>
        <v>32.377704879981927</v>
      </c>
      <c r="I62" s="11">
        <f>AVERAGE(I57:I60)</f>
        <v>39.946277602205541</v>
      </c>
      <c r="J62" s="27"/>
      <c r="L62" s="6" t="s">
        <v>60</v>
      </c>
      <c r="M62" s="11">
        <f>AVERAGE(M57:M60)</f>
        <v>85.324731013765941</v>
      </c>
      <c r="N62" s="11"/>
      <c r="O62" s="11">
        <f>AVERAGE(O57:O60)</f>
        <v>270.53230075152265</v>
      </c>
      <c r="P62" s="27">
        <f>AVERAGE(P57:P60)</f>
        <v>85.250366531037145</v>
      </c>
    </row>
    <row r="63" spans="1:16" ht="17" thickBot="1" x14ac:dyDescent="0.25">
      <c r="A63" s="7" t="s">
        <v>27</v>
      </c>
      <c r="B63" s="8"/>
      <c r="C63" s="12">
        <f>STDEV(C57:C60)</f>
        <v>27.211577639637511</v>
      </c>
      <c r="D63" s="12">
        <f>STDEV(D57:D60)</f>
        <v>38.106895775787649</v>
      </c>
      <c r="E63" s="28">
        <f>STDEV(E57:E60)</f>
        <v>22.766744931929804</v>
      </c>
      <c r="G63" s="7" t="s">
        <v>27</v>
      </c>
      <c r="H63" s="12">
        <f>STDEV(H57:H60)</f>
        <v>4.170768630928829</v>
      </c>
      <c r="I63" s="12">
        <f>STDEV(I57:I60)</f>
        <v>11.659431074004752</v>
      </c>
      <c r="J63" s="28"/>
      <c r="L63" s="7" t="s">
        <v>27</v>
      </c>
      <c r="M63" s="12">
        <f>STDEV(M57:M60)</f>
        <v>20.599896603477621</v>
      </c>
      <c r="N63" s="12"/>
      <c r="O63" s="12">
        <f>STDEV(O57:O60)</f>
        <v>93.681514341858076</v>
      </c>
      <c r="P63" s="28">
        <f>STDEV(P57:P60)</f>
        <v>3.7266182331717403</v>
      </c>
    </row>
    <row r="64" spans="1:16" x14ac:dyDescent="0.2">
      <c r="L64" s="4"/>
      <c r="M64" s="4"/>
      <c r="N64" s="4"/>
      <c r="O64" s="4"/>
      <c r="P64" s="4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09C3-1DF0-114E-B0D7-B1499584C34E}">
  <dimension ref="A1:O42"/>
  <sheetViews>
    <sheetView workbookViewId="0">
      <selection activeCell="A45" sqref="A45"/>
    </sheetView>
  </sheetViews>
  <sheetFormatPr baseColWidth="10" defaultRowHeight="16" x14ac:dyDescent="0.2"/>
  <cols>
    <col min="1" max="1" width="39.33203125" bestFit="1" customWidth="1"/>
    <col min="2" max="3" width="12.1640625" bestFit="1" customWidth="1"/>
    <col min="4" max="5" width="14.1640625" bestFit="1" customWidth="1"/>
    <col min="6" max="6" width="12.1640625" bestFit="1" customWidth="1"/>
    <col min="7" max="9" width="14.1640625" bestFit="1" customWidth="1"/>
    <col min="10" max="12" width="16" bestFit="1" customWidth="1"/>
    <col min="13" max="13" width="10.1640625" bestFit="1" customWidth="1"/>
    <col min="14" max="14" width="16" bestFit="1" customWidth="1"/>
    <col min="15" max="15" width="16.6640625" bestFit="1" customWidth="1"/>
  </cols>
  <sheetData>
    <row r="1" spans="1:13" ht="17" thickBot="1" x14ac:dyDescent="0.25">
      <c r="A1" s="33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">
      <c r="A2" s="1"/>
      <c r="B2" s="34" t="s">
        <v>10</v>
      </c>
      <c r="C2" s="34" t="s">
        <v>11</v>
      </c>
      <c r="D2" s="34" t="s">
        <v>12</v>
      </c>
      <c r="E2" s="34" t="s">
        <v>13</v>
      </c>
      <c r="F2" s="34" t="s">
        <v>14</v>
      </c>
      <c r="G2" s="34" t="s">
        <v>15</v>
      </c>
      <c r="H2" s="34" t="s">
        <v>16</v>
      </c>
      <c r="I2" s="34" t="s">
        <v>17</v>
      </c>
      <c r="J2" s="34" t="s">
        <v>18</v>
      </c>
      <c r="K2" s="35" t="s">
        <v>19</v>
      </c>
      <c r="L2" s="4"/>
      <c r="M2" s="4"/>
    </row>
    <row r="3" spans="1:13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4"/>
    </row>
    <row r="4" spans="1:13" x14ac:dyDescent="0.2">
      <c r="A4" s="6" t="s">
        <v>20</v>
      </c>
      <c r="B4" s="4">
        <v>502.9</v>
      </c>
      <c r="C4" s="4">
        <v>128.09</v>
      </c>
      <c r="D4" s="4">
        <v>525.30999999999995</v>
      </c>
      <c r="E4" s="4">
        <v>54.93</v>
      </c>
      <c r="F4" s="4">
        <v>450.04</v>
      </c>
      <c r="G4" s="4">
        <v>828.81</v>
      </c>
      <c r="H4" s="4">
        <v>458.06</v>
      </c>
      <c r="I4" s="4">
        <v>315.19</v>
      </c>
      <c r="J4" s="4">
        <v>302.95</v>
      </c>
      <c r="K4" s="5">
        <v>238.71</v>
      </c>
      <c r="L4" s="4"/>
      <c r="M4" s="4"/>
    </row>
    <row r="5" spans="1:13" x14ac:dyDescent="0.2">
      <c r="A5" s="6" t="s">
        <v>21</v>
      </c>
      <c r="B5" s="4">
        <v>484.61</v>
      </c>
      <c r="C5" s="4">
        <v>140.47</v>
      </c>
      <c r="D5" s="4">
        <v>531.64</v>
      </c>
      <c r="E5" s="4">
        <v>238.04</v>
      </c>
      <c r="F5" s="4">
        <v>623.37</v>
      </c>
      <c r="G5" s="4">
        <v>675.36</v>
      </c>
      <c r="H5" s="4">
        <v>596.9</v>
      </c>
      <c r="I5" s="4">
        <v>392.75</v>
      </c>
      <c r="J5" s="4">
        <v>399.04</v>
      </c>
      <c r="K5" s="5">
        <v>390.46</v>
      </c>
      <c r="L5" s="4"/>
      <c r="M5" s="4"/>
    </row>
    <row r="6" spans="1:13" x14ac:dyDescent="0.2">
      <c r="A6" s="6" t="s">
        <v>22</v>
      </c>
      <c r="B6" s="4">
        <v>210.51</v>
      </c>
      <c r="C6" s="4">
        <v>23.01</v>
      </c>
      <c r="D6" s="4">
        <v>352.02</v>
      </c>
      <c r="E6" s="4">
        <v>140.44</v>
      </c>
      <c r="F6" s="4">
        <v>154.21</v>
      </c>
      <c r="G6" s="4">
        <v>333.65</v>
      </c>
      <c r="H6" s="4">
        <v>167.67</v>
      </c>
      <c r="I6" s="4">
        <v>65.209999999999994</v>
      </c>
      <c r="J6" s="4">
        <v>233.83</v>
      </c>
      <c r="K6" s="5">
        <v>154.66999999999999</v>
      </c>
      <c r="L6" s="4"/>
      <c r="M6" s="4"/>
    </row>
    <row r="7" spans="1:13" x14ac:dyDescent="0.2">
      <c r="A7" s="6" t="s">
        <v>23</v>
      </c>
      <c r="B7" s="4">
        <v>713</v>
      </c>
      <c r="C7" s="4">
        <v>64.03</v>
      </c>
      <c r="D7" s="4">
        <v>764.71</v>
      </c>
      <c r="E7" s="4">
        <v>370.02</v>
      </c>
      <c r="F7" s="4">
        <v>688.09</v>
      </c>
      <c r="G7" s="4">
        <v>1185.32</v>
      </c>
      <c r="H7" s="4">
        <v>911.12</v>
      </c>
      <c r="I7" s="4">
        <v>329.95</v>
      </c>
      <c r="J7" s="4">
        <v>642</v>
      </c>
      <c r="K7" s="5">
        <v>322.42</v>
      </c>
      <c r="L7" s="4"/>
      <c r="M7" s="4"/>
    </row>
    <row r="8" spans="1:13" ht="17" thickBot="1" x14ac:dyDescent="0.25">
      <c r="A8" s="7" t="s">
        <v>24</v>
      </c>
      <c r="B8" s="8">
        <v>323.5</v>
      </c>
      <c r="C8" s="8">
        <v>182.92</v>
      </c>
      <c r="D8" s="8">
        <v>362.05</v>
      </c>
      <c r="E8" s="8">
        <v>110.17</v>
      </c>
      <c r="F8" s="8">
        <v>303.17</v>
      </c>
      <c r="G8" s="8">
        <v>565.9</v>
      </c>
      <c r="H8" s="8">
        <v>364.09</v>
      </c>
      <c r="I8" s="8">
        <v>158.76</v>
      </c>
      <c r="J8" s="8">
        <v>209.75</v>
      </c>
      <c r="K8" s="9">
        <v>141.58000000000001</v>
      </c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7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39" t="s">
        <v>25</v>
      </c>
      <c r="B12" s="34" t="s">
        <v>10</v>
      </c>
      <c r="C12" s="34" t="s">
        <v>11</v>
      </c>
      <c r="D12" s="34" t="s">
        <v>12</v>
      </c>
      <c r="E12" s="34" t="s">
        <v>13</v>
      </c>
      <c r="F12" s="34" t="s">
        <v>14</v>
      </c>
      <c r="G12" s="34" t="s">
        <v>15</v>
      </c>
      <c r="H12" s="34" t="s">
        <v>16</v>
      </c>
      <c r="I12" s="34" t="s">
        <v>17</v>
      </c>
      <c r="J12" s="34" t="s">
        <v>18</v>
      </c>
      <c r="K12" s="35" t="s">
        <v>19</v>
      </c>
      <c r="L12" s="4"/>
      <c r="M12" s="4"/>
    </row>
    <row r="13" spans="1:13" x14ac:dyDescent="0.2">
      <c r="A13" s="6" t="s">
        <v>20</v>
      </c>
      <c r="B13" s="11">
        <f t="shared" ref="B13:K13" si="0">B4/$B4</f>
        <v>1</v>
      </c>
      <c r="C13" s="11">
        <f t="shared" si="0"/>
        <v>0.25470272419964207</v>
      </c>
      <c r="D13" s="11">
        <f t="shared" si="0"/>
        <v>1.0445615430503081</v>
      </c>
      <c r="E13" s="11">
        <f t="shared" si="0"/>
        <v>0.1092264863790018</v>
      </c>
      <c r="F13" s="11">
        <f t="shared" si="0"/>
        <v>0.89488964008749261</v>
      </c>
      <c r="G13" s="11">
        <f t="shared" si="0"/>
        <v>1.6480612447802743</v>
      </c>
      <c r="H13" s="11">
        <f t="shared" si="0"/>
        <v>0.91083714456154308</v>
      </c>
      <c r="I13" s="11">
        <f t="shared" si="0"/>
        <v>0.62674487969775305</v>
      </c>
      <c r="J13" s="11">
        <f t="shared" si="0"/>
        <v>0.60240604493935179</v>
      </c>
      <c r="K13" s="27">
        <f t="shared" si="0"/>
        <v>0.47466693179558567</v>
      </c>
      <c r="L13" s="4"/>
      <c r="M13" s="4"/>
    </row>
    <row r="14" spans="1:13" x14ac:dyDescent="0.2">
      <c r="A14" s="6" t="s">
        <v>21</v>
      </c>
      <c r="B14" s="11">
        <f t="shared" ref="B14:K14" si="1">B5/$B5</f>
        <v>1</v>
      </c>
      <c r="C14" s="11">
        <f t="shared" si="1"/>
        <v>0.28986195084707289</v>
      </c>
      <c r="D14" s="11">
        <f t="shared" si="1"/>
        <v>1.0970471100472545</v>
      </c>
      <c r="E14" s="11">
        <f t="shared" si="1"/>
        <v>0.49119910856152366</v>
      </c>
      <c r="F14" s="11">
        <f t="shared" si="1"/>
        <v>1.2863333402117165</v>
      </c>
      <c r="G14" s="11">
        <f t="shared" si="1"/>
        <v>1.3936154846164956</v>
      </c>
      <c r="H14" s="11">
        <f t="shared" si="1"/>
        <v>1.2317120983883947</v>
      </c>
      <c r="I14" s="11">
        <f t="shared" si="1"/>
        <v>0.81044551288665112</v>
      </c>
      <c r="J14" s="11">
        <f t="shared" si="1"/>
        <v>0.82342502218278613</v>
      </c>
      <c r="K14" s="27">
        <f t="shared" si="1"/>
        <v>0.80572006355626169</v>
      </c>
      <c r="L14" s="4"/>
      <c r="M14" s="4"/>
    </row>
    <row r="15" spans="1:13" x14ac:dyDescent="0.2">
      <c r="A15" s="6" t="s">
        <v>22</v>
      </c>
      <c r="B15" s="11">
        <f t="shared" ref="B15:K15" si="2">B6/$B6</f>
        <v>1</v>
      </c>
      <c r="C15" s="11">
        <f t="shared" si="2"/>
        <v>0.109305971212769</v>
      </c>
      <c r="D15" s="11">
        <f t="shared" si="2"/>
        <v>1.672224597406299</v>
      </c>
      <c r="E15" s="11">
        <f t="shared" si="2"/>
        <v>0.66714170348201984</v>
      </c>
      <c r="F15" s="11">
        <f t="shared" si="2"/>
        <v>0.73255427295615416</v>
      </c>
      <c r="G15" s="11">
        <f t="shared" si="2"/>
        <v>1.584960334425918</v>
      </c>
      <c r="H15" s="11">
        <f t="shared" si="2"/>
        <v>0.79649422830269345</v>
      </c>
      <c r="I15" s="11">
        <f t="shared" si="2"/>
        <v>0.30977150729181507</v>
      </c>
      <c r="J15" s="11">
        <f t="shared" si="2"/>
        <v>1.110778585340364</v>
      </c>
      <c r="K15" s="27">
        <f t="shared" si="2"/>
        <v>0.73473944230677879</v>
      </c>
      <c r="L15" s="4"/>
      <c r="M15" s="4"/>
    </row>
    <row r="16" spans="1:13" x14ac:dyDescent="0.2">
      <c r="A16" s="6" t="s">
        <v>23</v>
      </c>
      <c r="B16" s="11">
        <f t="shared" ref="B16:K16" si="3">B7/$B7</f>
        <v>1</v>
      </c>
      <c r="C16" s="11">
        <f t="shared" si="3"/>
        <v>8.9803646563814871E-2</v>
      </c>
      <c r="D16" s="11">
        <f t="shared" si="3"/>
        <v>1.0725245441795233</v>
      </c>
      <c r="E16" s="11">
        <f t="shared" si="3"/>
        <v>0.51896213183730711</v>
      </c>
      <c r="F16" s="11">
        <f t="shared" si="3"/>
        <v>0.96506311360448815</v>
      </c>
      <c r="G16" s="11">
        <f t="shared" si="3"/>
        <v>1.6624403927068723</v>
      </c>
      <c r="H16" s="11">
        <f t="shared" si="3"/>
        <v>1.2778681626928472</v>
      </c>
      <c r="I16" s="11">
        <f t="shared" si="3"/>
        <v>0.46276297335203365</v>
      </c>
      <c r="J16" s="11">
        <f t="shared" si="3"/>
        <v>0.90042075736325389</v>
      </c>
      <c r="K16" s="27">
        <f t="shared" si="3"/>
        <v>0.45220196353436187</v>
      </c>
      <c r="L16" s="4"/>
      <c r="M16" s="4"/>
    </row>
    <row r="17" spans="1:13" x14ac:dyDescent="0.2">
      <c r="A17" s="6" t="s">
        <v>24</v>
      </c>
      <c r="B17" s="11">
        <f t="shared" ref="B17:K17" si="4">B8/$B8</f>
        <v>1</v>
      </c>
      <c r="C17" s="11">
        <f t="shared" si="4"/>
        <v>0.56544049459041723</v>
      </c>
      <c r="D17" s="11">
        <f t="shared" si="4"/>
        <v>1.1191653786707882</v>
      </c>
      <c r="E17" s="11">
        <f t="shared" si="4"/>
        <v>0.34055641421947452</v>
      </c>
      <c r="F17" s="11">
        <f t="shared" si="4"/>
        <v>0.93715610510046377</v>
      </c>
      <c r="G17" s="11">
        <f t="shared" si="4"/>
        <v>1.7493044822256567</v>
      </c>
      <c r="H17" s="11">
        <f t="shared" si="4"/>
        <v>1.1254714064914992</v>
      </c>
      <c r="I17" s="11">
        <f t="shared" si="4"/>
        <v>0.49075734157650691</v>
      </c>
      <c r="J17" s="11">
        <f t="shared" si="4"/>
        <v>0.64837712519319934</v>
      </c>
      <c r="K17" s="27">
        <f t="shared" si="4"/>
        <v>0.43765069551777436</v>
      </c>
      <c r="L17" s="4"/>
      <c r="M17" s="4"/>
    </row>
    <row r="18" spans="1:13" x14ac:dyDescent="0.2">
      <c r="A18" s="6"/>
      <c r="B18" s="11"/>
      <c r="C18" s="11"/>
      <c r="D18" s="11"/>
      <c r="E18" s="11"/>
      <c r="F18" s="11"/>
      <c r="G18" s="11"/>
      <c r="H18" s="11"/>
      <c r="I18" s="11"/>
      <c r="J18" s="11"/>
      <c r="K18" s="27"/>
      <c r="L18" s="4"/>
      <c r="M18" s="4"/>
    </row>
    <row r="19" spans="1:13" x14ac:dyDescent="0.2">
      <c r="A19" s="36" t="s">
        <v>26</v>
      </c>
      <c r="B19" s="11"/>
      <c r="C19" s="11">
        <f>AVERAGE(C13:C17)</f>
        <v>0.2618229574827432</v>
      </c>
      <c r="D19" s="11">
        <f t="shared" ref="D19:K19" si="5">AVERAGE(D13:D17)</f>
        <v>1.2011046346708345</v>
      </c>
      <c r="E19" s="11">
        <f t="shared" si="5"/>
        <v>0.42541716889586539</v>
      </c>
      <c r="F19" s="11">
        <f t="shared" si="5"/>
        <v>0.96319929439206287</v>
      </c>
      <c r="G19" s="11">
        <f t="shared" si="5"/>
        <v>1.6076763877510434</v>
      </c>
      <c r="H19" s="11">
        <f t="shared" si="5"/>
        <v>1.0684766080873955</v>
      </c>
      <c r="I19" s="11">
        <f t="shared" si="5"/>
        <v>0.54009644296095194</v>
      </c>
      <c r="J19" s="11">
        <f t="shared" si="5"/>
        <v>0.81708150700379112</v>
      </c>
      <c r="K19" s="27">
        <f t="shared" si="5"/>
        <v>0.58099581934215239</v>
      </c>
      <c r="L19" s="4"/>
      <c r="M19" s="4"/>
    </row>
    <row r="20" spans="1:13" ht="17" thickBot="1" x14ac:dyDescent="0.25">
      <c r="A20" s="32" t="s">
        <v>27</v>
      </c>
      <c r="B20" s="12"/>
      <c r="C20" s="12">
        <f>STDEV(C13:C17)</f>
        <v>0.1909663361302974</v>
      </c>
      <c r="D20" s="12">
        <f t="shared" ref="D20:K20" si="6">STDEV(D13:D17)</f>
        <v>0.26482758947915586</v>
      </c>
      <c r="E20" s="12">
        <f t="shared" si="6"/>
        <v>0.21135667111160195</v>
      </c>
      <c r="F20" s="12">
        <f t="shared" si="6"/>
        <v>0.20184193560970853</v>
      </c>
      <c r="G20" s="12">
        <f t="shared" si="6"/>
        <v>0.13325411756305283</v>
      </c>
      <c r="H20" s="12">
        <f t="shared" si="6"/>
        <v>0.20770391838689942</v>
      </c>
      <c r="I20" s="12">
        <f t="shared" si="6"/>
        <v>0.18845487499451419</v>
      </c>
      <c r="J20" s="12">
        <f t="shared" si="6"/>
        <v>0.204811112438642</v>
      </c>
      <c r="K20" s="28">
        <f t="shared" si="6"/>
        <v>0.17505684911254332</v>
      </c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7" thickBo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39" t="s">
        <v>70</v>
      </c>
      <c r="B23" s="34" t="s">
        <v>10</v>
      </c>
      <c r="C23" s="34" t="s">
        <v>11</v>
      </c>
      <c r="D23" s="34" t="s">
        <v>12</v>
      </c>
      <c r="E23" s="2"/>
      <c r="F23" s="34" t="s">
        <v>10</v>
      </c>
      <c r="G23" s="34" t="s">
        <v>14</v>
      </c>
      <c r="H23" s="34" t="s">
        <v>15</v>
      </c>
      <c r="I23" s="2"/>
      <c r="J23" s="34" t="s">
        <v>10</v>
      </c>
      <c r="K23" s="34" t="s">
        <v>17</v>
      </c>
      <c r="L23" s="35" t="s">
        <v>18</v>
      </c>
      <c r="M23" s="4"/>
    </row>
    <row r="24" spans="1:13" x14ac:dyDescent="0.2">
      <c r="A24" s="6" t="s">
        <v>20</v>
      </c>
      <c r="B24" s="11">
        <f>B4/D4</f>
        <v>0.9573394757381356</v>
      </c>
      <c r="C24" s="11">
        <f>C4/D4</f>
        <v>0.24383697245436031</v>
      </c>
      <c r="D24" s="11">
        <f>D4/D4</f>
        <v>1</v>
      </c>
      <c r="E24" s="11"/>
      <c r="F24" s="11">
        <f>B4/G4</f>
        <v>0.60677356692124851</v>
      </c>
      <c r="G24" s="11">
        <f>F4/G4</f>
        <v>0.5429953789167602</v>
      </c>
      <c r="H24" s="11">
        <f>G4/G4</f>
        <v>1</v>
      </c>
      <c r="I24" s="11"/>
      <c r="J24" s="11">
        <f>B4/J4</f>
        <v>1.6600099026241955</v>
      </c>
      <c r="K24" s="11">
        <f>I4/J4</f>
        <v>1.0404027067172801</v>
      </c>
      <c r="L24" s="27">
        <f>J4/J4</f>
        <v>1</v>
      </c>
      <c r="M24" s="4"/>
    </row>
    <row r="25" spans="1:13" x14ac:dyDescent="0.2">
      <c r="A25" s="6" t="s">
        <v>21</v>
      </c>
      <c r="B25" s="11">
        <f t="shared" ref="B25:B28" si="7">B5/D5</f>
        <v>0.91153788277781966</v>
      </c>
      <c r="C25" s="11">
        <f t="shared" ref="C25:C28" si="8">C5/D5</f>
        <v>0.26422014897298923</v>
      </c>
      <c r="D25" s="11">
        <f t="shared" ref="D25:D28" si="9">D5/D5</f>
        <v>1</v>
      </c>
      <c r="E25" s="11"/>
      <c r="F25" s="11">
        <f t="shared" ref="F25:F28" si="10">B5/G5</f>
        <v>0.71755804311774463</v>
      </c>
      <c r="G25" s="11">
        <f t="shared" ref="G25:G28" si="11">F5/G5</f>
        <v>0.92301883439943144</v>
      </c>
      <c r="H25" s="11">
        <f t="shared" ref="H25:H28" si="12">G5/G5</f>
        <v>1</v>
      </c>
      <c r="I25" s="11"/>
      <c r="J25" s="11">
        <f t="shared" ref="J25:J28" si="13">B5/J5</f>
        <v>1.2144396551724137</v>
      </c>
      <c r="K25" s="11">
        <f t="shared" ref="K25:K27" si="14">I5/J5</f>
        <v>0.98423716920609461</v>
      </c>
      <c r="L25" s="27">
        <f t="shared" ref="L25:L28" si="15">J5/J5</f>
        <v>1</v>
      </c>
      <c r="M25" s="4"/>
    </row>
    <row r="26" spans="1:13" x14ac:dyDescent="0.2">
      <c r="A26" s="6" t="s">
        <v>22</v>
      </c>
      <c r="B26" s="11">
        <f t="shared" si="7"/>
        <v>0.59800579512527696</v>
      </c>
      <c r="C26" s="11">
        <f t="shared" si="8"/>
        <v>6.5365604227032567E-2</v>
      </c>
      <c r="D26" s="11">
        <f t="shared" si="9"/>
        <v>1</v>
      </c>
      <c r="E26" s="11"/>
      <c r="F26" s="11">
        <f t="shared" si="10"/>
        <v>0.63093061591488087</v>
      </c>
      <c r="G26" s="11">
        <f t="shared" si="11"/>
        <v>0.4621909186273041</v>
      </c>
      <c r="H26" s="11">
        <f t="shared" si="12"/>
        <v>1</v>
      </c>
      <c r="I26" s="11"/>
      <c r="J26" s="11">
        <f t="shared" si="13"/>
        <v>0.90026942650643627</v>
      </c>
      <c r="K26" s="11">
        <f t="shared" si="14"/>
        <v>0.27887781721763671</v>
      </c>
      <c r="L26" s="27">
        <f t="shared" si="15"/>
        <v>1</v>
      </c>
      <c r="M26" s="4"/>
    </row>
    <row r="27" spans="1:13" x14ac:dyDescent="0.2">
      <c r="A27" s="6" t="s">
        <v>23</v>
      </c>
      <c r="B27" s="11">
        <f t="shared" si="7"/>
        <v>0.93237959487910449</v>
      </c>
      <c r="C27" s="11">
        <f t="shared" si="8"/>
        <v>8.3731087601835993E-2</v>
      </c>
      <c r="D27" s="11">
        <f t="shared" si="9"/>
        <v>1</v>
      </c>
      <c r="E27" s="11"/>
      <c r="F27" s="11">
        <f t="shared" si="10"/>
        <v>0.60152532649411128</v>
      </c>
      <c r="G27" s="11">
        <f t="shared" si="11"/>
        <v>0.58050990449836337</v>
      </c>
      <c r="H27" s="11">
        <f t="shared" si="12"/>
        <v>1</v>
      </c>
      <c r="I27" s="11"/>
      <c r="J27" s="11">
        <f t="shared" si="13"/>
        <v>1.1105919003115265</v>
      </c>
      <c r="K27" s="11">
        <f t="shared" si="14"/>
        <v>0.51394080996884739</v>
      </c>
      <c r="L27" s="27">
        <f t="shared" si="15"/>
        <v>1</v>
      </c>
      <c r="M27" s="4"/>
    </row>
    <row r="28" spans="1:13" x14ac:dyDescent="0.2">
      <c r="A28" s="6" t="s">
        <v>24</v>
      </c>
      <c r="B28" s="11">
        <f t="shared" si="7"/>
        <v>0.89352299406159363</v>
      </c>
      <c r="C28" s="11">
        <f t="shared" si="8"/>
        <v>0.50523408369009803</v>
      </c>
      <c r="D28" s="11">
        <f t="shared" si="9"/>
        <v>1</v>
      </c>
      <c r="E28" s="11"/>
      <c r="F28" s="11">
        <f t="shared" si="10"/>
        <v>0.5716557695705955</v>
      </c>
      <c r="G28" s="11">
        <f t="shared" si="11"/>
        <v>0.53573069446898747</v>
      </c>
      <c r="H28" s="11">
        <f t="shared" si="12"/>
        <v>1</v>
      </c>
      <c r="I28" s="11"/>
      <c r="J28" s="11">
        <f t="shared" si="13"/>
        <v>1.5423122765196662</v>
      </c>
      <c r="K28" s="11">
        <f>I8/J8</f>
        <v>0.75690107270560192</v>
      </c>
      <c r="L28" s="27">
        <f t="shared" si="15"/>
        <v>1</v>
      </c>
      <c r="M28" s="4"/>
    </row>
    <row r="29" spans="1:13" x14ac:dyDescent="0.2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7"/>
      <c r="M29" s="4"/>
    </row>
    <row r="30" spans="1:13" x14ac:dyDescent="0.2">
      <c r="A30" s="36" t="s">
        <v>26</v>
      </c>
      <c r="B30" s="37">
        <f>AVERAGE(B24:B28)</f>
        <v>0.85855714851638609</v>
      </c>
      <c r="C30" s="37">
        <f t="shared" ref="C30:K30" si="16">AVERAGE(C24:C28)</f>
        <v>0.23247757938926322</v>
      </c>
      <c r="D30" s="37"/>
      <c r="E30" s="37"/>
      <c r="F30" s="37">
        <f t="shared" si="16"/>
        <v>0.62568866440371607</v>
      </c>
      <c r="G30" s="37">
        <f t="shared" si="16"/>
        <v>0.60888914618216938</v>
      </c>
      <c r="H30" s="37"/>
      <c r="I30" s="37"/>
      <c r="J30" s="37">
        <f t="shared" si="16"/>
        <v>1.2855246322268479</v>
      </c>
      <c r="K30" s="37">
        <f t="shared" si="16"/>
        <v>0.71487191516309223</v>
      </c>
      <c r="L30" s="38"/>
      <c r="M30" s="4"/>
    </row>
    <row r="31" spans="1:13" ht="17" thickBot="1" x14ac:dyDescent="0.25">
      <c r="A31" s="32" t="s">
        <v>27</v>
      </c>
      <c r="B31" s="12">
        <f>STDEV(B24:B28)</f>
        <v>0.14758410997616903</v>
      </c>
      <c r="C31" s="12">
        <f t="shared" ref="C31:K31" si="17">STDEV(C24:C28)</f>
        <v>0.1771896358669755</v>
      </c>
      <c r="D31" s="12"/>
      <c r="E31" s="12"/>
      <c r="F31" s="12">
        <f t="shared" si="17"/>
        <v>5.5517254832842436E-2</v>
      </c>
      <c r="G31" s="12">
        <f t="shared" si="17"/>
        <v>0.18076044919122813</v>
      </c>
      <c r="H31" s="12"/>
      <c r="I31" s="12"/>
      <c r="J31" s="12">
        <f t="shared" si="17"/>
        <v>0.31235205305828062</v>
      </c>
      <c r="K31" s="12">
        <f t="shared" si="17"/>
        <v>0.32045223860082961</v>
      </c>
      <c r="L31" s="28"/>
      <c r="M31" s="4"/>
    </row>
    <row r="32" spans="1:1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5" ht="17" thickBo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5" x14ac:dyDescent="0.2">
      <c r="A34" s="39" t="s">
        <v>69</v>
      </c>
      <c r="B34" s="34" t="s">
        <v>10</v>
      </c>
      <c r="C34" s="34" t="s">
        <v>11</v>
      </c>
      <c r="D34" s="34" t="s">
        <v>12</v>
      </c>
      <c r="E34" s="2" t="s">
        <v>65</v>
      </c>
      <c r="F34" s="2"/>
      <c r="G34" s="34" t="s">
        <v>10</v>
      </c>
      <c r="H34" s="34" t="s">
        <v>14</v>
      </c>
      <c r="I34" s="34" t="s">
        <v>15</v>
      </c>
      <c r="J34" s="2" t="s">
        <v>66</v>
      </c>
      <c r="K34" s="2"/>
      <c r="L34" s="34" t="s">
        <v>10</v>
      </c>
      <c r="M34" s="34" t="s">
        <v>17</v>
      </c>
      <c r="N34" s="34" t="s">
        <v>18</v>
      </c>
      <c r="O34" s="41" t="s">
        <v>67</v>
      </c>
    </row>
    <row r="35" spans="1:15" x14ac:dyDescent="0.2">
      <c r="A35" s="6" t="s">
        <v>20</v>
      </c>
      <c r="B35" s="11">
        <f>B4/C4</f>
        <v>3.9261456788195797</v>
      </c>
      <c r="C35" s="11">
        <f>C4/C4</f>
        <v>1</v>
      </c>
      <c r="D35" s="11">
        <f>D4/C4</f>
        <v>4.1011007885080799</v>
      </c>
      <c r="E35" s="11">
        <f>E4/C4</f>
        <v>0.42883909750956356</v>
      </c>
      <c r="F35" s="4"/>
      <c r="G35" s="11">
        <f>B4/F4</f>
        <v>1.1174562261132344</v>
      </c>
      <c r="H35" s="11">
        <f>F4/F4</f>
        <v>1</v>
      </c>
      <c r="I35" s="11">
        <f>G4/F4</f>
        <v>1.8416362989956445</v>
      </c>
      <c r="J35" s="11">
        <f>H4/F4</f>
        <v>1.0178206381654964</v>
      </c>
      <c r="K35" s="4"/>
      <c r="L35" s="11">
        <f>B4/I4</f>
        <v>1.5955455439576127</v>
      </c>
      <c r="M35" s="11">
        <f>I4/I4</f>
        <v>1</v>
      </c>
      <c r="N35" s="11">
        <f>J4/I4</f>
        <v>0.9611662806561122</v>
      </c>
      <c r="O35" s="42">
        <f>K4/I4</f>
        <v>0.75735270789047882</v>
      </c>
    </row>
    <row r="36" spans="1:15" x14ac:dyDescent="0.2">
      <c r="A36" s="6" t="s">
        <v>21</v>
      </c>
      <c r="B36" s="11">
        <f t="shared" ref="B36:B39" si="18">B5/C5</f>
        <v>3.4499181319854775</v>
      </c>
      <c r="C36" s="11">
        <f t="shared" ref="C36:C39" si="19">C5/C5</f>
        <v>1</v>
      </c>
      <c r="D36" s="11">
        <f t="shared" ref="D36:D39" si="20">D5/C5</f>
        <v>3.7847227165942905</v>
      </c>
      <c r="E36" s="11">
        <f t="shared" ref="E36:E39" si="21">E5/C5</f>
        <v>1.6945967110415034</v>
      </c>
      <c r="F36" s="4"/>
      <c r="G36" s="11">
        <f t="shared" ref="G36:G39" si="22">B5/F5</f>
        <v>0.77740346824518347</v>
      </c>
      <c r="H36" s="11">
        <f t="shared" ref="H36:H39" si="23">F5/F5</f>
        <v>1</v>
      </c>
      <c r="I36" s="11">
        <f t="shared" ref="I36:I39" si="24">G5/F5</f>
        <v>1.083401511141056</v>
      </c>
      <c r="J36" s="11">
        <f t="shared" ref="J36:J39" si="25">H5/F5</f>
        <v>0.95753725716669069</v>
      </c>
      <c r="K36" s="4"/>
      <c r="L36" s="11">
        <f t="shared" ref="L36:L39" si="26">B5/I5</f>
        <v>1.2338892425206875</v>
      </c>
      <c r="M36" s="11">
        <f t="shared" ref="M36:M39" si="27">I5/I5</f>
        <v>1</v>
      </c>
      <c r="N36" s="11">
        <f t="shared" ref="N36:N39" si="28">J5/I5</f>
        <v>1.0160152768936983</v>
      </c>
      <c r="O36" s="42">
        <f t="shared" ref="O36:O39" si="29">K5/I5</f>
        <v>0.99416931890515592</v>
      </c>
    </row>
    <row r="37" spans="1:15" x14ac:dyDescent="0.2">
      <c r="A37" s="6" t="s">
        <v>22</v>
      </c>
      <c r="B37" s="11">
        <f t="shared" si="18"/>
        <v>9.1486310299869604</v>
      </c>
      <c r="C37" s="11">
        <f t="shared" si="19"/>
        <v>1</v>
      </c>
      <c r="D37" s="11">
        <f t="shared" si="20"/>
        <v>15.298565840938721</v>
      </c>
      <c r="E37" s="11">
        <f t="shared" si="21"/>
        <v>6.1034332898739674</v>
      </c>
      <c r="F37" s="4"/>
      <c r="G37" s="11">
        <f t="shared" si="22"/>
        <v>1.3650865702613317</v>
      </c>
      <c r="H37" s="11">
        <f t="shared" si="23"/>
        <v>1</v>
      </c>
      <c r="I37" s="11">
        <f t="shared" si="24"/>
        <v>2.1636080669217299</v>
      </c>
      <c r="J37" s="11">
        <f t="shared" si="25"/>
        <v>1.08728357434667</v>
      </c>
      <c r="K37" s="4"/>
      <c r="L37" s="11">
        <f t="shared" si="26"/>
        <v>3.228185861064254</v>
      </c>
      <c r="M37" s="11">
        <f t="shared" si="27"/>
        <v>1</v>
      </c>
      <c r="N37" s="11">
        <f t="shared" si="28"/>
        <v>3.5857997239687172</v>
      </c>
      <c r="O37" s="42">
        <f t="shared" si="29"/>
        <v>2.3718754792209786</v>
      </c>
    </row>
    <row r="38" spans="1:15" x14ac:dyDescent="0.2">
      <c r="A38" s="6" t="s">
        <v>23</v>
      </c>
      <c r="B38" s="11">
        <f t="shared" si="18"/>
        <v>11.135405278775574</v>
      </c>
      <c r="C38" s="11">
        <f t="shared" si="19"/>
        <v>1</v>
      </c>
      <c r="D38" s="11">
        <f t="shared" si="20"/>
        <v>11.942995470873029</v>
      </c>
      <c r="E38" s="11">
        <f t="shared" si="21"/>
        <v>5.7788536623457754</v>
      </c>
      <c r="F38" s="4"/>
      <c r="G38" s="11">
        <f t="shared" si="22"/>
        <v>1.0362016596666133</v>
      </c>
      <c r="H38" s="11">
        <f t="shared" si="23"/>
        <v>1</v>
      </c>
      <c r="I38" s="11">
        <f t="shared" si="24"/>
        <v>1.7226234940196774</v>
      </c>
      <c r="J38" s="11">
        <f t="shared" si="25"/>
        <v>1.324129111017454</v>
      </c>
      <c r="K38" s="4"/>
      <c r="L38" s="11">
        <f t="shared" si="26"/>
        <v>2.1609334747689046</v>
      </c>
      <c r="M38" s="11">
        <f t="shared" si="27"/>
        <v>1</v>
      </c>
      <c r="N38" s="11">
        <f t="shared" si="28"/>
        <v>1.9457493559630248</v>
      </c>
      <c r="O38" s="42">
        <f t="shared" si="29"/>
        <v>0.97717836035763006</v>
      </c>
    </row>
    <row r="39" spans="1:15" x14ac:dyDescent="0.2">
      <c r="A39" s="6" t="s">
        <v>24</v>
      </c>
      <c r="B39" s="11">
        <f t="shared" si="18"/>
        <v>1.768532691887164</v>
      </c>
      <c r="C39" s="11">
        <f t="shared" si="19"/>
        <v>1</v>
      </c>
      <c r="D39" s="11">
        <f t="shared" si="20"/>
        <v>1.9792805598075665</v>
      </c>
      <c r="E39" s="11">
        <f t="shared" si="21"/>
        <v>0.60228515197900723</v>
      </c>
      <c r="F39" s="4"/>
      <c r="G39" s="11">
        <f t="shared" si="22"/>
        <v>1.0670580862222514</v>
      </c>
      <c r="H39" s="11">
        <f t="shared" si="23"/>
        <v>1</v>
      </c>
      <c r="I39" s="11">
        <f t="shared" si="24"/>
        <v>1.8666094930237158</v>
      </c>
      <c r="J39" s="11">
        <f t="shared" si="25"/>
        <v>1.2009433651086847</v>
      </c>
      <c r="K39" s="4"/>
      <c r="L39" s="11">
        <f t="shared" si="26"/>
        <v>2.0376669186192995</v>
      </c>
      <c r="M39" s="11">
        <f t="shared" si="27"/>
        <v>1</v>
      </c>
      <c r="N39" s="11">
        <f t="shared" si="28"/>
        <v>1.3211766187956664</v>
      </c>
      <c r="O39" s="42">
        <f t="shared" si="29"/>
        <v>0.89178634416729663</v>
      </c>
    </row>
    <row r="40" spans="1:15" x14ac:dyDescent="0.2">
      <c r="A40" s="6"/>
      <c r="B40" s="11"/>
      <c r="C40" s="11"/>
      <c r="D40" s="11"/>
      <c r="E40" s="11"/>
      <c r="F40" s="4"/>
      <c r="G40" s="11"/>
      <c r="H40" s="11"/>
      <c r="I40" s="11"/>
      <c r="J40" s="11"/>
      <c r="K40" s="4"/>
      <c r="L40" s="11"/>
      <c r="M40" s="11"/>
      <c r="N40" s="11"/>
      <c r="O40" s="42"/>
    </row>
    <row r="41" spans="1:15" x14ac:dyDescent="0.2">
      <c r="A41" s="36" t="s">
        <v>26</v>
      </c>
      <c r="B41" s="37">
        <f>AVERAGE(B35:B39)</f>
        <v>5.8857265622909498</v>
      </c>
      <c r="C41" s="37"/>
      <c r="D41" s="37">
        <f>AVERAGE(D35:D39)</f>
        <v>7.4213330753443376</v>
      </c>
      <c r="E41" s="37">
        <f>AVERAGE(E35:E39)</f>
        <v>2.9216015825499633</v>
      </c>
      <c r="F41" s="4"/>
      <c r="G41" s="37">
        <f t="shared" ref="G41" si="30">AVERAGE(G35:G39)</f>
        <v>1.0726412021017229</v>
      </c>
      <c r="H41" s="37"/>
      <c r="I41" s="37">
        <f>AVERAGE(I35:I39)</f>
        <v>1.7355757728203649</v>
      </c>
      <c r="J41" s="37">
        <f>AVERAGE(J35:J39)</f>
        <v>1.1175427891609993</v>
      </c>
      <c r="K41" s="4"/>
      <c r="L41" s="37">
        <f t="shared" ref="L41" si="31">AVERAGE(L35:L39)</f>
        <v>2.0512442081861519</v>
      </c>
      <c r="M41" s="37"/>
      <c r="N41" s="37">
        <f>AVERAGE(N35:N39)</f>
        <v>1.7659814512554437</v>
      </c>
      <c r="O41" s="42">
        <f>AVERAGE(O35:O39)</f>
        <v>1.1984724421083079</v>
      </c>
    </row>
    <row r="42" spans="1:15" ht="17" thickBot="1" x14ac:dyDescent="0.25">
      <c r="A42" s="32" t="s">
        <v>27</v>
      </c>
      <c r="B42" s="12">
        <f>STDEV(B35:B39)</f>
        <v>4.0289600862420585</v>
      </c>
      <c r="C42" s="12"/>
      <c r="D42" s="12">
        <f>STDEV(D35:D39)</f>
        <v>5.8386864915036796</v>
      </c>
      <c r="E42" s="12">
        <f>STDEV(E35:E39)</f>
        <v>2.8011862187239798</v>
      </c>
      <c r="F42" s="8"/>
      <c r="G42" s="12">
        <f t="shared" ref="G42" si="32">STDEV(G35:G39)</f>
        <v>0.20979574034266643</v>
      </c>
      <c r="H42" s="12"/>
      <c r="I42" s="12">
        <f>STDEV(I35:I39)</f>
        <v>0.39910191209754442</v>
      </c>
      <c r="J42" s="12">
        <f>AVERAGE(J35:J39)</f>
        <v>1.1175427891609993</v>
      </c>
      <c r="K42" s="8"/>
      <c r="L42" s="12">
        <f t="shared" ref="L42" si="33">STDEV(L35:L39)</f>
        <v>0.75384649378247881</v>
      </c>
      <c r="M42" s="12"/>
      <c r="N42" s="12">
        <f>STDEV(N35:N39)</f>
        <v>1.0899636583112842</v>
      </c>
      <c r="O42" s="43">
        <f>STDEV(O35:O39)</f>
        <v>0.66261385943480888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2A</vt:lpstr>
      <vt:lpstr>Fig.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Annalena</dc:creator>
  <cp:lastModifiedBy>Annalena</cp:lastModifiedBy>
  <dcterms:created xsi:type="dcterms:W3CDTF">2021-06-07T10:03:54Z</dcterms:created>
  <dcterms:modified xsi:type="dcterms:W3CDTF">2022-02-21T16:33:22Z</dcterms:modified>
</cp:coreProperties>
</file>