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universityofcambridgecloud-my.sharepoint.com/personal/gmc54_cam_ac_uk/Documents/A-PhD/My_papers/Brierley_lab/PRRSV/Manuscript_full_draft/Figs/Revised_resized/Supp_tables/"/>
    </mc:Choice>
  </mc:AlternateContent>
  <xr:revisionPtr revIDLastSave="4" documentId="8_{C0B682AC-317F-4D43-9AA8-1578AD71864C}" xr6:coauthVersionLast="47" xr6:coauthVersionMax="47" xr10:uidLastSave="{E6E0A553-1830-4587-A831-2FD72FE93AC6}"/>
  <bookViews>
    <workbookView xWindow="384" yWindow="384" windowWidth="17280" windowHeight="8832" xr2:uid="{41408798-61D8-4430-8576-FEB72D35B866}"/>
  </bookViews>
  <sheets>
    <sheet name="General plots and analyses" sheetId="1" r:id="rId1"/>
    <sheet name="Transcript abundance estimation" sheetId="2" r:id="rId2"/>
    <sheet name="Translation level estim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D25" i="3"/>
  <c r="D24" i="3"/>
  <c r="D23" i="3"/>
  <c r="C26" i="3"/>
  <c r="C25" i="3"/>
  <c r="C24" i="3"/>
  <c r="C23" i="3"/>
  <c r="D35" i="2"/>
  <c r="C35" i="2"/>
  <c r="D34" i="2"/>
  <c r="C34" i="2"/>
  <c r="D32" i="2"/>
  <c r="C32" i="2"/>
  <c r="D33" i="2"/>
  <c r="C33" i="2"/>
</calcChain>
</file>

<file path=xl/sharedStrings.xml><?xml version="1.0" encoding="utf-8"?>
<sst xmlns="http://schemas.openxmlformats.org/spreadsheetml/2006/main" count="350" uniqueCount="156">
  <si>
    <t>Figure</t>
  </si>
  <si>
    <t>Virus</t>
  </si>
  <si>
    <t>Region name</t>
  </si>
  <si>
    <t>Coordinates on viral genome</t>
  </si>
  <si>
    <t>Comments</t>
  </si>
  <si>
    <t>Length distribution on specific regions of viral genome</t>
  </si>
  <si>
    <t>NA</t>
  </si>
  <si>
    <t>ORF1a</t>
  </si>
  <si>
    <t>179-7669</t>
  </si>
  <si>
    <t>Covers whole of ORF1a including nsp2TF</t>
  </si>
  <si>
    <t>ORF1b</t>
  </si>
  <si>
    <t>7696-11595</t>
  </si>
  <si>
    <t>Covers whole of ORF1b except nsp12</t>
  </si>
  <si>
    <t>sgORFs</t>
  </si>
  <si>
    <t>12062-15246</t>
  </si>
  <si>
    <t>Covers whole sgRNA region so includes overlapping CDSs. Excludes ribosomes terminating on N and the 3'UTR of N</t>
  </si>
  <si>
    <t>Phasing on specific regions of viral genome</t>
  </si>
  <si>
    <t>179-3862 and 4391-7669 combined</t>
  </si>
  <si>
    <t>Excludes nsp2TF</t>
  </si>
  <si>
    <t>7696-10407</t>
  </si>
  <si>
    <t>N</t>
  </si>
  <si>
    <t>14890-15246</t>
  </si>
  <si>
    <t>Excludes the part of N CDS that overlaps M CDS</t>
  </si>
  <si>
    <t>sgRNA:ORF1a read density ratio</t>
  </si>
  <si>
    <t>179-3862</t>
  </si>
  <si>
    <t>Excludes nsp2 frameshift site onwards to avoid confounding effect of frameshift efficiency variations</t>
  </si>
  <si>
    <t>sgRNA</t>
  </si>
  <si>
    <t>Excludes 3'UTR of sgRNAs</t>
  </si>
  <si>
    <t>EU</t>
  </si>
  <si>
    <t>210-7157</t>
  </si>
  <si>
    <t>7184-11548</t>
  </si>
  <si>
    <t>Covers whole of ORF1b</t>
  </si>
  <si>
    <t>11562-14747</t>
  </si>
  <si>
    <t>210-3320 and 3849-7157 combined</t>
  </si>
  <si>
    <t>14364-14747</t>
  </si>
  <si>
    <t>210-3320</t>
  </si>
  <si>
    <t>179-193</t>
  </si>
  <si>
    <t>UUAACC motif spans 185-190 but due to ambiguity in assignment of exact junction position some sgRNA junctions were assigned just outside this range so the region was extended to accommodate these.</t>
  </si>
  <si>
    <t>213-221</t>
  </si>
  <si>
    <t>UUAACC motif spans 216-221 but due to ambiguity in assignment of exact junction position some sgRNA junctions were assigned just outside this range so the region was extended to accommodate these.</t>
  </si>
  <si>
    <t>nsp2 density normalisation-based frameshift efficiency calculation</t>
  </si>
  <si>
    <t>upstream</t>
  </si>
  <si>
    <t>1922-3691</t>
  </si>
  <si>
    <t>downstream</t>
  </si>
  <si>
    <t>4568-7495</t>
  </si>
  <si>
    <t>Region calculated by leaving a 180 nt buffer between start/end of region of interest, to avoid potential confounding effects of initiation/frameshifting</t>
  </si>
  <si>
    <t>ORF1ab frameshift efficiency calculation</t>
  </si>
  <si>
    <t>7723-9147</t>
  </si>
  <si>
    <t>4026-6983</t>
  </si>
  <si>
    <t>7211-8755</t>
  </si>
  <si>
    <t>Phasing in regions upstream, transframe, or downstream relative to FS sites (and for phasing-based nsp2 FS efficiency calculations)</t>
  </si>
  <si>
    <t>nsp2 upstream</t>
  </si>
  <si>
    <t>Same region as used for nsp2 density-normalisation-based frameshift efficiency calculation</t>
  </si>
  <si>
    <t>nsp2 transframe</t>
  </si>
  <si>
    <t>3912-4352</t>
  </si>
  <si>
    <t>Transframe region, with 30 nt buffer excluded at either end</t>
  </si>
  <si>
    <t>Phasing in regions upstream, transframe, or downstream relative to FS sites</t>
  </si>
  <si>
    <t>nsp2 downstream/ORF1ab upstream</t>
  </si>
  <si>
    <t>Same region as used for ORF1ab frameshift efficiency calculation (for ORF1ab upstream)</t>
  </si>
  <si>
    <t>ORF1ab downstream</t>
  </si>
  <si>
    <t>Same region as used for ORF1ab frameshift efficiency calculation</t>
  </si>
  <si>
    <t>1926-3149</t>
  </si>
  <si>
    <t>Region determined as for NA PRRSV (no junctions were found for the heteroclite sgRNA in EU PRRSV but an equivalent region was taken to avoid the possiblity that the junction is present but undetected).</t>
  </si>
  <si>
    <t>3370-3810</t>
  </si>
  <si>
    <t>Region determined as for NA PRRSV</t>
  </si>
  <si>
    <t>downstream region for nsp2 phasing-based frameshift efficiency bootstrap resampling negative control</t>
  </si>
  <si>
    <t>ctrl</t>
  </si>
  <si>
    <t>4569-5009</t>
  </si>
  <si>
    <t>4027-4467</t>
  </si>
  <si>
    <t>Transcript</t>
  </si>
  <si>
    <t>Input junctions counted</t>
  </si>
  <si>
    <t>184-8493</t>
  </si>
  <si>
    <t>184-9189, 184-9190</t>
  </si>
  <si>
    <t>183-10422, 182-10422</t>
  </si>
  <si>
    <t>184-10652, 183-10650</t>
  </si>
  <si>
    <t>184-11375, 184-11435</t>
  </si>
  <si>
    <t>184-11599, 182-11593, 184-11618, 184-11619, 184-11617</t>
  </si>
  <si>
    <t>185-11788, 183-11782, 184-11787</t>
  </si>
  <si>
    <t>183-12044, 184-12044, 186-12049, 184-12046, 184-12047, 187-12049, 181-12043, 182-12044</t>
  </si>
  <si>
    <t>184-12170, 184-12171, 184-12173, 183-12170, 184-12172</t>
  </si>
  <si>
    <t>184-12606, 183-12605, 184-12605, 186-12608, 185-12608, 184-12604, 182-12604</t>
  </si>
  <si>
    <t>183-13739, 184-13742, 184-13740, 183-13741, 191-13750, 183-13740, 191-13749, 184-13741, 182-13739, 183-13738</t>
  </si>
  <si>
    <t>183-14348, 193-14362, 184-14353, 193-14360, 179-14346, 181-14347, 185-14353</t>
  </si>
  <si>
    <t>216-8800, 217-8801</t>
  </si>
  <si>
    <t>215-10273</t>
  </si>
  <si>
    <t>216-12164</t>
  </si>
  <si>
    <t>215-12632, 215-12633</t>
  </si>
  <si>
    <t>214-13231, 218-13235, 217-13234</t>
  </si>
  <si>
    <t>215-13832, 215-13833, 214-13833, 216-13834, 218-13836, 214-13832</t>
  </si>
  <si>
    <t>gRNA</t>
  </si>
  <si>
    <t>hetero</t>
  </si>
  <si>
    <t>ORF</t>
  </si>
  <si>
    <t>Region start</t>
  </si>
  <si>
    <t>Region end</t>
  </si>
  <si>
    <t>nsp9-genomic</t>
  </si>
  <si>
    <t>nsp9-sgRNA1</t>
  </si>
  <si>
    <t>nsp9-10-sgRNA2</t>
  </si>
  <si>
    <t>nsp10-sgRNA3</t>
  </si>
  <si>
    <t>nsp10-sgRNA4</t>
  </si>
  <si>
    <t>nsp10-11-sgRNA5</t>
  </si>
  <si>
    <t>nsp11-sgRNA6</t>
  </si>
  <si>
    <t>nsp12-sgRNA7</t>
  </si>
  <si>
    <t>nsp12-sgRNA8</t>
  </si>
  <si>
    <t>nsp9-10-sgRNA1</t>
  </si>
  <si>
    <t>nsp10-11-sgRNA2</t>
  </si>
  <si>
    <t>heteroclite</t>
  </si>
  <si>
    <t>ORF1b sgRNA 1</t>
  </si>
  <si>
    <t>ORF1b sgRNA 2</t>
  </si>
  <si>
    <t>ORF1b sgRNA 3</t>
  </si>
  <si>
    <t>ORF1b sgRNA 4</t>
  </si>
  <si>
    <t>ORF1b sgRNA 5</t>
  </si>
  <si>
    <t>181-10782, 183-10783, 185-10786, 179-10780, 184-10758, 184-10762</t>
  </si>
  <si>
    <t>ORF1b sgRNA 6</t>
  </si>
  <si>
    <t>ORF1b sgRNA 7</t>
  </si>
  <si>
    <t>ORF1b sgRNA 8</t>
  </si>
  <si>
    <t>sgRNA 1</t>
  </si>
  <si>
    <t>GP2-iORF sgRNA</t>
  </si>
  <si>
    <t>sgRNA 2</t>
  </si>
  <si>
    <t>GP3-iORF sgRNA</t>
  </si>
  <si>
    <t>185-13118, 183-13116</t>
  </si>
  <si>
    <t>sgRNA 3</t>
  </si>
  <si>
    <t>184-13230, 184-13231, 183-13229, 188-13234, 184-13228, 184-13229, 183-13195, 183-13196, 185-13199, 183-13176, 184-13178, 184-13195</t>
  </si>
  <si>
    <t>GP4-iORF sgRNA</t>
  </si>
  <si>
    <t>183-13509, 184-13507, 184-13509, 184-13510, 185-13507</t>
  </si>
  <si>
    <t>sgRNA 4</t>
  </si>
  <si>
    <t>sgRNA 5</t>
  </si>
  <si>
    <t>sgRNA 6</t>
  </si>
  <si>
    <t>183-14758, 184-14758, 187-14770, 186-14761, 190-14769, 186-14760, 184-14759, 184-14771, 184-14761, 187-14760, 185-14760, 185-14761, 190-14767, 192-14768, 193-14768, 187-14761, 186-14874, 186-14873, 185-14873, 187-14876, 185-14874, 187-14865, 184-14872, 183-14872, 184-14871, 184-14873, 183-14800, 184-14825, 184-14826</t>
  </si>
  <si>
    <t>217-11529, 215-11527, 215-11526, 215-11528, 216-11529, 214-11424</t>
  </si>
  <si>
    <t>217-14247, 215-14245, 216-14246, 217-14360, 215-14359, 216-14360, 215-14358, 215-14277, 217-14279</t>
  </si>
  <si>
    <t>Regions of the viral genome selected for calculation of translation levels, where PRICE output was not used</t>
  </si>
  <si>
    <t>Translation of different regions of ORF1b</t>
  </si>
  <si>
    <t>Translation of different regions of ORF1a</t>
  </si>
  <si>
    <t>Junctions used to estimate transcript abundance in junction-spanning read analysis</t>
  </si>
  <si>
    <t>Junction-spanning read analysis for novel transcript discovery</t>
  </si>
  <si>
    <t>Plot/analysis</t>
  </si>
  <si>
    <t>Excludes part of nsp10-nsp12 where overlapping novel ORFs were identified</t>
  </si>
  <si>
    <t>Region calculated by leaving a 30 nt buffer between start/end of region of interest, to avoid potential confounding effects of frameshifting. Region of interest designed to exclude translation resulting from novel sgRNA caused by body TRS at 9192, and buffer shortened because region of interest is already quite short after excluding this non-canonical body TRS.</t>
  </si>
  <si>
    <t>Region determined by taking the nsp2 downstream region from the phasing bar charts and truncating to 147 codons to match the length of the transframe region. Additionally, the coordinates were adjusted by addition of a single nucleotide to align with the -2 frame, again to match the treatment of the transframe region.</t>
  </si>
  <si>
    <t>Region calculated by leaving a 30 nt buffer between start/end of region of interest, to avoid potential confounding effects of initiation/frameshifting. Region of interest designed to exclude translation resulting from novel sgRNA caused by body TRS at 8800, and buffer shortened because region of interest is already quite short after excluding this non-canonical body TRS.</t>
  </si>
  <si>
    <t>Region start site defined as the first codon after the body TRS for the junction (1747-13894) representing a heteroclite sgRNA. Region end defined as 180 nt upstream of the end of the nsp2 frameshift site, to avoid potential confounding effects of frameshifting.</t>
  </si>
  <si>
    <t>leader TRS</t>
  </si>
  <si>
    <t>Figure 2F</t>
  </si>
  <si>
    <t>Figure 5B</t>
  </si>
  <si>
    <t>Figure 4 and Figure 5A</t>
  </si>
  <si>
    <t>Regions of the viral genome selected for plots and/or analyses other than quantification of viral gene expression</t>
  </si>
  <si>
    <t>Figure 10D</t>
  </si>
  <si>
    <t>Supplementary Figure 4 and Figure 6-figure supplement 3F</t>
  </si>
  <si>
    <t>Figure 1-figure supplement 3 and Figure 6-figure supplement 3B</t>
  </si>
  <si>
    <t>Figure 1-figure supplement 6E</t>
  </si>
  <si>
    <t>Figure 1-figure supplement 6D</t>
  </si>
  <si>
    <t>Figure 10-figure supplement 6A and B (dashed bars)</t>
  </si>
  <si>
    <t>Figure 10-figure supplement 6C and D</t>
  </si>
  <si>
    <t xml:space="preserve"> Figure 10C, Figure 10-figure supplement 6A, C and D, Figure 10-figure supplement 4</t>
  </si>
  <si>
    <t>Figure 10-figure supplement 4</t>
  </si>
  <si>
    <t>Regions of the viral genome used to investigate relative levels of heteroclite sgRNA vs gRNA transcripts by decumulation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</si>
</sst>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0" fontId="0" fillId="0" borderId="0" xfId="0" applyAlignment="1">
      <alignment wrapText="1"/>
    </xf>
    <xf numFmtId="0" fontId="0" fillId="0" borderId="0" xfId="0" applyAlignment="1">
      <alignment vertical="center"/>
    </xf>
    <xf numFmtId="0" fontId="2" fillId="0" borderId="0" xfId="0" applyFont="1"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0" xfId="0" applyFill="1" applyAlignment="1">
      <alignment vertical="center"/>
    </xf>
    <xf numFmtId="3" fontId="0" fillId="0" borderId="0" xfId="0" applyNumberFormat="1" applyAlignment="1">
      <alignment vertical="center"/>
    </xf>
    <xf numFmtId="0" fontId="0" fillId="0" borderId="0" xfId="0"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E6BE2-195D-40E7-9CB6-A78425010E22}">
  <dimension ref="A1:F38"/>
  <sheetViews>
    <sheetView tabSelected="1" workbookViewId="0"/>
  </sheetViews>
  <sheetFormatPr defaultColWidth="8.77734375" defaultRowHeight="14.4" x14ac:dyDescent="0.3"/>
  <cols>
    <col min="1" max="1" width="57.109375" style="7" customWidth="1"/>
    <col min="2" max="2" width="69.21875" style="7" customWidth="1"/>
    <col min="3" max="3" width="10.44140625" style="7" customWidth="1"/>
    <col min="4" max="4" width="32" style="7" bestFit="1" customWidth="1"/>
    <col min="5" max="5" width="30.44140625" style="7" bestFit="1" customWidth="1"/>
    <col min="6" max="16384" width="8.77734375" style="7"/>
  </cols>
  <sheetData>
    <row r="1" spans="1:6" x14ac:dyDescent="0.3">
      <c r="A1" s="8" t="s">
        <v>145</v>
      </c>
    </row>
    <row r="3" spans="1:6" s="9" customFormat="1" x14ac:dyDescent="0.3">
      <c r="A3" s="9" t="s">
        <v>135</v>
      </c>
      <c r="B3" s="9" t="s">
        <v>0</v>
      </c>
      <c r="C3" s="9" t="s">
        <v>1</v>
      </c>
      <c r="D3" s="9" t="s">
        <v>2</v>
      </c>
      <c r="E3" s="9" t="s">
        <v>3</v>
      </c>
      <c r="F3" s="9" t="s">
        <v>4</v>
      </c>
    </row>
    <row r="4" spans="1:6" x14ac:dyDescent="0.3">
      <c r="A4" s="10" t="s">
        <v>5</v>
      </c>
      <c r="B4" s="11" t="s">
        <v>148</v>
      </c>
      <c r="C4" s="7" t="s">
        <v>6</v>
      </c>
      <c r="D4" s="7" t="s">
        <v>7</v>
      </c>
      <c r="E4" s="7" t="s">
        <v>8</v>
      </c>
      <c r="F4" s="7" t="s">
        <v>9</v>
      </c>
    </row>
    <row r="5" spans="1:6" x14ac:dyDescent="0.3">
      <c r="A5" s="10" t="s">
        <v>5</v>
      </c>
      <c r="B5" s="11" t="s">
        <v>148</v>
      </c>
      <c r="C5" s="7" t="s">
        <v>6</v>
      </c>
      <c r="D5" s="7" t="s">
        <v>10</v>
      </c>
      <c r="E5" s="7" t="s">
        <v>11</v>
      </c>
      <c r="F5" s="7" t="s">
        <v>12</v>
      </c>
    </row>
    <row r="6" spans="1:6" x14ac:dyDescent="0.3">
      <c r="A6" s="10" t="s">
        <v>5</v>
      </c>
      <c r="B6" s="11" t="s">
        <v>148</v>
      </c>
      <c r="C6" s="7" t="s">
        <v>6</v>
      </c>
      <c r="D6" s="7" t="s">
        <v>13</v>
      </c>
      <c r="E6" s="7" t="s">
        <v>14</v>
      </c>
      <c r="F6" s="7" t="s">
        <v>15</v>
      </c>
    </row>
    <row r="7" spans="1:6" x14ac:dyDescent="0.3">
      <c r="A7" s="10" t="s">
        <v>5</v>
      </c>
      <c r="B7" s="11" t="s">
        <v>149</v>
      </c>
      <c r="C7" s="7" t="s">
        <v>28</v>
      </c>
      <c r="D7" s="7" t="s">
        <v>7</v>
      </c>
      <c r="E7" s="7" t="s">
        <v>29</v>
      </c>
      <c r="F7" s="7" t="s">
        <v>9</v>
      </c>
    </row>
    <row r="8" spans="1:6" x14ac:dyDescent="0.3">
      <c r="A8" s="10" t="s">
        <v>5</v>
      </c>
      <c r="B8" s="11" t="s">
        <v>149</v>
      </c>
      <c r="C8" s="7" t="s">
        <v>28</v>
      </c>
      <c r="D8" s="7" t="s">
        <v>10</v>
      </c>
      <c r="E8" s="7" t="s">
        <v>30</v>
      </c>
      <c r="F8" s="7" t="s">
        <v>31</v>
      </c>
    </row>
    <row r="9" spans="1:6" x14ac:dyDescent="0.3">
      <c r="A9" s="10" t="s">
        <v>5</v>
      </c>
      <c r="B9" s="11" t="s">
        <v>149</v>
      </c>
      <c r="C9" s="7" t="s">
        <v>28</v>
      </c>
      <c r="D9" s="7" t="s">
        <v>13</v>
      </c>
      <c r="E9" s="7" t="s">
        <v>32</v>
      </c>
      <c r="F9" s="7" t="s">
        <v>15</v>
      </c>
    </row>
    <row r="10" spans="1:6" x14ac:dyDescent="0.3">
      <c r="A10" s="10" t="s">
        <v>16</v>
      </c>
      <c r="B10" s="11" t="s">
        <v>147</v>
      </c>
      <c r="C10" s="7" t="s">
        <v>6</v>
      </c>
      <c r="D10" s="7" t="s">
        <v>7</v>
      </c>
      <c r="E10" s="7" t="s">
        <v>17</v>
      </c>
      <c r="F10" s="7" t="s">
        <v>18</v>
      </c>
    </row>
    <row r="11" spans="1:6" x14ac:dyDescent="0.3">
      <c r="A11" s="10" t="s">
        <v>16</v>
      </c>
      <c r="B11" s="11" t="s">
        <v>147</v>
      </c>
      <c r="C11" s="7" t="s">
        <v>6</v>
      </c>
      <c r="D11" s="7" t="s">
        <v>10</v>
      </c>
      <c r="E11" s="7" t="s">
        <v>19</v>
      </c>
      <c r="F11" s="7" t="s">
        <v>136</v>
      </c>
    </row>
    <row r="12" spans="1:6" x14ac:dyDescent="0.3">
      <c r="A12" s="10" t="s">
        <v>16</v>
      </c>
      <c r="B12" s="11" t="s">
        <v>147</v>
      </c>
      <c r="C12" s="7" t="s">
        <v>6</v>
      </c>
      <c r="D12" s="7" t="s">
        <v>20</v>
      </c>
      <c r="E12" s="7" t="s">
        <v>21</v>
      </c>
      <c r="F12" s="7" t="s">
        <v>22</v>
      </c>
    </row>
    <row r="13" spans="1:6" x14ac:dyDescent="0.3">
      <c r="A13" s="10" t="s">
        <v>16</v>
      </c>
      <c r="B13" s="11" t="s">
        <v>150</v>
      </c>
      <c r="C13" s="7" t="s">
        <v>28</v>
      </c>
      <c r="D13" s="7" t="s">
        <v>7</v>
      </c>
      <c r="E13" s="7" t="s">
        <v>33</v>
      </c>
      <c r="F13" s="7" t="s">
        <v>18</v>
      </c>
    </row>
    <row r="14" spans="1:6" x14ac:dyDescent="0.3">
      <c r="A14" s="10" t="s">
        <v>16</v>
      </c>
      <c r="B14" s="11" t="s">
        <v>150</v>
      </c>
      <c r="C14" s="7" t="s">
        <v>28</v>
      </c>
      <c r="D14" s="7" t="s">
        <v>10</v>
      </c>
      <c r="E14" s="7" t="s">
        <v>30</v>
      </c>
      <c r="F14" s="7" t="s">
        <v>31</v>
      </c>
    </row>
    <row r="15" spans="1:6" x14ac:dyDescent="0.3">
      <c r="A15" s="10" t="s">
        <v>16</v>
      </c>
      <c r="B15" s="11" t="s">
        <v>150</v>
      </c>
      <c r="C15" s="7" t="s">
        <v>28</v>
      </c>
      <c r="D15" s="7" t="s">
        <v>20</v>
      </c>
      <c r="E15" s="7" t="s">
        <v>34</v>
      </c>
      <c r="F15" s="7" t="s">
        <v>22</v>
      </c>
    </row>
    <row r="16" spans="1:6" x14ac:dyDescent="0.3">
      <c r="A16" s="10" t="s">
        <v>23</v>
      </c>
      <c r="B16" s="11" t="s">
        <v>142</v>
      </c>
      <c r="C16" s="7" t="s">
        <v>6</v>
      </c>
      <c r="D16" s="7" t="s">
        <v>7</v>
      </c>
      <c r="E16" s="7" t="s">
        <v>24</v>
      </c>
      <c r="F16" s="7" t="s">
        <v>25</v>
      </c>
    </row>
    <row r="17" spans="1:6" x14ac:dyDescent="0.3">
      <c r="A17" s="10" t="s">
        <v>23</v>
      </c>
      <c r="B17" s="11" t="s">
        <v>142</v>
      </c>
      <c r="C17" s="7" t="s">
        <v>6</v>
      </c>
      <c r="D17" s="7" t="s">
        <v>26</v>
      </c>
      <c r="E17" s="7" t="s">
        <v>14</v>
      </c>
      <c r="F17" s="7" t="s">
        <v>27</v>
      </c>
    </row>
    <row r="18" spans="1:6" x14ac:dyDescent="0.3">
      <c r="A18" s="10" t="s">
        <v>23</v>
      </c>
      <c r="B18" s="11" t="s">
        <v>142</v>
      </c>
      <c r="C18" s="7" t="s">
        <v>28</v>
      </c>
      <c r="D18" s="7" t="s">
        <v>7</v>
      </c>
      <c r="E18" s="7" t="s">
        <v>35</v>
      </c>
      <c r="F18" s="7" t="s">
        <v>25</v>
      </c>
    </row>
    <row r="19" spans="1:6" x14ac:dyDescent="0.3">
      <c r="A19" s="10" t="s">
        <v>23</v>
      </c>
      <c r="B19" s="11" t="s">
        <v>142</v>
      </c>
      <c r="C19" s="7" t="s">
        <v>28</v>
      </c>
      <c r="D19" s="7" t="s">
        <v>26</v>
      </c>
      <c r="E19" s="7" t="s">
        <v>32</v>
      </c>
      <c r="F19" s="7" t="s">
        <v>27</v>
      </c>
    </row>
    <row r="20" spans="1:6" x14ac:dyDescent="0.3">
      <c r="A20" s="10" t="s">
        <v>134</v>
      </c>
      <c r="B20" s="11" t="s">
        <v>144</v>
      </c>
      <c r="C20" s="7" t="s">
        <v>6</v>
      </c>
      <c r="D20" s="7" t="s">
        <v>141</v>
      </c>
      <c r="E20" s="7" t="s">
        <v>36</v>
      </c>
      <c r="F20" s="7" t="s">
        <v>37</v>
      </c>
    </row>
    <row r="21" spans="1:6" x14ac:dyDescent="0.3">
      <c r="A21" s="10" t="s">
        <v>134</v>
      </c>
      <c r="B21" s="11" t="s">
        <v>143</v>
      </c>
      <c r="C21" s="7" t="s">
        <v>28</v>
      </c>
      <c r="D21" s="7" t="s">
        <v>141</v>
      </c>
      <c r="E21" s="12" t="s">
        <v>38</v>
      </c>
      <c r="F21" s="7" t="s">
        <v>39</v>
      </c>
    </row>
    <row r="22" spans="1:6" x14ac:dyDescent="0.3">
      <c r="A22" s="10" t="s">
        <v>40</v>
      </c>
      <c r="B22" s="11" t="s">
        <v>151</v>
      </c>
      <c r="C22" s="7" t="s">
        <v>6</v>
      </c>
      <c r="D22" s="7" t="s">
        <v>41</v>
      </c>
      <c r="E22" s="7" t="s">
        <v>42</v>
      </c>
      <c r="F22" s="7" t="s">
        <v>140</v>
      </c>
    </row>
    <row r="23" spans="1:6" x14ac:dyDescent="0.3">
      <c r="A23" s="10" t="s">
        <v>40</v>
      </c>
      <c r="B23" s="11" t="s">
        <v>151</v>
      </c>
      <c r="C23" s="7" t="s">
        <v>6</v>
      </c>
      <c r="D23" s="7" t="s">
        <v>43</v>
      </c>
      <c r="E23" s="7" t="s">
        <v>44</v>
      </c>
      <c r="F23" s="7" t="s">
        <v>45</v>
      </c>
    </row>
    <row r="24" spans="1:6" x14ac:dyDescent="0.3">
      <c r="A24" s="10" t="s">
        <v>46</v>
      </c>
      <c r="B24" s="11" t="s">
        <v>146</v>
      </c>
      <c r="C24" s="7" t="s">
        <v>6</v>
      </c>
      <c r="D24" s="7" t="s">
        <v>41</v>
      </c>
      <c r="E24" s="7" t="s">
        <v>44</v>
      </c>
      <c r="F24" s="7" t="s">
        <v>45</v>
      </c>
    </row>
    <row r="25" spans="1:6" x14ac:dyDescent="0.3">
      <c r="A25" s="10" t="s">
        <v>46</v>
      </c>
      <c r="B25" s="11" t="s">
        <v>146</v>
      </c>
      <c r="C25" s="7" t="s">
        <v>6</v>
      </c>
      <c r="D25" s="7" t="s">
        <v>43</v>
      </c>
      <c r="E25" s="7" t="s">
        <v>47</v>
      </c>
      <c r="F25" s="11" t="s">
        <v>137</v>
      </c>
    </row>
    <row r="26" spans="1:6" s="11" customFormat="1" x14ac:dyDescent="0.3">
      <c r="A26" s="13" t="s">
        <v>46</v>
      </c>
      <c r="B26" s="11" t="s">
        <v>146</v>
      </c>
      <c r="C26" s="11" t="s">
        <v>28</v>
      </c>
      <c r="D26" s="11" t="s">
        <v>41</v>
      </c>
      <c r="E26" s="11" t="s">
        <v>48</v>
      </c>
      <c r="F26" s="11" t="s">
        <v>45</v>
      </c>
    </row>
    <row r="27" spans="1:6" s="11" customFormat="1" x14ac:dyDescent="0.3">
      <c r="A27" s="13" t="s">
        <v>46</v>
      </c>
      <c r="B27" s="11" t="s">
        <v>146</v>
      </c>
      <c r="C27" s="11" t="s">
        <v>28</v>
      </c>
      <c r="D27" s="11" t="s">
        <v>43</v>
      </c>
      <c r="E27" s="11" t="s">
        <v>49</v>
      </c>
      <c r="F27" s="11" t="s">
        <v>139</v>
      </c>
    </row>
    <row r="28" spans="1:6" s="11" customFormat="1" ht="28.8" x14ac:dyDescent="0.3">
      <c r="A28" s="13" t="s">
        <v>50</v>
      </c>
      <c r="B28" s="11" t="s">
        <v>153</v>
      </c>
      <c r="C28" s="11" t="s">
        <v>6</v>
      </c>
      <c r="D28" s="11" t="s">
        <v>51</v>
      </c>
      <c r="E28" s="7" t="s">
        <v>42</v>
      </c>
      <c r="F28" s="11" t="s">
        <v>52</v>
      </c>
    </row>
    <row r="29" spans="1:6" s="11" customFormat="1" ht="28.8" x14ac:dyDescent="0.3">
      <c r="A29" s="13" t="s">
        <v>50</v>
      </c>
      <c r="B29" s="11" t="s">
        <v>153</v>
      </c>
      <c r="C29" s="11" t="s">
        <v>6</v>
      </c>
      <c r="D29" s="11" t="s">
        <v>53</v>
      </c>
      <c r="E29" s="11" t="s">
        <v>54</v>
      </c>
      <c r="F29" s="11" t="s">
        <v>55</v>
      </c>
    </row>
    <row r="30" spans="1:6" s="11" customFormat="1" ht="28.8" x14ac:dyDescent="0.3">
      <c r="A30" s="13" t="s">
        <v>56</v>
      </c>
      <c r="B30" s="11" t="s">
        <v>154</v>
      </c>
      <c r="C30" s="11" t="s">
        <v>6</v>
      </c>
      <c r="D30" s="11" t="s">
        <v>57</v>
      </c>
      <c r="E30" s="11" t="s">
        <v>44</v>
      </c>
      <c r="F30" s="11" t="s">
        <v>58</v>
      </c>
    </row>
    <row r="31" spans="1:6" s="11" customFormat="1" ht="28.8" x14ac:dyDescent="0.3">
      <c r="A31" s="13" t="s">
        <v>56</v>
      </c>
      <c r="B31" s="11" t="s">
        <v>154</v>
      </c>
      <c r="C31" s="11" t="s">
        <v>6</v>
      </c>
      <c r="D31" s="11" t="s">
        <v>59</v>
      </c>
      <c r="E31" s="7" t="s">
        <v>47</v>
      </c>
      <c r="F31" s="11" t="s">
        <v>60</v>
      </c>
    </row>
    <row r="32" spans="1:6" s="11" customFormat="1" ht="28.8" x14ac:dyDescent="0.3">
      <c r="A32" s="13" t="s">
        <v>50</v>
      </c>
      <c r="B32" s="11" t="s">
        <v>153</v>
      </c>
      <c r="C32" s="11" t="s">
        <v>28</v>
      </c>
      <c r="D32" s="11" t="s">
        <v>51</v>
      </c>
      <c r="E32" s="11" t="s">
        <v>61</v>
      </c>
      <c r="F32" s="11" t="s">
        <v>62</v>
      </c>
    </row>
    <row r="33" spans="1:6" s="11" customFormat="1" ht="28.8" x14ac:dyDescent="0.3">
      <c r="A33" s="13" t="s">
        <v>50</v>
      </c>
      <c r="B33" s="11" t="s">
        <v>153</v>
      </c>
      <c r="C33" s="11" t="s">
        <v>28</v>
      </c>
      <c r="D33" s="11" t="s">
        <v>53</v>
      </c>
      <c r="E33" s="11" t="s">
        <v>63</v>
      </c>
      <c r="F33" s="11" t="s">
        <v>64</v>
      </c>
    </row>
    <row r="34" spans="1:6" s="11" customFormat="1" ht="28.8" x14ac:dyDescent="0.3">
      <c r="A34" s="13" t="s">
        <v>56</v>
      </c>
      <c r="B34" s="11" t="s">
        <v>154</v>
      </c>
      <c r="C34" s="11" t="s">
        <v>28</v>
      </c>
      <c r="D34" s="11" t="s">
        <v>57</v>
      </c>
      <c r="E34" s="11" t="s">
        <v>48</v>
      </c>
      <c r="F34" s="11" t="s">
        <v>58</v>
      </c>
    </row>
    <row r="35" spans="1:6" s="11" customFormat="1" ht="28.8" x14ac:dyDescent="0.3">
      <c r="A35" s="13" t="s">
        <v>56</v>
      </c>
      <c r="B35" s="11" t="s">
        <v>154</v>
      </c>
      <c r="C35" s="11" t="s">
        <v>28</v>
      </c>
      <c r="D35" s="11" t="s">
        <v>59</v>
      </c>
      <c r="E35" s="11" t="s">
        <v>49</v>
      </c>
      <c r="F35" s="11" t="s">
        <v>60</v>
      </c>
    </row>
    <row r="36" spans="1:6" ht="28.8" x14ac:dyDescent="0.3">
      <c r="A36" s="13" t="s">
        <v>65</v>
      </c>
      <c r="B36" s="11" t="s">
        <v>152</v>
      </c>
      <c r="C36" s="11" t="s">
        <v>6</v>
      </c>
      <c r="D36" s="11" t="s">
        <v>66</v>
      </c>
      <c r="E36" s="11" t="s">
        <v>67</v>
      </c>
      <c r="F36" s="11" t="s">
        <v>138</v>
      </c>
    </row>
    <row r="37" spans="1:6" s="11" customFormat="1" ht="28.8" x14ac:dyDescent="0.3">
      <c r="A37" s="13" t="s">
        <v>65</v>
      </c>
      <c r="B37" s="11" t="s">
        <v>152</v>
      </c>
      <c r="C37" s="11" t="s">
        <v>28</v>
      </c>
      <c r="D37" s="11" t="s">
        <v>66</v>
      </c>
      <c r="E37" s="11" t="s">
        <v>68</v>
      </c>
      <c r="F37" s="11" t="s">
        <v>138</v>
      </c>
    </row>
    <row r="38" spans="1:6" x14ac:dyDescent="0.3">
      <c r="B38" s="1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1497-26A7-4EED-B303-D8A166AC5E84}">
  <dimension ref="A1:F35"/>
  <sheetViews>
    <sheetView topLeftCell="A7" workbookViewId="0">
      <selection activeCell="A31" sqref="A31"/>
    </sheetView>
  </sheetViews>
  <sheetFormatPr defaultRowHeight="14.4" x14ac:dyDescent="0.3"/>
  <cols>
    <col min="2" max="2" width="17.44140625" customWidth="1"/>
    <col min="3" max="3" width="77.77734375" customWidth="1"/>
    <col min="4" max="4" width="12.77734375" customWidth="1"/>
    <col min="5" max="5" width="77.77734375" customWidth="1"/>
    <col min="6" max="6" width="10.44140625" customWidth="1"/>
  </cols>
  <sheetData>
    <row r="1" spans="1:6" x14ac:dyDescent="0.3">
      <c r="A1" s="2" t="s">
        <v>133</v>
      </c>
    </row>
    <row r="2" spans="1:6" s="5" customFormat="1" x14ac:dyDescent="0.3">
      <c r="A2" s="4" t="s">
        <v>1</v>
      </c>
      <c r="B2" s="4" t="s">
        <v>69</v>
      </c>
      <c r="C2" s="4" t="s">
        <v>70</v>
      </c>
      <c r="D2" s="4"/>
      <c r="F2" s="4"/>
    </row>
    <row r="3" spans="1:6" x14ac:dyDescent="0.3">
      <c r="A3" s="3" t="s">
        <v>6</v>
      </c>
      <c r="B3" s="7" t="s">
        <v>106</v>
      </c>
      <c r="C3" s="6" t="s">
        <v>71</v>
      </c>
      <c r="D3" s="3"/>
    </row>
    <row r="4" spans="1:6" x14ac:dyDescent="0.3">
      <c r="A4" s="3" t="s">
        <v>6</v>
      </c>
      <c r="B4" s="7" t="s">
        <v>107</v>
      </c>
      <c r="C4" s="6" t="s">
        <v>72</v>
      </c>
      <c r="D4" s="3"/>
    </row>
    <row r="5" spans="1:6" x14ac:dyDescent="0.3">
      <c r="A5" s="3" t="s">
        <v>6</v>
      </c>
      <c r="B5" s="7" t="s">
        <v>108</v>
      </c>
      <c r="C5" s="6" t="s">
        <v>73</v>
      </c>
      <c r="D5" s="3"/>
    </row>
    <row r="6" spans="1:6" x14ac:dyDescent="0.3">
      <c r="A6" s="3" t="s">
        <v>6</v>
      </c>
      <c r="B6" s="7" t="s">
        <v>109</v>
      </c>
      <c r="C6" s="6" t="s">
        <v>74</v>
      </c>
      <c r="D6" s="3"/>
    </row>
    <row r="7" spans="1:6" x14ac:dyDescent="0.3">
      <c r="A7" s="3" t="s">
        <v>6</v>
      </c>
      <c r="B7" s="7" t="s">
        <v>110</v>
      </c>
      <c r="C7" s="6" t="s">
        <v>111</v>
      </c>
      <c r="D7" s="3"/>
    </row>
    <row r="8" spans="1:6" x14ac:dyDescent="0.3">
      <c r="A8" s="3" t="s">
        <v>6</v>
      </c>
      <c r="B8" s="7" t="s">
        <v>112</v>
      </c>
      <c r="C8" s="6" t="s">
        <v>75</v>
      </c>
      <c r="D8" s="3"/>
    </row>
    <row r="9" spans="1:6" x14ac:dyDescent="0.3">
      <c r="A9" s="3" t="s">
        <v>6</v>
      </c>
      <c r="B9" s="7" t="s">
        <v>113</v>
      </c>
      <c r="C9" s="6" t="s">
        <v>76</v>
      </c>
      <c r="D9" s="3"/>
    </row>
    <row r="10" spans="1:6" x14ac:dyDescent="0.3">
      <c r="A10" s="3" t="s">
        <v>6</v>
      </c>
      <c r="B10" s="7" t="s">
        <v>114</v>
      </c>
      <c r="C10" s="6" t="s">
        <v>77</v>
      </c>
      <c r="D10" s="3"/>
    </row>
    <row r="11" spans="1:6" ht="28.8" x14ac:dyDescent="0.3">
      <c r="A11" s="3" t="s">
        <v>6</v>
      </c>
      <c r="B11" s="7" t="s">
        <v>115</v>
      </c>
      <c r="C11" s="6" t="s">
        <v>78</v>
      </c>
      <c r="D11" s="3"/>
    </row>
    <row r="12" spans="1:6" x14ac:dyDescent="0.3">
      <c r="A12" s="3" t="s">
        <v>6</v>
      </c>
      <c r="B12" s="7" t="s">
        <v>116</v>
      </c>
      <c r="C12" s="6" t="s">
        <v>79</v>
      </c>
      <c r="D12" s="3"/>
    </row>
    <row r="13" spans="1:6" x14ac:dyDescent="0.3">
      <c r="A13" s="3" t="s">
        <v>6</v>
      </c>
      <c r="B13" s="7" t="s">
        <v>117</v>
      </c>
      <c r="C13" s="6" t="s">
        <v>80</v>
      </c>
      <c r="D13" s="3"/>
    </row>
    <row r="14" spans="1:6" x14ac:dyDescent="0.3">
      <c r="A14" s="3" t="s">
        <v>6</v>
      </c>
      <c r="B14" s="7" t="s">
        <v>118</v>
      </c>
      <c r="C14" s="6" t="s">
        <v>119</v>
      </c>
      <c r="D14" s="3"/>
    </row>
    <row r="15" spans="1:6" ht="28.8" x14ac:dyDescent="0.3">
      <c r="A15" s="3" t="s">
        <v>6</v>
      </c>
      <c r="B15" s="7" t="s">
        <v>120</v>
      </c>
      <c r="C15" s="6" t="s">
        <v>121</v>
      </c>
      <c r="D15" s="3"/>
    </row>
    <row r="16" spans="1:6" x14ac:dyDescent="0.3">
      <c r="A16" s="3" t="s">
        <v>6</v>
      </c>
      <c r="B16" s="7" t="s">
        <v>122</v>
      </c>
      <c r="C16" s="6" t="s">
        <v>123</v>
      </c>
      <c r="D16" s="3"/>
    </row>
    <row r="17" spans="1:6" ht="28.8" x14ac:dyDescent="0.3">
      <c r="A17" s="3" t="s">
        <v>6</v>
      </c>
      <c r="B17" s="7" t="s">
        <v>124</v>
      </c>
      <c r="C17" s="6" t="s">
        <v>81</v>
      </c>
      <c r="D17" s="3"/>
    </row>
    <row r="18" spans="1:6" x14ac:dyDescent="0.3">
      <c r="A18" s="3" t="s">
        <v>6</v>
      </c>
      <c r="B18" s="7" t="s">
        <v>125</v>
      </c>
      <c r="C18" s="6" t="s">
        <v>82</v>
      </c>
      <c r="D18" s="3"/>
    </row>
    <row r="19" spans="1:6" ht="57.6" x14ac:dyDescent="0.3">
      <c r="A19" s="3" t="s">
        <v>6</v>
      </c>
      <c r="B19" s="7" t="s">
        <v>126</v>
      </c>
      <c r="C19" s="6" t="s">
        <v>127</v>
      </c>
      <c r="D19" s="3"/>
    </row>
    <row r="20" spans="1:6" x14ac:dyDescent="0.3">
      <c r="A20" s="3" t="s">
        <v>28</v>
      </c>
      <c r="B20" s="7" t="s">
        <v>106</v>
      </c>
      <c r="C20" s="6" t="s">
        <v>83</v>
      </c>
      <c r="D20" s="3"/>
    </row>
    <row r="21" spans="1:6" x14ac:dyDescent="0.3">
      <c r="A21" s="3" t="s">
        <v>28</v>
      </c>
      <c r="B21" s="7" t="s">
        <v>107</v>
      </c>
      <c r="C21" s="6" t="s">
        <v>84</v>
      </c>
      <c r="D21" s="3"/>
    </row>
    <row r="22" spans="1:6" x14ac:dyDescent="0.3">
      <c r="A22" s="3" t="s">
        <v>28</v>
      </c>
      <c r="B22" s="7" t="s">
        <v>115</v>
      </c>
      <c r="C22" s="6" t="s">
        <v>128</v>
      </c>
      <c r="D22" s="3"/>
    </row>
    <row r="23" spans="1:6" x14ac:dyDescent="0.3">
      <c r="A23" s="3" t="s">
        <v>28</v>
      </c>
      <c r="B23" s="7" t="s">
        <v>117</v>
      </c>
      <c r="C23" s="6" t="s">
        <v>85</v>
      </c>
      <c r="D23" s="3"/>
    </row>
    <row r="24" spans="1:6" x14ac:dyDescent="0.3">
      <c r="A24" s="3" t="s">
        <v>28</v>
      </c>
      <c r="B24" s="7" t="s">
        <v>120</v>
      </c>
      <c r="C24" s="6" t="s">
        <v>86</v>
      </c>
      <c r="D24" s="3"/>
    </row>
    <row r="25" spans="1:6" x14ac:dyDescent="0.3">
      <c r="A25" s="3" t="s">
        <v>28</v>
      </c>
      <c r="B25" s="7" t="s">
        <v>124</v>
      </c>
      <c r="C25" s="6" t="s">
        <v>87</v>
      </c>
      <c r="D25" s="3"/>
    </row>
    <row r="26" spans="1:6" x14ac:dyDescent="0.3">
      <c r="A26" s="3" t="s">
        <v>28</v>
      </c>
      <c r="B26" s="7" t="s">
        <v>125</v>
      </c>
      <c r="C26" s="6" t="s">
        <v>88</v>
      </c>
      <c r="D26" s="3"/>
    </row>
    <row r="27" spans="1:6" ht="28.8" x14ac:dyDescent="0.3">
      <c r="A27" s="3" t="s">
        <v>28</v>
      </c>
      <c r="B27" s="7" t="s">
        <v>126</v>
      </c>
      <c r="C27" s="6" t="s">
        <v>129</v>
      </c>
      <c r="D27" s="3"/>
    </row>
    <row r="30" spans="1:6" x14ac:dyDescent="0.3">
      <c r="A30" s="2" t="s">
        <v>155</v>
      </c>
    </row>
    <row r="31" spans="1:6" x14ac:dyDescent="0.3">
      <c r="A31" s="4" t="s">
        <v>1</v>
      </c>
      <c r="B31" s="4" t="s">
        <v>69</v>
      </c>
      <c r="C31" s="4" t="s">
        <v>92</v>
      </c>
      <c r="D31" s="4" t="s">
        <v>93</v>
      </c>
      <c r="E31" s="4"/>
      <c r="F31" s="4"/>
    </row>
    <row r="32" spans="1:6" x14ac:dyDescent="0.3">
      <c r="A32" s="3" t="s">
        <v>6</v>
      </c>
      <c r="B32" s="3" t="s">
        <v>89</v>
      </c>
      <c r="C32">
        <f>1747+15</f>
        <v>1762</v>
      </c>
      <c r="D32">
        <f>8494-15</f>
        <v>8479</v>
      </c>
    </row>
    <row r="33" spans="1:4" x14ac:dyDescent="0.3">
      <c r="A33" t="s">
        <v>6</v>
      </c>
      <c r="B33" t="s">
        <v>90</v>
      </c>
      <c r="C33">
        <f>191+15</f>
        <v>206</v>
      </c>
      <c r="D33">
        <f>1746-15</f>
        <v>1731</v>
      </c>
    </row>
    <row r="34" spans="1:4" x14ac:dyDescent="0.3">
      <c r="A34" s="3" t="s">
        <v>28</v>
      </c>
      <c r="B34" s="3" t="s">
        <v>89</v>
      </c>
      <c r="C34">
        <f>1750+15</f>
        <v>1765</v>
      </c>
      <c r="D34">
        <f>8800-15</f>
        <v>8785</v>
      </c>
    </row>
    <row r="35" spans="1:4" x14ac:dyDescent="0.3">
      <c r="A35" t="s">
        <v>28</v>
      </c>
      <c r="B35" t="s">
        <v>90</v>
      </c>
      <c r="C35">
        <f>222+15</f>
        <v>237</v>
      </c>
      <c r="D35">
        <f>1749-15</f>
        <v>1734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C557-60ED-44FD-94DF-05DE5ED4F4B9}">
  <dimension ref="A1:E26"/>
  <sheetViews>
    <sheetView topLeftCell="A19" workbookViewId="0">
      <selection activeCell="B29" sqref="B29"/>
    </sheetView>
  </sheetViews>
  <sheetFormatPr defaultRowHeight="14.4" x14ac:dyDescent="0.3"/>
  <cols>
    <col min="2" max="2" width="28.77734375" customWidth="1"/>
    <col min="3" max="3" width="10.88671875" bestFit="1" customWidth="1"/>
    <col min="4" max="4" width="10.109375" bestFit="1" customWidth="1"/>
    <col min="11" max="11" width="8.77734375" customWidth="1"/>
  </cols>
  <sheetData>
    <row r="1" spans="1:5" x14ac:dyDescent="0.3">
      <c r="A1" s="2" t="s">
        <v>130</v>
      </c>
    </row>
    <row r="2" spans="1:5" x14ac:dyDescent="0.3">
      <c r="A2" s="2"/>
    </row>
    <row r="3" spans="1:5" x14ac:dyDescent="0.3">
      <c r="A3" s="2" t="s">
        <v>131</v>
      </c>
    </row>
    <row r="4" spans="1:5" x14ac:dyDescent="0.3">
      <c r="A4" s="1" t="s">
        <v>1</v>
      </c>
      <c r="B4" s="1" t="s">
        <v>91</v>
      </c>
      <c r="C4" s="1" t="s">
        <v>92</v>
      </c>
      <c r="D4" s="1" t="s">
        <v>93</v>
      </c>
      <c r="E4" s="1"/>
    </row>
    <row r="5" spans="1:5" x14ac:dyDescent="0.3">
      <c r="A5" t="s">
        <v>6</v>
      </c>
      <c r="B5" t="s">
        <v>7</v>
      </c>
      <c r="C5">
        <v>1742</v>
      </c>
      <c r="D5">
        <v>3865</v>
      </c>
    </row>
    <row r="6" spans="1:5" x14ac:dyDescent="0.3">
      <c r="A6" t="s">
        <v>6</v>
      </c>
      <c r="B6" t="s">
        <v>94</v>
      </c>
      <c r="C6">
        <v>7696</v>
      </c>
      <c r="D6">
        <v>8478</v>
      </c>
    </row>
    <row r="7" spans="1:5" x14ac:dyDescent="0.3">
      <c r="A7" t="s">
        <v>6</v>
      </c>
      <c r="B7" t="s">
        <v>95</v>
      </c>
      <c r="C7">
        <v>8494</v>
      </c>
      <c r="D7">
        <v>9174</v>
      </c>
    </row>
    <row r="8" spans="1:5" x14ac:dyDescent="0.3">
      <c r="A8" t="s">
        <v>6</v>
      </c>
      <c r="B8" t="s">
        <v>96</v>
      </c>
      <c r="C8">
        <v>9190</v>
      </c>
      <c r="D8">
        <v>10407</v>
      </c>
    </row>
    <row r="9" spans="1:5" x14ac:dyDescent="0.3">
      <c r="A9" t="s">
        <v>6</v>
      </c>
      <c r="B9" t="s">
        <v>97</v>
      </c>
      <c r="C9">
        <v>10426</v>
      </c>
      <c r="D9">
        <v>10635</v>
      </c>
    </row>
    <row r="10" spans="1:5" x14ac:dyDescent="0.3">
      <c r="A10" t="s">
        <v>6</v>
      </c>
      <c r="B10" t="s">
        <v>98</v>
      </c>
      <c r="C10">
        <v>10654</v>
      </c>
      <c r="D10">
        <v>10746</v>
      </c>
    </row>
    <row r="11" spans="1:5" x14ac:dyDescent="0.3">
      <c r="A11" t="s">
        <v>6</v>
      </c>
      <c r="B11" t="s">
        <v>99</v>
      </c>
      <c r="C11">
        <v>10786</v>
      </c>
      <c r="D11">
        <v>11358</v>
      </c>
    </row>
    <row r="12" spans="1:5" x14ac:dyDescent="0.3">
      <c r="A12" t="s">
        <v>6</v>
      </c>
      <c r="B12" t="s">
        <v>100</v>
      </c>
      <c r="C12">
        <v>11437</v>
      </c>
      <c r="D12">
        <v>11580</v>
      </c>
    </row>
    <row r="13" spans="1:5" x14ac:dyDescent="0.3">
      <c r="A13" t="s">
        <v>6</v>
      </c>
      <c r="B13" t="s">
        <v>101</v>
      </c>
      <c r="C13">
        <v>11620</v>
      </c>
      <c r="D13">
        <v>11772</v>
      </c>
    </row>
    <row r="14" spans="1:5" x14ac:dyDescent="0.3">
      <c r="A14" t="s">
        <v>6</v>
      </c>
      <c r="B14" t="s">
        <v>102</v>
      </c>
      <c r="C14">
        <v>11788</v>
      </c>
      <c r="D14">
        <v>12030</v>
      </c>
    </row>
    <row r="15" spans="1:5" x14ac:dyDescent="0.3">
      <c r="A15" t="s">
        <v>28</v>
      </c>
      <c r="B15" t="s">
        <v>7</v>
      </c>
      <c r="C15">
        <v>1746</v>
      </c>
      <c r="D15">
        <v>3320</v>
      </c>
    </row>
    <row r="16" spans="1:5" x14ac:dyDescent="0.3">
      <c r="A16" t="s">
        <v>28</v>
      </c>
      <c r="B16" t="s">
        <v>94</v>
      </c>
      <c r="C16">
        <v>7184</v>
      </c>
      <c r="D16">
        <v>8782</v>
      </c>
    </row>
    <row r="17" spans="1:5" x14ac:dyDescent="0.3">
      <c r="A17" t="s">
        <v>28</v>
      </c>
      <c r="B17" t="s">
        <v>103</v>
      </c>
      <c r="C17">
        <v>8801</v>
      </c>
      <c r="D17">
        <v>10258</v>
      </c>
    </row>
    <row r="18" spans="1:5" x14ac:dyDescent="0.3">
      <c r="A18" t="s">
        <v>28</v>
      </c>
      <c r="B18" t="s">
        <v>104</v>
      </c>
      <c r="C18">
        <v>10274</v>
      </c>
      <c r="D18">
        <v>11410</v>
      </c>
    </row>
    <row r="21" spans="1:5" x14ac:dyDescent="0.3">
      <c r="A21" s="2" t="s">
        <v>132</v>
      </c>
    </row>
    <row r="22" spans="1:5" x14ac:dyDescent="0.3">
      <c r="A22" s="1" t="s">
        <v>1</v>
      </c>
      <c r="B22" s="1" t="s">
        <v>91</v>
      </c>
      <c r="C22" s="1" t="s">
        <v>92</v>
      </c>
      <c r="D22" s="1" t="s">
        <v>93</v>
      </c>
      <c r="E22" s="1"/>
    </row>
    <row r="23" spans="1:5" x14ac:dyDescent="0.3">
      <c r="A23" t="s">
        <v>6</v>
      </c>
      <c r="B23" t="s">
        <v>105</v>
      </c>
      <c r="C23">
        <f>191-12</f>
        <v>179</v>
      </c>
      <c r="D23">
        <f>1744-15</f>
        <v>1729</v>
      </c>
    </row>
    <row r="24" spans="1:5" x14ac:dyDescent="0.3">
      <c r="A24" t="s">
        <v>6</v>
      </c>
      <c r="B24" t="s">
        <v>89</v>
      </c>
      <c r="C24">
        <f>1754-12</f>
        <v>1742</v>
      </c>
      <c r="D24">
        <f>3877-15</f>
        <v>3862</v>
      </c>
    </row>
    <row r="25" spans="1:5" x14ac:dyDescent="0.3">
      <c r="A25" t="s">
        <v>28</v>
      </c>
      <c r="B25" t="s">
        <v>105</v>
      </c>
      <c r="C25">
        <f>222-9</f>
        <v>213</v>
      </c>
      <c r="D25">
        <f>1748-12</f>
        <v>1736</v>
      </c>
    </row>
    <row r="26" spans="1:5" x14ac:dyDescent="0.3">
      <c r="A26" t="s">
        <v>28</v>
      </c>
      <c r="B26" t="s">
        <v>89</v>
      </c>
      <c r="C26">
        <f>1758-9</f>
        <v>1749</v>
      </c>
      <c r="D26">
        <f>3332-12</f>
        <v>3320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E813BBAEBAD5439C34382EF795197B" ma:contentTypeVersion="13" ma:contentTypeDescription="Create a new document." ma:contentTypeScope="" ma:versionID="bb56a832945e88eeed1aa8aee2092bd2">
  <xsd:schema xmlns:xsd="http://www.w3.org/2001/XMLSchema" xmlns:xs="http://www.w3.org/2001/XMLSchema" xmlns:p="http://schemas.microsoft.com/office/2006/metadata/properties" xmlns:ns3="10c22743-6cec-4adb-a82f-0fe61b9e420e" xmlns:ns4="999d0b13-5750-4475-90fa-d086c2d2cc3e" targetNamespace="http://schemas.microsoft.com/office/2006/metadata/properties" ma:root="true" ma:fieldsID="fc113b0f25e54e6478be14dc57934908" ns3:_="" ns4:_="">
    <xsd:import namespace="10c22743-6cec-4adb-a82f-0fe61b9e420e"/>
    <xsd:import namespace="999d0b13-5750-4475-90fa-d086c2d2cc3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22743-6cec-4adb-a82f-0fe61b9e420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9d0b13-5750-4475-90fa-d086c2d2cc3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13625A-6C26-4A32-85B0-60DAA6E8F230}">
  <ds:schemaRefs>
    <ds:schemaRef ds:uri="http://schemas.microsoft.com/sharepoint/v3/contenttype/forms"/>
  </ds:schemaRefs>
</ds:datastoreItem>
</file>

<file path=customXml/itemProps2.xml><?xml version="1.0" encoding="utf-8"?>
<ds:datastoreItem xmlns:ds="http://schemas.openxmlformats.org/officeDocument/2006/customXml" ds:itemID="{017C3ED9-73AD-427A-968A-A4959268A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22743-6cec-4adb-a82f-0fe61b9e420e"/>
    <ds:schemaRef ds:uri="999d0b13-5750-4475-90fa-d086c2d2cc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096E3A-9755-43F1-A04F-29DDCA68822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plots and analyses</vt:lpstr>
      <vt:lpstr>Transcript abundance estimation</vt:lpstr>
      <vt:lpstr>Translation level estimation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Georgia</dc:creator>
  <cp:keywords/>
  <dc:description/>
  <cp:lastModifiedBy>Georgia Cook</cp:lastModifiedBy>
  <cp:revision/>
  <dcterms:created xsi:type="dcterms:W3CDTF">2020-11-27T10:10:59Z</dcterms:created>
  <dcterms:modified xsi:type="dcterms:W3CDTF">2022-02-02T11:45:09Z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0x010100D6E813BBAEBAD5439C34382EF795197B</vt:lpwstr>
  </property>
</Properties>
</file>