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82274\Dropbox\Aslan Nasar papers\Embp paper\Figures\source data\Figure 4 source data\"/>
    </mc:Choice>
  </mc:AlternateContent>
  <xr:revisionPtr revIDLastSave="0" documentId="13_ncr:1_{CF94A00E-2188-40DC-907E-11F2488D9CFE}" xr6:coauthVersionLast="47" xr6:coauthVersionMax="47" xr10:uidLastSave="{00000000-0000-0000-0000-000000000000}"/>
  <bookViews>
    <workbookView xWindow="-108" yWindow="-108" windowWidth="23256" windowHeight="12576" xr2:uid="{785996BD-0598-4C39-982C-792B029212C6}"/>
  </bookViews>
  <sheets>
    <sheet name="Figure 3 source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M9" i="1"/>
  <c r="M15" i="1" s="1"/>
  <c r="M18" i="1" s="1"/>
  <c r="M21" i="1" s="1"/>
  <c r="M24" i="1" s="1"/>
  <c r="Q9" i="1"/>
  <c r="Q15" i="1" s="1"/>
  <c r="Q18" i="1" s="1"/>
  <c r="Q21" i="1" s="1"/>
  <c r="Q24" i="1" s="1"/>
  <c r="M10" i="1"/>
  <c r="M11" i="1"/>
  <c r="Q11" i="1"/>
  <c r="Q17" i="1" s="1"/>
  <c r="Q20" i="1" s="1"/>
  <c r="Q23" i="1" s="1"/>
  <c r="Q26" i="1" s="1"/>
  <c r="L12" i="1"/>
  <c r="M12" i="1"/>
  <c r="Q12" i="1"/>
  <c r="M13" i="1"/>
  <c r="Q13" i="1"/>
  <c r="M14" i="1"/>
  <c r="M16" i="1"/>
  <c r="M19" i="1" s="1"/>
  <c r="M22" i="1" s="1"/>
  <c r="M25" i="1" s="1"/>
  <c r="Q16" i="1"/>
  <c r="M17" i="1"/>
  <c r="M20" i="1" s="1"/>
  <c r="M23" i="1" s="1"/>
  <c r="M26" i="1" s="1"/>
  <c r="B18" i="1"/>
  <c r="H21" i="1" s="1"/>
  <c r="L18" i="1"/>
  <c r="Q19" i="1"/>
  <c r="F21" i="1"/>
  <c r="G21" i="1"/>
  <c r="D22" i="1"/>
  <c r="P10" i="1" s="1"/>
  <c r="E22" i="1"/>
  <c r="P16" i="1" s="1"/>
  <c r="Q22" i="1"/>
  <c r="Q25" i="1" s="1"/>
  <c r="C23" i="1"/>
  <c r="P5" i="1" s="1"/>
  <c r="C25" i="1"/>
  <c r="P7" i="1" s="1"/>
  <c r="D26" i="1"/>
  <c r="P14" i="1" s="1"/>
  <c r="F27" i="1"/>
  <c r="G27" i="1"/>
  <c r="H28" i="1"/>
  <c r="L25" i="1" s="1"/>
  <c r="C29" i="1"/>
  <c r="L5" i="1" s="1"/>
  <c r="D30" i="1"/>
  <c r="M31" i="1"/>
  <c r="Q31" i="1"/>
  <c r="Q32" i="1" s="1"/>
  <c r="Q33" i="1" s="1"/>
  <c r="Q34" i="1" s="1"/>
  <c r="Q35" i="1" s="1"/>
  <c r="C32" i="1"/>
  <c r="L8" i="1" s="1"/>
  <c r="M32" i="1"/>
  <c r="M33" i="1"/>
  <c r="M34" i="1" s="1"/>
  <c r="M35" i="1" s="1"/>
  <c r="P24" i="1" l="1"/>
  <c r="G28" i="1"/>
  <c r="G37" i="1" s="1"/>
  <c r="L34" i="1" s="1"/>
  <c r="C22" i="1"/>
  <c r="P4" i="1" s="1"/>
  <c r="H29" i="1"/>
  <c r="L26" i="1" s="1"/>
  <c r="F28" i="1"/>
  <c r="D27" i="1"/>
  <c r="H23" i="1"/>
  <c r="P26" i="1" s="1"/>
  <c r="D21" i="1"/>
  <c r="E21" i="1"/>
  <c r="G29" i="1"/>
  <c r="L23" i="1" s="1"/>
  <c r="E28" i="1"/>
  <c r="L16" i="1" s="1"/>
  <c r="C27" i="1"/>
  <c r="G23" i="1"/>
  <c r="P23" i="1" s="1"/>
  <c r="P21" i="1"/>
  <c r="C21" i="1"/>
  <c r="C30" i="1"/>
  <c r="L6" i="1" s="1"/>
  <c r="E27" i="1"/>
  <c r="C31" i="1"/>
  <c r="L7" i="1" s="1"/>
  <c r="E29" i="1"/>
  <c r="L17" i="1" s="1"/>
  <c r="C28" i="1"/>
  <c r="L4" i="1" s="1"/>
  <c r="C24" i="1"/>
  <c r="P6" i="1" s="1"/>
  <c r="E23" i="1"/>
  <c r="P17" i="1" s="1"/>
  <c r="G22" i="1"/>
  <c r="P22" i="1" s="1"/>
  <c r="L21" i="1"/>
  <c r="P18" i="1"/>
  <c r="C26" i="1"/>
  <c r="P8" i="1" s="1"/>
  <c r="D31" i="1"/>
  <c r="L13" i="1" s="1"/>
  <c r="F29" i="1"/>
  <c r="L20" i="1" s="1"/>
  <c r="D28" i="1"/>
  <c r="L10" i="1" s="1"/>
  <c r="D24" i="1"/>
  <c r="P12" i="1" s="1"/>
  <c r="F23" i="1"/>
  <c r="P20" i="1" s="1"/>
  <c r="H22" i="1"/>
  <c r="P25" i="1" s="1"/>
  <c r="D32" i="1"/>
  <c r="L14" i="1" s="1"/>
  <c r="D29" i="1"/>
  <c r="L11" i="1" s="1"/>
  <c r="H27" i="1"/>
  <c r="G49" i="1" s="1"/>
  <c r="D25" i="1"/>
  <c r="P13" i="1" s="1"/>
  <c r="D23" i="1"/>
  <c r="P11" i="1" s="1"/>
  <c r="F22" i="1"/>
  <c r="P19" i="1" s="1"/>
  <c r="F42" i="1" l="1"/>
  <c r="L19" i="1"/>
  <c r="F41" i="1"/>
  <c r="G41" i="1"/>
  <c r="F36" i="1"/>
  <c r="P33" i="1" s="1"/>
  <c r="G48" i="1"/>
  <c r="L15" i="1"/>
  <c r="E42" i="1"/>
  <c r="E37" i="1"/>
  <c r="L32" i="1" s="1"/>
  <c r="G47" i="1"/>
  <c r="G36" i="1"/>
  <c r="P34" i="1" s="1"/>
  <c r="H48" i="1"/>
  <c r="H49" i="1"/>
  <c r="F37" i="1"/>
  <c r="L33" i="1" s="1"/>
  <c r="H47" i="1"/>
  <c r="E36" i="1"/>
  <c r="P32" i="1" s="1"/>
  <c r="P15" i="1"/>
  <c r="E41" i="1"/>
  <c r="H36" i="1"/>
  <c r="P35" i="1" s="1"/>
  <c r="H42" i="1"/>
  <c r="L24" i="1"/>
  <c r="H37" i="1"/>
  <c r="L35" i="1" s="1"/>
  <c r="D37" i="1"/>
  <c r="L31" i="1" s="1"/>
  <c r="L9" i="1"/>
  <c r="D42" i="1"/>
  <c r="C42" i="1"/>
  <c r="C37" i="1"/>
  <c r="L30" i="1" s="1"/>
  <c r="L3" i="1"/>
  <c r="P3" i="1"/>
  <c r="C36" i="1"/>
  <c r="P30" i="1" s="1"/>
  <c r="C41" i="1"/>
  <c r="D36" i="1"/>
  <c r="P31" i="1" s="1"/>
  <c r="P9" i="1"/>
  <c r="D41" i="1"/>
  <c r="G42" i="1"/>
  <c r="L22" i="1"/>
  <c r="H41" i="1"/>
</calcChain>
</file>

<file path=xl/sharedStrings.xml><?xml version="1.0" encoding="utf-8"?>
<sst xmlns="http://schemas.openxmlformats.org/spreadsheetml/2006/main" count="208" uniqueCount="34">
  <si>
    <t>PEA + Fn + IgG FNIII 5th  vs PEA+Fn</t>
  </si>
  <si>
    <t>Does antibody blocking  prevent adhesion if binding elswhere on Fn?</t>
  </si>
  <si>
    <t>PEA + Fn + IgG FNIII 12th -14th  vs PEA+Fn</t>
  </si>
  <si>
    <t>Does antibody blocking of FNIII 12-14 prevent adhesion?</t>
  </si>
  <si>
    <t>PEA vs PEA + Fn</t>
  </si>
  <si>
    <t>Does fibrillated Fn increase adhesion?</t>
  </si>
  <si>
    <t>P value</t>
  </si>
  <si>
    <t>samples to be compared</t>
  </si>
  <si>
    <t>Research question</t>
  </si>
  <si>
    <t>Statistical test (Two-tailed T test)</t>
  </si>
  <si>
    <t>F</t>
  </si>
  <si>
    <t>FG</t>
  </si>
  <si>
    <t xml:space="preserve">PEA + Fn + IgG FNIII 5th </t>
  </si>
  <si>
    <t>PEA + Fn + IgG FNIII 12th -14th</t>
  </si>
  <si>
    <t>PEA + Fn</t>
  </si>
  <si>
    <t>PEA</t>
  </si>
  <si>
    <t>PMA + Fn</t>
  </si>
  <si>
    <t xml:space="preserve">PMA </t>
  </si>
  <si>
    <t>Group</t>
  </si>
  <si>
    <t>Standard Deviation</t>
  </si>
  <si>
    <t>Calculation of mean</t>
  </si>
  <si>
    <t>Sample pleans</t>
  </si>
  <si>
    <t>Replicate sample</t>
  </si>
  <si>
    <t>Cells per mm2</t>
  </si>
  <si>
    <t>Area of the field of view (um2)</t>
  </si>
  <si>
    <t>PMA</t>
  </si>
  <si>
    <t>X axis</t>
  </si>
  <si>
    <t>Bacteria/mm2</t>
  </si>
  <si>
    <t>Sample</t>
  </si>
  <si>
    <t>Replica number</t>
  </si>
  <si>
    <t>Univariate scatter plot</t>
  </si>
  <si>
    <t>Cells per field of view</t>
  </si>
  <si>
    <t>F modules</t>
  </si>
  <si>
    <t>FG modules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</si>
</sst>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1" fontId="0" fillId="0" borderId="0" xfId="0" applyNumberFormat="1"/>
    <xf numFmtId="164" fontId="0" fillId="0" borderId="0" xfId="0" applyNumberFormat="1" applyFill="1"/>
    <xf numFmtId="164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668569553805777"/>
          <c:y val="3.9207645297806785E-2"/>
          <c:w val="0.73331430446194223"/>
          <c:h val="0.70573373055472599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3 source data'!$K$3</c:f>
              <c:strCache>
                <c:ptCount val="1"/>
                <c:pt idx="0">
                  <c:v>PMA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3 source data'!$M$3:$M$8</c:f>
              <c:numCache>
                <c:formatCode>General</c:formatCode>
                <c:ptCount val="6"/>
                <c:pt idx="0">
                  <c:v>0.5</c:v>
                </c:pt>
                <c:pt idx="1">
                  <c:v>0.6</c:v>
                </c:pt>
                <c:pt idx="2">
                  <c:v>0.4</c:v>
                </c:pt>
                <c:pt idx="3">
                  <c:v>0.45</c:v>
                </c:pt>
                <c:pt idx="4">
                  <c:v>0.65</c:v>
                </c:pt>
                <c:pt idx="5">
                  <c:v>0.7</c:v>
                </c:pt>
              </c:numCache>
            </c:numRef>
          </c:xVal>
          <c:yVal>
            <c:numRef>
              <c:f>'Figure 3 source data'!$L$3:$L$8</c:f>
              <c:numCache>
                <c:formatCode>0</c:formatCode>
                <c:ptCount val="6"/>
                <c:pt idx="0">
                  <c:v>286.72142483682177</c:v>
                </c:pt>
                <c:pt idx="1">
                  <c:v>341.53581487915534</c:v>
                </c:pt>
                <c:pt idx="2">
                  <c:v>261.422475586514</c:v>
                </c:pt>
                <c:pt idx="3">
                  <c:v>307.80388254541162</c:v>
                </c:pt>
                <c:pt idx="4">
                  <c:v>358.40178104602722</c:v>
                </c:pt>
                <c:pt idx="5">
                  <c:v>286.72142483682177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CC-436B-8772-4CC1C0F71C7A}"/>
            </c:ext>
          </c:extLst>
        </c:ser>
        <c:ser>
          <c:idx val="1"/>
          <c:order val="1"/>
          <c:tx>
            <c:strRef>
              <c:f>'Figure 3 source data'!$K$9</c:f>
              <c:strCache>
                <c:ptCount val="1"/>
                <c:pt idx="0">
                  <c:v>PMA + Fn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3 source data'!$M$9:$M$14</c:f>
              <c:numCache>
                <c:formatCode>General</c:formatCode>
                <c:ptCount val="6"/>
                <c:pt idx="0">
                  <c:v>1.5</c:v>
                </c:pt>
                <c:pt idx="1">
                  <c:v>1.6</c:v>
                </c:pt>
                <c:pt idx="2">
                  <c:v>1.4</c:v>
                </c:pt>
                <c:pt idx="3">
                  <c:v>1.45</c:v>
                </c:pt>
                <c:pt idx="4">
                  <c:v>1.65</c:v>
                </c:pt>
                <c:pt idx="5">
                  <c:v>1.7</c:v>
                </c:pt>
              </c:numCache>
            </c:numRef>
          </c:xVal>
          <c:yVal>
            <c:numRef>
              <c:f>'Figure 3 source data'!$L$9:$L$14</c:f>
              <c:numCache>
                <c:formatCode>0</c:formatCode>
                <c:ptCount val="6"/>
                <c:pt idx="0">
                  <c:v>299.37089946197568</c:v>
                </c:pt>
                <c:pt idx="1">
                  <c:v>375.26774721289905</c:v>
                </c:pt>
                <c:pt idx="2">
                  <c:v>265.63896712823197</c:v>
                </c:pt>
                <c:pt idx="3">
                  <c:v>354.18528950430925</c:v>
                </c:pt>
                <c:pt idx="4">
                  <c:v>417.43266263007877</c:v>
                </c:pt>
                <c:pt idx="5">
                  <c:v>307.80388254541162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0CC-436B-8772-4CC1C0F71C7A}"/>
            </c:ext>
          </c:extLst>
        </c:ser>
        <c:ser>
          <c:idx val="2"/>
          <c:order val="2"/>
          <c:tx>
            <c:strRef>
              <c:f>'Figure 3 source data'!$K$15</c:f>
              <c:strCache>
                <c:ptCount val="1"/>
                <c:pt idx="0">
                  <c:v>PEA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3 source data'!$M$15:$M$17</c:f>
              <c:numCache>
                <c:formatCode>General</c:formatCode>
                <c:ptCount val="3"/>
                <c:pt idx="0">
                  <c:v>2.5</c:v>
                </c:pt>
                <c:pt idx="1">
                  <c:v>2.6</c:v>
                </c:pt>
                <c:pt idx="2">
                  <c:v>2.4</c:v>
                </c:pt>
              </c:numCache>
            </c:numRef>
          </c:xVal>
          <c:yVal>
            <c:numRef>
              <c:f>'Figure 3 source data'!$L$15:$L$17</c:f>
              <c:numCache>
                <c:formatCode>0</c:formatCode>
                <c:ptCount val="3"/>
                <c:pt idx="0">
                  <c:v>274.07195021166791</c:v>
                </c:pt>
                <c:pt idx="1">
                  <c:v>290.93791637853974</c:v>
                </c:pt>
                <c:pt idx="2">
                  <c:v>303.58739100369365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0CC-436B-8772-4CC1C0F71C7A}"/>
            </c:ext>
          </c:extLst>
        </c:ser>
        <c:ser>
          <c:idx val="3"/>
          <c:order val="3"/>
          <c:tx>
            <c:strRef>
              <c:f>'Figure 3 source data'!$K$18</c:f>
              <c:strCache>
                <c:ptCount val="1"/>
                <c:pt idx="0">
                  <c:v>PEA + Fn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3 source data'!$M$18:$M$20</c:f>
              <c:numCache>
                <c:formatCode>General</c:formatCode>
                <c:ptCount val="3"/>
                <c:pt idx="0">
                  <c:v>3.5</c:v>
                </c:pt>
                <c:pt idx="1">
                  <c:v>3.6</c:v>
                </c:pt>
                <c:pt idx="2">
                  <c:v>3.4</c:v>
                </c:pt>
              </c:numCache>
            </c:numRef>
          </c:xVal>
          <c:yVal>
            <c:numRef>
              <c:f>'Figure 3 source data'!$L$18:$L$20</c:f>
              <c:numCache>
                <c:formatCode>0</c:formatCode>
                <c:ptCount val="3"/>
                <c:pt idx="0">
                  <c:v>4486.3470003879174</c:v>
                </c:pt>
                <c:pt idx="1">
                  <c:v>4397.8006780118394</c:v>
                </c:pt>
                <c:pt idx="2">
                  <c:v>5076.6558162284327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0CC-436B-8772-4CC1C0F71C7A}"/>
            </c:ext>
          </c:extLst>
        </c:ser>
        <c:ser>
          <c:idx val="4"/>
          <c:order val="4"/>
          <c:tx>
            <c:strRef>
              <c:f>'Figure 3 source data'!$K$21</c:f>
              <c:strCache>
                <c:ptCount val="1"/>
                <c:pt idx="0">
                  <c:v>PEA + Fn + IgG FNIII 12th -14th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3 source data'!$M$21:$M$23</c:f>
              <c:numCache>
                <c:formatCode>General</c:formatCode>
                <c:ptCount val="3"/>
                <c:pt idx="0">
                  <c:v>4.5</c:v>
                </c:pt>
                <c:pt idx="1">
                  <c:v>4.5999999999999996</c:v>
                </c:pt>
                <c:pt idx="2">
                  <c:v>4.4000000000000004</c:v>
                </c:pt>
              </c:numCache>
            </c:numRef>
          </c:xVal>
          <c:yVal>
            <c:numRef>
              <c:f>'Figure 3 source data'!$L$21:$L$23</c:f>
              <c:numCache>
                <c:formatCode>0</c:formatCode>
                <c:ptCount val="3"/>
                <c:pt idx="0">
                  <c:v>1792.0089052301362</c:v>
                </c:pt>
                <c:pt idx="1">
                  <c:v>1648.6481928117253</c:v>
                </c:pt>
                <c:pt idx="2">
                  <c:v>1914.2871599399571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0CC-436B-8772-4CC1C0F71C7A}"/>
            </c:ext>
          </c:extLst>
        </c:ser>
        <c:ser>
          <c:idx val="5"/>
          <c:order val="5"/>
          <c:tx>
            <c:strRef>
              <c:f>'Figure 3 source data'!$K$24</c:f>
              <c:strCache>
                <c:ptCount val="1"/>
                <c:pt idx="0">
                  <c:v>PEA + Fn + IgG FNIII 5th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3 source data'!$M$24:$M$26</c:f>
              <c:numCache>
                <c:formatCode>General</c:formatCode>
                <c:ptCount val="3"/>
                <c:pt idx="0">
                  <c:v>5.5</c:v>
                </c:pt>
                <c:pt idx="1">
                  <c:v>5.6</c:v>
                </c:pt>
                <c:pt idx="2">
                  <c:v>5.4</c:v>
                </c:pt>
              </c:numCache>
            </c:numRef>
          </c:xVal>
          <c:yVal>
            <c:numRef>
              <c:f>'Figure 3 source data'!$L$24:$L$26</c:f>
              <c:numCache>
                <c:formatCode>0</c:formatCode>
                <c:ptCount val="3"/>
                <c:pt idx="0">
                  <c:v>4945.9445784351756</c:v>
                </c:pt>
                <c:pt idx="1">
                  <c:v>4659.2231535983537</c:v>
                </c:pt>
                <c:pt idx="2">
                  <c:v>5203.150562479972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0CC-436B-8772-4CC1C0F71C7A}"/>
            </c:ext>
          </c:extLst>
        </c:ser>
        <c:ser>
          <c:idx val="6"/>
          <c:order val="6"/>
          <c:tx>
            <c:v>means fivar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13"/>
            <c:spPr>
              <a:solidFill>
                <a:schemeClr val="tx1"/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'Figure 3 source data'!$M$30:$M$35</c:f>
              <c:numCache>
                <c:formatCode>General</c:formatCode>
                <c:ptCount val="6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</c:numCache>
            </c:numRef>
          </c:xVal>
          <c:yVal>
            <c:numRef>
              <c:f>'Figure 3 source data'!$L$30:$L$35</c:f>
              <c:numCache>
                <c:formatCode>0</c:formatCode>
                <c:ptCount val="6"/>
                <c:pt idx="0">
                  <c:v>307.10113395512531</c:v>
                </c:pt>
                <c:pt idx="1">
                  <c:v>336.61657474715111</c:v>
                </c:pt>
                <c:pt idx="2">
                  <c:v>289.5324191979671</c:v>
                </c:pt>
                <c:pt idx="3">
                  <c:v>4653.6011648760632</c:v>
                </c:pt>
                <c:pt idx="4">
                  <c:v>1784.981419327273</c:v>
                </c:pt>
                <c:pt idx="5">
                  <c:v>4936.1060981711671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0CC-436B-8772-4CC1C0F71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6265456"/>
        <c:axId val="1636263376"/>
      </c:scatterChart>
      <c:valAx>
        <c:axId val="163626545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one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636263376"/>
        <c:crosses val="autoZero"/>
        <c:crossBetween val="midCat"/>
      </c:valAx>
      <c:valAx>
        <c:axId val="1636263376"/>
        <c:scaling>
          <c:orientation val="minMax"/>
          <c:max val="7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636265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835236220472441"/>
          <c:y val="3.9157263352673763E-2"/>
          <c:w val="0.74164763779527554"/>
          <c:h val="0.6996171568077360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3 source data'!$O$3</c:f>
              <c:strCache>
                <c:ptCount val="1"/>
                <c:pt idx="0">
                  <c:v>PMA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3 source data'!$Q$3:$Q$8</c:f>
              <c:numCache>
                <c:formatCode>General</c:formatCode>
                <c:ptCount val="6"/>
                <c:pt idx="0">
                  <c:v>0.5</c:v>
                </c:pt>
                <c:pt idx="1">
                  <c:v>0.6</c:v>
                </c:pt>
                <c:pt idx="2">
                  <c:v>0.4</c:v>
                </c:pt>
                <c:pt idx="3">
                  <c:v>0.45</c:v>
                </c:pt>
                <c:pt idx="4">
                  <c:v>0.65</c:v>
                </c:pt>
                <c:pt idx="5">
                  <c:v>0.7</c:v>
                </c:pt>
              </c:numCache>
            </c:numRef>
          </c:xVal>
          <c:yVal>
            <c:numRef>
              <c:f>'Figure 3 source data'!$P$3:$P$8</c:f>
              <c:numCache>
                <c:formatCode>0</c:formatCode>
                <c:ptCount val="6"/>
                <c:pt idx="0">
                  <c:v>337.31932333743737</c:v>
                </c:pt>
                <c:pt idx="1">
                  <c:v>375.26774721289905</c:v>
                </c:pt>
                <c:pt idx="2">
                  <c:v>324.66984871228345</c:v>
                </c:pt>
                <c:pt idx="3">
                  <c:v>400.56669646320694</c:v>
                </c:pt>
                <c:pt idx="4">
                  <c:v>425.86564571351471</c:v>
                </c:pt>
                <c:pt idx="5">
                  <c:v>278.28844175338583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BB-438F-B00D-B605B31B98DA}"/>
            </c:ext>
          </c:extLst>
        </c:ser>
        <c:ser>
          <c:idx val="1"/>
          <c:order val="1"/>
          <c:tx>
            <c:strRef>
              <c:f>'Figure 3 source data'!$O$9</c:f>
              <c:strCache>
                <c:ptCount val="1"/>
                <c:pt idx="0">
                  <c:v>PMA + Fn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3 source data'!$Q$9:$Q$14</c:f>
              <c:numCache>
                <c:formatCode>General</c:formatCode>
                <c:ptCount val="6"/>
                <c:pt idx="0">
                  <c:v>1.5</c:v>
                </c:pt>
                <c:pt idx="1">
                  <c:v>1.7</c:v>
                </c:pt>
                <c:pt idx="2">
                  <c:v>1.4</c:v>
                </c:pt>
                <c:pt idx="3">
                  <c:v>1.45</c:v>
                </c:pt>
                <c:pt idx="4">
                  <c:v>1.65</c:v>
                </c:pt>
                <c:pt idx="5">
                  <c:v>1.6</c:v>
                </c:pt>
              </c:numCache>
            </c:numRef>
          </c:xVal>
          <c:yVal>
            <c:numRef>
              <c:f>'Figure 3 source data'!$P$9:$P$14</c:f>
              <c:numCache>
                <c:formatCode>0</c:formatCode>
                <c:ptCount val="6"/>
                <c:pt idx="0">
                  <c:v>392.133713379771</c:v>
                </c:pt>
                <c:pt idx="1">
                  <c:v>430.08213725523268</c:v>
                </c:pt>
                <c:pt idx="2">
                  <c:v>375.26774721289905</c:v>
                </c:pt>
                <c:pt idx="3">
                  <c:v>442.73161188038654</c:v>
                </c:pt>
                <c:pt idx="4">
                  <c:v>476.46354421413031</c:v>
                </c:pt>
                <c:pt idx="5">
                  <c:v>312.0203740871296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BB-438F-B00D-B605B31B98DA}"/>
            </c:ext>
          </c:extLst>
        </c:ser>
        <c:ser>
          <c:idx val="2"/>
          <c:order val="2"/>
          <c:tx>
            <c:strRef>
              <c:f>'Figure 3 source data'!$O$15</c:f>
              <c:strCache>
                <c:ptCount val="1"/>
                <c:pt idx="0">
                  <c:v>PEA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3 source data'!$Q$15:$Q$17</c:f>
              <c:numCache>
                <c:formatCode>General</c:formatCode>
                <c:ptCount val="3"/>
                <c:pt idx="0">
                  <c:v>2.5</c:v>
                </c:pt>
                <c:pt idx="1">
                  <c:v>2.7</c:v>
                </c:pt>
                <c:pt idx="2">
                  <c:v>2.4</c:v>
                </c:pt>
              </c:numCache>
            </c:numRef>
          </c:xVal>
          <c:yVal>
            <c:numRef>
              <c:f>'Figure 3 source data'!$P$15:$P$17</c:f>
              <c:numCache>
                <c:formatCode>0</c:formatCode>
                <c:ptCount val="3"/>
                <c:pt idx="0">
                  <c:v>341.53581487915534</c:v>
                </c:pt>
                <c:pt idx="1">
                  <c:v>408.99967954664282</c:v>
                </c:pt>
                <c:pt idx="2">
                  <c:v>459.59757804725848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BB-438F-B00D-B605B31B98DA}"/>
            </c:ext>
          </c:extLst>
        </c:ser>
        <c:ser>
          <c:idx val="3"/>
          <c:order val="3"/>
          <c:tx>
            <c:strRef>
              <c:f>'Figure 3 source data'!$O$18</c:f>
              <c:strCache>
                <c:ptCount val="1"/>
                <c:pt idx="0">
                  <c:v>PEA + Fn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3 source data'!$Q$18:$Q$20</c:f>
              <c:numCache>
                <c:formatCode>General</c:formatCode>
                <c:ptCount val="3"/>
                <c:pt idx="0">
                  <c:v>3.5</c:v>
                </c:pt>
                <c:pt idx="1">
                  <c:v>3.7</c:v>
                </c:pt>
                <c:pt idx="2">
                  <c:v>3.4</c:v>
                </c:pt>
              </c:numCache>
            </c:numRef>
          </c:xVal>
          <c:yVal>
            <c:numRef>
              <c:f>'Figure 3 source data'!$P$18:$P$20</c:f>
              <c:numCache>
                <c:formatCode>0</c:formatCode>
                <c:ptCount val="3"/>
                <c:pt idx="0">
                  <c:v>5430.8411057327412</c:v>
                </c:pt>
                <c:pt idx="1">
                  <c:v>5688.0470897775376</c:v>
                </c:pt>
                <c:pt idx="2">
                  <c:v>5080.8723077701507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BB-438F-B00D-B605B31B98DA}"/>
            </c:ext>
          </c:extLst>
        </c:ser>
        <c:ser>
          <c:idx val="4"/>
          <c:order val="4"/>
          <c:tx>
            <c:strRef>
              <c:f>'Figure 3 source data'!$O$21</c:f>
              <c:strCache>
                <c:ptCount val="1"/>
                <c:pt idx="0">
                  <c:v>PEA + Fn + IgG FNIII 12th -14th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3 source data'!$Q$21:$Q$23</c:f>
              <c:numCache>
                <c:formatCode>General</c:formatCode>
                <c:ptCount val="3"/>
                <c:pt idx="0">
                  <c:v>4.5</c:v>
                </c:pt>
                <c:pt idx="1">
                  <c:v>4.7</c:v>
                </c:pt>
                <c:pt idx="2">
                  <c:v>4.4000000000000004</c:v>
                </c:pt>
              </c:numCache>
            </c:numRef>
          </c:xVal>
          <c:yVal>
            <c:numRef>
              <c:f>'Figure 3 source data'!$P$21:$P$23</c:f>
              <c:numCache>
                <c:formatCode>0</c:formatCode>
                <c:ptCount val="3"/>
                <c:pt idx="0">
                  <c:v>2007.0499738577525</c:v>
                </c:pt>
                <c:pt idx="1">
                  <c:v>1775.1429390632641</c:v>
                </c:pt>
                <c:pt idx="2">
                  <c:v>2099.8127877755478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BB-438F-B00D-B605B31B98DA}"/>
            </c:ext>
          </c:extLst>
        </c:ser>
        <c:ser>
          <c:idx val="5"/>
          <c:order val="5"/>
          <c:tx>
            <c:strRef>
              <c:f>'Figure 3 source data'!$O$24</c:f>
              <c:strCache>
                <c:ptCount val="1"/>
                <c:pt idx="0">
                  <c:v>PEA + Fn + IgG FNIII 5th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'Figure 3 source data'!$Q$24:$Q$26</c:f>
              <c:numCache>
                <c:formatCode>General</c:formatCode>
                <c:ptCount val="3"/>
                <c:pt idx="0">
                  <c:v>5.5</c:v>
                </c:pt>
                <c:pt idx="1">
                  <c:v>5.7</c:v>
                </c:pt>
                <c:pt idx="2">
                  <c:v>5.4</c:v>
                </c:pt>
              </c:numCache>
            </c:numRef>
          </c:xVal>
          <c:yVal>
            <c:numRef>
              <c:f>'Figure 3 source data'!$P$24:$P$26</c:f>
              <c:numCache>
                <c:formatCode>0</c:formatCode>
                <c:ptCount val="3"/>
                <c:pt idx="0">
                  <c:v>5485.655495775075</c:v>
                </c:pt>
                <c:pt idx="1">
                  <c:v>5848.2737683628202</c:v>
                </c:pt>
                <c:pt idx="2">
                  <c:v>5970.5520230726415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BB-438F-B00D-B605B31B98DA}"/>
            </c:ext>
          </c:extLst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dash"/>
            <c:size val="13"/>
            <c:spPr>
              <a:solidFill>
                <a:schemeClr val="tx1"/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'Figure 3 source data'!$Q$30:$Q$35</c:f>
              <c:numCache>
                <c:formatCode>General</c:formatCode>
                <c:ptCount val="6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</c:numCache>
            </c:numRef>
          </c:xVal>
          <c:yVal>
            <c:numRef>
              <c:f>'Figure 3 source data'!$P$30:$P$35</c:f>
              <c:numCache>
                <c:formatCode>0</c:formatCode>
                <c:ptCount val="6"/>
                <c:pt idx="0">
                  <c:v>356.99628386545459</c:v>
                </c:pt>
                <c:pt idx="1">
                  <c:v>404.78318800492485</c:v>
                </c:pt>
                <c:pt idx="2">
                  <c:v>403.37769082435216</c:v>
                </c:pt>
                <c:pt idx="3">
                  <c:v>5399.9201677601432</c:v>
                </c:pt>
                <c:pt idx="4">
                  <c:v>1960.6685668988548</c:v>
                </c:pt>
                <c:pt idx="5">
                  <c:v>5768.1604290701798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BB-438F-B00D-B605B31B9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6265456"/>
        <c:axId val="1636263376"/>
      </c:scatterChart>
      <c:valAx>
        <c:axId val="163626545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one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636263376"/>
        <c:crosses val="autoZero"/>
        <c:crossBetween val="midCat"/>
      </c:valAx>
      <c:valAx>
        <c:axId val="163626337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636265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163830</xdr:colOff>
      <xdr:row>0</xdr:row>
      <xdr:rowOff>194310</xdr:rowOff>
    </xdr:from>
    <xdr:to>
      <xdr:col>22</xdr:col>
      <xdr:colOff>468630</xdr:colOff>
      <xdr:row>21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D2E371-6472-46EF-9974-15B0A5D175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485887</xdr:colOff>
      <xdr:row>0</xdr:row>
      <xdr:rowOff>193190</xdr:rowOff>
    </xdr:from>
    <xdr:to>
      <xdr:col>27</xdr:col>
      <xdr:colOff>788894</xdr:colOff>
      <xdr:row>21</xdr:row>
      <xdr:rowOff>152176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4DED46-D6D8-4C36-AE47-28D90A18A9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17</xdr:col>
      <xdr:colOff>636163</xdr:colOff>
      <xdr:row>0</xdr:row>
      <xdr:rowOff>185723</xdr:rowOff>
    </xdr:from>
    <xdr:ext cx="280205" cy="23162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E32301-ABC5-4AB4-9B64-531A8C0EA82D}"/>
            </a:ext>
          </a:extLst>
        </xdr:cNvPr>
        <xdr:cNvSpPr txBox="1"/>
      </xdr:nvSpPr>
      <xdr:spPr>
        <a:xfrm rot="16200000">
          <a:off x="14126608" y="1203758"/>
          <a:ext cx="231627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a-DK" sz="1200"/>
            <a:t># of attached bacteria (cells/mm</a:t>
          </a:r>
          <a:r>
            <a:rPr lang="da-DK" sz="1200" baseline="30000"/>
            <a:t>2</a:t>
          </a:r>
          <a:r>
            <a:rPr lang="da-DK" sz="1200"/>
            <a:t>)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0.27611</cdr:x>
      <cdr:y>0.73944</cdr:y>
    </cdr:from>
    <cdr:to>
      <cdr:x>0.38215</cdr:x>
      <cdr:y>0.80747</cdr:y>
    </cdr:to>
    <cdr:sp macro="" textlink="">
      <cdr:nvSpPr>
        <cdr:cNvPr id="2" name="TextBox 3">
          <a:extLst xmlns:a="http://schemas.openxmlformats.org/drawingml/2006/main">
            <a:ext uri="{FF2B5EF4-FFF2-40B4-BE49-F238E27FC236}">
              <a16:creationId xmlns:a16="http://schemas.microsoft.com/office/drawing/2014/main" id="{167D3D6B-AFCA-4BFB-B914-DB49ABFDE2AD}"/>
            </a:ext>
          </a:extLst>
        </cdr:cNvPr>
        <cdr:cNvSpPr txBox="1"/>
      </cdr:nvSpPr>
      <cdr:spPr>
        <a:xfrm xmlns:a="http://schemas.openxmlformats.org/drawingml/2006/main">
          <a:off x="1262380" y="3045460"/>
          <a:ext cx="484813" cy="2802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/>
            <a:t>PMA</a:t>
          </a:r>
        </a:p>
      </cdr:txBody>
    </cdr:sp>
  </cdr:relSizeAnchor>
  <cdr:relSizeAnchor xmlns:cdr="http://schemas.openxmlformats.org/drawingml/2006/chartDrawing">
    <cdr:from>
      <cdr:x>0.39889</cdr:x>
      <cdr:y>0.73944</cdr:y>
    </cdr:from>
    <cdr:to>
      <cdr:x>0.50493</cdr:x>
      <cdr:y>0.85309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766FB092-000D-419E-BE62-4236F53B0166}"/>
            </a:ext>
          </a:extLst>
        </cdr:cNvPr>
        <cdr:cNvSpPr txBox="1"/>
      </cdr:nvSpPr>
      <cdr:spPr>
        <a:xfrm xmlns:a="http://schemas.openxmlformats.org/drawingml/2006/main">
          <a:off x="1823720" y="3045460"/>
          <a:ext cx="484813" cy="46807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/>
            <a:t>PMA</a:t>
          </a:r>
        </a:p>
        <a:p xmlns:a="http://schemas.openxmlformats.org/drawingml/2006/main">
          <a:r>
            <a:rPr lang="da-DK" sz="1200"/>
            <a:t>+Fn</a:t>
          </a:r>
        </a:p>
      </cdr:txBody>
    </cdr:sp>
  </cdr:relSizeAnchor>
  <cdr:relSizeAnchor xmlns:cdr="http://schemas.openxmlformats.org/drawingml/2006/chartDrawing">
    <cdr:from>
      <cdr:x>0.52056</cdr:x>
      <cdr:y>0.73944</cdr:y>
    </cdr:from>
    <cdr:to>
      <cdr:x>0.61425</cdr:x>
      <cdr:y>0.80747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25017B81-4A25-481F-A105-C1A6EFA90241}"/>
            </a:ext>
          </a:extLst>
        </cdr:cNvPr>
        <cdr:cNvSpPr txBox="1"/>
      </cdr:nvSpPr>
      <cdr:spPr>
        <a:xfrm xmlns:a="http://schemas.openxmlformats.org/drawingml/2006/main">
          <a:off x="2379980" y="3045460"/>
          <a:ext cx="428387" cy="2802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/>
            <a:t>PEA</a:t>
          </a:r>
        </a:p>
      </cdr:txBody>
    </cdr:sp>
  </cdr:relSizeAnchor>
  <cdr:relSizeAnchor xmlns:cdr="http://schemas.openxmlformats.org/drawingml/2006/chartDrawing">
    <cdr:from>
      <cdr:x>0.64333</cdr:x>
      <cdr:y>0.73944</cdr:y>
    </cdr:from>
    <cdr:to>
      <cdr:x>0.73703</cdr:x>
      <cdr:y>0.85309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B5D927DF-9260-4A42-B6B9-314AA50A2608}"/>
            </a:ext>
          </a:extLst>
        </cdr:cNvPr>
        <cdr:cNvSpPr txBox="1"/>
      </cdr:nvSpPr>
      <cdr:spPr>
        <a:xfrm xmlns:a="http://schemas.openxmlformats.org/drawingml/2006/main">
          <a:off x="2941320" y="3045460"/>
          <a:ext cx="428387" cy="46807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/>
            <a:t>PEA</a:t>
          </a:r>
        </a:p>
        <a:p xmlns:a="http://schemas.openxmlformats.org/drawingml/2006/main">
          <a:r>
            <a:rPr lang="da-DK" sz="1200"/>
            <a:t>+Fn</a:t>
          </a:r>
        </a:p>
      </cdr:txBody>
    </cdr:sp>
  </cdr:relSizeAnchor>
  <cdr:relSizeAnchor xmlns:cdr="http://schemas.openxmlformats.org/drawingml/2006/chartDrawing">
    <cdr:from>
      <cdr:x>0.77222</cdr:x>
      <cdr:y>0.73944</cdr:y>
    </cdr:from>
    <cdr:to>
      <cdr:x>0.86687</cdr:x>
      <cdr:y>0.8987</cdr:y>
    </cdr:to>
    <cdr:sp macro="" textlink="">
      <cdr:nvSpPr>
        <cdr:cNvPr id="6" name="TextBox 2">
          <a:extLst xmlns:a="http://schemas.openxmlformats.org/drawingml/2006/main">
            <a:ext uri="{FF2B5EF4-FFF2-40B4-BE49-F238E27FC236}">
              <a16:creationId xmlns:a16="http://schemas.microsoft.com/office/drawing/2014/main" id="{FC3BBBDC-9DB6-4DF7-A22B-F4FAD16145C0}"/>
            </a:ext>
          </a:extLst>
        </cdr:cNvPr>
        <cdr:cNvSpPr txBox="1"/>
      </cdr:nvSpPr>
      <cdr:spPr>
        <a:xfrm xmlns:a="http://schemas.openxmlformats.org/drawingml/2006/main">
          <a:off x="3530600" y="3045460"/>
          <a:ext cx="432747" cy="65594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/>
            <a:t>PEA</a:t>
          </a:r>
        </a:p>
        <a:p xmlns:a="http://schemas.openxmlformats.org/drawingml/2006/main">
          <a:r>
            <a:rPr lang="da-DK" sz="1200"/>
            <a:t>+Fn</a:t>
          </a:r>
        </a:p>
        <a:p xmlns:a="http://schemas.openxmlformats.org/drawingml/2006/main">
          <a:r>
            <a:rPr lang="da-DK" sz="1200"/>
            <a:t>Ab1</a:t>
          </a:r>
        </a:p>
      </cdr:txBody>
    </cdr:sp>
  </cdr:relSizeAnchor>
  <cdr:relSizeAnchor xmlns:cdr="http://schemas.openxmlformats.org/drawingml/2006/chartDrawing">
    <cdr:from>
      <cdr:x>0.89056</cdr:x>
      <cdr:y>0.73944</cdr:y>
    </cdr:from>
    <cdr:to>
      <cdr:x>0.98521</cdr:x>
      <cdr:y>0.8987</cdr:y>
    </cdr:to>
    <cdr:sp macro="" textlink="">
      <cdr:nvSpPr>
        <cdr:cNvPr id="7" name="TextBox 2">
          <a:extLst xmlns:a="http://schemas.openxmlformats.org/drawingml/2006/main">
            <a:ext uri="{FF2B5EF4-FFF2-40B4-BE49-F238E27FC236}">
              <a16:creationId xmlns:a16="http://schemas.microsoft.com/office/drawing/2014/main" id="{DF0620ED-4318-40A4-9E1B-7D5CE4FB6502}"/>
            </a:ext>
          </a:extLst>
        </cdr:cNvPr>
        <cdr:cNvSpPr txBox="1"/>
      </cdr:nvSpPr>
      <cdr:spPr>
        <a:xfrm xmlns:a="http://schemas.openxmlformats.org/drawingml/2006/main">
          <a:off x="4071620" y="3045460"/>
          <a:ext cx="432747" cy="65594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/>
            <a:t>PEA</a:t>
          </a:r>
        </a:p>
        <a:p xmlns:a="http://schemas.openxmlformats.org/drawingml/2006/main">
          <a:r>
            <a:rPr lang="da-DK" sz="1200"/>
            <a:t>+Fn</a:t>
          </a:r>
        </a:p>
        <a:p xmlns:a="http://schemas.openxmlformats.org/drawingml/2006/main">
          <a:r>
            <a:rPr lang="da-DK" sz="1200"/>
            <a:t>Ab2</a:t>
          </a:r>
        </a:p>
      </cdr:txBody>
    </cdr:sp>
  </cdr:relSizeAnchor>
  <cdr:relSizeAnchor xmlns:cdr="http://schemas.openxmlformats.org/drawingml/2006/chartDrawing">
    <cdr:from>
      <cdr:x>0.69437</cdr:x>
      <cdr:y>0.18999</cdr:y>
    </cdr:from>
    <cdr:to>
      <cdr:x>0.8171</cdr:x>
      <cdr:y>0.20099</cdr:y>
    </cdr:to>
    <cdr:sp macro="" textlink="">
      <cdr:nvSpPr>
        <cdr:cNvPr id="15" name="Left Brace 14">
          <a:extLst xmlns:a="http://schemas.openxmlformats.org/drawingml/2006/main">
            <a:ext uri="{FF2B5EF4-FFF2-40B4-BE49-F238E27FC236}">
              <a16:creationId xmlns:a16="http://schemas.microsoft.com/office/drawing/2014/main" id="{0B27E06C-AD95-4D04-9D74-837B65E0B190}"/>
            </a:ext>
          </a:extLst>
        </cdr:cNvPr>
        <cdr:cNvSpPr/>
      </cdr:nvSpPr>
      <cdr:spPr>
        <a:xfrm xmlns:a="http://schemas.openxmlformats.org/drawingml/2006/main" rot="5400000">
          <a:off x="3428766" y="532689"/>
          <a:ext cx="45719" cy="560543"/>
        </a:xfrm>
        <a:prstGeom xmlns:a="http://schemas.openxmlformats.org/drawingml/2006/main" prst="leftBrace">
          <a:avLst/>
        </a:prstGeom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a-DK"/>
        </a:p>
      </cdr:txBody>
    </cdr:sp>
  </cdr:relSizeAnchor>
  <cdr:relSizeAnchor xmlns:cdr="http://schemas.openxmlformats.org/drawingml/2006/chartDrawing">
    <cdr:from>
      <cdr:x>0.69204</cdr:x>
      <cdr:y>0.0974</cdr:y>
    </cdr:from>
    <cdr:to>
      <cdr:x>0.9537</cdr:x>
      <cdr:y>0.10839</cdr:y>
    </cdr:to>
    <cdr:sp macro="" textlink="">
      <cdr:nvSpPr>
        <cdr:cNvPr id="16" name="Left Brace 15">
          <a:extLst xmlns:a="http://schemas.openxmlformats.org/drawingml/2006/main">
            <a:ext uri="{FF2B5EF4-FFF2-40B4-BE49-F238E27FC236}">
              <a16:creationId xmlns:a16="http://schemas.microsoft.com/office/drawing/2014/main" id="{3C5C87AE-3D0F-4E3D-B27F-D45E2633ECD7}"/>
            </a:ext>
          </a:extLst>
        </cdr:cNvPr>
        <cdr:cNvSpPr/>
      </cdr:nvSpPr>
      <cdr:spPr>
        <a:xfrm xmlns:a="http://schemas.openxmlformats.org/drawingml/2006/main" rot="5400000">
          <a:off x="3732258" y="-175127"/>
          <a:ext cx="45072" cy="1193973"/>
        </a:xfrm>
        <a:prstGeom xmlns:a="http://schemas.openxmlformats.org/drawingml/2006/main" prst="leftBrace">
          <a:avLst/>
        </a:prstGeom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a-DK"/>
        </a:p>
      </cdr:txBody>
    </cdr:sp>
  </cdr:relSizeAnchor>
  <cdr:relSizeAnchor xmlns:cdr="http://schemas.openxmlformats.org/drawingml/2006/chartDrawing">
    <cdr:from>
      <cdr:x>0.6953</cdr:x>
      <cdr:y>0.12295</cdr:y>
    </cdr:from>
    <cdr:to>
      <cdr:x>0.84685</cdr:x>
      <cdr:y>0.19129</cdr:y>
    </cdr:to>
    <cdr:sp macro="" textlink="">
      <cdr:nvSpPr>
        <cdr:cNvPr id="17" name="TextBox 3">
          <a:extLst xmlns:a="http://schemas.openxmlformats.org/drawingml/2006/main">
            <a:ext uri="{FF2B5EF4-FFF2-40B4-BE49-F238E27FC236}">
              <a16:creationId xmlns:a16="http://schemas.microsoft.com/office/drawing/2014/main" id="{F22F34DD-5A68-40F1-85DD-C661C1D97334}"/>
            </a:ext>
          </a:extLst>
        </cdr:cNvPr>
        <cdr:cNvSpPr txBox="1"/>
      </cdr:nvSpPr>
      <cdr:spPr>
        <a:xfrm xmlns:a="http://schemas.openxmlformats.org/drawingml/2006/main">
          <a:off x="3183533" y="508079"/>
          <a:ext cx="693899" cy="28244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/>
            <a:t>P=0.002</a:t>
          </a:r>
        </a:p>
      </cdr:txBody>
    </cdr:sp>
  </cdr:relSizeAnchor>
  <cdr:relSizeAnchor xmlns:cdr="http://schemas.openxmlformats.org/drawingml/2006/chartDrawing">
    <cdr:from>
      <cdr:x>0.78902</cdr:x>
      <cdr:y>0.02915</cdr:y>
    </cdr:from>
    <cdr:to>
      <cdr:x>0.85775</cdr:x>
      <cdr:y>0.09276</cdr:y>
    </cdr:to>
    <cdr:sp macro="" textlink="">
      <cdr:nvSpPr>
        <cdr:cNvPr id="18" name="TextBox 3">
          <a:extLst xmlns:a="http://schemas.openxmlformats.org/drawingml/2006/main">
            <a:ext uri="{FF2B5EF4-FFF2-40B4-BE49-F238E27FC236}">
              <a16:creationId xmlns:a16="http://schemas.microsoft.com/office/drawing/2014/main" id="{B1D4A921-A360-4EBC-BCE5-650F61756319}"/>
            </a:ext>
          </a:extLst>
        </cdr:cNvPr>
        <cdr:cNvSpPr txBox="1"/>
      </cdr:nvSpPr>
      <cdr:spPr>
        <a:xfrm xmlns:a="http://schemas.openxmlformats.org/drawingml/2006/main">
          <a:off x="3600310" y="119493"/>
          <a:ext cx="313643" cy="26081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100"/>
            <a:t>ns</a:t>
          </a:r>
        </a:p>
      </cdr:txBody>
    </cdr:sp>
  </cdr:relSizeAnchor>
  <cdr:relSizeAnchor xmlns:cdr="http://schemas.openxmlformats.org/drawingml/2006/chartDrawing">
    <cdr:from>
      <cdr:x>0.29797</cdr:x>
      <cdr:y>0.01458</cdr:y>
    </cdr:from>
    <cdr:to>
      <cdr:x>0.4678</cdr:x>
      <cdr:y>0.08196</cdr:y>
    </cdr:to>
    <cdr:sp macro="" textlink="">
      <cdr:nvSpPr>
        <cdr:cNvPr id="19" name="TextBox 3">
          <a:extLst xmlns:a="http://schemas.openxmlformats.org/drawingml/2006/main">
            <a:ext uri="{FF2B5EF4-FFF2-40B4-BE49-F238E27FC236}">
              <a16:creationId xmlns:a16="http://schemas.microsoft.com/office/drawing/2014/main" id="{74BB8C1B-20A7-4E12-A5C4-59A43668951B}"/>
            </a:ext>
          </a:extLst>
        </cdr:cNvPr>
        <cdr:cNvSpPr txBox="1"/>
      </cdr:nvSpPr>
      <cdr:spPr>
        <a:xfrm xmlns:a="http://schemas.openxmlformats.org/drawingml/2006/main">
          <a:off x="1360899" y="60622"/>
          <a:ext cx="775662" cy="2802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/>
            <a:t>F-repeats</a:t>
          </a:r>
        </a:p>
      </cdr:txBody>
    </cdr:sp>
  </cdr:relSizeAnchor>
  <cdr:relSizeAnchor xmlns:cdr="http://schemas.openxmlformats.org/drawingml/2006/chartDrawing">
    <cdr:from>
      <cdr:x>0.01113</cdr:x>
      <cdr:y>0.01239</cdr:y>
    </cdr:from>
    <cdr:to>
      <cdr:x>0.08387</cdr:x>
      <cdr:y>0.1105</cdr:y>
    </cdr:to>
    <cdr:sp macro="" textlink="">
      <cdr:nvSpPr>
        <cdr:cNvPr id="20" name="TextBox 3">
          <a:extLst xmlns:a="http://schemas.openxmlformats.org/drawingml/2006/main">
            <a:ext uri="{FF2B5EF4-FFF2-40B4-BE49-F238E27FC236}">
              <a16:creationId xmlns:a16="http://schemas.microsoft.com/office/drawing/2014/main" id="{15F951A1-B88B-4953-AF30-CEBCA6DA26BD}"/>
            </a:ext>
          </a:extLst>
        </cdr:cNvPr>
        <cdr:cNvSpPr txBox="1"/>
      </cdr:nvSpPr>
      <cdr:spPr>
        <a:xfrm xmlns:a="http://schemas.openxmlformats.org/drawingml/2006/main">
          <a:off x="50974" y="51206"/>
          <a:ext cx="333040" cy="40543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2000"/>
            <a:t>A</a:t>
          </a:r>
        </a:p>
      </cdr:txBody>
    </cdr:sp>
  </cdr:relSizeAnchor>
  <cdr:relSizeAnchor xmlns:cdr="http://schemas.openxmlformats.org/drawingml/2006/chartDrawing">
    <cdr:from>
      <cdr:x>0.54086</cdr:x>
      <cdr:y>0.1226</cdr:y>
    </cdr:from>
    <cdr:to>
      <cdr:x>0.69241</cdr:x>
      <cdr:y>0.19094</cdr:y>
    </cdr:to>
    <cdr:sp macro="" textlink="">
      <cdr:nvSpPr>
        <cdr:cNvPr id="21" name="TextBox 3">
          <a:extLst xmlns:a="http://schemas.openxmlformats.org/drawingml/2006/main">
            <a:ext uri="{FF2B5EF4-FFF2-40B4-BE49-F238E27FC236}">
              <a16:creationId xmlns:a16="http://schemas.microsoft.com/office/drawing/2014/main" id="{603D5CC5-E870-433B-918F-2E0AE995D67F}"/>
            </a:ext>
          </a:extLst>
        </cdr:cNvPr>
        <cdr:cNvSpPr txBox="1"/>
      </cdr:nvSpPr>
      <cdr:spPr>
        <a:xfrm xmlns:a="http://schemas.openxmlformats.org/drawingml/2006/main">
          <a:off x="2476382" y="506639"/>
          <a:ext cx="693899" cy="28244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/>
            <a:t>P=0.002</a:t>
          </a:r>
        </a:p>
      </cdr:txBody>
    </cdr:sp>
  </cdr:relSizeAnchor>
  <cdr:relSizeAnchor xmlns:cdr="http://schemas.openxmlformats.org/drawingml/2006/chartDrawing">
    <cdr:from>
      <cdr:x>0.55089</cdr:x>
      <cdr:y>0.18867</cdr:y>
    </cdr:from>
    <cdr:to>
      <cdr:x>0.67362</cdr:x>
      <cdr:y>0.19966</cdr:y>
    </cdr:to>
    <cdr:sp macro="" textlink="">
      <cdr:nvSpPr>
        <cdr:cNvPr id="22" name="Left Brace 21">
          <a:extLst xmlns:a="http://schemas.openxmlformats.org/drawingml/2006/main">
            <a:ext uri="{FF2B5EF4-FFF2-40B4-BE49-F238E27FC236}">
              <a16:creationId xmlns:a16="http://schemas.microsoft.com/office/drawing/2014/main" id="{4154B129-4CDF-4392-A3A5-5C51FBEF54B8}"/>
            </a:ext>
          </a:extLst>
        </cdr:cNvPr>
        <cdr:cNvSpPr/>
      </cdr:nvSpPr>
      <cdr:spPr>
        <a:xfrm xmlns:a="http://schemas.openxmlformats.org/drawingml/2006/main" rot="5400000">
          <a:off x="2780588" y="521415"/>
          <a:ext cx="45432" cy="561941"/>
        </a:xfrm>
        <a:prstGeom xmlns:a="http://schemas.openxmlformats.org/drawingml/2006/main" prst="leftBrace">
          <a:avLst/>
        </a:prstGeom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a-DK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0.08944</cdr:x>
      <cdr:y>0</cdr:y>
    </cdr:from>
    <cdr:to>
      <cdr:x>0.15073</cdr:x>
      <cdr:y>0.56239</cdr:y>
    </cdr:to>
    <cdr:sp macro="" textlink="">
      <cdr:nvSpPr>
        <cdr:cNvPr id="2" name="TextBox 3">
          <a:extLst xmlns:a="http://schemas.openxmlformats.org/drawingml/2006/main">
            <a:ext uri="{FF2B5EF4-FFF2-40B4-BE49-F238E27FC236}">
              <a16:creationId xmlns:a16="http://schemas.microsoft.com/office/drawing/2014/main" id="{E0B818E4-AE20-494C-99C3-4783E6A8A832}"/>
            </a:ext>
          </a:extLst>
        </cdr:cNvPr>
        <cdr:cNvSpPr txBox="1"/>
      </cdr:nvSpPr>
      <cdr:spPr>
        <a:xfrm xmlns:a="http://schemas.openxmlformats.org/drawingml/2006/main" rot="16200000">
          <a:off x="-609095" y="1018035"/>
          <a:ext cx="2316275" cy="2802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/>
            <a:t># of attached bacteria (cells/mm</a:t>
          </a:r>
          <a:r>
            <a:rPr lang="da-DK" sz="1200" baseline="30000"/>
            <a:t>2</a:t>
          </a:r>
          <a:r>
            <a:rPr lang="da-DK" sz="1200"/>
            <a:t>)</a:t>
          </a:r>
        </a:p>
      </cdr:txBody>
    </cdr:sp>
  </cdr:relSizeAnchor>
  <cdr:relSizeAnchor xmlns:cdr="http://schemas.openxmlformats.org/drawingml/2006/chartDrawing">
    <cdr:from>
      <cdr:x>0.27667</cdr:x>
      <cdr:y>0.74684</cdr:y>
    </cdr:from>
    <cdr:to>
      <cdr:x>0.38271</cdr:x>
      <cdr:y>0.81487</cdr:y>
    </cdr:to>
    <cdr:sp macro="" textlink="">
      <cdr:nvSpPr>
        <cdr:cNvPr id="3" name="TextBox 3">
          <a:extLst xmlns:a="http://schemas.openxmlformats.org/drawingml/2006/main">
            <a:ext uri="{FF2B5EF4-FFF2-40B4-BE49-F238E27FC236}">
              <a16:creationId xmlns:a16="http://schemas.microsoft.com/office/drawing/2014/main" id="{0F423711-F1B6-478E-8FF2-A87765CDFD0A}"/>
            </a:ext>
          </a:extLst>
        </cdr:cNvPr>
        <cdr:cNvSpPr txBox="1"/>
      </cdr:nvSpPr>
      <cdr:spPr>
        <a:xfrm xmlns:a="http://schemas.openxmlformats.org/drawingml/2006/main">
          <a:off x="1264920" y="3075940"/>
          <a:ext cx="484813" cy="2802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/>
            <a:t>PMA</a:t>
          </a:r>
        </a:p>
      </cdr:txBody>
    </cdr:sp>
  </cdr:relSizeAnchor>
  <cdr:relSizeAnchor xmlns:cdr="http://schemas.openxmlformats.org/drawingml/2006/chartDrawing">
    <cdr:from>
      <cdr:x>0.39944</cdr:x>
      <cdr:y>0.74684</cdr:y>
    </cdr:from>
    <cdr:to>
      <cdr:x>0.50548</cdr:x>
      <cdr:y>0.86049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89AFE184-F391-4F5C-BA75-48E103E39227}"/>
            </a:ext>
          </a:extLst>
        </cdr:cNvPr>
        <cdr:cNvSpPr txBox="1"/>
      </cdr:nvSpPr>
      <cdr:spPr>
        <a:xfrm xmlns:a="http://schemas.openxmlformats.org/drawingml/2006/main">
          <a:off x="1826260" y="3075940"/>
          <a:ext cx="484813" cy="46807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/>
            <a:t>PMA</a:t>
          </a:r>
        </a:p>
        <a:p xmlns:a="http://schemas.openxmlformats.org/drawingml/2006/main">
          <a:r>
            <a:rPr lang="da-DK" sz="1200"/>
            <a:t>+Fn</a:t>
          </a:r>
        </a:p>
      </cdr:txBody>
    </cdr:sp>
  </cdr:relSizeAnchor>
  <cdr:relSizeAnchor xmlns:cdr="http://schemas.openxmlformats.org/drawingml/2006/chartDrawing">
    <cdr:from>
      <cdr:x>0.52111</cdr:x>
      <cdr:y>0.74684</cdr:y>
    </cdr:from>
    <cdr:to>
      <cdr:x>0.61481</cdr:x>
      <cdr:y>0.81487</cdr:y>
    </cdr:to>
    <cdr:sp macro="" textlink="">
      <cdr:nvSpPr>
        <cdr:cNvPr id="5" name="TextBox 3">
          <a:extLst xmlns:a="http://schemas.openxmlformats.org/drawingml/2006/main">
            <a:ext uri="{FF2B5EF4-FFF2-40B4-BE49-F238E27FC236}">
              <a16:creationId xmlns:a16="http://schemas.microsoft.com/office/drawing/2014/main" id="{32A0FD56-CC8F-496A-81D1-A4C58F25CE9E}"/>
            </a:ext>
          </a:extLst>
        </cdr:cNvPr>
        <cdr:cNvSpPr txBox="1"/>
      </cdr:nvSpPr>
      <cdr:spPr>
        <a:xfrm xmlns:a="http://schemas.openxmlformats.org/drawingml/2006/main">
          <a:off x="2382520" y="3075940"/>
          <a:ext cx="428387" cy="2802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/>
            <a:t>PEA</a:t>
          </a:r>
        </a:p>
      </cdr:txBody>
    </cdr:sp>
  </cdr:relSizeAnchor>
  <cdr:relSizeAnchor xmlns:cdr="http://schemas.openxmlformats.org/drawingml/2006/chartDrawing">
    <cdr:from>
      <cdr:x>0.64389</cdr:x>
      <cdr:y>0.74684</cdr:y>
    </cdr:from>
    <cdr:to>
      <cdr:x>0.73759</cdr:x>
      <cdr:y>0.86049</cdr:y>
    </cdr:to>
    <cdr:sp macro="" textlink="">
      <cdr:nvSpPr>
        <cdr:cNvPr id="6" name="TextBox 2">
          <a:extLst xmlns:a="http://schemas.openxmlformats.org/drawingml/2006/main">
            <a:ext uri="{FF2B5EF4-FFF2-40B4-BE49-F238E27FC236}">
              <a16:creationId xmlns:a16="http://schemas.microsoft.com/office/drawing/2014/main" id="{E4105DF1-56BF-42A4-91E2-AD6FE08B5322}"/>
            </a:ext>
          </a:extLst>
        </cdr:cNvPr>
        <cdr:cNvSpPr txBox="1"/>
      </cdr:nvSpPr>
      <cdr:spPr>
        <a:xfrm xmlns:a="http://schemas.openxmlformats.org/drawingml/2006/main">
          <a:off x="2943860" y="3075940"/>
          <a:ext cx="428387" cy="46807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/>
            <a:t>PEA</a:t>
          </a:r>
        </a:p>
        <a:p xmlns:a="http://schemas.openxmlformats.org/drawingml/2006/main">
          <a:r>
            <a:rPr lang="da-DK" sz="1200"/>
            <a:t>+Fn</a:t>
          </a:r>
        </a:p>
      </cdr:txBody>
    </cdr:sp>
  </cdr:relSizeAnchor>
  <cdr:relSizeAnchor xmlns:cdr="http://schemas.openxmlformats.org/drawingml/2006/chartDrawing">
    <cdr:from>
      <cdr:x>0.77278</cdr:x>
      <cdr:y>0.74684</cdr:y>
    </cdr:from>
    <cdr:to>
      <cdr:x>0.86743</cdr:x>
      <cdr:y>0.9061</cdr:y>
    </cdr:to>
    <cdr:sp macro="" textlink="">
      <cdr:nvSpPr>
        <cdr:cNvPr id="7" name="TextBox 2">
          <a:extLst xmlns:a="http://schemas.openxmlformats.org/drawingml/2006/main">
            <a:ext uri="{FF2B5EF4-FFF2-40B4-BE49-F238E27FC236}">
              <a16:creationId xmlns:a16="http://schemas.microsoft.com/office/drawing/2014/main" id="{944B8A3B-6D0A-4BF1-B455-0709582EA777}"/>
            </a:ext>
          </a:extLst>
        </cdr:cNvPr>
        <cdr:cNvSpPr txBox="1"/>
      </cdr:nvSpPr>
      <cdr:spPr>
        <a:xfrm xmlns:a="http://schemas.openxmlformats.org/drawingml/2006/main">
          <a:off x="3533140" y="3075940"/>
          <a:ext cx="432747" cy="65594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/>
            <a:t>PEA</a:t>
          </a:r>
        </a:p>
        <a:p xmlns:a="http://schemas.openxmlformats.org/drawingml/2006/main">
          <a:r>
            <a:rPr lang="da-DK" sz="1200"/>
            <a:t>+Fn</a:t>
          </a:r>
        </a:p>
        <a:p xmlns:a="http://schemas.openxmlformats.org/drawingml/2006/main">
          <a:r>
            <a:rPr lang="da-DK" sz="1200"/>
            <a:t>Ab1</a:t>
          </a:r>
        </a:p>
      </cdr:txBody>
    </cdr:sp>
  </cdr:relSizeAnchor>
  <cdr:relSizeAnchor xmlns:cdr="http://schemas.openxmlformats.org/drawingml/2006/chartDrawing">
    <cdr:from>
      <cdr:x>0.89111</cdr:x>
      <cdr:y>0.74684</cdr:y>
    </cdr:from>
    <cdr:to>
      <cdr:x>0.98576</cdr:x>
      <cdr:y>0.9061</cdr:y>
    </cdr:to>
    <cdr:sp macro="" textlink="">
      <cdr:nvSpPr>
        <cdr:cNvPr id="8" name="TextBox 2">
          <a:extLst xmlns:a="http://schemas.openxmlformats.org/drawingml/2006/main">
            <a:ext uri="{FF2B5EF4-FFF2-40B4-BE49-F238E27FC236}">
              <a16:creationId xmlns:a16="http://schemas.microsoft.com/office/drawing/2014/main" id="{EC4DA8C6-0F94-4ECE-8462-AB670B9872EA}"/>
            </a:ext>
          </a:extLst>
        </cdr:cNvPr>
        <cdr:cNvSpPr txBox="1"/>
      </cdr:nvSpPr>
      <cdr:spPr>
        <a:xfrm xmlns:a="http://schemas.openxmlformats.org/drawingml/2006/main">
          <a:off x="4074160" y="3075940"/>
          <a:ext cx="432747" cy="65594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/>
            <a:t>PEA</a:t>
          </a:r>
        </a:p>
        <a:p xmlns:a="http://schemas.openxmlformats.org/drawingml/2006/main">
          <a:r>
            <a:rPr lang="da-DK" sz="1200"/>
            <a:t>+Fn</a:t>
          </a:r>
        </a:p>
        <a:p xmlns:a="http://schemas.openxmlformats.org/drawingml/2006/main">
          <a:r>
            <a:rPr lang="da-DK" sz="1200"/>
            <a:t>Ab2</a:t>
          </a:r>
        </a:p>
      </cdr:txBody>
    </cdr:sp>
  </cdr:relSizeAnchor>
  <cdr:relSizeAnchor xmlns:cdr="http://schemas.openxmlformats.org/drawingml/2006/chartDrawing">
    <cdr:from>
      <cdr:x>0.69452</cdr:x>
      <cdr:y>0.13966</cdr:y>
    </cdr:from>
    <cdr:to>
      <cdr:x>0.81727</cdr:x>
      <cdr:y>0.15066</cdr:y>
    </cdr:to>
    <cdr:sp macro="" textlink="">
      <cdr:nvSpPr>
        <cdr:cNvPr id="9" name="Left Brace 8">
          <a:extLst xmlns:a="http://schemas.openxmlformats.org/drawingml/2006/main">
            <a:ext uri="{FF2B5EF4-FFF2-40B4-BE49-F238E27FC236}">
              <a16:creationId xmlns:a16="http://schemas.microsoft.com/office/drawing/2014/main" id="{ADBDD72A-E584-405F-BE83-0DDC0F745FA1}"/>
            </a:ext>
          </a:extLst>
        </cdr:cNvPr>
        <cdr:cNvSpPr/>
      </cdr:nvSpPr>
      <cdr:spPr>
        <a:xfrm xmlns:a="http://schemas.openxmlformats.org/drawingml/2006/main" rot="5400000">
          <a:off x="3428115" y="323573"/>
          <a:ext cx="45749" cy="560440"/>
        </a:xfrm>
        <a:prstGeom xmlns:a="http://schemas.openxmlformats.org/drawingml/2006/main" prst="leftBrace">
          <a:avLst/>
        </a:prstGeom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a-DK"/>
        </a:p>
      </cdr:txBody>
    </cdr:sp>
  </cdr:relSizeAnchor>
  <cdr:relSizeAnchor xmlns:cdr="http://schemas.openxmlformats.org/drawingml/2006/chartDrawing">
    <cdr:from>
      <cdr:x>0.69427</cdr:x>
      <cdr:y>0.06256</cdr:y>
    </cdr:from>
    <cdr:to>
      <cdr:x>0.95599</cdr:x>
      <cdr:y>0.07356</cdr:y>
    </cdr:to>
    <cdr:sp macro="" textlink="">
      <cdr:nvSpPr>
        <cdr:cNvPr id="10" name="Left Brace 9">
          <a:extLst xmlns:a="http://schemas.openxmlformats.org/drawingml/2006/main">
            <a:ext uri="{FF2B5EF4-FFF2-40B4-BE49-F238E27FC236}">
              <a16:creationId xmlns:a16="http://schemas.microsoft.com/office/drawing/2014/main" id="{DD6659A3-C0A2-44C2-AA8C-D7D1A134BC05}"/>
            </a:ext>
          </a:extLst>
        </cdr:cNvPr>
        <cdr:cNvSpPr/>
      </cdr:nvSpPr>
      <cdr:spPr>
        <a:xfrm xmlns:a="http://schemas.openxmlformats.org/drawingml/2006/main" rot="5400000">
          <a:off x="3744207" y="-314343"/>
          <a:ext cx="45750" cy="1194852"/>
        </a:xfrm>
        <a:prstGeom xmlns:a="http://schemas.openxmlformats.org/drawingml/2006/main" prst="leftBrace">
          <a:avLst/>
        </a:prstGeom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a-DK"/>
        </a:p>
      </cdr:txBody>
    </cdr:sp>
  </cdr:relSizeAnchor>
  <cdr:relSizeAnchor xmlns:cdr="http://schemas.openxmlformats.org/drawingml/2006/chartDrawing">
    <cdr:from>
      <cdr:x>0.69712</cdr:x>
      <cdr:y>0.0757</cdr:y>
    </cdr:from>
    <cdr:to>
      <cdr:x>0.84821</cdr:x>
      <cdr:y>0.14349</cdr:y>
    </cdr:to>
    <cdr:sp macro="" textlink="">
      <cdr:nvSpPr>
        <cdr:cNvPr id="11" name="TextBox 3">
          <a:extLst xmlns:a="http://schemas.openxmlformats.org/drawingml/2006/main">
            <a:ext uri="{FF2B5EF4-FFF2-40B4-BE49-F238E27FC236}">
              <a16:creationId xmlns:a16="http://schemas.microsoft.com/office/drawing/2014/main" id="{64195424-5561-4A6E-A79A-74013EE9CB10}"/>
            </a:ext>
          </a:extLst>
        </cdr:cNvPr>
        <cdr:cNvSpPr txBox="1"/>
      </cdr:nvSpPr>
      <cdr:spPr>
        <a:xfrm xmlns:a="http://schemas.openxmlformats.org/drawingml/2006/main">
          <a:off x="3182659" y="314867"/>
          <a:ext cx="689816" cy="28197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/>
            <a:t>P=0.006</a:t>
          </a:r>
        </a:p>
      </cdr:txBody>
    </cdr:sp>
  </cdr:relSizeAnchor>
  <cdr:relSizeAnchor xmlns:cdr="http://schemas.openxmlformats.org/drawingml/2006/chartDrawing">
    <cdr:from>
      <cdr:x>0.79127</cdr:x>
      <cdr:y>0</cdr:y>
    </cdr:from>
    <cdr:to>
      <cdr:x>0.86002</cdr:x>
      <cdr:y>0.06365</cdr:y>
    </cdr:to>
    <cdr:sp macro="" textlink="">
      <cdr:nvSpPr>
        <cdr:cNvPr id="12" name="TextBox 3">
          <a:extLst xmlns:a="http://schemas.openxmlformats.org/drawingml/2006/main">
            <a:ext uri="{FF2B5EF4-FFF2-40B4-BE49-F238E27FC236}">
              <a16:creationId xmlns:a16="http://schemas.microsoft.com/office/drawing/2014/main" id="{C6D673E1-16A9-45EE-A7CC-A24E94A1EC17}"/>
            </a:ext>
          </a:extLst>
        </cdr:cNvPr>
        <cdr:cNvSpPr txBox="1"/>
      </cdr:nvSpPr>
      <cdr:spPr>
        <a:xfrm xmlns:a="http://schemas.openxmlformats.org/drawingml/2006/main">
          <a:off x="3612492" y="0"/>
          <a:ext cx="313874" cy="26473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100"/>
            <a:t>ns</a:t>
          </a:r>
        </a:p>
      </cdr:txBody>
    </cdr:sp>
  </cdr:relSizeAnchor>
  <cdr:relSizeAnchor xmlns:cdr="http://schemas.openxmlformats.org/drawingml/2006/chartDrawing">
    <cdr:from>
      <cdr:x>0.26664</cdr:x>
      <cdr:y>0.01239</cdr:y>
    </cdr:from>
    <cdr:to>
      <cdr:x>0.4578</cdr:x>
      <cdr:y>0.07975</cdr:y>
    </cdr:to>
    <cdr:sp macro="" textlink="">
      <cdr:nvSpPr>
        <cdr:cNvPr id="13" name="TextBox 3">
          <a:extLst xmlns:a="http://schemas.openxmlformats.org/drawingml/2006/main">
            <a:ext uri="{FF2B5EF4-FFF2-40B4-BE49-F238E27FC236}">
              <a16:creationId xmlns:a16="http://schemas.microsoft.com/office/drawing/2014/main" id="{73A5F7C8-59D1-4840-A772-561FA2C7F1D9}"/>
            </a:ext>
          </a:extLst>
        </cdr:cNvPr>
        <cdr:cNvSpPr txBox="1"/>
      </cdr:nvSpPr>
      <cdr:spPr>
        <a:xfrm xmlns:a="http://schemas.openxmlformats.org/drawingml/2006/main">
          <a:off x="1217331" y="51529"/>
          <a:ext cx="872739" cy="2802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/>
            <a:t>FG-repeats</a:t>
          </a:r>
        </a:p>
      </cdr:txBody>
    </cdr:sp>
  </cdr:relSizeAnchor>
  <cdr:relSizeAnchor xmlns:cdr="http://schemas.openxmlformats.org/drawingml/2006/chartDrawing">
    <cdr:from>
      <cdr:x>0.01114</cdr:x>
      <cdr:y>0.01239</cdr:y>
    </cdr:from>
    <cdr:to>
      <cdr:x>0.07892</cdr:x>
      <cdr:y>0.1029</cdr:y>
    </cdr:to>
    <cdr:sp macro="" textlink="">
      <cdr:nvSpPr>
        <cdr:cNvPr id="14" name="TextBox 3">
          <a:extLst xmlns:a="http://schemas.openxmlformats.org/drawingml/2006/main">
            <a:ext uri="{FF2B5EF4-FFF2-40B4-BE49-F238E27FC236}">
              <a16:creationId xmlns:a16="http://schemas.microsoft.com/office/drawing/2014/main" id="{73A5F7C8-59D1-4840-A772-561FA2C7F1D9}"/>
            </a:ext>
          </a:extLst>
        </cdr:cNvPr>
        <cdr:cNvSpPr txBox="1"/>
      </cdr:nvSpPr>
      <cdr:spPr>
        <a:xfrm xmlns:a="http://schemas.openxmlformats.org/drawingml/2006/main">
          <a:off x="50974" y="51206"/>
          <a:ext cx="310213" cy="3741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800"/>
            <a:t>B</a:t>
          </a:r>
        </a:p>
      </cdr:txBody>
    </cdr:sp>
  </cdr:relSizeAnchor>
  <cdr:relSizeAnchor xmlns:cdr="http://schemas.openxmlformats.org/drawingml/2006/chartDrawing">
    <cdr:from>
      <cdr:x>0.5569</cdr:x>
      <cdr:y>0.14008</cdr:y>
    </cdr:from>
    <cdr:to>
      <cdr:x>0.67966</cdr:x>
      <cdr:y>0.15107</cdr:y>
    </cdr:to>
    <cdr:sp macro="" textlink="">
      <cdr:nvSpPr>
        <cdr:cNvPr id="15" name="Left Brace 14">
          <a:extLst xmlns:a="http://schemas.openxmlformats.org/drawingml/2006/main">
            <a:ext uri="{FF2B5EF4-FFF2-40B4-BE49-F238E27FC236}">
              <a16:creationId xmlns:a16="http://schemas.microsoft.com/office/drawing/2014/main" id="{9BF8432A-603E-4086-8CFA-62FC9DA5D0CF}"/>
            </a:ext>
          </a:extLst>
        </cdr:cNvPr>
        <cdr:cNvSpPr/>
      </cdr:nvSpPr>
      <cdr:spPr>
        <a:xfrm xmlns:a="http://schemas.openxmlformats.org/drawingml/2006/main" rot="5400000">
          <a:off x="2799839" y="325303"/>
          <a:ext cx="45750" cy="560440"/>
        </a:xfrm>
        <a:prstGeom xmlns:a="http://schemas.openxmlformats.org/drawingml/2006/main" prst="leftBrace">
          <a:avLst/>
        </a:prstGeom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a-DK"/>
        </a:p>
      </cdr:txBody>
    </cdr:sp>
  </cdr:relSizeAnchor>
  <cdr:relSizeAnchor xmlns:cdr="http://schemas.openxmlformats.org/drawingml/2006/chartDrawing">
    <cdr:from>
      <cdr:x>0.55807</cdr:x>
      <cdr:y>0.07435</cdr:y>
    </cdr:from>
    <cdr:to>
      <cdr:x>0.70916</cdr:x>
      <cdr:y>0.14214</cdr:y>
    </cdr:to>
    <cdr:sp macro="" textlink="">
      <cdr:nvSpPr>
        <cdr:cNvPr id="16" name="TextBox 3">
          <a:extLst xmlns:a="http://schemas.openxmlformats.org/drawingml/2006/main">
            <a:ext uri="{FF2B5EF4-FFF2-40B4-BE49-F238E27FC236}">
              <a16:creationId xmlns:a16="http://schemas.microsoft.com/office/drawing/2014/main" id="{AFE78510-FE51-42F8-BE42-6CBE261FCD11}"/>
            </a:ext>
          </a:extLst>
        </cdr:cNvPr>
        <cdr:cNvSpPr txBox="1"/>
      </cdr:nvSpPr>
      <cdr:spPr>
        <a:xfrm xmlns:a="http://schemas.openxmlformats.org/drawingml/2006/main">
          <a:off x="2547833" y="309262"/>
          <a:ext cx="689816" cy="2819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200"/>
            <a:t>P=0.002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CB56E-59E5-4095-BA42-988BA58D4933}">
  <dimension ref="A1:X51"/>
  <sheetViews>
    <sheetView tabSelected="1" zoomScale="115" zoomScaleNormal="115" workbookViewId="0">
      <selection activeCell="D48" sqref="D48"/>
    </sheetView>
  </sheetViews>
  <sheetFormatPr defaultColWidth="11.19921875" defaultRowHeight="15.6" x14ac:dyDescent="0.3"/>
  <cols>
    <col min="1" max="1" width="28.59765625" customWidth="1"/>
    <col min="2" max="2" width="17.69921875" customWidth="1"/>
    <col min="7" max="7" width="13.5" customWidth="1"/>
    <col min="8" max="8" width="13" customWidth="1"/>
  </cols>
  <sheetData>
    <row r="1" spans="1:17" x14ac:dyDescent="0.3">
      <c r="A1" s="2" t="s">
        <v>31</v>
      </c>
      <c r="J1" t="s">
        <v>30</v>
      </c>
      <c r="N1" t="s">
        <v>30</v>
      </c>
    </row>
    <row r="2" spans="1:17" x14ac:dyDescent="0.3">
      <c r="A2" t="s">
        <v>18</v>
      </c>
      <c r="B2" t="s">
        <v>29</v>
      </c>
      <c r="C2" t="s">
        <v>17</v>
      </c>
      <c r="D2" t="s">
        <v>16</v>
      </c>
      <c r="E2" t="s">
        <v>15</v>
      </c>
      <c r="F2" t="s">
        <v>14</v>
      </c>
      <c r="G2" t="s">
        <v>13</v>
      </c>
      <c r="H2" t="s">
        <v>12</v>
      </c>
      <c r="J2" t="s">
        <v>18</v>
      </c>
      <c r="K2" t="s">
        <v>28</v>
      </c>
      <c r="L2" t="s">
        <v>27</v>
      </c>
      <c r="M2" t="s">
        <v>26</v>
      </c>
      <c r="N2" t="s">
        <v>18</v>
      </c>
      <c r="O2" t="s">
        <v>28</v>
      </c>
      <c r="P2" t="s">
        <v>27</v>
      </c>
      <c r="Q2" t="s">
        <v>26</v>
      </c>
    </row>
    <row r="3" spans="1:17" x14ac:dyDescent="0.3">
      <c r="A3" t="s">
        <v>11</v>
      </c>
      <c r="B3">
        <v>1</v>
      </c>
      <c r="C3">
        <v>80</v>
      </c>
      <c r="D3">
        <v>93</v>
      </c>
      <c r="E3">
        <v>81</v>
      </c>
      <c r="F3">
        <v>1288</v>
      </c>
      <c r="G3">
        <v>476</v>
      </c>
      <c r="H3">
        <v>1301</v>
      </c>
      <c r="J3" t="s">
        <v>10</v>
      </c>
      <c r="K3" t="s">
        <v>25</v>
      </c>
      <c r="L3" s="3">
        <f t="shared" ref="L3:L8" si="0">+C27</f>
        <v>286.72142483682177</v>
      </c>
      <c r="M3">
        <v>0.5</v>
      </c>
      <c r="N3" t="s">
        <v>11</v>
      </c>
      <c r="O3" t="s">
        <v>25</v>
      </c>
      <c r="P3" s="3">
        <f t="shared" ref="P3:P8" si="1">+C21</f>
        <v>337.31932333743737</v>
      </c>
      <c r="Q3">
        <v>0.5</v>
      </c>
    </row>
    <row r="4" spans="1:17" x14ac:dyDescent="0.3">
      <c r="A4" t="s">
        <v>11</v>
      </c>
      <c r="B4">
        <v>2</v>
      </c>
      <c r="C4">
        <v>89</v>
      </c>
      <c r="D4">
        <v>102</v>
      </c>
      <c r="E4">
        <v>97</v>
      </c>
      <c r="F4">
        <v>1349</v>
      </c>
      <c r="G4">
        <v>421</v>
      </c>
      <c r="H4">
        <v>1387</v>
      </c>
      <c r="J4" t="s">
        <v>10</v>
      </c>
      <c r="K4" t="s">
        <v>25</v>
      </c>
      <c r="L4" s="3">
        <f t="shared" si="0"/>
        <v>341.53581487915534</v>
      </c>
      <c r="M4">
        <v>0.6</v>
      </c>
      <c r="N4" t="s">
        <v>11</v>
      </c>
      <c r="O4" t="s">
        <v>25</v>
      </c>
      <c r="P4" s="3">
        <f t="shared" si="1"/>
        <v>375.26774721289905</v>
      </c>
      <c r="Q4">
        <v>0.6</v>
      </c>
    </row>
    <row r="5" spans="1:17" x14ac:dyDescent="0.3">
      <c r="A5" t="s">
        <v>11</v>
      </c>
      <c r="B5">
        <v>3</v>
      </c>
      <c r="C5">
        <v>77</v>
      </c>
      <c r="D5">
        <v>89</v>
      </c>
      <c r="E5">
        <v>109</v>
      </c>
      <c r="F5">
        <v>1205</v>
      </c>
      <c r="G5">
        <v>498</v>
      </c>
      <c r="H5">
        <v>1416</v>
      </c>
      <c r="J5" t="s">
        <v>10</v>
      </c>
      <c r="K5" t="s">
        <v>25</v>
      </c>
      <c r="L5" s="3">
        <f t="shared" si="0"/>
        <v>261.422475586514</v>
      </c>
      <c r="M5">
        <v>0.4</v>
      </c>
      <c r="N5" t="s">
        <v>11</v>
      </c>
      <c r="O5" t="s">
        <v>25</v>
      </c>
      <c r="P5" s="3">
        <f t="shared" si="1"/>
        <v>324.66984871228345</v>
      </c>
      <c r="Q5">
        <v>0.4</v>
      </c>
    </row>
    <row r="6" spans="1:17" x14ac:dyDescent="0.3">
      <c r="A6" t="s">
        <v>11</v>
      </c>
      <c r="B6">
        <v>4</v>
      </c>
      <c r="C6" s="3">
        <v>95</v>
      </c>
      <c r="D6" s="3">
        <v>105</v>
      </c>
      <c r="E6" s="3"/>
      <c r="J6" t="s">
        <v>10</v>
      </c>
      <c r="K6" t="s">
        <v>25</v>
      </c>
      <c r="L6" s="3">
        <f t="shared" si="0"/>
        <v>307.80388254541162</v>
      </c>
      <c r="M6">
        <v>0.45</v>
      </c>
      <c r="N6" t="s">
        <v>11</v>
      </c>
      <c r="O6" t="s">
        <v>25</v>
      </c>
      <c r="P6" s="3">
        <f t="shared" si="1"/>
        <v>400.56669646320694</v>
      </c>
      <c r="Q6">
        <v>0.45</v>
      </c>
    </row>
    <row r="7" spans="1:17" x14ac:dyDescent="0.3">
      <c r="A7" t="s">
        <v>11</v>
      </c>
      <c r="B7">
        <v>5</v>
      </c>
      <c r="C7" s="3">
        <v>101</v>
      </c>
      <c r="D7" s="3">
        <v>113</v>
      </c>
      <c r="E7" s="3"/>
      <c r="J7" t="s">
        <v>10</v>
      </c>
      <c r="K7" t="s">
        <v>25</v>
      </c>
      <c r="L7" s="3">
        <f t="shared" si="0"/>
        <v>358.40178104602722</v>
      </c>
      <c r="M7">
        <v>0.65</v>
      </c>
      <c r="N7" t="s">
        <v>11</v>
      </c>
      <c r="O7" t="s">
        <v>25</v>
      </c>
      <c r="P7" s="3">
        <f t="shared" si="1"/>
        <v>425.86564571351471</v>
      </c>
      <c r="Q7">
        <v>0.65</v>
      </c>
    </row>
    <row r="8" spans="1:17" x14ac:dyDescent="0.3">
      <c r="A8" t="s">
        <v>11</v>
      </c>
      <c r="B8">
        <v>6</v>
      </c>
      <c r="C8" s="3">
        <v>66</v>
      </c>
      <c r="D8" s="3">
        <v>74</v>
      </c>
      <c r="E8" s="3"/>
      <c r="J8" t="s">
        <v>10</v>
      </c>
      <c r="K8" t="s">
        <v>25</v>
      </c>
      <c r="L8" s="3">
        <f t="shared" si="0"/>
        <v>286.72142483682177</v>
      </c>
      <c r="M8">
        <v>0.7</v>
      </c>
      <c r="N8" t="s">
        <v>11</v>
      </c>
      <c r="O8" t="s">
        <v>25</v>
      </c>
      <c r="P8" s="3">
        <f t="shared" si="1"/>
        <v>278.28844175338583</v>
      </c>
      <c r="Q8">
        <v>0.7</v>
      </c>
    </row>
    <row r="9" spans="1:17" x14ac:dyDescent="0.3">
      <c r="A9" t="s">
        <v>10</v>
      </c>
      <c r="B9">
        <v>1</v>
      </c>
      <c r="C9">
        <v>68</v>
      </c>
      <c r="D9">
        <v>71</v>
      </c>
      <c r="E9">
        <v>65</v>
      </c>
      <c r="F9">
        <v>1064</v>
      </c>
      <c r="G9">
        <f>85*5</f>
        <v>425</v>
      </c>
      <c r="H9">
        <v>1173</v>
      </c>
      <c r="J9" t="s">
        <v>10</v>
      </c>
      <c r="K9" t="s">
        <v>16</v>
      </c>
      <c r="L9" s="3">
        <f t="shared" ref="L9:L14" si="2">+D27</f>
        <v>299.37089946197568</v>
      </c>
      <c r="M9">
        <f t="shared" ref="M9:M17" si="3">1+M3</f>
        <v>1.5</v>
      </c>
      <c r="N9" t="s">
        <v>11</v>
      </c>
      <c r="O9" t="s">
        <v>16</v>
      </c>
      <c r="P9" s="3">
        <f t="shared" ref="P9:P14" si="4">+D21</f>
        <v>392.133713379771</v>
      </c>
      <c r="Q9">
        <f>1+Q3</f>
        <v>1.5</v>
      </c>
    </row>
    <row r="10" spans="1:17" x14ac:dyDescent="0.3">
      <c r="A10" t="s">
        <v>10</v>
      </c>
      <c r="B10">
        <v>2</v>
      </c>
      <c r="C10">
        <v>81</v>
      </c>
      <c r="D10">
        <v>89</v>
      </c>
      <c r="E10">
        <v>69</v>
      </c>
      <c r="F10">
        <v>1043</v>
      </c>
      <c r="G10">
        <v>391</v>
      </c>
      <c r="H10">
        <v>1105</v>
      </c>
      <c r="J10" t="s">
        <v>10</v>
      </c>
      <c r="K10" t="s">
        <v>16</v>
      </c>
      <c r="L10" s="3">
        <f t="shared" si="2"/>
        <v>375.26774721289905</v>
      </c>
      <c r="M10">
        <f t="shared" si="3"/>
        <v>1.6</v>
      </c>
      <c r="N10" t="s">
        <v>11</v>
      </c>
      <c r="O10" t="s">
        <v>16</v>
      </c>
      <c r="P10" s="3">
        <f t="shared" si="4"/>
        <v>430.08213725523268</v>
      </c>
      <c r="Q10">
        <v>1.7</v>
      </c>
    </row>
    <row r="11" spans="1:17" x14ac:dyDescent="0.3">
      <c r="A11" t="s">
        <v>10</v>
      </c>
      <c r="B11">
        <v>3</v>
      </c>
      <c r="C11">
        <v>62</v>
      </c>
      <c r="D11">
        <v>63</v>
      </c>
      <c r="E11">
        <v>72</v>
      </c>
      <c r="F11">
        <v>1204</v>
      </c>
      <c r="G11">
        <v>454</v>
      </c>
      <c r="H11">
        <v>1234</v>
      </c>
      <c r="J11" t="s">
        <v>10</v>
      </c>
      <c r="K11" t="s">
        <v>16</v>
      </c>
      <c r="L11" s="3">
        <f t="shared" si="2"/>
        <v>265.63896712823197</v>
      </c>
      <c r="M11">
        <f t="shared" si="3"/>
        <v>1.4</v>
      </c>
      <c r="N11" t="s">
        <v>11</v>
      </c>
      <c r="O11" t="s">
        <v>16</v>
      </c>
      <c r="P11" s="3">
        <f t="shared" si="4"/>
        <v>375.26774721289905</v>
      </c>
      <c r="Q11">
        <f>1+Q5</f>
        <v>1.4</v>
      </c>
    </row>
    <row r="12" spans="1:17" x14ac:dyDescent="0.3">
      <c r="A12" t="s">
        <v>10</v>
      </c>
      <c r="B12">
        <v>4</v>
      </c>
      <c r="C12">
        <v>73</v>
      </c>
      <c r="D12">
        <v>84</v>
      </c>
      <c r="J12" t="s">
        <v>10</v>
      </c>
      <c r="K12" t="s">
        <v>16</v>
      </c>
      <c r="L12" s="3">
        <f t="shared" si="2"/>
        <v>354.18528950430925</v>
      </c>
      <c r="M12">
        <f t="shared" si="3"/>
        <v>1.45</v>
      </c>
      <c r="N12" t="s">
        <v>11</v>
      </c>
      <c r="O12" t="s">
        <v>16</v>
      </c>
      <c r="P12" s="3">
        <f t="shared" si="4"/>
        <v>442.73161188038654</v>
      </c>
      <c r="Q12">
        <f>1+Q6</f>
        <v>1.45</v>
      </c>
    </row>
    <row r="13" spans="1:17" x14ac:dyDescent="0.3">
      <c r="A13" t="s">
        <v>10</v>
      </c>
      <c r="B13">
        <v>5</v>
      </c>
      <c r="C13">
        <v>85</v>
      </c>
      <c r="D13">
        <v>99</v>
      </c>
      <c r="J13" t="s">
        <v>10</v>
      </c>
      <c r="K13" t="s">
        <v>16</v>
      </c>
      <c r="L13" s="3">
        <f t="shared" si="2"/>
        <v>417.43266263007877</v>
      </c>
      <c r="M13">
        <f t="shared" si="3"/>
        <v>1.65</v>
      </c>
      <c r="N13" t="s">
        <v>11</v>
      </c>
      <c r="O13" t="s">
        <v>16</v>
      </c>
      <c r="P13" s="3">
        <f t="shared" si="4"/>
        <v>476.46354421413031</v>
      </c>
      <c r="Q13">
        <f>1+Q7</f>
        <v>1.65</v>
      </c>
    </row>
    <row r="14" spans="1:17" x14ac:dyDescent="0.3">
      <c r="A14" t="s">
        <v>10</v>
      </c>
      <c r="B14">
        <v>6</v>
      </c>
      <c r="C14">
        <v>68</v>
      </c>
      <c r="D14">
        <v>73</v>
      </c>
      <c r="J14" t="s">
        <v>10</v>
      </c>
      <c r="K14" t="s">
        <v>16</v>
      </c>
      <c r="L14" s="3">
        <f t="shared" si="2"/>
        <v>307.80388254541162</v>
      </c>
      <c r="M14">
        <f t="shared" si="3"/>
        <v>1.7</v>
      </c>
      <c r="N14" t="s">
        <v>11</v>
      </c>
      <c r="O14" t="s">
        <v>16</v>
      </c>
      <c r="P14" s="3">
        <f t="shared" si="4"/>
        <v>312.0203740871296</v>
      </c>
      <c r="Q14">
        <v>1.6</v>
      </c>
    </row>
    <row r="15" spans="1:17" x14ac:dyDescent="0.3">
      <c r="J15" t="s">
        <v>10</v>
      </c>
      <c r="K15" t="s">
        <v>15</v>
      </c>
      <c r="L15" s="3">
        <f>+E27</f>
        <v>274.07195021166791</v>
      </c>
      <c r="M15">
        <f t="shared" si="3"/>
        <v>2.5</v>
      </c>
      <c r="N15" t="s">
        <v>11</v>
      </c>
      <c r="O15" t="s">
        <v>15</v>
      </c>
      <c r="P15" s="3">
        <f>+E21</f>
        <v>341.53581487915534</v>
      </c>
      <c r="Q15">
        <f>1+Q9</f>
        <v>2.5</v>
      </c>
    </row>
    <row r="16" spans="1:17" x14ac:dyDescent="0.3">
      <c r="J16" t="s">
        <v>10</v>
      </c>
      <c r="K16" t="s">
        <v>15</v>
      </c>
      <c r="L16" s="3">
        <f>+E28</f>
        <v>290.93791637853974</v>
      </c>
      <c r="M16">
        <f t="shared" si="3"/>
        <v>2.6</v>
      </c>
      <c r="N16" t="s">
        <v>11</v>
      </c>
      <c r="O16" t="s">
        <v>15</v>
      </c>
      <c r="P16" s="3">
        <f>+E22</f>
        <v>408.99967954664282</v>
      </c>
      <c r="Q16">
        <f>1+Q10</f>
        <v>2.7</v>
      </c>
    </row>
    <row r="17" spans="1:24" x14ac:dyDescent="0.3">
      <c r="J17" t="s">
        <v>10</v>
      </c>
      <c r="K17" t="s">
        <v>15</v>
      </c>
      <c r="L17" s="3">
        <f>+E29</f>
        <v>303.58739100369365</v>
      </c>
      <c r="M17">
        <f t="shared" si="3"/>
        <v>2.4</v>
      </c>
      <c r="N17" t="s">
        <v>11</v>
      </c>
      <c r="O17" t="s">
        <v>15</v>
      </c>
      <c r="P17" s="3">
        <f>+E23</f>
        <v>459.59757804725848</v>
      </c>
      <c r="Q17">
        <f>1+Q11</f>
        <v>2.4</v>
      </c>
    </row>
    <row r="18" spans="1:24" x14ac:dyDescent="0.3">
      <c r="A18" t="s">
        <v>24</v>
      </c>
      <c r="B18">
        <f>562*422</f>
        <v>237164</v>
      </c>
      <c r="J18" t="s">
        <v>10</v>
      </c>
      <c r="K18" t="s">
        <v>14</v>
      </c>
      <c r="L18" s="3">
        <f>+F27</f>
        <v>4486.3470003879174</v>
      </c>
      <c r="M18">
        <f t="shared" ref="M18:M26" si="5">1+M15</f>
        <v>3.5</v>
      </c>
      <c r="N18" t="s">
        <v>11</v>
      </c>
      <c r="O18" t="s">
        <v>14</v>
      </c>
      <c r="P18" s="3">
        <f>+F21</f>
        <v>5430.8411057327412</v>
      </c>
      <c r="Q18">
        <f t="shared" ref="Q18:Q26" si="6">1+Q15</f>
        <v>3.5</v>
      </c>
    </row>
    <row r="19" spans="1:24" x14ac:dyDescent="0.3">
      <c r="A19" s="2" t="s">
        <v>23</v>
      </c>
      <c r="J19" t="s">
        <v>10</v>
      </c>
      <c r="K19" t="s">
        <v>14</v>
      </c>
      <c r="L19" s="3">
        <f>+F28</f>
        <v>4397.8006780118394</v>
      </c>
      <c r="M19">
        <f t="shared" si="5"/>
        <v>3.6</v>
      </c>
      <c r="N19" t="s">
        <v>11</v>
      </c>
      <c r="O19" t="s">
        <v>14</v>
      </c>
      <c r="P19" s="3">
        <f>+F22</f>
        <v>5688.0470897775376</v>
      </c>
      <c r="Q19">
        <f t="shared" si="6"/>
        <v>3.7</v>
      </c>
    </row>
    <row r="20" spans="1:24" x14ac:dyDescent="0.3">
      <c r="A20" t="s">
        <v>18</v>
      </c>
      <c r="B20" t="s">
        <v>22</v>
      </c>
      <c r="C20" t="s">
        <v>17</v>
      </c>
      <c r="D20" t="s">
        <v>16</v>
      </c>
      <c r="E20" t="s">
        <v>15</v>
      </c>
      <c r="F20" t="s">
        <v>14</v>
      </c>
      <c r="G20" t="s">
        <v>13</v>
      </c>
      <c r="H20" t="s">
        <v>12</v>
      </c>
      <c r="J20" t="s">
        <v>10</v>
      </c>
      <c r="K20" t="s">
        <v>14</v>
      </c>
      <c r="L20" s="3">
        <f>+F29</f>
        <v>5076.6558162284327</v>
      </c>
      <c r="M20">
        <f t="shared" si="5"/>
        <v>3.4</v>
      </c>
      <c r="N20" t="s">
        <v>11</v>
      </c>
      <c r="O20" t="s">
        <v>14</v>
      </c>
      <c r="P20" s="3">
        <f>+F23</f>
        <v>5080.8723077701507</v>
      </c>
      <c r="Q20">
        <f t="shared" si="6"/>
        <v>3.4</v>
      </c>
    </row>
    <row r="21" spans="1:24" x14ac:dyDescent="0.3">
      <c r="A21" t="s">
        <v>11</v>
      </c>
      <c r="B21">
        <v>1</v>
      </c>
      <c r="C21" s="3">
        <f t="shared" ref="C21:H23" si="7">C3/$B$18*10^6</f>
        <v>337.31932333743737</v>
      </c>
      <c r="D21" s="3">
        <f t="shared" si="7"/>
        <v>392.133713379771</v>
      </c>
      <c r="E21" s="3">
        <f t="shared" si="7"/>
        <v>341.53581487915534</v>
      </c>
      <c r="F21" s="3">
        <f t="shared" si="7"/>
        <v>5430.8411057327412</v>
      </c>
      <c r="G21" s="3">
        <f t="shared" si="7"/>
        <v>2007.0499738577525</v>
      </c>
      <c r="H21" s="3">
        <f t="shared" si="7"/>
        <v>5485.655495775075</v>
      </c>
      <c r="J21" t="s">
        <v>10</v>
      </c>
      <c r="K21" t="s">
        <v>13</v>
      </c>
      <c r="L21" s="3">
        <f>+G27</f>
        <v>1792.0089052301362</v>
      </c>
      <c r="M21">
        <f t="shared" si="5"/>
        <v>4.5</v>
      </c>
      <c r="N21" t="s">
        <v>11</v>
      </c>
      <c r="O21" t="s">
        <v>13</v>
      </c>
      <c r="P21" s="3">
        <f>+G21</f>
        <v>2007.0499738577525</v>
      </c>
      <c r="Q21">
        <f t="shared" si="6"/>
        <v>4.5</v>
      </c>
    </row>
    <row r="22" spans="1:24" x14ac:dyDescent="0.3">
      <c r="A22" t="s">
        <v>11</v>
      </c>
      <c r="B22">
        <v>2</v>
      </c>
      <c r="C22" s="3">
        <f t="shared" si="7"/>
        <v>375.26774721289905</v>
      </c>
      <c r="D22" s="3">
        <f t="shared" si="7"/>
        <v>430.08213725523268</v>
      </c>
      <c r="E22" s="3">
        <f t="shared" si="7"/>
        <v>408.99967954664282</v>
      </c>
      <c r="F22" s="3">
        <f t="shared" si="7"/>
        <v>5688.0470897775376</v>
      </c>
      <c r="G22" s="3">
        <f t="shared" si="7"/>
        <v>1775.1429390632641</v>
      </c>
      <c r="H22" s="3">
        <f t="shared" si="7"/>
        <v>5848.2737683628202</v>
      </c>
      <c r="J22" t="s">
        <v>10</v>
      </c>
      <c r="K22" t="s">
        <v>13</v>
      </c>
      <c r="L22" s="3">
        <f>+G28</f>
        <v>1648.6481928117253</v>
      </c>
      <c r="M22">
        <f t="shared" si="5"/>
        <v>4.5999999999999996</v>
      </c>
      <c r="N22" t="s">
        <v>11</v>
      </c>
      <c r="O22" t="s">
        <v>13</v>
      </c>
      <c r="P22" s="3">
        <f>+G22</f>
        <v>1775.1429390632641</v>
      </c>
      <c r="Q22">
        <f t="shared" si="6"/>
        <v>4.7</v>
      </c>
    </row>
    <row r="23" spans="1:24" x14ac:dyDescent="0.3">
      <c r="A23" t="s">
        <v>11</v>
      </c>
      <c r="B23">
        <v>3</v>
      </c>
      <c r="C23" s="3">
        <f t="shared" si="7"/>
        <v>324.66984871228345</v>
      </c>
      <c r="D23" s="3">
        <f t="shared" si="7"/>
        <v>375.26774721289905</v>
      </c>
      <c r="E23" s="3">
        <f t="shared" si="7"/>
        <v>459.59757804725848</v>
      </c>
      <c r="F23" s="3">
        <f t="shared" si="7"/>
        <v>5080.8723077701507</v>
      </c>
      <c r="G23" s="3">
        <f t="shared" si="7"/>
        <v>2099.8127877755478</v>
      </c>
      <c r="H23" s="3">
        <f t="shared" si="7"/>
        <v>5970.5520230726415</v>
      </c>
      <c r="J23" t="s">
        <v>10</v>
      </c>
      <c r="K23" t="s">
        <v>13</v>
      </c>
      <c r="L23" s="3">
        <f>+G29</f>
        <v>1914.2871599399571</v>
      </c>
      <c r="M23">
        <f t="shared" si="5"/>
        <v>4.4000000000000004</v>
      </c>
      <c r="N23" t="s">
        <v>11</v>
      </c>
      <c r="O23" t="s">
        <v>13</v>
      </c>
      <c r="P23" s="3">
        <f>+G23</f>
        <v>2099.8127877755478</v>
      </c>
      <c r="Q23">
        <f t="shared" si="6"/>
        <v>4.4000000000000004</v>
      </c>
    </row>
    <row r="24" spans="1:24" x14ac:dyDescent="0.3">
      <c r="A24" t="s">
        <v>11</v>
      </c>
      <c r="B24">
        <v>4</v>
      </c>
      <c r="C24" s="3">
        <f t="shared" ref="C24:D32" si="8">C6/$B$18*10^6</f>
        <v>400.56669646320694</v>
      </c>
      <c r="D24" s="3">
        <f t="shared" si="8"/>
        <v>442.73161188038654</v>
      </c>
      <c r="E24" s="3"/>
      <c r="F24" s="3"/>
      <c r="G24" s="3"/>
      <c r="H24" s="3"/>
      <c r="J24" t="s">
        <v>10</v>
      </c>
      <c r="K24" t="s">
        <v>12</v>
      </c>
      <c r="L24" s="3">
        <f>+H27</f>
        <v>4945.9445784351756</v>
      </c>
      <c r="M24">
        <f t="shared" si="5"/>
        <v>5.5</v>
      </c>
      <c r="N24" t="s">
        <v>11</v>
      </c>
      <c r="O24" t="s">
        <v>12</v>
      </c>
      <c r="P24" s="3">
        <f>+H21</f>
        <v>5485.655495775075</v>
      </c>
      <c r="Q24">
        <f t="shared" si="6"/>
        <v>5.5</v>
      </c>
    </row>
    <row r="25" spans="1:24" x14ac:dyDescent="0.3">
      <c r="A25" t="s">
        <v>11</v>
      </c>
      <c r="B25">
        <v>5</v>
      </c>
      <c r="C25" s="3">
        <f t="shared" si="8"/>
        <v>425.86564571351471</v>
      </c>
      <c r="D25" s="3">
        <f t="shared" si="8"/>
        <v>476.46354421413031</v>
      </c>
      <c r="E25" s="3"/>
      <c r="F25" s="3"/>
      <c r="G25" s="3"/>
      <c r="H25" s="3"/>
      <c r="J25" t="s">
        <v>10</v>
      </c>
      <c r="K25" t="s">
        <v>12</v>
      </c>
      <c r="L25" s="3">
        <f>+H28</f>
        <v>4659.2231535983537</v>
      </c>
      <c r="M25">
        <f t="shared" si="5"/>
        <v>5.6</v>
      </c>
      <c r="N25" t="s">
        <v>11</v>
      </c>
      <c r="O25" t="s">
        <v>12</v>
      </c>
      <c r="P25" s="3">
        <f>+H22</f>
        <v>5848.2737683628202</v>
      </c>
      <c r="Q25">
        <f t="shared" si="6"/>
        <v>5.7</v>
      </c>
    </row>
    <row r="26" spans="1:24" x14ac:dyDescent="0.3">
      <c r="A26" t="s">
        <v>11</v>
      </c>
      <c r="B26">
        <v>6</v>
      </c>
      <c r="C26" s="3">
        <f t="shared" si="8"/>
        <v>278.28844175338583</v>
      </c>
      <c r="D26" s="3">
        <f t="shared" si="8"/>
        <v>312.0203740871296</v>
      </c>
      <c r="E26" s="3"/>
      <c r="F26" s="3"/>
      <c r="G26" s="3"/>
      <c r="H26" s="3"/>
      <c r="J26" t="s">
        <v>10</v>
      </c>
      <c r="K26" t="s">
        <v>12</v>
      </c>
      <c r="L26" s="3">
        <f>+H29</f>
        <v>5203.150562479972</v>
      </c>
      <c r="M26">
        <f t="shared" si="5"/>
        <v>5.4</v>
      </c>
      <c r="N26" t="s">
        <v>11</v>
      </c>
      <c r="O26" t="s">
        <v>12</v>
      </c>
      <c r="P26" s="3">
        <f>+H23</f>
        <v>5970.5520230726415</v>
      </c>
      <c r="Q26">
        <f t="shared" si="6"/>
        <v>5.4</v>
      </c>
    </row>
    <row r="27" spans="1:24" x14ac:dyDescent="0.3">
      <c r="A27" t="s">
        <v>10</v>
      </c>
      <c r="B27">
        <v>1</v>
      </c>
      <c r="C27" s="3">
        <f t="shared" si="8"/>
        <v>286.72142483682177</v>
      </c>
      <c r="D27" s="3">
        <f t="shared" si="8"/>
        <v>299.37089946197568</v>
      </c>
      <c r="E27" s="3">
        <f t="shared" ref="E27:H29" si="9">E9/$B$18*10^6</f>
        <v>274.07195021166791</v>
      </c>
      <c r="F27" s="3">
        <f t="shared" si="9"/>
        <v>4486.3470003879174</v>
      </c>
      <c r="G27" s="3">
        <f t="shared" si="9"/>
        <v>1792.0089052301362</v>
      </c>
      <c r="H27" s="3">
        <f t="shared" si="9"/>
        <v>4945.9445784351756</v>
      </c>
      <c r="W27" s="1"/>
      <c r="X27" s="1"/>
    </row>
    <row r="28" spans="1:24" x14ac:dyDescent="0.3">
      <c r="A28" t="s">
        <v>10</v>
      </c>
      <c r="B28">
        <v>2</v>
      </c>
      <c r="C28" s="3">
        <f t="shared" si="8"/>
        <v>341.53581487915534</v>
      </c>
      <c r="D28" s="3">
        <f t="shared" si="8"/>
        <v>375.26774721289905</v>
      </c>
      <c r="E28" s="3">
        <f t="shared" si="9"/>
        <v>290.93791637853974</v>
      </c>
      <c r="F28" s="3">
        <f t="shared" si="9"/>
        <v>4397.8006780118394</v>
      </c>
      <c r="G28" s="3">
        <f t="shared" si="9"/>
        <v>1648.6481928117253</v>
      </c>
      <c r="H28" s="3">
        <f t="shared" si="9"/>
        <v>4659.2231535983537</v>
      </c>
      <c r="L28" t="s">
        <v>21</v>
      </c>
      <c r="P28" t="s">
        <v>21</v>
      </c>
      <c r="W28" s="1"/>
      <c r="X28" s="1"/>
    </row>
    <row r="29" spans="1:24" x14ac:dyDescent="0.3">
      <c r="A29" t="s">
        <v>10</v>
      </c>
      <c r="B29">
        <v>3</v>
      </c>
      <c r="C29" s="3">
        <f t="shared" si="8"/>
        <v>261.422475586514</v>
      </c>
      <c r="D29" s="3">
        <f t="shared" si="8"/>
        <v>265.63896712823197</v>
      </c>
      <c r="E29" s="3">
        <f t="shared" si="9"/>
        <v>303.58739100369365</v>
      </c>
      <c r="F29" s="3">
        <f t="shared" si="9"/>
        <v>5076.6558162284327</v>
      </c>
      <c r="G29" s="3">
        <f t="shared" si="9"/>
        <v>1914.2871599399571</v>
      </c>
      <c r="H29" s="3">
        <f t="shared" si="9"/>
        <v>5203.150562479972</v>
      </c>
      <c r="W29" s="1"/>
      <c r="X29" s="1"/>
    </row>
    <row r="30" spans="1:24" x14ac:dyDescent="0.3">
      <c r="A30" t="s">
        <v>10</v>
      </c>
      <c r="B30">
        <v>4</v>
      </c>
      <c r="C30" s="3">
        <f t="shared" si="8"/>
        <v>307.80388254541162</v>
      </c>
      <c r="D30" s="3">
        <f t="shared" si="8"/>
        <v>354.18528950430925</v>
      </c>
      <c r="E30" s="3"/>
      <c r="F30" s="3"/>
      <c r="G30" s="3"/>
      <c r="H30" s="3"/>
      <c r="J30" t="s">
        <v>10</v>
      </c>
      <c r="K30" t="s">
        <v>17</v>
      </c>
      <c r="L30" s="3">
        <f>+C37</f>
        <v>307.10113395512531</v>
      </c>
      <c r="M30">
        <v>0.5</v>
      </c>
      <c r="N30" t="s">
        <v>11</v>
      </c>
      <c r="O30" t="s">
        <v>17</v>
      </c>
      <c r="P30" s="3">
        <f>+C36</f>
        <v>356.99628386545459</v>
      </c>
      <c r="Q30">
        <v>0.5</v>
      </c>
      <c r="W30" s="1"/>
      <c r="X30" s="1"/>
    </row>
    <row r="31" spans="1:24" x14ac:dyDescent="0.3">
      <c r="A31" t="s">
        <v>10</v>
      </c>
      <c r="B31">
        <v>5</v>
      </c>
      <c r="C31" s="3">
        <f t="shared" si="8"/>
        <v>358.40178104602722</v>
      </c>
      <c r="D31" s="3">
        <f t="shared" si="8"/>
        <v>417.43266263007877</v>
      </c>
      <c r="E31" s="3"/>
      <c r="F31" s="3"/>
      <c r="G31" s="3"/>
      <c r="H31" s="3"/>
      <c r="J31" t="s">
        <v>10</v>
      </c>
      <c r="K31" t="s">
        <v>16</v>
      </c>
      <c r="L31" s="3">
        <f>+D37</f>
        <v>336.61657474715111</v>
      </c>
      <c r="M31">
        <f>+M30+1</f>
        <v>1.5</v>
      </c>
      <c r="N31" t="s">
        <v>11</v>
      </c>
      <c r="O31" t="s">
        <v>16</v>
      </c>
      <c r="P31" s="3">
        <f>+D36</f>
        <v>404.78318800492485</v>
      </c>
      <c r="Q31">
        <f>+Q30+1</f>
        <v>1.5</v>
      </c>
    </row>
    <row r="32" spans="1:24" x14ac:dyDescent="0.3">
      <c r="A32" t="s">
        <v>10</v>
      </c>
      <c r="B32">
        <v>6</v>
      </c>
      <c r="C32" s="3">
        <f t="shared" si="8"/>
        <v>286.72142483682177</v>
      </c>
      <c r="D32" s="3">
        <f t="shared" si="8"/>
        <v>307.80388254541162</v>
      </c>
      <c r="E32" s="3"/>
      <c r="F32" s="3"/>
      <c r="G32" s="3"/>
      <c r="H32" s="3"/>
      <c r="J32" t="s">
        <v>10</v>
      </c>
      <c r="K32" t="s">
        <v>15</v>
      </c>
      <c r="L32" s="3">
        <f>+E37</f>
        <v>289.5324191979671</v>
      </c>
      <c r="M32">
        <f>+M31+1</f>
        <v>2.5</v>
      </c>
      <c r="N32" t="s">
        <v>11</v>
      </c>
      <c r="O32" t="s">
        <v>15</v>
      </c>
      <c r="P32" s="3">
        <f>+E36</f>
        <v>403.37769082435216</v>
      </c>
      <c r="Q32">
        <f>+Q31+1</f>
        <v>2.5</v>
      </c>
    </row>
    <row r="33" spans="1:17" x14ac:dyDescent="0.3">
      <c r="J33" t="s">
        <v>10</v>
      </c>
      <c r="K33" t="s">
        <v>14</v>
      </c>
      <c r="L33" s="3">
        <f>+F37</f>
        <v>4653.6011648760632</v>
      </c>
      <c r="M33">
        <f>+M32+1</f>
        <v>3.5</v>
      </c>
      <c r="N33" t="s">
        <v>11</v>
      </c>
      <c r="O33" t="s">
        <v>14</v>
      </c>
      <c r="P33" s="3">
        <f>+F36</f>
        <v>5399.9201677601432</v>
      </c>
      <c r="Q33">
        <f>+Q32+1</f>
        <v>3.5</v>
      </c>
    </row>
    <row r="34" spans="1:17" x14ac:dyDescent="0.3">
      <c r="A34" s="2" t="s">
        <v>20</v>
      </c>
      <c r="J34" t="s">
        <v>10</v>
      </c>
      <c r="K34" t="s">
        <v>13</v>
      </c>
      <c r="L34" s="3">
        <f>+G37</f>
        <v>1784.981419327273</v>
      </c>
      <c r="M34">
        <f>+M33+1</f>
        <v>4.5</v>
      </c>
      <c r="N34" t="s">
        <v>11</v>
      </c>
      <c r="O34" t="s">
        <v>13</v>
      </c>
      <c r="P34" s="3">
        <f>+G36</f>
        <v>1960.6685668988548</v>
      </c>
      <c r="Q34">
        <f>+Q33+1</f>
        <v>4.5</v>
      </c>
    </row>
    <row r="35" spans="1:17" x14ac:dyDescent="0.3">
      <c r="A35" t="s">
        <v>18</v>
      </c>
      <c r="C35" t="s">
        <v>17</v>
      </c>
      <c r="D35" t="s">
        <v>16</v>
      </c>
      <c r="E35" t="s">
        <v>15</v>
      </c>
      <c r="F35" t="s">
        <v>14</v>
      </c>
      <c r="G35" t="s">
        <v>13</v>
      </c>
      <c r="H35" t="s">
        <v>12</v>
      </c>
      <c r="J35" t="s">
        <v>10</v>
      </c>
      <c r="K35" t="s">
        <v>12</v>
      </c>
      <c r="L35" s="3">
        <f>+H37</f>
        <v>4936.1060981711671</v>
      </c>
      <c r="M35">
        <f>+M34+1</f>
        <v>5.5</v>
      </c>
      <c r="N35" t="s">
        <v>11</v>
      </c>
      <c r="O35" t="s">
        <v>12</v>
      </c>
      <c r="P35" s="3">
        <f>+H36</f>
        <v>5768.1604290701798</v>
      </c>
      <c r="Q35">
        <f>+Q34+1</f>
        <v>5.5</v>
      </c>
    </row>
    <row r="36" spans="1:17" x14ac:dyDescent="0.3">
      <c r="A36" t="s">
        <v>11</v>
      </c>
      <c r="C36" s="3">
        <f>AVERAGE(C21:C26)</f>
        <v>356.99628386545459</v>
      </c>
      <c r="D36" s="3">
        <f>AVERAGE(D21:D26)</f>
        <v>404.78318800492485</v>
      </c>
      <c r="E36" s="3">
        <f>AVERAGE(E21:E23)</f>
        <v>403.37769082435216</v>
      </c>
      <c r="F36" s="3">
        <f>AVERAGE(F21:F23)</f>
        <v>5399.9201677601432</v>
      </c>
      <c r="G36" s="3">
        <f>AVERAGE(G21:G23)</f>
        <v>1960.6685668988548</v>
      </c>
      <c r="H36" s="3">
        <f>AVERAGE(H21:H23)</f>
        <v>5768.1604290701798</v>
      </c>
    </row>
    <row r="37" spans="1:17" x14ac:dyDescent="0.3">
      <c r="A37" t="s">
        <v>10</v>
      </c>
      <c r="C37" s="3">
        <f>AVERAGE(C27:C32)</f>
        <v>307.10113395512531</v>
      </c>
      <c r="D37" s="3">
        <f>AVERAGE(D27:D32)</f>
        <v>336.61657474715111</v>
      </c>
      <c r="E37" s="3">
        <f>AVERAGE(E27:E29)</f>
        <v>289.5324191979671</v>
      </c>
      <c r="F37" s="3">
        <f>AVERAGE(F27:F29)</f>
        <v>4653.6011648760632</v>
      </c>
      <c r="G37" s="3">
        <f>AVERAGE(G27:G29)</f>
        <v>1784.981419327273</v>
      </c>
      <c r="H37" s="3">
        <f>AVERAGE(H27:H29)</f>
        <v>4936.1060981711671</v>
      </c>
    </row>
    <row r="39" spans="1:17" x14ac:dyDescent="0.3">
      <c r="A39" s="2" t="s">
        <v>19</v>
      </c>
    </row>
    <row r="40" spans="1:17" x14ac:dyDescent="0.3">
      <c r="A40" t="s">
        <v>18</v>
      </c>
      <c r="C40" t="s">
        <v>17</v>
      </c>
      <c r="D40" t="s">
        <v>16</v>
      </c>
      <c r="E40" t="s">
        <v>15</v>
      </c>
      <c r="F40" t="s">
        <v>14</v>
      </c>
      <c r="G40" t="s">
        <v>13</v>
      </c>
      <c r="H40" t="s">
        <v>12</v>
      </c>
    </row>
    <row r="41" spans="1:17" x14ac:dyDescent="0.3">
      <c r="A41" t="s">
        <v>11</v>
      </c>
      <c r="C41" s="3">
        <f t="shared" ref="C41:H41" si="10">STDEV(C21:C23)</f>
        <v>26.331981238292478</v>
      </c>
      <c r="D41" s="3">
        <f t="shared" si="10"/>
        <v>28.074784193551288</v>
      </c>
      <c r="E41" s="3">
        <f t="shared" si="10"/>
        <v>59.231326580497843</v>
      </c>
      <c r="F41" s="3">
        <f t="shared" si="10"/>
        <v>304.76611078047773</v>
      </c>
      <c r="G41" s="3">
        <f t="shared" si="10"/>
        <v>167.23054101846787</v>
      </c>
      <c r="H41" s="3">
        <f t="shared" si="10"/>
        <v>252.18003667176615</v>
      </c>
    </row>
    <row r="42" spans="1:17" x14ac:dyDescent="0.3">
      <c r="A42" t="s">
        <v>10</v>
      </c>
      <c r="C42" s="3">
        <f t="shared" ref="C42:H42" si="11">STDEV(C27:C29)</f>
        <v>40.952821069902335</v>
      </c>
      <c r="D42" s="3">
        <f t="shared" si="11"/>
        <v>56.149568387102391</v>
      </c>
      <c r="E42" s="3">
        <f t="shared" si="11"/>
        <v>14.807831645124228</v>
      </c>
      <c r="F42" s="3">
        <f t="shared" si="11"/>
        <v>369.04138158848571</v>
      </c>
      <c r="G42" s="3">
        <f t="shared" si="11"/>
        <v>132.95884469573531</v>
      </c>
      <c r="H42" s="3">
        <f t="shared" si="11"/>
        <v>272.09713946235587</v>
      </c>
    </row>
    <row r="44" spans="1:17" x14ac:dyDescent="0.3">
      <c r="A44" s="2"/>
    </row>
    <row r="45" spans="1:17" x14ac:dyDescent="0.3">
      <c r="A45" s="2" t="s">
        <v>9</v>
      </c>
      <c r="G45" t="s">
        <v>32</v>
      </c>
      <c r="H45" t="s">
        <v>33</v>
      </c>
    </row>
    <row r="46" spans="1:17" x14ac:dyDescent="0.3">
      <c r="A46" s="2" t="s">
        <v>8</v>
      </c>
      <c r="C46" s="2" t="s">
        <v>7</v>
      </c>
      <c r="G46" s="2" t="s">
        <v>6</v>
      </c>
      <c r="H46" s="2" t="s">
        <v>6</v>
      </c>
      <c r="I46" s="2"/>
    </row>
    <row r="47" spans="1:17" x14ac:dyDescent="0.3">
      <c r="A47" t="s">
        <v>5</v>
      </c>
      <c r="C47" t="s">
        <v>4</v>
      </c>
      <c r="G47" s="4">
        <f>TTEST(E27:E29,F27:F29,2,1)</f>
        <v>2.2369425760869156E-3</v>
      </c>
      <c r="H47" s="4">
        <f>TTEST(E21:E23,F21:F23,2,1)</f>
        <v>1.5268773624591916E-3</v>
      </c>
    </row>
    <row r="48" spans="1:17" x14ac:dyDescent="0.3">
      <c r="A48" t="s">
        <v>3</v>
      </c>
      <c r="C48" t="s">
        <v>2</v>
      </c>
      <c r="G48" s="4">
        <f>TTEST(G27:G29,F27:F29,2,1)</f>
        <v>2.6414048256699707E-3</v>
      </c>
      <c r="H48" s="4">
        <f>TTEST(F21:F23,G21:G23,2,1)</f>
        <v>6.0669450165289317E-3</v>
      </c>
    </row>
    <row r="49" spans="1:8" x14ac:dyDescent="0.3">
      <c r="A49" t="s">
        <v>1</v>
      </c>
      <c r="C49" t="s">
        <v>0</v>
      </c>
      <c r="G49" s="5">
        <f>TTEST(F27:F29,H27:H29,2,1)</f>
        <v>9.9974937692313137E-2</v>
      </c>
      <c r="H49" s="5">
        <f>TTEST(F21:F23,H21:H23,2,1)</f>
        <v>0.2957447254839709</v>
      </c>
    </row>
    <row r="51" spans="1:8" x14ac:dyDescent="0.3">
      <c r="C51" s="1"/>
      <c r="D51" s="1"/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Rikke Louise Meyer</dc:creator>
  <cp:lastModifiedBy>Rikke Louise Meyer</cp:lastModifiedBy>
  <dcterms:created xsi:type="dcterms:W3CDTF">2021-12-22T20:01:09Z</dcterms:created>
  <dcterms:modified xsi:type="dcterms:W3CDTF">2022-06-03T13:34:56Z</dcterms:modified>
</cp:coreProperties>
</file>