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yd-my.sharepoint.com/personal/p_thorn_sydney_edu_au/Documents/Desktop-in-use/OUR_PAPERS/slice-calcium-2021-Nicole/Liprin data/Slice-paper-Nov2020/eLife-synapse/revised submission/Figures for revised submission - eLife/gliben-data/"/>
    </mc:Choice>
  </mc:AlternateContent>
  <xr:revisionPtr revIDLastSave="21" documentId="13_ncr:1_{60B1699C-3C06-D841-B414-5003FB76BA21}" xr6:coauthVersionLast="47" xr6:coauthVersionMax="47" xr10:uidLastSave="{F54E6D84-59A4-4B1A-9638-A7E8D3D117CA}"/>
  <bookViews>
    <workbookView xWindow="1035" yWindow="105" windowWidth="31710" windowHeight="19275" xr2:uid="{00000000-000D-0000-FFFF-FFFF00000000}"/>
  </bookViews>
  <sheets>
    <sheet name="All data combined" sheetId="6" r:id="rId1"/>
    <sheet name="11-2-22" sheetId="1" r:id="rId2"/>
    <sheet name="11-2-22 (rerun)" sheetId="2" r:id="rId3"/>
    <sheet name="18-02-22" sheetId="4" r:id="rId4"/>
    <sheet name="25-02-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  <c r="H37" i="5" s="1"/>
  <c r="I37" i="5" s="1"/>
  <c r="L37" i="5" s="1"/>
  <c r="G36" i="5"/>
  <c r="H36" i="5" s="1"/>
  <c r="I36" i="5" s="1"/>
  <c r="L36" i="5" s="1"/>
  <c r="H35" i="5"/>
  <c r="I35" i="5" s="1"/>
  <c r="L35" i="5" s="1"/>
  <c r="M35" i="5" s="1"/>
  <c r="G35" i="5"/>
  <c r="G34" i="5"/>
  <c r="G33" i="5"/>
  <c r="H33" i="5" s="1"/>
  <c r="I33" i="5" s="1"/>
  <c r="L33" i="5" s="1"/>
  <c r="M33" i="5" s="1"/>
  <c r="G32" i="5"/>
  <c r="H32" i="5" s="1"/>
  <c r="I32" i="5" s="1"/>
  <c r="L32" i="5" s="1"/>
  <c r="M32" i="5" s="1"/>
  <c r="G31" i="5"/>
  <c r="H31" i="5" s="1"/>
  <c r="I31" i="5" s="1"/>
  <c r="L31" i="5" s="1"/>
  <c r="G30" i="5"/>
  <c r="H30" i="5" s="1"/>
  <c r="I30" i="5" s="1"/>
  <c r="L30" i="5" s="1"/>
  <c r="H29" i="5"/>
  <c r="I29" i="5" s="1"/>
  <c r="L29" i="5" s="1"/>
  <c r="G29" i="5"/>
  <c r="G28" i="5"/>
  <c r="H28" i="5" s="1"/>
  <c r="I28" i="5" s="1"/>
  <c r="L28" i="5" s="1"/>
  <c r="M28" i="5" s="1"/>
  <c r="G27" i="5"/>
  <c r="H27" i="5" s="1"/>
  <c r="I27" i="5" s="1"/>
  <c r="L27" i="5" s="1"/>
  <c r="G26" i="5"/>
  <c r="H26" i="5" s="1"/>
  <c r="I26" i="5" s="1"/>
  <c r="L26" i="5" s="1"/>
  <c r="M26" i="5" s="1"/>
  <c r="G25" i="5"/>
  <c r="H25" i="5" s="1"/>
  <c r="I25" i="5" s="1"/>
  <c r="L25" i="5" s="1"/>
  <c r="G24" i="5"/>
  <c r="H24" i="5" s="1"/>
  <c r="I24" i="5" s="1"/>
  <c r="L24" i="5" s="1"/>
  <c r="H23" i="5"/>
  <c r="I23" i="5" s="1"/>
  <c r="L23" i="5" s="1"/>
  <c r="G23" i="5"/>
  <c r="G22" i="5"/>
  <c r="H22" i="5" s="1"/>
  <c r="I22" i="5" s="1"/>
  <c r="L22" i="5" s="1"/>
  <c r="G21" i="5"/>
  <c r="H21" i="5" s="1"/>
  <c r="I21" i="5" s="1"/>
  <c r="L21" i="5" s="1"/>
  <c r="M21" i="5" s="1"/>
  <c r="G20" i="5"/>
  <c r="H20" i="5" s="1"/>
  <c r="I20" i="5" s="1"/>
  <c r="L20" i="5" s="1"/>
  <c r="G19" i="5"/>
  <c r="H19" i="5" s="1"/>
  <c r="I19" i="5" s="1"/>
  <c r="L19" i="5" s="1"/>
  <c r="G18" i="5"/>
  <c r="H18" i="5" s="1"/>
  <c r="I18" i="5" s="1"/>
  <c r="L18" i="5" s="1"/>
  <c r="H17" i="5"/>
  <c r="I17" i="5" s="1"/>
  <c r="L17" i="5" s="1"/>
  <c r="M17" i="5" s="1"/>
  <c r="G17" i="5"/>
  <c r="G16" i="5"/>
  <c r="G15" i="5"/>
  <c r="H15" i="5" s="1"/>
  <c r="I15" i="5" s="1"/>
  <c r="L15" i="5" s="1"/>
  <c r="M15" i="5" s="1"/>
  <c r="G14" i="5"/>
  <c r="H14" i="5" s="1"/>
  <c r="I14" i="5" s="1"/>
  <c r="L14" i="5" s="1"/>
  <c r="M14" i="5" s="1"/>
  <c r="F9" i="5"/>
  <c r="H34" i="5" s="1"/>
  <c r="I34" i="5" s="1"/>
  <c r="L34" i="5" s="1"/>
  <c r="M34" i="5" s="1"/>
  <c r="F8" i="5"/>
  <c r="G8" i="5" s="1"/>
  <c r="F7" i="5"/>
  <c r="G7" i="5" s="1"/>
  <c r="F6" i="5"/>
  <c r="G6" i="5" s="1"/>
  <c r="F5" i="5"/>
  <c r="G5" i="5" s="1"/>
  <c r="F4" i="5"/>
  <c r="G4" i="5" s="1"/>
  <c r="F3" i="5"/>
  <c r="G3" i="5" s="1"/>
  <c r="F2" i="5"/>
  <c r="G2" i="5" s="1"/>
  <c r="G37" i="4"/>
  <c r="H37" i="4" s="1"/>
  <c r="I37" i="4" s="1"/>
  <c r="L37" i="4" s="1"/>
  <c r="G36" i="4"/>
  <c r="H36" i="4" s="1"/>
  <c r="I36" i="4" s="1"/>
  <c r="L36" i="4" s="1"/>
  <c r="H35" i="4"/>
  <c r="I35" i="4" s="1"/>
  <c r="L35" i="4" s="1"/>
  <c r="M35" i="4" s="1"/>
  <c r="G35" i="4"/>
  <c r="G34" i="4"/>
  <c r="H34" i="4" s="1"/>
  <c r="I34" i="4" s="1"/>
  <c r="L34" i="4" s="1"/>
  <c r="M34" i="4" s="1"/>
  <c r="G33" i="4"/>
  <c r="H33" i="4" s="1"/>
  <c r="I33" i="4" s="1"/>
  <c r="L33" i="4" s="1"/>
  <c r="M33" i="4" s="1"/>
  <c r="G32" i="4"/>
  <c r="H32" i="4" s="1"/>
  <c r="I32" i="4" s="1"/>
  <c r="L32" i="4" s="1"/>
  <c r="M32" i="4" s="1"/>
  <c r="G31" i="4"/>
  <c r="H31" i="4" s="1"/>
  <c r="I31" i="4" s="1"/>
  <c r="L31" i="4" s="1"/>
  <c r="G30" i="4"/>
  <c r="H30" i="4" s="1"/>
  <c r="I30" i="4" s="1"/>
  <c r="L30" i="4" s="1"/>
  <c r="H29" i="4"/>
  <c r="I29" i="4" s="1"/>
  <c r="L29" i="4" s="1"/>
  <c r="G29" i="4"/>
  <c r="G28" i="4"/>
  <c r="H28" i="4" s="1"/>
  <c r="I28" i="4" s="1"/>
  <c r="L28" i="4" s="1"/>
  <c r="M28" i="4" s="1"/>
  <c r="G27" i="4"/>
  <c r="H27" i="4" s="1"/>
  <c r="I27" i="4" s="1"/>
  <c r="L27" i="4" s="1"/>
  <c r="G26" i="4"/>
  <c r="H26" i="4" s="1"/>
  <c r="I26" i="4" s="1"/>
  <c r="L26" i="4" s="1"/>
  <c r="M26" i="4" s="1"/>
  <c r="G25" i="4"/>
  <c r="H25" i="4" s="1"/>
  <c r="I25" i="4" s="1"/>
  <c r="L25" i="4" s="1"/>
  <c r="G24" i="4"/>
  <c r="H24" i="4" s="1"/>
  <c r="I24" i="4" s="1"/>
  <c r="L24" i="4" s="1"/>
  <c r="H23" i="4"/>
  <c r="I23" i="4" s="1"/>
  <c r="L23" i="4" s="1"/>
  <c r="G23" i="4"/>
  <c r="G22" i="4"/>
  <c r="H22" i="4" s="1"/>
  <c r="I22" i="4" s="1"/>
  <c r="L22" i="4" s="1"/>
  <c r="G21" i="4"/>
  <c r="H21" i="4" s="1"/>
  <c r="I21" i="4" s="1"/>
  <c r="L21" i="4" s="1"/>
  <c r="M21" i="4" s="1"/>
  <c r="G20" i="4"/>
  <c r="H20" i="4" s="1"/>
  <c r="I20" i="4" s="1"/>
  <c r="L20" i="4" s="1"/>
  <c r="G19" i="4"/>
  <c r="H19" i="4" s="1"/>
  <c r="I19" i="4" s="1"/>
  <c r="L19" i="4" s="1"/>
  <c r="G18" i="4"/>
  <c r="H18" i="4" s="1"/>
  <c r="I18" i="4" s="1"/>
  <c r="L18" i="4" s="1"/>
  <c r="H17" i="4"/>
  <c r="I17" i="4" s="1"/>
  <c r="L17" i="4" s="1"/>
  <c r="M17" i="4" s="1"/>
  <c r="G17" i="4"/>
  <c r="G16" i="4"/>
  <c r="H16" i="4" s="1"/>
  <c r="I16" i="4" s="1"/>
  <c r="L16" i="4" s="1"/>
  <c r="G15" i="4"/>
  <c r="H15" i="4" s="1"/>
  <c r="I15" i="4" s="1"/>
  <c r="L15" i="4" s="1"/>
  <c r="M15" i="4" s="1"/>
  <c r="G14" i="4"/>
  <c r="H14" i="4" s="1"/>
  <c r="I14" i="4" s="1"/>
  <c r="L14" i="4" s="1"/>
  <c r="M14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M32" i="1"/>
  <c r="U30" i="1"/>
  <c r="U29" i="1"/>
  <c r="G33" i="1"/>
  <c r="G23" i="1"/>
  <c r="U25" i="1"/>
  <c r="U20" i="1"/>
  <c r="E12" i="2"/>
  <c r="U26" i="1"/>
  <c r="U19" i="1"/>
  <c r="E13" i="2"/>
  <c r="E14" i="2"/>
  <c r="F14" i="2" s="1"/>
  <c r="G14" i="2" s="1"/>
  <c r="J14" i="2" s="1"/>
  <c r="E15" i="2"/>
  <c r="F15" i="2" s="1"/>
  <c r="G15" i="2" s="1"/>
  <c r="J15" i="2" s="1"/>
  <c r="E16" i="2"/>
  <c r="F16" i="2" s="1"/>
  <c r="G16" i="2" s="1"/>
  <c r="J16" i="2" s="1"/>
  <c r="E11" i="2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13" i="2" s="1"/>
  <c r="G13" i="2" s="1"/>
  <c r="J13" i="2" s="1"/>
  <c r="E2" i="2"/>
  <c r="F2" i="2" s="1"/>
  <c r="M29" i="5" l="1"/>
  <c r="M22" i="5"/>
  <c r="M20" i="5"/>
  <c r="M23" i="5"/>
  <c r="M27" i="5"/>
  <c r="G9" i="5"/>
  <c r="H16" i="5"/>
  <c r="I16" i="5" s="1"/>
  <c r="L16" i="5" s="1"/>
  <c r="M16" i="5" s="1"/>
  <c r="M22" i="4"/>
  <c r="M16" i="4"/>
  <c r="M29" i="4"/>
  <c r="M20" i="4"/>
  <c r="M23" i="4"/>
  <c r="M27" i="4"/>
  <c r="F9" i="2"/>
  <c r="F11" i="2"/>
  <c r="G11" i="2" s="1"/>
  <c r="J11" i="2" s="1"/>
  <c r="F12" i="2"/>
  <c r="G12" i="2" s="1"/>
  <c r="J12" i="2" s="1"/>
  <c r="G20" i="1"/>
  <c r="G21" i="1"/>
  <c r="G22" i="1"/>
  <c r="G24" i="1"/>
  <c r="H24" i="1" s="1"/>
  <c r="I24" i="1" s="1"/>
  <c r="L24" i="1" s="1"/>
  <c r="G25" i="1"/>
  <c r="G26" i="1"/>
  <c r="G27" i="1"/>
  <c r="G28" i="1"/>
  <c r="H28" i="1" s="1"/>
  <c r="I28" i="1" s="1"/>
  <c r="L28" i="1" s="1"/>
  <c r="G29" i="1"/>
  <c r="G30" i="1"/>
  <c r="G31" i="1"/>
  <c r="G32" i="1"/>
  <c r="H32" i="1" s="1"/>
  <c r="I32" i="1" s="1"/>
  <c r="L32" i="1" s="1"/>
  <c r="G34" i="1"/>
  <c r="G19" i="1"/>
  <c r="G12" i="1"/>
  <c r="H12" i="1" s="1"/>
  <c r="I12" i="1" s="1"/>
  <c r="L12" i="1" s="1"/>
  <c r="G13" i="1"/>
  <c r="G14" i="1"/>
  <c r="G15" i="1"/>
  <c r="G16" i="1"/>
  <c r="H16" i="1" s="1"/>
  <c r="I16" i="1" s="1"/>
  <c r="L16" i="1" s="1"/>
  <c r="G17" i="1"/>
  <c r="G18" i="1"/>
  <c r="G11" i="1"/>
  <c r="F3" i="1"/>
  <c r="G3" i="1" s="1"/>
  <c r="F4" i="1"/>
  <c r="F5" i="1"/>
  <c r="F6" i="1"/>
  <c r="F7" i="1"/>
  <c r="G7" i="1" s="1"/>
  <c r="F8" i="1"/>
  <c r="F9" i="1"/>
  <c r="G9" i="1" s="1"/>
  <c r="F2" i="1"/>
  <c r="H20" i="1" l="1"/>
  <c r="I20" i="1" s="1"/>
  <c r="L20" i="1" s="1"/>
  <c r="G2" i="1"/>
  <c r="G6" i="1"/>
  <c r="H11" i="1"/>
  <c r="I11" i="1" s="1"/>
  <c r="L11" i="1" s="1"/>
  <c r="H15" i="1"/>
  <c r="I15" i="1" s="1"/>
  <c r="L15" i="1" s="1"/>
  <c r="H19" i="1"/>
  <c r="I19" i="1" s="1"/>
  <c r="L19" i="1" s="1"/>
  <c r="H31" i="1"/>
  <c r="I31" i="1" s="1"/>
  <c r="L31" i="1" s="1"/>
  <c r="H27" i="1"/>
  <c r="I27" i="1" s="1"/>
  <c r="L27" i="1" s="1"/>
  <c r="H23" i="1"/>
  <c r="I23" i="1" s="1"/>
  <c r="L23" i="1" s="1"/>
  <c r="G5" i="1"/>
  <c r="H18" i="1"/>
  <c r="I18" i="1" s="1"/>
  <c r="L18" i="1" s="1"/>
  <c r="H14" i="1"/>
  <c r="I14" i="1" s="1"/>
  <c r="L14" i="1" s="1"/>
  <c r="H34" i="1"/>
  <c r="I34" i="1" s="1"/>
  <c r="L34" i="1" s="1"/>
  <c r="H30" i="1"/>
  <c r="I30" i="1" s="1"/>
  <c r="L30" i="1" s="1"/>
  <c r="H26" i="1"/>
  <c r="I26" i="1" s="1"/>
  <c r="L26" i="1" s="1"/>
  <c r="M26" i="1" s="1"/>
  <c r="H22" i="1"/>
  <c r="I22" i="1" s="1"/>
  <c r="L22" i="1" s="1"/>
  <c r="M12" i="1" s="1"/>
  <c r="G8" i="1"/>
  <c r="G4" i="1"/>
  <c r="H17" i="1"/>
  <c r="I17" i="1" s="1"/>
  <c r="L17" i="1" s="1"/>
  <c r="H13" i="1"/>
  <c r="I13" i="1" s="1"/>
  <c r="L13" i="1" s="1"/>
  <c r="H33" i="1"/>
  <c r="I33" i="1" s="1"/>
  <c r="L33" i="1" s="1"/>
  <c r="H29" i="1"/>
  <c r="I29" i="1" s="1"/>
  <c r="L29" i="1" s="1"/>
  <c r="H25" i="1"/>
  <c r="I25" i="1" s="1"/>
  <c r="L25" i="1" s="1"/>
  <c r="H21" i="1"/>
  <c r="I21" i="1" s="1"/>
  <c r="L21" i="1" s="1"/>
  <c r="M11" i="1" s="1"/>
  <c r="M24" i="1"/>
  <c r="M23" i="1" l="1"/>
  <c r="M25" i="1"/>
  <c r="M29" i="1"/>
  <c r="M30" i="1"/>
  <c r="M31" i="1"/>
  <c r="M20" i="1"/>
  <c r="M13" i="1"/>
  <c r="M14" i="1"/>
  <c r="M17" i="1"/>
  <c r="M18" i="1"/>
  <c r="M19" i="1"/>
</calcChain>
</file>

<file path=xl/sharedStrings.xml><?xml version="1.0" encoding="utf-8"?>
<sst xmlns="http://schemas.openxmlformats.org/spreadsheetml/2006/main" count="273" uniqueCount="49">
  <si>
    <t>&lt;&gt;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</si>
  <si>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</si>
  <si>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</si>
  <si>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</si>
  <si>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</si>
  <si>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</si>
  <si>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</si>
  <si>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</si>
  <si>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</si>
  <si>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</si>
  <si>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</si>
  <si>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</si>
  <si>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</si>
  <si>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</si>
  <si>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</si>
  <si>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</si>
  <si>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</si>
  <si>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Slice</t>
  </si>
  <si>
    <t>b</t>
  </si>
  <si>
    <t>s</t>
  </si>
  <si>
    <t>l</t>
  </si>
  <si>
    <t>b+g</t>
  </si>
  <si>
    <t>s+g</t>
  </si>
  <si>
    <t>l+g</t>
  </si>
  <si>
    <t>islet</t>
  </si>
  <si>
    <t>volume</t>
  </si>
  <si>
    <t>dilution</t>
  </si>
  <si>
    <t>ng insulin</t>
  </si>
  <si>
    <t>%lysate</t>
  </si>
  <si>
    <t>HTRF rerun for out or range wells</t>
  </si>
  <si>
    <t>slice s+g</t>
  </si>
  <si>
    <t>islet s</t>
  </si>
  <si>
    <t>islet b+g</t>
  </si>
  <si>
    <t>ng/mL</t>
  </si>
  <si>
    <t>out of range, rerun</t>
  </si>
  <si>
    <t>basal 2.8mM G</t>
  </si>
  <si>
    <t>Stim 8mM G</t>
  </si>
  <si>
    <t>lysate</t>
  </si>
  <si>
    <t>basal with glib</t>
  </si>
  <si>
    <t>Stim with glib</t>
  </si>
  <si>
    <t>lysate with glib</t>
  </si>
  <si>
    <t xml:space="preserve">ng/mL </t>
  </si>
  <si>
    <t>slice</t>
  </si>
  <si>
    <t>islets</t>
  </si>
  <si>
    <t>8 mM G</t>
  </si>
  <si>
    <t>Islets (DMSO)</t>
  </si>
  <si>
    <t>Islets (glibenclamide)</t>
  </si>
  <si>
    <t>Slices (DMSO)</t>
  </si>
  <si>
    <t>Slices (glibenclamide)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</si>
</sst>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" fillId="0" borderId="0" xfId="0" applyFont="1"/>
    <xf numFmtId="0" fontId="2" fillId="0" borderId="12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3.2114933001795826E-2"/>
                  <c:y val="3.8850528299347195E-2"/>
                </c:manualLayout>
              </c:layout>
              <c:numFmt formatCode="General" sourceLinked="0"/>
            </c:trendlineLbl>
          </c:trendline>
          <c:xVal>
            <c:numRef>
              <c:f>'11-2-22'!$G$2:$G$9</c:f>
              <c:numCache>
                <c:formatCode>General</c:formatCode>
                <c:ptCount val="8"/>
                <c:pt idx="0">
                  <c:v>9.6718548852576305</c:v>
                </c:pt>
                <c:pt idx="1">
                  <c:v>5.7389905956874925</c:v>
                </c:pt>
                <c:pt idx="2">
                  <c:v>3.0784439245064741</c:v>
                </c:pt>
                <c:pt idx="3">
                  <c:v>2.1464615547718489</c:v>
                </c:pt>
                <c:pt idx="4">
                  <c:v>0.92302059754421606</c:v>
                </c:pt>
                <c:pt idx="5">
                  <c:v>0.35138994961463332</c:v>
                </c:pt>
                <c:pt idx="6">
                  <c:v>0.16294355097519339</c:v>
                </c:pt>
                <c:pt idx="7">
                  <c:v>0</c:v>
                </c:pt>
              </c:numCache>
            </c:numRef>
          </c:xVal>
          <c:yVal>
            <c:numRef>
              <c:f>'11-2-22'!$E$2:$E$9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40-8643-A69D-6DE6BEFCB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15200"/>
        <c:axId val="164117120"/>
      </c:scatterChart>
      <c:valAx>
        <c:axId val="1641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117120"/>
        <c:crosses val="autoZero"/>
        <c:crossBetween val="midCat"/>
      </c:valAx>
      <c:valAx>
        <c:axId val="164117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4115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'11-2-22 (rerun)'!$F$2:$F$9</c:f>
              <c:numCache>
                <c:formatCode>General</c:formatCode>
                <c:ptCount val="8"/>
                <c:pt idx="0">
                  <c:v>11.58789997845949</c:v>
                </c:pt>
                <c:pt idx="1">
                  <c:v>6.4239576468040198</c:v>
                </c:pt>
                <c:pt idx="2">
                  <c:v>3.4637242935473123</c:v>
                </c:pt>
                <c:pt idx="3">
                  <c:v>1.4395600271036177</c:v>
                </c:pt>
                <c:pt idx="4">
                  <c:v>0.85326227978613822</c:v>
                </c:pt>
                <c:pt idx="5">
                  <c:v>0.37101626358751466</c:v>
                </c:pt>
                <c:pt idx="6">
                  <c:v>0.18896305291628054</c:v>
                </c:pt>
                <c:pt idx="7">
                  <c:v>0</c:v>
                </c:pt>
              </c:numCache>
            </c:numRef>
          </c:xVal>
          <c:yVal>
            <c:numRef>
              <c:f>'11-2-22 (rerun)'!$D$2:$D$9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8B-2A47-A8A1-F86BE578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29472"/>
        <c:axId val="116327936"/>
      </c:scatterChart>
      <c:valAx>
        <c:axId val="1163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327936"/>
        <c:crosses val="autoZero"/>
        <c:crossBetween val="midCat"/>
      </c:valAx>
      <c:valAx>
        <c:axId val="116327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329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'18-02-22'!$G$2:$G$9</c:f>
              <c:numCache>
                <c:formatCode>General</c:formatCode>
                <c:ptCount val="8"/>
                <c:pt idx="0">
                  <c:v>9.8418770321726505</c:v>
                </c:pt>
                <c:pt idx="1">
                  <c:v>4.9398288218512452</c:v>
                </c:pt>
                <c:pt idx="2">
                  <c:v>3.2828559315423163</c:v>
                </c:pt>
                <c:pt idx="3">
                  <c:v>1.6161685003299557</c:v>
                </c:pt>
                <c:pt idx="4">
                  <c:v>0.95754865809394663</c:v>
                </c:pt>
                <c:pt idx="5">
                  <c:v>0.38285436845439946</c:v>
                </c:pt>
                <c:pt idx="6">
                  <c:v>0.25797017940333566</c:v>
                </c:pt>
                <c:pt idx="7">
                  <c:v>0</c:v>
                </c:pt>
              </c:numCache>
            </c:numRef>
          </c:xVal>
          <c:yVal>
            <c:numRef>
              <c:f>'18-02-22'!$E$2:$E$9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7C-654E-A161-FD74D2FD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87360"/>
        <c:axId val="116285824"/>
      </c:scatterChart>
      <c:valAx>
        <c:axId val="1162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285824"/>
        <c:crosses val="autoZero"/>
        <c:crossBetween val="midCat"/>
      </c:valAx>
      <c:valAx>
        <c:axId val="116285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287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'25-02-22'!$G$2:$G$9</c:f>
              <c:numCache>
                <c:formatCode>General</c:formatCode>
                <c:ptCount val="8"/>
                <c:pt idx="0">
                  <c:v>11.768934608336274</c:v>
                </c:pt>
                <c:pt idx="1">
                  <c:v>4.7664807633995956</c:v>
                </c:pt>
                <c:pt idx="2">
                  <c:v>3.1571724635867207</c:v>
                </c:pt>
                <c:pt idx="3">
                  <c:v>1.6299006587181211</c:v>
                </c:pt>
                <c:pt idx="4">
                  <c:v>0.69324290252138321</c:v>
                </c:pt>
                <c:pt idx="5">
                  <c:v>0.56781758136755289</c:v>
                </c:pt>
                <c:pt idx="6">
                  <c:v>0.21178685423750349</c:v>
                </c:pt>
                <c:pt idx="7">
                  <c:v>0</c:v>
                </c:pt>
              </c:numCache>
            </c:numRef>
          </c:xVal>
          <c:yVal>
            <c:numRef>
              <c:f>'25-02-22'!$E$2:$E$9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F7-0B47-A166-98CD27912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87360"/>
        <c:axId val="116285824"/>
      </c:scatterChart>
      <c:valAx>
        <c:axId val="1162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285824"/>
        <c:crosses val="autoZero"/>
        <c:crossBetween val="midCat"/>
      </c:valAx>
      <c:valAx>
        <c:axId val="116285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287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152401</xdr:rowOff>
    </xdr:from>
    <xdr:to>
      <xdr:col>14</xdr:col>
      <xdr:colOff>495300</xdr:colOff>
      <xdr:row>8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104776</xdr:rowOff>
    </xdr:from>
    <xdr:to>
      <xdr:col>10</xdr:col>
      <xdr:colOff>457200</xdr:colOff>
      <xdr:row>8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</xdr:row>
      <xdr:rowOff>19050</xdr:rowOff>
    </xdr:from>
    <xdr:to>
      <xdr:col>15</xdr:col>
      <xdr:colOff>466725</xdr:colOff>
      <xdr:row>11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9FA54E-F7EE-0844-AB9B-4F7DE3A16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</xdr:row>
      <xdr:rowOff>19050</xdr:rowOff>
    </xdr:from>
    <xdr:to>
      <xdr:col>15</xdr:col>
      <xdr:colOff>466725</xdr:colOff>
      <xdr:row>11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69A557-BA57-EF44-9EB6-BE40C50A2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E6906-26B1-3B44-965E-919B7939D33D}">
  <dimension ref="B4:N15"/>
  <sheetViews>
    <sheetView tabSelected="1" workbookViewId="0">
      <selection activeCell="R27" sqref="R27"/>
    </sheetView>
  </sheetViews>
  <sheetFormatPr defaultColWidth="11.42578125" defaultRowHeight="15" x14ac:dyDescent="0.25"/>
  <cols>
    <col min="2" max="2" width="21.7109375" bestFit="1" customWidth="1"/>
  </cols>
  <sheetData>
    <row r="4" spans="2:14" ht="15.75" x14ac:dyDescent="0.25">
      <c r="B4" s="24"/>
      <c r="C4" s="25">
        <v>2.8</v>
      </c>
      <c r="D4" s="26"/>
      <c r="E4" s="26"/>
      <c r="F4" s="26"/>
      <c r="G4" s="26"/>
      <c r="H4" s="27"/>
      <c r="I4" s="25" t="s">
        <v>44</v>
      </c>
      <c r="J4" s="26"/>
      <c r="K4" s="26"/>
      <c r="L4" s="26"/>
      <c r="M4" s="26"/>
      <c r="N4" s="27"/>
    </row>
    <row r="5" spans="2:14" ht="15.75" x14ac:dyDescent="0.25">
      <c r="B5" s="22" t="s">
        <v>45</v>
      </c>
      <c r="C5" s="16">
        <v>3.5178000000000001E-2</v>
      </c>
      <c r="D5" s="17">
        <v>3.1231999999999999E-2</v>
      </c>
      <c r="E5" s="17">
        <v>4.0153000000000001E-2</v>
      </c>
      <c r="F5" s="17">
        <v>4.4499999999999998E-2</v>
      </c>
      <c r="G5" s="17">
        <v>2.0008000000000001E-2</v>
      </c>
      <c r="H5" s="18">
        <v>1.7476999999999999E-2</v>
      </c>
      <c r="I5" s="16">
        <v>0.209066</v>
      </c>
      <c r="J5" s="17">
        <v>0.19031100000000001</v>
      </c>
      <c r="K5" s="17">
        <v>0.14413400000000001</v>
      </c>
      <c r="L5" s="17">
        <v>0.17339099999999999</v>
      </c>
      <c r="M5" s="17">
        <v>0.23113800000000001</v>
      </c>
      <c r="N5" s="18">
        <v>0.220579</v>
      </c>
    </row>
    <row r="6" spans="2:14" ht="15.75" x14ac:dyDescent="0.25">
      <c r="B6" s="22" t="s">
        <v>46</v>
      </c>
      <c r="C6" s="16">
        <v>0.135265</v>
      </c>
      <c r="D6" s="17">
        <v>0.144984</v>
      </c>
      <c r="E6" s="17">
        <v>0.13233700000000001</v>
      </c>
      <c r="F6" s="17">
        <v>0.12840699999999999</v>
      </c>
      <c r="G6" s="17">
        <v>8.0939999999999998E-2</v>
      </c>
      <c r="H6" s="18">
        <v>7.9572000000000004E-2</v>
      </c>
      <c r="I6" s="16">
        <v>0.43427300000000002</v>
      </c>
      <c r="J6" s="17">
        <v>0.44557000000000002</v>
      </c>
      <c r="K6" s="17">
        <v>0.282279</v>
      </c>
      <c r="L6" s="17">
        <v>0.25484400000000001</v>
      </c>
      <c r="M6" s="17">
        <v>0.21149100000000001</v>
      </c>
      <c r="N6" s="18">
        <v>0.20119799999999999</v>
      </c>
    </row>
    <row r="7" spans="2:14" ht="15.75" x14ac:dyDescent="0.25">
      <c r="B7" s="22" t="s">
        <v>47</v>
      </c>
      <c r="C7" s="16">
        <v>0.14540800000000001</v>
      </c>
      <c r="D7" s="17">
        <v>0.21019399999999999</v>
      </c>
      <c r="E7" s="17">
        <v>0.17907000000000001</v>
      </c>
      <c r="F7" s="17">
        <v>0.19883700000000001</v>
      </c>
      <c r="G7" s="17">
        <v>0.16533100000000001</v>
      </c>
      <c r="H7" s="18">
        <v>0.16692499999999999</v>
      </c>
      <c r="I7" s="16">
        <v>0.55373399999999995</v>
      </c>
      <c r="J7" s="17">
        <v>0.57911599999999996</v>
      </c>
      <c r="K7" s="17">
        <v>0.334868</v>
      </c>
      <c r="L7" s="17">
        <v>0.37272699999999997</v>
      </c>
      <c r="M7" s="17">
        <v>0.426846</v>
      </c>
      <c r="N7" s="18">
        <v>0.49359500000000001</v>
      </c>
    </row>
    <row r="8" spans="2:14" ht="15.75" x14ac:dyDescent="0.25">
      <c r="B8" s="23" t="s">
        <v>48</v>
      </c>
      <c r="C8" s="19">
        <v>0.37079600000000001</v>
      </c>
      <c r="D8" s="20">
        <v>0.36774800000000002</v>
      </c>
      <c r="E8" s="20">
        <v>0.45796500000000001</v>
      </c>
      <c r="F8" s="20">
        <v>0.38523600000000002</v>
      </c>
      <c r="G8" s="20">
        <v>0.42843999999999999</v>
      </c>
      <c r="H8" s="21">
        <v>0.37710199999999999</v>
      </c>
      <c r="I8" s="19">
        <v>0.41609299999999999</v>
      </c>
      <c r="J8" s="20">
        <v>0.37421399999999999</v>
      </c>
      <c r="K8" s="20">
        <v>0.443222</v>
      </c>
      <c r="L8" s="20">
        <v>0.39982400000000001</v>
      </c>
      <c r="M8" s="20">
        <v>0.47065299999999999</v>
      </c>
      <c r="N8" s="21">
        <v>0.41463100000000003</v>
      </c>
    </row>
    <row r="11" spans="2:14" ht="15.75" x14ac:dyDescent="0.25">
      <c r="C11" s="28">
        <v>2.8</v>
      </c>
      <c r="D11" s="28">
        <v>2.8</v>
      </c>
      <c r="E11" s="28">
        <v>2.8</v>
      </c>
      <c r="F11" s="28">
        <v>2.8</v>
      </c>
      <c r="G11" s="28">
        <v>2.8</v>
      </c>
      <c r="H11" s="28">
        <v>2.8</v>
      </c>
      <c r="I11" s="28">
        <v>8</v>
      </c>
      <c r="J11" s="28">
        <v>8</v>
      </c>
      <c r="K11" s="28">
        <v>8</v>
      </c>
      <c r="L11" s="28">
        <v>8</v>
      </c>
      <c r="M11" s="28">
        <v>8</v>
      </c>
      <c r="N11" s="28">
        <v>8</v>
      </c>
    </row>
    <row r="12" spans="2:14" ht="15.75" x14ac:dyDescent="0.25">
      <c r="B12" s="22" t="s">
        <v>45</v>
      </c>
      <c r="C12" s="16">
        <v>3.5178000000000001E-2</v>
      </c>
      <c r="D12" s="17">
        <v>3.1231999999999999E-2</v>
      </c>
      <c r="E12" s="17">
        <v>4.0153000000000001E-2</v>
      </c>
      <c r="F12" s="17">
        <v>4.4499999999999998E-2</v>
      </c>
      <c r="G12" s="17">
        <v>2.0008000000000001E-2</v>
      </c>
      <c r="H12" s="18">
        <v>1.7476999999999999E-2</v>
      </c>
      <c r="I12" s="16">
        <v>0.209066</v>
      </c>
      <c r="J12" s="17">
        <v>0.19031100000000001</v>
      </c>
      <c r="K12" s="17">
        <v>0.14413400000000001</v>
      </c>
      <c r="L12" s="17">
        <v>0.17339099999999999</v>
      </c>
      <c r="M12" s="17">
        <v>0.23113800000000001</v>
      </c>
      <c r="N12" s="18">
        <v>0.220579</v>
      </c>
    </row>
    <row r="13" spans="2:14" ht="15.75" x14ac:dyDescent="0.25">
      <c r="B13" s="22" t="s">
        <v>46</v>
      </c>
      <c r="C13" s="16">
        <v>0.135265</v>
      </c>
      <c r="D13" s="17">
        <v>0.144984</v>
      </c>
      <c r="E13" s="17">
        <v>0.13233700000000001</v>
      </c>
      <c r="F13" s="17">
        <v>0.12840699999999999</v>
      </c>
      <c r="G13" s="17">
        <v>8.0939999999999998E-2</v>
      </c>
      <c r="H13" s="18">
        <v>7.9572000000000004E-2</v>
      </c>
      <c r="I13" s="16">
        <v>0.43427300000000002</v>
      </c>
      <c r="J13" s="17">
        <v>0.44557000000000002</v>
      </c>
      <c r="K13" s="17">
        <v>0.282279</v>
      </c>
      <c r="L13" s="17">
        <v>0.25484400000000001</v>
      </c>
      <c r="M13" s="17">
        <v>0.21149100000000001</v>
      </c>
      <c r="N13" s="18">
        <v>0.20119799999999999</v>
      </c>
    </row>
    <row r="14" spans="2:14" ht="15.75" x14ac:dyDescent="0.25">
      <c r="B14" s="22" t="s">
        <v>47</v>
      </c>
      <c r="C14" s="16">
        <v>0.14540800000000001</v>
      </c>
      <c r="D14" s="17">
        <v>0.21019399999999999</v>
      </c>
      <c r="E14" s="17">
        <v>0.17907000000000001</v>
      </c>
      <c r="F14" s="17">
        <v>0.19883700000000001</v>
      </c>
      <c r="G14" s="17">
        <v>0.16533100000000001</v>
      </c>
      <c r="H14" s="18">
        <v>0.16692499999999999</v>
      </c>
      <c r="I14" s="16">
        <v>0.55373399999999995</v>
      </c>
      <c r="J14" s="17">
        <v>0.57911599999999996</v>
      </c>
      <c r="K14" s="17">
        <v>0.334868</v>
      </c>
      <c r="L14" s="17">
        <v>0.37272699999999997</v>
      </c>
      <c r="M14" s="17">
        <v>0.426846</v>
      </c>
      <c r="N14" s="18">
        <v>0.49359500000000001</v>
      </c>
    </row>
    <row r="15" spans="2:14" ht="15.75" x14ac:dyDescent="0.25">
      <c r="B15" s="23" t="s">
        <v>48</v>
      </c>
      <c r="C15" s="19">
        <v>0.37079600000000001</v>
      </c>
      <c r="D15" s="20">
        <v>0.36774800000000002</v>
      </c>
      <c r="E15" s="20">
        <v>0.45796500000000001</v>
      </c>
      <c r="F15" s="20">
        <v>0.38523600000000002</v>
      </c>
      <c r="G15" s="20">
        <v>0.42843999999999999</v>
      </c>
      <c r="H15" s="21">
        <v>0.37710199999999999</v>
      </c>
      <c r="I15" s="19">
        <v>0.41609299999999999</v>
      </c>
      <c r="J15" s="20">
        <v>0.37421399999999999</v>
      </c>
      <c r="K15" s="20">
        <v>0.443222</v>
      </c>
      <c r="L15" s="20">
        <v>0.39982400000000001</v>
      </c>
      <c r="M15" s="20">
        <v>0.47065299999999999</v>
      </c>
      <c r="N15" s="21">
        <v>0.41463100000000003</v>
      </c>
    </row>
  </sheetData>
  <mergeCells count="2">
    <mergeCell ref="C4:H4"/>
    <mergeCell ref="I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opLeftCell="C1" workbookViewId="0">
      <selection activeCell="AB23" sqref="AB23"/>
    </sheetView>
  </sheetViews>
  <sheetFormatPr defaultColWidth="8.85546875" defaultRowHeight="15" x14ac:dyDescent="0.25"/>
  <cols>
    <col min="19" max="19" width="12.42578125" bestFit="1" customWidth="1"/>
  </cols>
  <sheetData>
    <row r="1" spans="1:21" x14ac:dyDescent="0.25">
      <c r="A1" t="s">
        <v>0</v>
      </c>
      <c r="B1">
        <v>23</v>
      </c>
      <c r="C1">
        <v>24</v>
      </c>
    </row>
    <row r="2" spans="1:21" x14ac:dyDescent="0.25">
      <c r="A2" t="s">
        <v>1</v>
      </c>
      <c r="B2">
        <v>34425</v>
      </c>
      <c r="C2">
        <v>44043</v>
      </c>
      <c r="E2">
        <v>8</v>
      </c>
      <c r="F2">
        <f>B20/B2</f>
        <v>1.0210602759622367</v>
      </c>
      <c r="G2">
        <f>(F2-$F$9)/$F$9</f>
        <v>9.6718548852576305</v>
      </c>
    </row>
    <row r="3" spans="1:21" x14ac:dyDescent="0.25">
      <c r="A3" t="s">
        <v>2</v>
      </c>
      <c r="B3">
        <v>38305</v>
      </c>
      <c r="C3">
        <v>41274</v>
      </c>
      <c r="E3">
        <v>4</v>
      </c>
      <c r="F3">
        <f t="shared" ref="F3:F9" si="0">B21/B3</f>
        <v>0.64477222294739589</v>
      </c>
      <c r="G3">
        <f t="shared" ref="G3:G9" si="1">(F3-$F$9)/$F$9</f>
        <v>5.7389905956874925</v>
      </c>
    </row>
    <row r="4" spans="1:21" x14ac:dyDescent="0.25">
      <c r="A4" t="s">
        <v>3</v>
      </c>
      <c r="B4">
        <v>38699</v>
      </c>
      <c r="C4">
        <v>40035</v>
      </c>
      <c r="E4">
        <v>2</v>
      </c>
      <c r="F4">
        <f t="shared" si="0"/>
        <v>0.39021680146773818</v>
      </c>
      <c r="G4">
        <f t="shared" si="1"/>
        <v>3.0784439245064741</v>
      </c>
    </row>
    <row r="5" spans="1:21" x14ac:dyDescent="0.25">
      <c r="A5" t="s">
        <v>4</v>
      </c>
      <c r="B5">
        <v>39170</v>
      </c>
      <c r="C5">
        <v>39578</v>
      </c>
      <c r="E5">
        <v>1</v>
      </c>
      <c r="F5">
        <f t="shared" si="0"/>
        <v>0.30104671942813377</v>
      </c>
      <c r="G5">
        <f t="shared" si="1"/>
        <v>2.1464615547718489</v>
      </c>
    </row>
    <row r="6" spans="1:21" x14ac:dyDescent="0.25">
      <c r="A6" t="s">
        <v>5</v>
      </c>
      <c r="B6">
        <v>39589</v>
      </c>
      <c r="C6">
        <v>35085</v>
      </c>
      <c r="E6">
        <v>0.5</v>
      </c>
      <c r="F6">
        <f t="shared" si="0"/>
        <v>0.18399050241228623</v>
      </c>
      <c r="G6">
        <f t="shared" si="1"/>
        <v>0.92302059754421606</v>
      </c>
    </row>
    <row r="7" spans="1:21" x14ac:dyDescent="0.25">
      <c r="A7" t="s">
        <v>6</v>
      </c>
      <c r="B7">
        <v>39436</v>
      </c>
      <c r="C7">
        <v>36165</v>
      </c>
      <c r="E7">
        <v>0.25</v>
      </c>
      <c r="F7">
        <f t="shared" si="0"/>
        <v>0.12929810325590832</v>
      </c>
      <c r="G7">
        <f t="shared" si="1"/>
        <v>0.35138994961463332</v>
      </c>
    </row>
    <row r="8" spans="1:21" x14ac:dyDescent="0.25">
      <c r="A8" t="s">
        <v>7</v>
      </c>
      <c r="B8">
        <v>40380</v>
      </c>
      <c r="C8">
        <v>31207</v>
      </c>
      <c r="E8">
        <v>0.125</v>
      </c>
      <c r="F8">
        <f t="shared" si="0"/>
        <v>0.11126795443288756</v>
      </c>
      <c r="G8">
        <f t="shared" si="1"/>
        <v>0.16294355097519339</v>
      </c>
    </row>
    <row r="9" spans="1:21" x14ac:dyDescent="0.25">
      <c r="A9" t="s">
        <v>8</v>
      </c>
      <c r="B9">
        <v>42988</v>
      </c>
      <c r="C9">
        <v>32368</v>
      </c>
      <c r="E9">
        <v>0</v>
      </c>
      <c r="F9">
        <f t="shared" si="0"/>
        <v>9.5677863589839027E-2</v>
      </c>
      <c r="G9">
        <f t="shared" si="1"/>
        <v>0</v>
      </c>
    </row>
    <row r="10" spans="1:21" x14ac:dyDescent="0.25">
      <c r="A10" t="s">
        <v>9</v>
      </c>
      <c r="B10">
        <v>43465</v>
      </c>
      <c r="C10">
        <v>36058</v>
      </c>
      <c r="J10" t="s">
        <v>25</v>
      </c>
      <c r="K10" t="s">
        <v>26</v>
      </c>
      <c r="L10" t="s">
        <v>27</v>
      </c>
      <c r="M10" t="s">
        <v>28</v>
      </c>
      <c r="R10" s="11"/>
      <c r="S10" s="11"/>
      <c r="T10" s="9" t="s">
        <v>27</v>
      </c>
      <c r="U10" s="10" t="s">
        <v>28</v>
      </c>
    </row>
    <row r="11" spans="1:21" x14ac:dyDescent="0.25">
      <c r="A11" t="s">
        <v>10</v>
      </c>
      <c r="B11">
        <v>41908</v>
      </c>
      <c r="C11">
        <v>35003</v>
      </c>
      <c r="E11" t="s">
        <v>17</v>
      </c>
      <c r="F11" t="s">
        <v>18</v>
      </c>
      <c r="G11">
        <f>B28/B10</f>
        <v>0.17165535488323938</v>
      </c>
      <c r="H11">
        <f>(G11-$F$9)/$F$9</f>
        <v>0.79409686256277523</v>
      </c>
      <c r="I11">
        <f>(H11*0.8108)-0.2527</f>
        <v>0.39115373616589816</v>
      </c>
      <c r="J11">
        <v>1</v>
      </c>
      <c r="K11">
        <v>2</v>
      </c>
      <c r="L11">
        <f>I11*J11*K11</f>
        <v>0.78230747233179632</v>
      </c>
      <c r="M11">
        <f>(L11/L21)*100</f>
        <v>0.14540848511341559</v>
      </c>
      <c r="R11" s="12" t="s">
        <v>17</v>
      </c>
      <c r="S11" s="12" t="s">
        <v>35</v>
      </c>
      <c r="T11" s="3">
        <v>0.78230747233179632</v>
      </c>
      <c r="U11" s="4">
        <v>0.14540848511341559</v>
      </c>
    </row>
    <row r="12" spans="1:21" x14ac:dyDescent="0.25">
      <c r="A12" t="s">
        <v>11</v>
      </c>
      <c r="B12">
        <v>41319</v>
      </c>
      <c r="C12">
        <v>32218</v>
      </c>
      <c r="F12" t="s">
        <v>18</v>
      </c>
      <c r="G12">
        <f t="shared" ref="G12:G18" si="2">B29/B11</f>
        <v>0.1872912093156438</v>
      </c>
      <c r="H12">
        <f t="shared" ref="H12:H34" si="3">(G12-$F$9)/$F$9</f>
        <v>0.95751872260172521</v>
      </c>
      <c r="I12">
        <f t="shared" ref="I12:I34" si="4">(H12*0.8108)-0.2527</f>
        <v>0.52365618028547889</v>
      </c>
      <c r="J12">
        <v>1</v>
      </c>
      <c r="K12">
        <v>2</v>
      </c>
      <c r="L12">
        <f t="shared" ref="L12:L34" si="5">I12*J12*K12</f>
        <v>1.0473123605709578</v>
      </c>
      <c r="M12">
        <f>(L12/L22)*100</f>
        <v>0.210194113774473</v>
      </c>
      <c r="R12" s="13"/>
      <c r="S12" s="13" t="s">
        <v>35</v>
      </c>
      <c r="T12" s="5">
        <v>1.0473123605709578</v>
      </c>
      <c r="U12" s="6">
        <v>0.210194113774473</v>
      </c>
    </row>
    <row r="13" spans="1:21" x14ac:dyDescent="0.25">
      <c r="A13" t="s">
        <v>12</v>
      </c>
      <c r="B13">
        <v>41743</v>
      </c>
      <c r="C13">
        <v>32645</v>
      </c>
      <c r="F13" t="s">
        <v>19</v>
      </c>
      <c r="G13">
        <f t="shared" si="2"/>
        <v>0.1606524843292432</v>
      </c>
      <c r="H13">
        <f t="shared" si="3"/>
        <v>0.67909773798820972</v>
      </c>
      <c r="I13">
        <f t="shared" si="4"/>
        <v>0.29791244596084049</v>
      </c>
      <c r="J13">
        <v>1</v>
      </c>
      <c r="K13">
        <v>10</v>
      </c>
      <c r="L13">
        <f t="shared" si="5"/>
        <v>2.9791244596084048</v>
      </c>
      <c r="M13">
        <f>(L13/L21)*100</f>
        <v>0.55373365327163093</v>
      </c>
      <c r="R13" s="13"/>
      <c r="S13" s="13" t="s">
        <v>36</v>
      </c>
      <c r="T13" s="5">
        <v>2.9791244596084048</v>
      </c>
      <c r="U13" s="6">
        <v>0.55373365327163093</v>
      </c>
    </row>
    <row r="14" spans="1:21" x14ac:dyDescent="0.25">
      <c r="A14" t="s">
        <v>13</v>
      </c>
      <c r="B14">
        <v>42323</v>
      </c>
      <c r="C14">
        <v>35660</v>
      </c>
      <c r="F14" t="s">
        <v>19</v>
      </c>
      <c r="G14">
        <f t="shared" si="2"/>
        <v>0.15954770859784875</v>
      </c>
      <c r="H14">
        <f t="shared" si="3"/>
        <v>0.66755091106353559</v>
      </c>
      <c r="I14">
        <f t="shared" si="4"/>
        <v>0.28855027869031463</v>
      </c>
      <c r="J14">
        <v>1</v>
      </c>
      <c r="K14">
        <v>10</v>
      </c>
      <c r="L14">
        <f t="shared" si="5"/>
        <v>2.8855027869031464</v>
      </c>
      <c r="M14">
        <f>(L14/L22)*100</f>
        <v>0.57911633999643419</v>
      </c>
      <c r="R14" s="13"/>
      <c r="S14" s="13" t="s">
        <v>36</v>
      </c>
      <c r="T14" s="5">
        <v>2.8855027869031464</v>
      </c>
      <c r="U14" s="6">
        <v>0.57911633999643419</v>
      </c>
    </row>
    <row r="15" spans="1:21" x14ac:dyDescent="0.25">
      <c r="A15" t="s">
        <v>14</v>
      </c>
      <c r="B15">
        <v>42723</v>
      </c>
      <c r="C15">
        <v>36260</v>
      </c>
      <c r="F15" t="s">
        <v>20</v>
      </c>
      <c r="G15">
        <f t="shared" si="2"/>
        <v>0.17286109207759373</v>
      </c>
      <c r="H15">
        <f t="shared" si="3"/>
        <v>0.80669891228582524</v>
      </c>
      <c r="I15">
        <f t="shared" si="4"/>
        <v>0.40137147808134704</v>
      </c>
      <c r="J15">
        <v>1</v>
      </c>
      <c r="K15">
        <v>1000</v>
      </c>
      <c r="L15">
        <f t="shared" si="5"/>
        <v>401.37147808134705</v>
      </c>
      <c r="R15" s="13"/>
      <c r="S15" s="13" t="s">
        <v>37</v>
      </c>
      <c r="T15" s="5">
        <v>401.37147808134705</v>
      </c>
      <c r="U15" s="6"/>
    </row>
    <row r="16" spans="1:21" x14ac:dyDescent="0.25">
      <c r="A16" t="s">
        <v>15</v>
      </c>
      <c r="B16">
        <v>43244</v>
      </c>
      <c r="C16">
        <v>39703</v>
      </c>
      <c r="F16" t="s">
        <v>20</v>
      </c>
      <c r="G16">
        <f t="shared" si="2"/>
        <v>0.1773049645390071</v>
      </c>
      <c r="H16">
        <f t="shared" si="3"/>
        <v>0.85314510469312832</v>
      </c>
      <c r="I16">
        <f t="shared" si="4"/>
        <v>0.43903005088518848</v>
      </c>
      <c r="J16">
        <v>1</v>
      </c>
      <c r="K16">
        <v>1000</v>
      </c>
      <c r="L16">
        <f t="shared" si="5"/>
        <v>439.03005088518847</v>
      </c>
      <c r="R16" s="13"/>
      <c r="S16" s="13" t="s">
        <v>37</v>
      </c>
      <c r="T16" s="5">
        <v>439.03005088518847</v>
      </c>
      <c r="U16" s="6"/>
    </row>
    <row r="17" spans="1:21" x14ac:dyDescent="0.25">
      <c r="A17" t="s">
        <v>16</v>
      </c>
      <c r="B17">
        <v>42250</v>
      </c>
      <c r="C17">
        <v>38858</v>
      </c>
      <c r="F17" t="s">
        <v>21</v>
      </c>
      <c r="G17">
        <f t="shared" si="2"/>
        <v>0.24320136897604291</v>
      </c>
      <c r="H17">
        <f t="shared" si="3"/>
        <v>1.5418770847415835</v>
      </c>
      <c r="I17">
        <f t="shared" si="4"/>
        <v>0.99745394030847589</v>
      </c>
      <c r="J17">
        <v>1</v>
      </c>
      <c r="K17">
        <v>2</v>
      </c>
      <c r="L17">
        <f t="shared" si="5"/>
        <v>1.9949078806169518</v>
      </c>
      <c r="M17">
        <f>(L17/L21)*100</f>
        <v>0.37079606563990058</v>
      </c>
      <c r="R17" s="13"/>
      <c r="S17" s="13" t="s">
        <v>38</v>
      </c>
      <c r="T17" s="5">
        <v>1.9949078806169518</v>
      </c>
      <c r="U17" s="6">
        <v>0.37079606563990058</v>
      </c>
    </row>
    <row r="18" spans="1:21" x14ac:dyDescent="0.25">
      <c r="F18" t="s">
        <v>21</v>
      </c>
      <c r="G18">
        <f t="shared" si="2"/>
        <v>0.23360946745562131</v>
      </c>
      <c r="H18">
        <f t="shared" si="3"/>
        <v>1.4416250393829928</v>
      </c>
      <c r="I18">
        <f t="shared" si="4"/>
        <v>0.91616958193173059</v>
      </c>
      <c r="J18">
        <v>1</v>
      </c>
      <c r="K18">
        <v>2</v>
      </c>
      <c r="L18">
        <f t="shared" si="5"/>
        <v>1.8323391638634612</v>
      </c>
      <c r="M18">
        <f>(L18/L22)*100</f>
        <v>0.36774788609634146</v>
      </c>
      <c r="R18" s="13"/>
      <c r="S18" s="13" t="s">
        <v>38</v>
      </c>
      <c r="T18" s="5">
        <v>1.8323391638634612</v>
      </c>
      <c r="U18" s="6">
        <v>0.36774788609634146</v>
      </c>
    </row>
    <row r="19" spans="1:21" x14ac:dyDescent="0.25">
      <c r="A19" t="s">
        <v>0</v>
      </c>
      <c r="B19">
        <v>23</v>
      </c>
      <c r="C19">
        <v>24</v>
      </c>
      <c r="F19" s="1" t="s">
        <v>22</v>
      </c>
      <c r="G19" s="1">
        <f>C20/C2</f>
        <v>0.14036282723701837</v>
      </c>
      <c r="H19" s="1">
        <f t="shared" si="3"/>
        <v>0.46703555002794694</v>
      </c>
      <c r="I19" s="1">
        <f t="shared" si="4"/>
        <v>0.1259724239626594</v>
      </c>
      <c r="J19" s="1">
        <v>1</v>
      </c>
      <c r="K19" s="1">
        <v>10</v>
      </c>
      <c r="L19" s="1">
        <f t="shared" si="5"/>
        <v>1.259724239626594</v>
      </c>
      <c r="M19" s="1">
        <f>(L19/L21)*100</f>
        <v>0.23414654700762383</v>
      </c>
      <c r="O19" s="1" t="s">
        <v>34</v>
      </c>
      <c r="R19" s="13"/>
      <c r="S19" s="13" t="s">
        <v>39</v>
      </c>
      <c r="T19" s="5">
        <v>2.2386094748176082</v>
      </c>
      <c r="U19" s="6">
        <f>(T19/T21)*100</f>
        <v>0.41609319098477054</v>
      </c>
    </row>
    <row r="20" spans="1:21" x14ac:dyDescent="0.25">
      <c r="A20" t="s">
        <v>1</v>
      </c>
      <c r="B20">
        <v>35150</v>
      </c>
      <c r="C20">
        <v>6182</v>
      </c>
      <c r="F20" s="1" t="s">
        <v>22</v>
      </c>
      <c r="G20" s="1">
        <f t="shared" ref="G20:G34" si="6">C21/C3</f>
        <v>0.13492755729999514</v>
      </c>
      <c r="H20" s="1">
        <f t="shared" si="3"/>
        <v>0.41022753056459788</v>
      </c>
      <c r="I20" s="1">
        <f t="shared" si="4"/>
        <v>7.9912481781775957E-2</v>
      </c>
      <c r="J20" s="1">
        <v>1</v>
      </c>
      <c r="K20" s="1">
        <v>10</v>
      </c>
      <c r="L20" s="1">
        <f t="shared" si="5"/>
        <v>0.79912481781775957</v>
      </c>
      <c r="M20" s="1">
        <f>(L20/L22)*100</f>
        <v>0.16038322395509505</v>
      </c>
      <c r="R20" s="13"/>
      <c r="S20" s="13" t="s">
        <v>39</v>
      </c>
      <c r="T20" s="5">
        <v>1.864557791254756</v>
      </c>
      <c r="U20" s="6">
        <f>(T20/T22)*100</f>
        <v>0.37421411917684405</v>
      </c>
    </row>
    <row r="21" spans="1:21" x14ac:dyDescent="0.25">
      <c r="A21" t="s">
        <v>2</v>
      </c>
      <c r="B21">
        <v>24698</v>
      </c>
      <c r="C21">
        <v>5569</v>
      </c>
      <c r="F21" t="s">
        <v>23</v>
      </c>
      <c r="G21">
        <f t="shared" si="6"/>
        <v>0.18898463844136382</v>
      </c>
      <c r="H21">
        <f t="shared" si="3"/>
        <v>0.97521800080655185</v>
      </c>
      <c r="I21">
        <f t="shared" si="4"/>
        <v>0.53800675505395223</v>
      </c>
      <c r="J21">
        <v>1</v>
      </c>
      <c r="K21">
        <v>1000</v>
      </c>
      <c r="L21">
        <f t="shared" si="5"/>
        <v>538.00675505395225</v>
      </c>
      <c r="R21" s="13"/>
      <c r="S21" s="13" t="s">
        <v>40</v>
      </c>
      <c r="T21" s="5">
        <v>538.00675505395225</v>
      </c>
      <c r="U21" s="6"/>
    </row>
    <row r="22" spans="1:21" x14ac:dyDescent="0.25">
      <c r="A22" t="s">
        <v>3</v>
      </c>
      <c r="B22">
        <v>15101</v>
      </c>
      <c r="C22">
        <v>7566</v>
      </c>
      <c r="F22" t="s">
        <v>23</v>
      </c>
      <c r="G22">
        <f t="shared" si="6"/>
        <v>0.18429430491687301</v>
      </c>
      <c r="H22">
        <f t="shared" si="3"/>
        <v>0.9261958618445264</v>
      </c>
      <c r="I22">
        <f t="shared" si="4"/>
        <v>0.49825960478354198</v>
      </c>
      <c r="J22">
        <v>1</v>
      </c>
      <c r="K22">
        <v>1000</v>
      </c>
      <c r="L22">
        <f t="shared" si="5"/>
        <v>498.25960478354199</v>
      </c>
      <c r="R22" s="14"/>
      <c r="S22" s="14" t="s">
        <v>40</v>
      </c>
      <c r="T22" s="7">
        <v>498.25960478354199</v>
      </c>
      <c r="U22" s="8"/>
    </row>
    <row r="23" spans="1:21" x14ac:dyDescent="0.25">
      <c r="A23" t="s">
        <v>4</v>
      </c>
      <c r="B23">
        <v>11792</v>
      </c>
      <c r="C23">
        <v>7294</v>
      </c>
      <c r="E23" t="s">
        <v>24</v>
      </c>
      <c r="F23" t="s">
        <v>18</v>
      </c>
      <c r="G23">
        <f>C24/C6</f>
        <v>0.26945988314094343</v>
      </c>
      <c r="H23">
        <f t="shared" si="3"/>
        <v>1.8163242053155544</v>
      </c>
      <c r="I23">
        <f t="shared" si="4"/>
        <v>1.2199756656698515</v>
      </c>
      <c r="J23">
        <v>0.5</v>
      </c>
      <c r="K23">
        <v>1</v>
      </c>
      <c r="L23">
        <f t="shared" si="5"/>
        <v>0.60998783283492575</v>
      </c>
      <c r="M23">
        <f>(L23/L27)*100</f>
        <v>3.5177904982960986E-2</v>
      </c>
      <c r="R23" s="12" t="s">
        <v>24</v>
      </c>
      <c r="S23" s="12" t="s">
        <v>35</v>
      </c>
      <c r="T23" s="3">
        <v>0.60998783283492575</v>
      </c>
      <c r="U23" s="4">
        <v>3.5177904982960986E-2</v>
      </c>
    </row>
    <row r="24" spans="1:21" x14ac:dyDescent="0.25">
      <c r="A24" t="s">
        <v>5</v>
      </c>
      <c r="B24">
        <v>7284</v>
      </c>
      <c r="C24">
        <v>9454</v>
      </c>
      <c r="F24" t="s">
        <v>18</v>
      </c>
      <c r="G24">
        <f t="shared" si="6"/>
        <v>0.26340384349509194</v>
      </c>
      <c r="H24">
        <f t="shared" si="3"/>
        <v>1.7530280632548045</v>
      </c>
      <c r="I24">
        <f t="shared" si="4"/>
        <v>1.1686551536869956</v>
      </c>
      <c r="J24">
        <v>0.5</v>
      </c>
      <c r="K24">
        <v>1</v>
      </c>
      <c r="L24">
        <f t="shared" si="5"/>
        <v>0.58432757684349779</v>
      </c>
      <c r="M24">
        <f>(L24/L28)*100</f>
        <v>3.1232257240209584E-2</v>
      </c>
      <c r="R24" s="13"/>
      <c r="S24" s="13" t="s">
        <v>35</v>
      </c>
      <c r="T24" s="5">
        <v>0.58432757684349779</v>
      </c>
      <c r="U24" s="6">
        <v>3.1232257240209584E-2</v>
      </c>
    </row>
    <row r="25" spans="1:21" x14ac:dyDescent="0.25">
      <c r="A25" t="s">
        <v>6</v>
      </c>
      <c r="B25">
        <v>5099</v>
      </c>
      <c r="C25">
        <v>9526</v>
      </c>
      <c r="F25" s="1" t="s">
        <v>19</v>
      </c>
      <c r="G25" s="1">
        <f t="shared" si="6"/>
        <v>1.3660717146793988</v>
      </c>
      <c r="H25" s="1">
        <f t="shared" si="3"/>
        <v>13.27782418444882</v>
      </c>
      <c r="I25" s="1">
        <f t="shared" si="4"/>
        <v>10.512959848751102</v>
      </c>
      <c r="J25" s="1">
        <v>0.5</v>
      </c>
      <c r="K25" s="1">
        <v>2</v>
      </c>
      <c r="L25" s="1">
        <f t="shared" si="5"/>
        <v>10.512959848751102</v>
      </c>
      <c r="M25" s="1">
        <f>(L25/L27)*100</f>
        <v>0.60628078584828349</v>
      </c>
      <c r="R25" s="13"/>
      <c r="S25" s="13" t="s">
        <v>36</v>
      </c>
      <c r="T25" s="5">
        <v>3.6252287085212389</v>
      </c>
      <c r="U25" s="6">
        <f>(T25/T27)*100</f>
        <v>0.20906638490996587</v>
      </c>
    </row>
    <row r="26" spans="1:21" x14ac:dyDescent="0.25">
      <c r="A26" t="s">
        <v>7</v>
      </c>
      <c r="B26">
        <v>4493</v>
      </c>
      <c r="C26">
        <v>42631</v>
      </c>
      <c r="F26" s="1" t="s">
        <v>19</v>
      </c>
      <c r="G26" s="1">
        <f t="shared" si="6"/>
        <v>1.3407686604053386</v>
      </c>
      <c r="H26" s="1">
        <f t="shared" si="3"/>
        <v>13.013363280696497</v>
      </c>
      <c r="I26" s="1">
        <f t="shared" si="4"/>
        <v>10.298534947988719</v>
      </c>
      <c r="J26" s="1">
        <v>0.5</v>
      </c>
      <c r="K26" s="1">
        <v>2</v>
      </c>
      <c r="L26" s="1">
        <f t="shared" si="5"/>
        <v>10.298534947988719</v>
      </c>
      <c r="M26" s="1">
        <f>(L26/L28)*100</f>
        <v>0.55045578103704607</v>
      </c>
      <c r="R26" s="13"/>
      <c r="S26" s="13" t="s">
        <v>36</v>
      </c>
      <c r="T26" s="5">
        <v>3.5605551761271248</v>
      </c>
      <c r="U26" s="6">
        <f>(T26/T28)*100</f>
        <v>0.19031135887763562</v>
      </c>
    </row>
    <row r="27" spans="1:21" x14ac:dyDescent="0.25">
      <c r="A27" t="s">
        <v>8</v>
      </c>
      <c r="B27">
        <v>4113</v>
      </c>
      <c r="C27">
        <v>43398</v>
      </c>
      <c r="F27" t="s">
        <v>20</v>
      </c>
      <c r="G27">
        <f t="shared" si="6"/>
        <v>0.94397914471129851</v>
      </c>
      <c r="H27">
        <f t="shared" si="3"/>
        <v>8.8662230665814015</v>
      </c>
      <c r="I27">
        <f t="shared" si="4"/>
        <v>6.9360336623842</v>
      </c>
      <c r="J27">
        <v>0.5</v>
      </c>
      <c r="K27">
        <v>500</v>
      </c>
      <c r="L27">
        <f t="shared" si="5"/>
        <v>1734.0084155960501</v>
      </c>
      <c r="R27" s="13"/>
      <c r="S27" s="13" t="s">
        <v>37</v>
      </c>
      <c r="T27" s="5">
        <v>1734.0084155960501</v>
      </c>
      <c r="U27" s="6"/>
    </row>
    <row r="28" spans="1:21" x14ac:dyDescent="0.25">
      <c r="A28" t="s">
        <v>9</v>
      </c>
      <c r="B28">
        <v>7461</v>
      </c>
      <c r="C28">
        <v>34038</v>
      </c>
      <c r="F28" t="s">
        <v>20</v>
      </c>
      <c r="G28">
        <f t="shared" si="6"/>
        <v>1.0085992629203211</v>
      </c>
      <c r="H28">
        <f t="shared" si="3"/>
        <v>9.5416156368633036</v>
      </c>
      <c r="I28">
        <f t="shared" si="4"/>
        <v>7.4836419583687661</v>
      </c>
      <c r="J28">
        <v>0.5</v>
      </c>
      <c r="K28">
        <v>500</v>
      </c>
      <c r="L28">
        <f t="shared" si="5"/>
        <v>1870.9104895921914</v>
      </c>
      <c r="R28" s="13"/>
      <c r="S28" s="13" t="s">
        <v>37</v>
      </c>
      <c r="T28" s="5">
        <v>1870.9104895921914</v>
      </c>
      <c r="U28" s="6"/>
    </row>
    <row r="29" spans="1:21" x14ac:dyDescent="0.25">
      <c r="A29" t="s">
        <v>10</v>
      </c>
      <c r="B29">
        <v>7849</v>
      </c>
      <c r="C29">
        <v>35304</v>
      </c>
      <c r="F29" s="1" t="s">
        <v>21</v>
      </c>
      <c r="G29" s="1">
        <f t="shared" si="6"/>
        <v>1.2738531255819727</v>
      </c>
      <c r="H29" s="1">
        <f t="shared" si="3"/>
        <v>12.313979616464342</v>
      </c>
      <c r="I29" s="1">
        <f t="shared" si="4"/>
        <v>9.7314746730292878</v>
      </c>
      <c r="J29" s="1">
        <v>0.5</v>
      </c>
      <c r="K29" s="1">
        <v>1</v>
      </c>
      <c r="L29" s="1">
        <f t="shared" si="5"/>
        <v>4.8657373365146439</v>
      </c>
      <c r="M29" s="1">
        <f>(L29/L33)*100</f>
        <v>0.3083392936126963</v>
      </c>
      <c r="R29" s="13"/>
      <c r="S29" s="13" t="s">
        <v>38</v>
      </c>
      <c r="T29" s="5">
        <v>2.1345494172158039</v>
      </c>
      <c r="U29" s="6">
        <f>(T29/T33)*100</f>
        <v>0.13526530800307468</v>
      </c>
    </row>
    <row r="30" spans="1:21" x14ac:dyDescent="0.25">
      <c r="A30" t="s">
        <v>11</v>
      </c>
      <c r="B30">
        <v>6638</v>
      </c>
      <c r="C30">
        <v>41041</v>
      </c>
      <c r="F30" s="1" t="s">
        <v>21</v>
      </c>
      <c r="G30" s="1">
        <f t="shared" si="6"/>
        <v>1.3250114872109051</v>
      </c>
      <c r="H30" s="1">
        <f t="shared" si="3"/>
        <v>12.848673428694966</v>
      </c>
      <c r="I30" s="1">
        <f t="shared" si="4"/>
        <v>10.165004415985877</v>
      </c>
      <c r="J30" s="1">
        <v>0.5</v>
      </c>
      <c r="K30" s="1">
        <v>1</v>
      </c>
      <c r="L30" s="1">
        <f t="shared" si="5"/>
        <v>5.0825022079929383</v>
      </c>
      <c r="M30" s="1">
        <f>(L30/L34)*100</f>
        <v>0.32513714757095313</v>
      </c>
      <c r="R30" s="13"/>
      <c r="S30" s="13" t="s">
        <v>38</v>
      </c>
      <c r="T30" s="5">
        <v>2.2663711059265443</v>
      </c>
      <c r="U30" s="6">
        <f>(T30/T34)*100</f>
        <v>0.14498398752475405</v>
      </c>
    </row>
    <row r="31" spans="1:21" x14ac:dyDescent="0.25">
      <c r="A31" t="s">
        <v>12</v>
      </c>
      <c r="B31">
        <v>6660</v>
      </c>
      <c r="C31">
        <v>43255</v>
      </c>
      <c r="F31" t="s">
        <v>22</v>
      </c>
      <c r="G31">
        <f t="shared" si="6"/>
        <v>0.93418395961862033</v>
      </c>
      <c r="H31">
        <f t="shared" si="3"/>
        <v>8.7638463545065051</v>
      </c>
      <c r="I31">
        <f t="shared" si="4"/>
        <v>6.8530266242338742</v>
      </c>
      <c r="J31">
        <v>0.5</v>
      </c>
      <c r="K31">
        <v>2</v>
      </c>
      <c r="L31">
        <f t="shared" si="5"/>
        <v>6.8530266242338742</v>
      </c>
      <c r="M31">
        <f>(L31/L33)*100</f>
        <v>0.43427280230849225</v>
      </c>
      <c r="R31" s="13"/>
      <c r="S31" s="13" t="s">
        <v>39</v>
      </c>
      <c r="T31" s="5">
        <v>6.8530266242338742</v>
      </c>
      <c r="U31" s="6">
        <v>0.43427280230849225</v>
      </c>
    </row>
    <row r="32" spans="1:21" x14ac:dyDescent="0.25">
      <c r="A32" t="s">
        <v>13</v>
      </c>
      <c r="B32">
        <v>7316</v>
      </c>
      <c r="C32">
        <v>33313</v>
      </c>
      <c r="F32" t="s">
        <v>22</v>
      </c>
      <c r="G32">
        <f t="shared" si="6"/>
        <v>0.94740761169332599</v>
      </c>
      <c r="H32">
        <f t="shared" si="3"/>
        <v>8.9020565065579138</v>
      </c>
      <c r="I32">
        <f t="shared" si="4"/>
        <v>6.9650874155171563</v>
      </c>
      <c r="J32">
        <v>0.5</v>
      </c>
      <c r="K32">
        <v>2</v>
      </c>
      <c r="L32">
        <f t="shared" si="5"/>
        <v>6.9650874155171563</v>
      </c>
      <c r="M32">
        <f>(L32/L34)*100</f>
        <v>0.44556963522852577</v>
      </c>
      <c r="R32" s="13"/>
      <c r="S32" s="13" t="s">
        <v>39</v>
      </c>
      <c r="T32" s="5">
        <v>6.9650874155171563</v>
      </c>
      <c r="U32" s="6">
        <v>0.44556963522852577</v>
      </c>
    </row>
    <row r="33" spans="1:21" x14ac:dyDescent="0.25">
      <c r="A33" t="s">
        <v>14</v>
      </c>
      <c r="B33">
        <v>7575</v>
      </c>
      <c r="C33">
        <v>34353</v>
      </c>
      <c r="F33" t="s">
        <v>23</v>
      </c>
      <c r="G33">
        <f>C34/C16</f>
        <v>0.87036244112535577</v>
      </c>
      <c r="H33">
        <f t="shared" si="3"/>
        <v>8.0968005395324081</v>
      </c>
      <c r="I33">
        <f t="shared" si="4"/>
        <v>6.3121858774528761</v>
      </c>
      <c r="J33">
        <v>0.5</v>
      </c>
      <c r="K33">
        <v>500</v>
      </c>
      <c r="L33">
        <f t="shared" si="5"/>
        <v>1578.0464693632191</v>
      </c>
      <c r="R33" s="13"/>
      <c r="S33" s="13" t="s">
        <v>40</v>
      </c>
      <c r="T33" s="5">
        <v>1578.0464693632191</v>
      </c>
      <c r="U33" s="6"/>
    </row>
    <row r="34" spans="1:21" x14ac:dyDescent="0.25">
      <c r="A34" t="s">
        <v>15</v>
      </c>
      <c r="B34">
        <v>10517</v>
      </c>
      <c r="C34">
        <v>34556</v>
      </c>
      <c r="F34" t="s">
        <v>23</v>
      </c>
      <c r="G34">
        <f t="shared" si="6"/>
        <v>0.86334860260435431</v>
      </c>
      <c r="H34">
        <f t="shared" si="3"/>
        <v>8.0234937341979045</v>
      </c>
      <c r="I34">
        <f t="shared" si="4"/>
        <v>6.252748719687661</v>
      </c>
      <c r="J34">
        <v>0.5</v>
      </c>
      <c r="K34">
        <v>500</v>
      </c>
      <c r="L34">
        <f t="shared" si="5"/>
        <v>1563.1871799219152</v>
      </c>
      <c r="R34" s="14"/>
      <c r="S34" s="14" t="s">
        <v>40</v>
      </c>
      <c r="T34" s="7">
        <v>1563.1871799219152</v>
      </c>
      <c r="U34" s="8"/>
    </row>
    <row r="35" spans="1:21" x14ac:dyDescent="0.25">
      <c r="A35" t="s">
        <v>16</v>
      </c>
      <c r="B35">
        <v>9870</v>
      </c>
      <c r="C35">
        <v>33548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J10" sqref="J10:J16"/>
    </sheetView>
  </sheetViews>
  <sheetFormatPr defaultColWidth="8.85546875" defaultRowHeight="15" x14ac:dyDescent="0.25"/>
  <cols>
    <col min="1" max="1" width="30.7109375" bestFit="1" customWidth="1"/>
  </cols>
  <sheetData>
    <row r="1" spans="1:10" x14ac:dyDescent="0.25">
      <c r="A1" t="s">
        <v>29</v>
      </c>
      <c r="B1">
        <v>4</v>
      </c>
    </row>
    <row r="2" spans="1:10" x14ac:dyDescent="0.25">
      <c r="A2" t="s">
        <v>1</v>
      </c>
      <c r="B2">
        <v>30446</v>
      </c>
      <c r="D2">
        <v>8</v>
      </c>
      <c r="E2">
        <f>B20/B2</f>
        <v>1.6607764566773962</v>
      </c>
      <c r="F2">
        <f>(E2-$E$9)/$E$9</f>
        <v>11.58789997845949</v>
      </c>
    </row>
    <row r="3" spans="1:10" x14ac:dyDescent="0.25">
      <c r="A3" t="s">
        <v>2</v>
      </c>
      <c r="B3">
        <v>32156</v>
      </c>
      <c r="D3">
        <v>4</v>
      </c>
      <c r="E3">
        <f t="shared" ref="E3:E9" si="0">B21/B3</f>
        <v>0.97947505908695109</v>
      </c>
      <c r="F3">
        <f t="shared" ref="F3:F9" si="1">(E3-$E$9)/$E$9</f>
        <v>6.4239576468040198</v>
      </c>
    </row>
    <row r="4" spans="1:10" x14ac:dyDescent="0.25">
      <c r="A4" t="s">
        <v>3</v>
      </c>
      <c r="B4">
        <v>37793</v>
      </c>
      <c r="D4">
        <v>2</v>
      </c>
      <c r="E4">
        <f t="shared" si="0"/>
        <v>0.5889185828063398</v>
      </c>
      <c r="F4">
        <f t="shared" si="1"/>
        <v>3.4637242935473123</v>
      </c>
    </row>
    <row r="5" spans="1:10" x14ac:dyDescent="0.25">
      <c r="A5" t="s">
        <v>4</v>
      </c>
      <c r="B5">
        <v>38995</v>
      </c>
      <c r="D5">
        <v>1</v>
      </c>
      <c r="E5">
        <f t="shared" si="0"/>
        <v>0.32186177715091679</v>
      </c>
      <c r="F5">
        <f t="shared" si="1"/>
        <v>1.4395600271036177</v>
      </c>
    </row>
    <row r="6" spans="1:10" x14ac:dyDescent="0.25">
      <c r="A6" t="s">
        <v>5</v>
      </c>
      <c r="B6">
        <v>39610</v>
      </c>
      <c r="D6">
        <v>0.5</v>
      </c>
      <c r="E6">
        <f t="shared" si="0"/>
        <v>0.24450896238323655</v>
      </c>
      <c r="F6">
        <f t="shared" si="1"/>
        <v>0.85326227978613822</v>
      </c>
    </row>
    <row r="7" spans="1:10" x14ac:dyDescent="0.25">
      <c r="A7" t="s">
        <v>6</v>
      </c>
      <c r="B7">
        <v>40197</v>
      </c>
      <c r="D7">
        <v>0.25</v>
      </c>
      <c r="E7">
        <f t="shared" si="0"/>
        <v>0.1808841455830037</v>
      </c>
      <c r="F7">
        <f t="shared" si="1"/>
        <v>0.37101626358751466</v>
      </c>
    </row>
    <row r="8" spans="1:10" x14ac:dyDescent="0.25">
      <c r="A8" t="s">
        <v>7</v>
      </c>
      <c r="B8">
        <v>42119</v>
      </c>
      <c r="D8">
        <v>0.125</v>
      </c>
      <c r="E8">
        <f t="shared" si="0"/>
        <v>0.15686507277000877</v>
      </c>
      <c r="F8">
        <f t="shared" si="1"/>
        <v>0.18896305291628054</v>
      </c>
    </row>
    <row r="9" spans="1:10" x14ac:dyDescent="0.25">
      <c r="A9" t="s">
        <v>8</v>
      </c>
      <c r="B9">
        <v>41983</v>
      </c>
      <c r="D9">
        <v>0</v>
      </c>
      <c r="E9">
        <f t="shared" si="0"/>
        <v>0.13193435438153539</v>
      </c>
      <c r="F9">
        <f t="shared" si="1"/>
        <v>0</v>
      </c>
    </row>
    <row r="10" spans="1:10" x14ac:dyDescent="0.25">
      <c r="A10" t="s">
        <v>9</v>
      </c>
      <c r="B10">
        <v>42770</v>
      </c>
      <c r="G10" t="s">
        <v>33</v>
      </c>
      <c r="H10" t="s">
        <v>25</v>
      </c>
      <c r="I10" t="s">
        <v>26</v>
      </c>
      <c r="J10" s="2" t="s">
        <v>27</v>
      </c>
    </row>
    <row r="11" spans="1:10" x14ac:dyDescent="0.25">
      <c r="A11" t="s">
        <v>10</v>
      </c>
      <c r="B11">
        <v>43159</v>
      </c>
      <c r="D11" t="s">
        <v>30</v>
      </c>
      <c r="E11">
        <f>B28/B10</f>
        <v>0.2342062193126023</v>
      </c>
      <c r="F11">
        <f>(E11-$E$9)/$E$9</f>
        <v>0.77517236060678496</v>
      </c>
      <c r="G11">
        <f>(F11*0.6782)-0.078</f>
        <v>0.4477218949635216</v>
      </c>
      <c r="H11">
        <v>1</v>
      </c>
      <c r="I11">
        <v>5</v>
      </c>
      <c r="J11" s="2">
        <f>G11*H11*I11</f>
        <v>2.2386094748176082</v>
      </c>
    </row>
    <row r="12" spans="1:10" x14ac:dyDescent="0.25">
      <c r="A12" t="s">
        <v>11</v>
      </c>
      <c r="B12">
        <v>36511</v>
      </c>
      <c r="E12">
        <f>B29/B11</f>
        <v>0.21965291132788062</v>
      </c>
      <c r="F12">
        <f t="shared" ref="F12:F16" si="2">(E12-$E$9)/$E$9</f>
        <v>0.66486516993652489</v>
      </c>
      <c r="G12">
        <f t="shared" ref="G12:G16" si="3">(F12*0.6782)-0.078</f>
        <v>0.37291155825095118</v>
      </c>
      <c r="H12">
        <v>1</v>
      </c>
      <c r="I12">
        <v>5</v>
      </c>
      <c r="J12" s="2">
        <f t="shared" ref="J12:J16" si="4">G12*H12*I12</f>
        <v>1.864557791254756</v>
      </c>
    </row>
    <row r="13" spans="1:10" x14ac:dyDescent="0.25">
      <c r="A13" t="s">
        <v>12</v>
      </c>
      <c r="B13">
        <v>37033</v>
      </c>
      <c r="D13" t="s">
        <v>31</v>
      </c>
      <c r="E13">
        <f t="shared" ref="E13:E16" si="5">B30/B12</f>
        <v>0.85234586836843695</v>
      </c>
      <c r="F13">
        <f t="shared" si="2"/>
        <v>5.4603785144813308</v>
      </c>
      <c r="G13">
        <f t="shared" si="3"/>
        <v>3.6252287085212389</v>
      </c>
      <c r="H13">
        <v>0.5</v>
      </c>
      <c r="I13">
        <v>2</v>
      </c>
      <c r="J13" s="2">
        <f t="shared" si="4"/>
        <v>3.6252287085212389</v>
      </c>
    </row>
    <row r="14" spans="1:10" x14ac:dyDescent="0.25">
      <c r="A14" t="s">
        <v>13</v>
      </c>
      <c r="B14">
        <v>40085</v>
      </c>
      <c r="E14">
        <f t="shared" si="5"/>
        <v>0.83976453433424247</v>
      </c>
      <c r="F14">
        <f t="shared" si="2"/>
        <v>5.3650179535935187</v>
      </c>
      <c r="G14">
        <f t="shared" si="3"/>
        <v>3.5605551761271248</v>
      </c>
      <c r="H14">
        <v>0.5</v>
      </c>
      <c r="I14">
        <v>2</v>
      </c>
      <c r="J14" s="2">
        <f t="shared" si="4"/>
        <v>3.5605551761271248</v>
      </c>
    </row>
    <row r="15" spans="1:10" x14ac:dyDescent="0.25">
      <c r="A15" t="s">
        <v>14</v>
      </c>
      <c r="B15">
        <v>38597</v>
      </c>
      <c r="D15" t="s">
        <v>32</v>
      </c>
      <c r="E15">
        <f t="shared" si="5"/>
        <v>0.56235499563427715</v>
      </c>
      <c r="F15">
        <f t="shared" si="2"/>
        <v>3.2623848676139837</v>
      </c>
      <c r="G15">
        <f t="shared" si="3"/>
        <v>2.1345494172158039</v>
      </c>
      <c r="H15">
        <v>0.5</v>
      </c>
      <c r="I15">
        <v>2</v>
      </c>
      <c r="J15" s="2">
        <f t="shared" si="4"/>
        <v>2.1345494172158039</v>
      </c>
    </row>
    <row r="16" spans="1:10" x14ac:dyDescent="0.25">
      <c r="A16" t="s">
        <v>15</v>
      </c>
      <c r="B16">
        <v>678</v>
      </c>
      <c r="E16">
        <f t="shared" si="5"/>
        <v>0.58799906728502216</v>
      </c>
      <c r="F16">
        <f t="shared" si="2"/>
        <v>3.4567548008353643</v>
      </c>
      <c r="G16">
        <f t="shared" si="3"/>
        <v>2.2663711059265443</v>
      </c>
      <c r="H16">
        <v>0.5</v>
      </c>
      <c r="I16">
        <v>2</v>
      </c>
      <c r="J16" s="2">
        <f t="shared" si="4"/>
        <v>2.2663711059265443</v>
      </c>
    </row>
    <row r="17" spans="1:2" x14ac:dyDescent="0.25">
      <c r="A17" t="s">
        <v>16</v>
      </c>
      <c r="B17">
        <v>661</v>
      </c>
    </row>
    <row r="19" spans="1:2" x14ac:dyDescent="0.25">
      <c r="A19" t="s">
        <v>0</v>
      </c>
      <c r="B19">
        <v>4</v>
      </c>
    </row>
    <row r="20" spans="1:2" x14ac:dyDescent="0.25">
      <c r="A20" t="s">
        <v>1</v>
      </c>
      <c r="B20">
        <v>50564</v>
      </c>
    </row>
    <row r="21" spans="1:2" x14ac:dyDescent="0.25">
      <c r="A21" t="s">
        <v>2</v>
      </c>
      <c r="B21">
        <v>31496</v>
      </c>
    </row>
    <row r="22" spans="1:2" x14ac:dyDescent="0.25">
      <c r="A22" t="s">
        <v>3</v>
      </c>
      <c r="B22">
        <v>22257</v>
      </c>
    </row>
    <row r="23" spans="1:2" x14ac:dyDescent="0.25">
      <c r="A23" t="s">
        <v>4</v>
      </c>
      <c r="B23">
        <v>12551</v>
      </c>
    </row>
    <row r="24" spans="1:2" x14ac:dyDescent="0.25">
      <c r="A24" t="s">
        <v>5</v>
      </c>
      <c r="B24">
        <v>9685</v>
      </c>
    </row>
    <row r="25" spans="1:2" x14ac:dyDescent="0.25">
      <c r="A25" t="s">
        <v>6</v>
      </c>
      <c r="B25">
        <v>7271</v>
      </c>
    </row>
    <row r="26" spans="1:2" x14ac:dyDescent="0.25">
      <c r="A26" t="s">
        <v>7</v>
      </c>
      <c r="B26">
        <v>6607</v>
      </c>
    </row>
    <row r="27" spans="1:2" x14ac:dyDescent="0.25">
      <c r="A27" t="s">
        <v>8</v>
      </c>
      <c r="B27">
        <v>5539</v>
      </c>
    </row>
    <row r="28" spans="1:2" x14ac:dyDescent="0.25">
      <c r="A28" t="s">
        <v>9</v>
      </c>
      <c r="B28">
        <v>10017</v>
      </c>
    </row>
    <row r="29" spans="1:2" x14ac:dyDescent="0.25">
      <c r="A29" t="s">
        <v>10</v>
      </c>
      <c r="B29">
        <v>9480</v>
      </c>
    </row>
    <row r="30" spans="1:2" x14ac:dyDescent="0.25">
      <c r="A30" t="s">
        <v>11</v>
      </c>
      <c r="B30">
        <v>31120</v>
      </c>
    </row>
    <row r="31" spans="1:2" x14ac:dyDescent="0.25">
      <c r="A31" t="s">
        <v>12</v>
      </c>
      <c r="B31">
        <v>31099</v>
      </c>
    </row>
    <row r="32" spans="1:2" x14ac:dyDescent="0.25">
      <c r="A32" t="s">
        <v>13</v>
      </c>
      <c r="B32">
        <v>22542</v>
      </c>
    </row>
    <row r="33" spans="1:2" x14ac:dyDescent="0.25">
      <c r="A33" t="s">
        <v>14</v>
      </c>
      <c r="B33">
        <v>22695</v>
      </c>
    </row>
    <row r="34" spans="1:2" x14ac:dyDescent="0.25">
      <c r="A34" t="s">
        <v>15</v>
      </c>
      <c r="B34">
        <v>1640</v>
      </c>
    </row>
    <row r="35" spans="1:2" x14ac:dyDescent="0.25">
      <c r="A35" t="s">
        <v>16</v>
      </c>
      <c r="B35">
        <v>1349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F078-1298-5642-9D4F-532E4790B8B8}">
  <dimension ref="A1:M37"/>
  <sheetViews>
    <sheetView topLeftCell="A4" workbookViewId="0">
      <selection activeCell="K31" sqref="K31"/>
    </sheetView>
  </sheetViews>
  <sheetFormatPr defaultColWidth="8.85546875" defaultRowHeight="15" x14ac:dyDescent="0.25"/>
  <sheetData>
    <row r="1" spans="1:13" x14ac:dyDescent="0.25">
      <c r="A1" t="s">
        <v>0</v>
      </c>
      <c r="B1">
        <v>5</v>
      </c>
      <c r="C1">
        <v>6</v>
      </c>
    </row>
    <row r="2" spans="1:13" x14ac:dyDescent="0.25">
      <c r="A2" t="s">
        <v>1</v>
      </c>
      <c r="B2">
        <v>33998</v>
      </c>
      <c r="C2">
        <v>42990</v>
      </c>
      <c r="E2">
        <v>8</v>
      </c>
      <c r="F2">
        <f>B20/B2</f>
        <v>1.2709277016295075</v>
      </c>
      <c r="G2">
        <f>(F2-$F$9)/$F$9</f>
        <v>9.8418770321726505</v>
      </c>
    </row>
    <row r="3" spans="1:13" x14ac:dyDescent="0.25">
      <c r="A3" t="s">
        <v>2</v>
      </c>
      <c r="B3">
        <v>37819</v>
      </c>
      <c r="C3">
        <v>42046</v>
      </c>
      <c r="E3">
        <v>4</v>
      </c>
      <c r="F3">
        <f t="shared" ref="F3:F9" si="0">B21/B3</f>
        <v>0.69629022449033551</v>
      </c>
      <c r="G3">
        <f t="shared" ref="G3:G9" si="1">(F3-$F$9)/$F$9</f>
        <v>4.9398288218512452</v>
      </c>
    </row>
    <row r="4" spans="1:13" x14ac:dyDescent="0.25">
      <c r="A4" t="s">
        <v>3</v>
      </c>
      <c r="B4">
        <v>39205</v>
      </c>
      <c r="C4">
        <v>40928</v>
      </c>
      <c r="E4">
        <v>2</v>
      </c>
      <c r="F4">
        <f t="shared" si="0"/>
        <v>0.50205330952684601</v>
      </c>
      <c r="G4">
        <f t="shared" si="1"/>
        <v>3.2828559315423163</v>
      </c>
    </row>
    <row r="5" spans="1:13" x14ac:dyDescent="0.25">
      <c r="A5" t="s">
        <v>4</v>
      </c>
      <c r="B5">
        <v>40179</v>
      </c>
      <c r="C5">
        <v>40132</v>
      </c>
      <c r="E5">
        <v>1</v>
      </c>
      <c r="F5">
        <f t="shared" si="0"/>
        <v>0.30667761766096718</v>
      </c>
      <c r="G5">
        <f t="shared" si="1"/>
        <v>1.6161685003299557</v>
      </c>
    </row>
    <row r="6" spans="1:13" x14ac:dyDescent="0.25">
      <c r="A6" t="s">
        <v>5</v>
      </c>
      <c r="B6">
        <v>40310</v>
      </c>
      <c r="C6">
        <v>40438</v>
      </c>
      <c r="E6">
        <v>0.5</v>
      </c>
      <c r="F6">
        <f t="shared" si="0"/>
        <v>0.22947159513768295</v>
      </c>
      <c r="G6">
        <f t="shared" si="1"/>
        <v>0.95754865809394663</v>
      </c>
    </row>
    <row r="7" spans="1:13" x14ac:dyDescent="0.25">
      <c r="A7" t="s">
        <v>6</v>
      </c>
      <c r="B7">
        <v>40653</v>
      </c>
      <c r="C7">
        <v>40940</v>
      </c>
      <c r="E7">
        <v>0.25</v>
      </c>
      <c r="F7">
        <f t="shared" si="0"/>
        <v>0.16210365778663322</v>
      </c>
      <c r="G7">
        <f t="shared" si="1"/>
        <v>0.38285436845439946</v>
      </c>
    </row>
    <row r="8" spans="1:13" x14ac:dyDescent="0.25">
      <c r="A8" t="s">
        <v>7</v>
      </c>
      <c r="B8">
        <v>42295</v>
      </c>
      <c r="C8">
        <v>41552</v>
      </c>
      <c r="E8">
        <v>0.125</v>
      </c>
      <c r="F8">
        <f t="shared" si="0"/>
        <v>0.14746423927178154</v>
      </c>
      <c r="G8">
        <f t="shared" si="1"/>
        <v>0.25797017940333566</v>
      </c>
    </row>
    <row r="9" spans="1:13" x14ac:dyDescent="0.25">
      <c r="A9" t="s">
        <v>8</v>
      </c>
      <c r="B9">
        <v>43933</v>
      </c>
      <c r="C9">
        <v>40396</v>
      </c>
      <c r="E9">
        <v>0</v>
      </c>
      <c r="F9">
        <f t="shared" si="0"/>
        <v>0.11722395465822957</v>
      </c>
      <c r="G9">
        <f t="shared" si="1"/>
        <v>0</v>
      </c>
    </row>
    <row r="10" spans="1:13" x14ac:dyDescent="0.25">
      <c r="A10" t="s">
        <v>9</v>
      </c>
      <c r="B10">
        <v>42801</v>
      </c>
      <c r="C10">
        <v>39762</v>
      </c>
    </row>
    <row r="11" spans="1:13" x14ac:dyDescent="0.25">
      <c r="A11" t="s">
        <v>10</v>
      </c>
      <c r="B11">
        <v>43619</v>
      </c>
      <c r="C11">
        <v>39675</v>
      </c>
    </row>
    <row r="12" spans="1:13" x14ac:dyDescent="0.25">
      <c r="A12" t="s">
        <v>11</v>
      </c>
      <c r="B12">
        <v>43520</v>
      </c>
      <c r="C12">
        <v>42883</v>
      </c>
    </row>
    <row r="13" spans="1:13" x14ac:dyDescent="0.25">
      <c r="A13" t="s">
        <v>12</v>
      </c>
      <c r="B13">
        <v>42934</v>
      </c>
      <c r="C13">
        <v>42402</v>
      </c>
      <c r="I13" t="s">
        <v>41</v>
      </c>
      <c r="J13" t="s">
        <v>25</v>
      </c>
      <c r="K13" t="s">
        <v>26</v>
      </c>
      <c r="L13" t="s">
        <v>27</v>
      </c>
      <c r="M13" t="s">
        <v>28</v>
      </c>
    </row>
    <row r="14" spans="1:13" x14ac:dyDescent="0.25">
      <c r="A14" t="s">
        <v>13</v>
      </c>
      <c r="B14">
        <v>42513</v>
      </c>
      <c r="C14">
        <v>43253</v>
      </c>
      <c r="E14" t="s">
        <v>42</v>
      </c>
      <c r="F14" t="s">
        <v>18</v>
      </c>
      <c r="G14">
        <f>B28/B10</f>
        <v>0.23840564472792691</v>
      </c>
      <c r="H14">
        <f>(G14-$F$9)/$F$9</f>
        <v>1.0337621727829152</v>
      </c>
      <c r="I14">
        <f>(H14*0.8216)-0.201</f>
        <v>0.64833900115844312</v>
      </c>
      <c r="J14">
        <v>1</v>
      </c>
      <c r="K14">
        <v>2</v>
      </c>
      <c r="L14">
        <f>I14*J14*K14</f>
        <v>1.2966780023168862</v>
      </c>
      <c r="M14">
        <f>(L14/L18)*100</f>
        <v>0.17906951414073663</v>
      </c>
    </row>
    <row r="15" spans="1:13" x14ac:dyDescent="0.25">
      <c r="A15" t="s">
        <v>14</v>
      </c>
      <c r="B15">
        <v>44124</v>
      </c>
      <c r="C15">
        <v>44102</v>
      </c>
      <c r="F15" t="s">
        <v>18</v>
      </c>
      <c r="G15">
        <f t="shared" ref="G15:G21" si="2">B29/B11</f>
        <v>0.23806139526353196</v>
      </c>
      <c r="H15">
        <f t="shared" ref="H15:H37" si="3">(G15-$F$9)/$F$9</f>
        <v>1.0308254908956795</v>
      </c>
      <c r="I15">
        <f t="shared" ref="I15:I37" si="4">(H15*0.8216)-0.201</f>
        <v>0.64592622331989036</v>
      </c>
      <c r="J15">
        <v>1</v>
      </c>
      <c r="K15">
        <v>2</v>
      </c>
      <c r="L15">
        <f t="shared" ref="L15:L37" si="5">I15*J15*K15</f>
        <v>1.2918524466397807</v>
      </c>
      <c r="M15">
        <f>(L15/L19)*100</f>
        <v>0.19883727349718866</v>
      </c>
    </row>
    <row r="16" spans="1:13" x14ac:dyDescent="0.25">
      <c r="A16" t="s">
        <v>15</v>
      </c>
      <c r="B16">
        <v>43606</v>
      </c>
      <c r="C16">
        <v>39506</v>
      </c>
      <c r="F16" t="s">
        <v>19</v>
      </c>
      <c r="G16">
        <f t="shared" si="2"/>
        <v>0.21509650735294117</v>
      </c>
      <c r="H16">
        <f t="shared" si="3"/>
        <v>0.83491938981296399</v>
      </c>
      <c r="I16">
        <f t="shared" si="4"/>
        <v>0.48496977067033115</v>
      </c>
      <c r="J16">
        <v>1</v>
      </c>
      <c r="K16">
        <v>5</v>
      </c>
      <c r="L16">
        <f t="shared" si="5"/>
        <v>2.4248488533516559</v>
      </c>
      <c r="M16">
        <f>(L16/L18)*100</f>
        <v>0.33486841394590738</v>
      </c>
    </row>
    <row r="17" spans="1:13" x14ac:dyDescent="0.25">
      <c r="A17" t="s">
        <v>16</v>
      </c>
      <c r="B17">
        <v>42762</v>
      </c>
      <c r="C17">
        <v>39251</v>
      </c>
      <c r="F17" t="s">
        <v>19</v>
      </c>
      <c r="G17">
        <f t="shared" si="2"/>
        <v>0.21500442539712117</v>
      </c>
      <c r="H17">
        <f t="shared" si="3"/>
        <v>0.83413386814984947</v>
      </c>
      <c r="I17">
        <f t="shared" si="4"/>
        <v>0.48432438607191636</v>
      </c>
      <c r="J17">
        <v>1</v>
      </c>
      <c r="K17">
        <v>5</v>
      </c>
      <c r="L17">
        <f t="shared" si="5"/>
        <v>2.4216219303595818</v>
      </c>
      <c r="M17">
        <f>(L17/L19)*100</f>
        <v>0.37272732139505849</v>
      </c>
    </row>
    <row r="18" spans="1:13" x14ac:dyDescent="0.25">
      <c r="F18" t="s">
        <v>20</v>
      </c>
      <c r="G18">
        <f t="shared" si="2"/>
        <v>0.24921788629360431</v>
      </c>
      <c r="H18">
        <f t="shared" si="3"/>
        <v>1.1259979414634793</v>
      </c>
      <c r="I18">
        <f t="shared" si="4"/>
        <v>0.72411990870639453</v>
      </c>
      <c r="J18">
        <v>1</v>
      </c>
      <c r="K18">
        <v>1000</v>
      </c>
      <c r="L18">
        <f t="shared" si="5"/>
        <v>724.11990870639454</v>
      </c>
    </row>
    <row r="19" spans="1:13" x14ac:dyDescent="0.25">
      <c r="A19" s="15" t="s">
        <v>0</v>
      </c>
      <c r="B19">
        <v>5</v>
      </c>
      <c r="C19">
        <v>6</v>
      </c>
      <c r="F19" t="s">
        <v>20</v>
      </c>
      <c r="G19">
        <f t="shared" si="2"/>
        <v>0.23860030822228265</v>
      </c>
      <c r="H19">
        <f t="shared" si="3"/>
        <v>1.0354227846853483</v>
      </c>
      <c r="I19">
        <f t="shared" si="4"/>
        <v>0.64970335989748218</v>
      </c>
      <c r="J19">
        <v>1</v>
      </c>
      <c r="K19">
        <v>1000</v>
      </c>
      <c r="L19">
        <f t="shared" si="5"/>
        <v>649.70335989748219</v>
      </c>
    </row>
    <row r="20" spans="1:13" x14ac:dyDescent="0.25">
      <c r="A20" t="s">
        <v>1</v>
      </c>
      <c r="B20">
        <v>43209</v>
      </c>
      <c r="C20">
        <v>10122</v>
      </c>
      <c r="F20" t="s">
        <v>21</v>
      </c>
      <c r="G20">
        <f t="shared" si="2"/>
        <v>0.37721873136724304</v>
      </c>
      <c r="H20">
        <f t="shared" si="3"/>
        <v>2.2179321408072021</v>
      </c>
      <c r="I20">
        <f t="shared" si="4"/>
        <v>1.6212530468871973</v>
      </c>
      <c r="J20">
        <v>1</v>
      </c>
      <c r="K20">
        <v>2</v>
      </c>
      <c r="L20">
        <f t="shared" si="5"/>
        <v>3.2425060937743946</v>
      </c>
      <c r="M20">
        <f>(L20/L24)*100</f>
        <v>0.45796527650418284</v>
      </c>
    </row>
    <row r="21" spans="1:13" x14ac:dyDescent="0.25">
      <c r="A21" t="s">
        <v>2</v>
      </c>
      <c r="B21">
        <v>26333</v>
      </c>
      <c r="C21">
        <v>9901</v>
      </c>
      <c r="F21" t="s">
        <v>21</v>
      </c>
      <c r="G21">
        <f t="shared" si="2"/>
        <v>0.3616762546185866</v>
      </c>
      <c r="H21">
        <f t="shared" si="3"/>
        <v>2.0853442512928866</v>
      </c>
      <c r="I21">
        <f t="shared" si="4"/>
        <v>1.5123188368622356</v>
      </c>
      <c r="J21">
        <v>1</v>
      </c>
      <c r="K21">
        <v>2</v>
      </c>
      <c r="L21">
        <f t="shared" si="5"/>
        <v>3.0246376737244711</v>
      </c>
      <c r="M21">
        <f>(L21/L25)*100</f>
        <v>0.38523627644830971</v>
      </c>
    </row>
    <row r="22" spans="1:13" x14ac:dyDescent="0.25">
      <c r="A22" t="s">
        <v>3</v>
      </c>
      <c r="B22">
        <v>19683</v>
      </c>
      <c r="C22">
        <v>10106</v>
      </c>
      <c r="F22" t="s">
        <v>22</v>
      </c>
      <c r="G22">
        <f>C20/C2</f>
        <v>0.23545010467550592</v>
      </c>
      <c r="H22">
        <f t="shared" si="3"/>
        <v>1.0085494075163111</v>
      </c>
      <c r="I22">
        <f t="shared" si="4"/>
        <v>0.62762419321540119</v>
      </c>
      <c r="J22">
        <v>1</v>
      </c>
      <c r="K22">
        <v>5</v>
      </c>
      <c r="L22">
        <f t="shared" si="5"/>
        <v>3.1381209660770057</v>
      </c>
      <c r="M22">
        <f>(L22/L24)*100</f>
        <v>0.44322212337313882</v>
      </c>
    </row>
    <row r="23" spans="1:13" x14ac:dyDescent="0.25">
      <c r="A23" t="s">
        <v>4</v>
      </c>
      <c r="B23">
        <v>12322</v>
      </c>
      <c r="C23">
        <v>10351</v>
      </c>
      <c r="F23" t="s">
        <v>22</v>
      </c>
      <c r="G23">
        <f t="shared" ref="G23:G37" si="6">C21/C3</f>
        <v>0.23548018836512391</v>
      </c>
      <c r="H23">
        <f t="shared" si="3"/>
        <v>1.0088060418339784</v>
      </c>
      <c r="I23">
        <f t="shared" si="4"/>
        <v>0.6278350439707967</v>
      </c>
      <c r="J23">
        <v>1</v>
      </c>
      <c r="K23">
        <v>5</v>
      </c>
      <c r="L23">
        <f t="shared" si="5"/>
        <v>3.1391752198539837</v>
      </c>
      <c r="M23">
        <f>(L23/L25)*100</f>
        <v>0.39982447594333442</v>
      </c>
    </row>
    <row r="24" spans="1:13" x14ac:dyDescent="0.25">
      <c r="A24" t="s">
        <v>5</v>
      </c>
      <c r="B24">
        <v>9250</v>
      </c>
      <c r="C24">
        <v>7954</v>
      </c>
      <c r="F24" t="s">
        <v>23</v>
      </c>
      <c r="G24">
        <f t="shared" si="6"/>
        <v>0.24692142298670836</v>
      </c>
      <c r="H24">
        <f t="shared" si="3"/>
        <v>1.1064075487524385</v>
      </c>
      <c r="I24">
        <f t="shared" si="4"/>
        <v>0.70802444205500348</v>
      </c>
      <c r="J24">
        <v>1</v>
      </c>
      <c r="K24">
        <v>1000</v>
      </c>
      <c r="L24">
        <f t="shared" si="5"/>
        <v>708.02444205500353</v>
      </c>
    </row>
    <row r="25" spans="1:13" x14ac:dyDescent="0.25">
      <c r="A25" t="s">
        <v>6</v>
      </c>
      <c r="B25">
        <v>6590</v>
      </c>
      <c r="C25">
        <v>8363</v>
      </c>
      <c r="F25" t="s">
        <v>23</v>
      </c>
      <c r="G25">
        <f t="shared" si="6"/>
        <v>0.25792385129074058</v>
      </c>
      <c r="H25">
        <f t="shared" si="3"/>
        <v>1.2002657395642924</v>
      </c>
      <c r="I25">
        <f t="shared" si="4"/>
        <v>0.78513833162602253</v>
      </c>
      <c r="J25">
        <v>1</v>
      </c>
      <c r="K25">
        <v>1000</v>
      </c>
      <c r="L25">
        <f t="shared" si="5"/>
        <v>785.13833162602259</v>
      </c>
    </row>
    <row r="26" spans="1:13" x14ac:dyDescent="0.25">
      <c r="A26" t="s">
        <v>7</v>
      </c>
      <c r="B26">
        <v>6237</v>
      </c>
      <c r="C26">
        <v>9093</v>
      </c>
      <c r="E26" t="s">
        <v>43</v>
      </c>
      <c r="F26" t="s">
        <v>18</v>
      </c>
      <c r="G26">
        <f>C24/C6</f>
        <v>0.19669617686334637</v>
      </c>
      <c r="H26">
        <f t="shared" si="3"/>
        <v>0.67795206565774679</v>
      </c>
      <c r="I26">
        <f t="shared" si="4"/>
        <v>0.35600541714440476</v>
      </c>
      <c r="J26">
        <v>0.5</v>
      </c>
      <c r="K26">
        <v>2</v>
      </c>
      <c r="L26">
        <f t="shared" si="5"/>
        <v>0.35600541714440476</v>
      </c>
      <c r="M26">
        <f>(L26/L30)*100</f>
        <v>4.0153239477144519E-2</v>
      </c>
    </row>
    <row r="27" spans="1:13" x14ac:dyDescent="0.25">
      <c r="A27" t="s">
        <v>8</v>
      </c>
      <c r="B27">
        <v>5150</v>
      </c>
      <c r="C27">
        <v>9569</v>
      </c>
      <c r="F27" t="s">
        <v>18</v>
      </c>
      <c r="G27">
        <f t="shared" si="6"/>
        <v>0.20427454811919882</v>
      </c>
      <c r="H27">
        <f t="shared" si="3"/>
        <v>0.74260072281956546</v>
      </c>
      <c r="I27">
        <f t="shared" si="4"/>
        <v>0.40912075386855501</v>
      </c>
      <c r="J27">
        <v>0.5</v>
      </c>
      <c r="K27">
        <v>2</v>
      </c>
      <c r="L27">
        <f t="shared" si="5"/>
        <v>0.40912075386855501</v>
      </c>
      <c r="M27">
        <f>(L27/L31)*100</f>
        <v>4.4499928454565435E-2</v>
      </c>
    </row>
    <row r="28" spans="1:13" x14ac:dyDescent="0.25">
      <c r="A28" t="s">
        <v>9</v>
      </c>
      <c r="B28">
        <v>10204</v>
      </c>
      <c r="C28">
        <v>25921</v>
      </c>
      <c r="F28" t="s">
        <v>19</v>
      </c>
      <c r="G28">
        <f t="shared" si="6"/>
        <v>0.21883423180592992</v>
      </c>
      <c r="H28">
        <f t="shared" si="3"/>
        <v>0.86680471959804262</v>
      </c>
      <c r="I28">
        <f t="shared" si="4"/>
        <v>0.51116675762175179</v>
      </c>
      <c r="J28">
        <v>0.5</v>
      </c>
      <c r="K28">
        <v>5</v>
      </c>
      <c r="L28">
        <f t="shared" si="5"/>
        <v>1.2779168940543795</v>
      </c>
      <c r="M28">
        <f>(L28/L30)*100</f>
        <v>0.14413405135922575</v>
      </c>
    </row>
    <row r="29" spans="1:13" x14ac:dyDescent="0.25">
      <c r="A29" t="s">
        <v>10</v>
      </c>
      <c r="B29">
        <v>10384</v>
      </c>
      <c r="C29">
        <v>26606</v>
      </c>
      <c r="F29" t="s">
        <v>19</v>
      </c>
      <c r="G29">
        <f t="shared" si="6"/>
        <v>0.23687988909793048</v>
      </c>
      <c r="H29">
        <f t="shared" si="3"/>
        <v>1.0207464403377438</v>
      </c>
      <c r="I29">
        <f t="shared" si="4"/>
        <v>0.6376452753814903</v>
      </c>
      <c r="J29">
        <v>0.5</v>
      </c>
      <c r="K29">
        <v>5</v>
      </c>
      <c r="L29">
        <f t="shared" si="5"/>
        <v>1.5941131884537256</v>
      </c>
      <c r="M29">
        <f>(L29/L31)*100</f>
        <v>0.17339116181199982</v>
      </c>
    </row>
    <row r="30" spans="1:13" x14ac:dyDescent="0.25">
      <c r="A30" t="s">
        <v>11</v>
      </c>
      <c r="B30">
        <v>9361</v>
      </c>
      <c r="C30">
        <v>12267</v>
      </c>
      <c r="F30" t="s">
        <v>20</v>
      </c>
      <c r="G30">
        <f t="shared" si="6"/>
        <v>0.65190382777526279</v>
      </c>
      <c r="H30">
        <f t="shared" si="3"/>
        <v>4.5611826923593437</v>
      </c>
      <c r="I30">
        <f t="shared" si="4"/>
        <v>3.5464677000424367</v>
      </c>
      <c r="J30">
        <v>0.5</v>
      </c>
      <c r="K30">
        <v>500</v>
      </c>
      <c r="L30">
        <f t="shared" si="5"/>
        <v>886.61692501060918</v>
      </c>
    </row>
    <row r="31" spans="1:13" x14ac:dyDescent="0.25">
      <c r="A31" t="s">
        <v>12</v>
      </c>
      <c r="B31">
        <v>9231</v>
      </c>
      <c r="C31">
        <v>12245</v>
      </c>
      <c r="F31" t="s">
        <v>20</v>
      </c>
      <c r="G31">
        <f t="shared" si="6"/>
        <v>0.67059861373661001</v>
      </c>
      <c r="H31">
        <f t="shared" si="3"/>
        <v>4.7206619218039787</v>
      </c>
      <c r="I31">
        <f t="shared" si="4"/>
        <v>3.6774958349541489</v>
      </c>
      <c r="J31">
        <v>0.5</v>
      </c>
      <c r="K31">
        <v>500</v>
      </c>
      <c r="L31">
        <f t="shared" si="5"/>
        <v>919.37395873853723</v>
      </c>
    </row>
    <row r="32" spans="1:13" x14ac:dyDescent="0.25">
      <c r="A32" t="s">
        <v>13</v>
      </c>
      <c r="B32">
        <v>10595</v>
      </c>
      <c r="C32">
        <v>11483</v>
      </c>
      <c r="F32" t="s">
        <v>21</v>
      </c>
      <c r="G32">
        <f>C30/C12</f>
        <v>0.28605741202807639</v>
      </c>
      <c r="H32">
        <f t="shared" si="3"/>
        <v>1.4402641325494137</v>
      </c>
      <c r="I32">
        <f t="shared" si="4"/>
        <v>0.98232101130259819</v>
      </c>
      <c r="J32">
        <v>0.5</v>
      </c>
      <c r="K32">
        <v>2</v>
      </c>
      <c r="L32">
        <f t="shared" si="5"/>
        <v>0.98232101130259819</v>
      </c>
      <c r="M32">
        <f>(L32/L36)*100</f>
        <v>0.13233692383403295</v>
      </c>
    </row>
    <row r="33" spans="1:13" x14ac:dyDescent="0.25">
      <c r="A33" t="s">
        <v>14</v>
      </c>
      <c r="B33">
        <v>10528</v>
      </c>
      <c r="C33">
        <v>11437</v>
      </c>
      <c r="F33" t="s">
        <v>21</v>
      </c>
      <c r="G33">
        <f t="shared" si="6"/>
        <v>0.28878354794585159</v>
      </c>
      <c r="H33">
        <f t="shared" si="3"/>
        <v>1.4635199246417667</v>
      </c>
      <c r="I33">
        <f t="shared" si="4"/>
        <v>1.0014279700856754</v>
      </c>
      <c r="J33">
        <v>0.5</v>
      </c>
      <c r="K33">
        <v>2</v>
      </c>
      <c r="L33">
        <f t="shared" si="5"/>
        <v>1.0014279700856754</v>
      </c>
      <c r="M33">
        <f>(L33/L37)*100</f>
        <v>0.12840698189264385</v>
      </c>
    </row>
    <row r="34" spans="1:13" x14ac:dyDescent="0.25">
      <c r="A34" t="s">
        <v>15</v>
      </c>
      <c r="B34">
        <v>16449</v>
      </c>
      <c r="C34">
        <v>22500</v>
      </c>
      <c r="F34" t="s">
        <v>22</v>
      </c>
      <c r="G34">
        <f t="shared" si="6"/>
        <v>0.26548447506531336</v>
      </c>
      <c r="H34">
        <f t="shared" si="3"/>
        <v>1.2647629986494004</v>
      </c>
      <c r="I34">
        <f t="shared" si="4"/>
        <v>0.83812927969034723</v>
      </c>
      <c r="J34">
        <v>0.5</v>
      </c>
      <c r="K34">
        <v>5</v>
      </c>
      <c r="L34">
        <f t="shared" si="5"/>
        <v>2.0953231992258683</v>
      </c>
      <c r="M34">
        <f>(L34/L36)*100</f>
        <v>0.28227903448378838</v>
      </c>
    </row>
    <row r="35" spans="1:13" x14ac:dyDescent="0.25">
      <c r="A35" t="s">
        <v>16</v>
      </c>
      <c r="B35">
        <v>15466</v>
      </c>
      <c r="C35">
        <v>23197</v>
      </c>
      <c r="F35" t="s">
        <v>22</v>
      </c>
      <c r="G35">
        <f t="shared" si="6"/>
        <v>0.25933064260124256</v>
      </c>
      <c r="H35">
        <f t="shared" si="3"/>
        <v>1.2122666255146388</v>
      </c>
      <c r="I35">
        <f t="shared" si="4"/>
        <v>0.79499825952282732</v>
      </c>
      <c r="J35">
        <v>0.5</v>
      </c>
      <c r="K35">
        <v>5</v>
      </c>
      <c r="L35">
        <f t="shared" si="5"/>
        <v>1.9874956488070683</v>
      </c>
      <c r="M35">
        <f>(L35/L37)*100</f>
        <v>0.25484440759752675</v>
      </c>
    </row>
    <row r="36" spans="1:13" x14ac:dyDescent="0.25">
      <c r="F36" t="s">
        <v>23</v>
      </c>
      <c r="G36">
        <f>C34/C16</f>
        <v>0.56953374171011995</v>
      </c>
      <c r="H36">
        <f t="shared" si="3"/>
        <v>3.8585098785535341</v>
      </c>
      <c r="I36">
        <f t="shared" si="4"/>
        <v>2.9691517162195837</v>
      </c>
      <c r="J36">
        <v>0.5</v>
      </c>
      <c r="K36">
        <v>500</v>
      </c>
      <c r="L36">
        <f>I36*J36*K36</f>
        <v>742.28792905489593</v>
      </c>
    </row>
    <row r="37" spans="1:13" x14ac:dyDescent="0.25">
      <c r="F37" t="s">
        <v>23</v>
      </c>
      <c r="G37">
        <f t="shared" si="6"/>
        <v>0.59099131232325286</v>
      </c>
      <c r="H37">
        <f t="shared" si="3"/>
        <v>4.0415575386985383</v>
      </c>
      <c r="I37">
        <f t="shared" si="4"/>
        <v>3.1195436737947189</v>
      </c>
      <c r="J37">
        <v>0.5</v>
      </c>
      <c r="K37">
        <v>500</v>
      </c>
      <c r="L37">
        <f t="shared" si="5"/>
        <v>779.88591844867972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E3CA-45D4-6041-81CC-91C13847168C}">
  <dimension ref="A1:M37"/>
  <sheetViews>
    <sheetView topLeftCell="A2" workbookViewId="0">
      <selection activeCell="S19" sqref="S19"/>
    </sheetView>
  </sheetViews>
  <sheetFormatPr defaultColWidth="8.85546875" defaultRowHeight="15" x14ac:dyDescent="0.25"/>
  <sheetData>
    <row r="1" spans="1:13" x14ac:dyDescent="0.25">
      <c r="A1" t="s">
        <v>0</v>
      </c>
      <c r="B1">
        <v>5</v>
      </c>
      <c r="C1">
        <v>6</v>
      </c>
    </row>
    <row r="2" spans="1:13" x14ac:dyDescent="0.25">
      <c r="A2" t="s">
        <v>1</v>
      </c>
      <c r="B2">
        <v>31047</v>
      </c>
      <c r="C2">
        <v>41228</v>
      </c>
      <c r="E2">
        <v>8</v>
      </c>
      <c r="F2">
        <f>B20/B2</f>
        <v>1.5352852127419718</v>
      </c>
      <c r="G2">
        <f>(F2-$F$9)/$F$9</f>
        <v>11.768934608336274</v>
      </c>
    </row>
    <row r="3" spans="1:13" x14ac:dyDescent="0.25">
      <c r="A3" t="s">
        <v>2</v>
      </c>
      <c r="B3">
        <v>36868</v>
      </c>
      <c r="C3">
        <v>40133</v>
      </c>
      <c r="E3">
        <v>4</v>
      </c>
      <c r="F3">
        <f t="shared" ref="F3:F9" si="0">B21/B3</f>
        <v>0.69333839644135831</v>
      </c>
      <c r="G3">
        <f t="shared" ref="G3:G9" si="1">(F3-$F$9)/$F$9</f>
        <v>4.7664807633995956</v>
      </c>
    </row>
    <row r="4" spans="1:13" x14ac:dyDescent="0.25">
      <c r="A4" t="s">
        <v>3</v>
      </c>
      <c r="B4">
        <v>37892</v>
      </c>
      <c r="C4">
        <v>38816</v>
      </c>
      <c r="E4">
        <v>2</v>
      </c>
      <c r="F4">
        <f t="shared" si="0"/>
        <v>0.49984165523065555</v>
      </c>
      <c r="G4">
        <f t="shared" si="1"/>
        <v>3.1571724635867207</v>
      </c>
    </row>
    <row r="5" spans="1:13" x14ac:dyDescent="0.25">
      <c r="A5" t="s">
        <v>4</v>
      </c>
      <c r="B5">
        <v>39300</v>
      </c>
      <c r="C5">
        <v>38531</v>
      </c>
      <c r="E5">
        <v>1</v>
      </c>
      <c r="F5">
        <f t="shared" si="0"/>
        <v>0.31620865139949111</v>
      </c>
      <c r="G5">
        <f t="shared" si="1"/>
        <v>1.6299006587181211</v>
      </c>
    </row>
    <row r="6" spans="1:13" x14ac:dyDescent="0.25">
      <c r="A6" t="s">
        <v>5</v>
      </c>
      <c r="B6">
        <v>39290</v>
      </c>
      <c r="C6">
        <v>39508</v>
      </c>
      <c r="E6">
        <v>0.5</v>
      </c>
      <c r="F6">
        <f t="shared" si="0"/>
        <v>0.2035886994146093</v>
      </c>
      <c r="G6">
        <f t="shared" si="1"/>
        <v>0.69324290252138321</v>
      </c>
    </row>
    <row r="7" spans="1:13" x14ac:dyDescent="0.25">
      <c r="A7" t="s">
        <v>6</v>
      </c>
      <c r="B7">
        <v>39680</v>
      </c>
      <c r="C7">
        <v>39566</v>
      </c>
      <c r="E7">
        <v>0.25</v>
      </c>
      <c r="F7">
        <f t="shared" si="0"/>
        <v>0.18850806451612903</v>
      </c>
      <c r="G7">
        <f t="shared" si="1"/>
        <v>0.56781758136755289</v>
      </c>
    </row>
    <row r="8" spans="1:13" x14ac:dyDescent="0.25">
      <c r="A8" t="s">
        <v>7</v>
      </c>
      <c r="B8">
        <v>41050</v>
      </c>
      <c r="C8">
        <v>38652</v>
      </c>
      <c r="E8">
        <v>0.125</v>
      </c>
      <c r="F8">
        <f t="shared" si="0"/>
        <v>0.14570036540803899</v>
      </c>
      <c r="G8">
        <f t="shared" si="1"/>
        <v>0.21178685423750349</v>
      </c>
    </row>
    <row r="9" spans="1:13" x14ac:dyDescent="0.25">
      <c r="A9" t="s">
        <v>8</v>
      </c>
      <c r="B9">
        <v>40853</v>
      </c>
      <c r="C9">
        <v>39757</v>
      </c>
      <c r="E9">
        <v>0</v>
      </c>
      <c r="F9">
        <f t="shared" si="0"/>
        <v>0.12023596798276748</v>
      </c>
      <c r="G9">
        <f t="shared" si="1"/>
        <v>0</v>
      </c>
    </row>
    <row r="10" spans="1:13" x14ac:dyDescent="0.25">
      <c r="A10" t="s">
        <v>9</v>
      </c>
      <c r="B10">
        <v>41189</v>
      </c>
      <c r="C10">
        <v>35209</v>
      </c>
    </row>
    <row r="11" spans="1:13" x14ac:dyDescent="0.25">
      <c r="A11" t="s">
        <v>10</v>
      </c>
      <c r="B11">
        <v>41596</v>
      </c>
      <c r="C11">
        <v>34973</v>
      </c>
    </row>
    <row r="12" spans="1:13" x14ac:dyDescent="0.25">
      <c r="A12" t="s">
        <v>11</v>
      </c>
      <c r="B12">
        <v>41449</v>
      </c>
      <c r="C12">
        <v>41564</v>
      </c>
    </row>
    <row r="13" spans="1:13" x14ac:dyDescent="0.25">
      <c r="A13" t="s">
        <v>12</v>
      </c>
      <c r="B13">
        <v>40889</v>
      </c>
      <c r="C13">
        <v>41048</v>
      </c>
      <c r="I13" t="s">
        <v>41</v>
      </c>
      <c r="J13" t="s">
        <v>25</v>
      </c>
      <c r="K13" t="s">
        <v>26</v>
      </c>
      <c r="L13" t="s">
        <v>27</v>
      </c>
      <c r="M13" t="s">
        <v>28</v>
      </c>
    </row>
    <row r="14" spans="1:13" x14ac:dyDescent="0.25">
      <c r="A14" t="s">
        <v>13</v>
      </c>
      <c r="B14">
        <v>40317</v>
      </c>
      <c r="C14">
        <v>42243</v>
      </c>
      <c r="E14" t="s">
        <v>42</v>
      </c>
      <c r="F14" t="s">
        <v>18</v>
      </c>
      <c r="G14">
        <f>B28/B10</f>
        <v>0.24545388331836171</v>
      </c>
      <c r="H14">
        <f>(G14-$F$9)/$F$9</f>
        <v>1.0414347506524901</v>
      </c>
      <c r="I14">
        <f>(H14*0.6965)-0.0004</f>
        <v>0.72495930382945939</v>
      </c>
      <c r="J14">
        <v>1</v>
      </c>
      <c r="K14">
        <v>2</v>
      </c>
      <c r="L14">
        <f>I14*J14*K14</f>
        <v>1.4499186076589188</v>
      </c>
      <c r="M14">
        <f>(L14/L18)*100</f>
        <v>0.16533111778992776</v>
      </c>
    </row>
    <row r="15" spans="1:13" x14ac:dyDescent="0.25">
      <c r="A15" t="s">
        <v>14</v>
      </c>
      <c r="B15">
        <v>42162</v>
      </c>
      <c r="C15">
        <v>42203</v>
      </c>
      <c r="F15" t="s">
        <v>18</v>
      </c>
      <c r="G15">
        <f t="shared" ref="G15:G21" si="2">B29/B11</f>
        <v>0.23968650831810751</v>
      </c>
      <c r="H15">
        <f t="shared" ref="H15:H37" si="3">(G15-$F$9)/$F$9</f>
        <v>0.9934676148859215</v>
      </c>
      <c r="I15">
        <f t="shared" ref="I15:I37" si="4">(H15*0.6965)-0.0004</f>
        <v>0.69155019376804439</v>
      </c>
      <c r="J15">
        <v>1</v>
      </c>
      <c r="K15">
        <v>2</v>
      </c>
      <c r="L15">
        <f t="shared" ref="L15:L37" si="5">I15*J15*K15</f>
        <v>1.3831003875360888</v>
      </c>
      <c r="M15">
        <f>(L15/L19)*100</f>
        <v>0.16692465303397239</v>
      </c>
    </row>
    <row r="16" spans="1:13" x14ac:dyDescent="0.25">
      <c r="A16" t="s">
        <v>15</v>
      </c>
      <c r="B16">
        <v>42155</v>
      </c>
      <c r="C16">
        <v>36765</v>
      </c>
      <c r="F16" t="s">
        <v>19</v>
      </c>
      <c r="G16">
        <f t="shared" si="2"/>
        <v>0.18492605370455259</v>
      </c>
      <c r="H16">
        <f t="shared" si="3"/>
        <v>0.53802607328829144</v>
      </c>
      <c r="I16">
        <f t="shared" si="4"/>
        <v>0.37433516004529499</v>
      </c>
      <c r="J16">
        <v>1</v>
      </c>
      <c r="K16">
        <v>10</v>
      </c>
      <c r="L16">
        <f t="shared" si="5"/>
        <v>3.7433516004529501</v>
      </c>
      <c r="M16">
        <f>(L16/L18)*100</f>
        <v>0.42684637683413368</v>
      </c>
    </row>
    <row r="17" spans="1:13" x14ac:dyDescent="0.25">
      <c r="A17" t="s">
        <v>16</v>
      </c>
      <c r="B17">
        <v>42715</v>
      </c>
      <c r="C17">
        <v>36140</v>
      </c>
      <c r="F17" t="s">
        <v>19</v>
      </c>
      <c r="G17">
        <f t="shared" si="2"/>
        <v>0.19090708992638608</v>
      </c>
      <c r="H17">
        <f t="shared" si="3"/>
        <v>0.58777022491096309</v>
      </c>
      <c r="I17">
        <f t="shared" si="4"/>
        <v>0.40898196165048578</v>
      </c>
      <c r="J17">
        <v>1</v>
      </c>
      <c r="K17">
        <v>10</v>
      </c>
      <c r="L17">
        <f t="shared" si="5"/>
        <v>4.0898196165048581</v>
      </c>
      <c r="M17">
        <f>(L17/L19)*100</f>
        <v>0.49359520582073024</v>
      </c>
    </row>
    <row r="18" spans="1:13" x14ac:dyDescent="0.25">
      <c r="F18" t="s">
        <v>20</v>
      </c>
      <c r="G18">
        <f t="shared" si="2"/>
        <v>0.27169680283751269</v>
      </c>
      <c r="H18">
        <f t="shared" si="3"/>
        <v>1.2596965566614222</v>
      </c>
      <c r="I18">
        <f t="shared" si="4"/>
        <v>0.87697865171468059</v>
      </c>
      <c r="J18">
        <v>1</v>
      </c>
      <c r="K18">
        <v>1000</v>
      </c>
      <c r="L18">
        <f t="shared" si="5"/>
        <v>876.97865171468061</v>
      </c>
    </row>
    <row r="19" spans="1:13" x14ac:dyDescent="0.25">
      <c r="A19" s="15" t="s">
        <v>0</v>
      </c>
      <c r="B19">
        <v>5</v>
      </c>
      <c r="C19">
        <v>6</v>
      </c>
      <c r="F19" t="s">
        <v>20</v>
      </c>
      <c r="G19">
        <f t="shared" si="2"/>
        <v>0.26334139746691332</v>
      </c>
      <c r="H19">
        <f t="shared" si="3"/>
        <v>1.1902048271001242</v>
      </c>
      <c r="I19">
        <f t="shared" si="4"/>
        <v>0.82857766207523653</v>
      </c>
      <c r="J19">
        <v>1</v>
      </c>
      <c r="K19">
        <v>1000</v>
      </c>
      <c r="L19">
        <f t="shared" si="5"/>
        <v>828.5776620752365</v>
      </c>
    </row>
    <row r="20" spans="1:13" x14ac:dyDescent="0.25">
      <c r="A20" t="s">
        <v>1</v>
      </c>
      <c r="B20">
        <v>47666</v>
      </c>
      <c r="C20">
        <v>7709</v>
      </c>
      <c r="F20" t="s">
        <v>21</v>
      </c>
      <c r="G20">
        <f t="shared" si="2"/>
        <v>0.24170323805005337</v>
      </c>
      <c r="H20">
        <f t="shared" si="3"/>
        <v>1.0102407133670257</v>
      </c>
      <c r="I20">
        <f t="shared" si="4"/>
        <v>0.70323265686013348</v>
      </c>
      <c r="J20">
        <v>1</v>
      </c>
      <c r="K20">
        <v>5</v>
      </c>
      <c r="L20">
        <f t="shared" si="5"/>
        <v>3.5161632843006672</v>
      </c>
      <c r="M20">
        <f>(L20/L24)*100</f>
        <v>0.42844037904077248</v>
      </c>
    </row>
    <row r="21" spans="1:13" x14ac:dyDescent="0.25">
      <c r="A21" t="s">
        <v>2</v>
      </c>
      <c r="B21">
        <v>25562</v>
      </c>
      <c r="C21">
        <v>7335</v>
      </c>
      <c r="F21" t="s">
        <v>21</v>
      </c>
      <c r="G21">
        <f t="shared" si="2"/>
        <v>0.23392250965702915</v>
      </c>
      <c r="H21">
        <f t="shared" si="3"/>
        <v>0.94552856006079244</v>
      </c>
      <c r="I21">
        <f t="shared" si="4"/>
        <v>0.65816064208234204</v>
      </c>
      <c r="J21">
        <v>1</v>
      </c>
      <c r="K21">
        <v>5</v>
      </c>
      <c r="L21">
        <f t="shared" si="5"/>
        <v>3.2908032104117102</v>
      </c>
      <c r="M21">
        <f>(L21/L25)*100</f>
        <v>0.37710181137050536</v>
      </c>
    </row>
    <row r="22" spans="1:13" x14ac:dyDescent="0.25">
      <c r="A22" t="s">
        <v>3</v>
      </c>
      <c r="B22">
        <v>18940</v>
      </c>
      <c r="C22">
        <v>10169</v>
      </c>
      <c r="F22" t="s">
        <v>22</v>
      </c>
      <c r="G22">
        <f>C20/C2</f>
        <v>0.18698457359076356</v>
      </c>
      <c r="H22">
        <f t="shared" si="3"/>
        <v>0.55514673959761085</v>
      </c>
      <c r="I22">
        <f t="shared" si="4"/>
        <v>0.38625970412973593</v>
      </c>
      <c r="J22">
        <v>1</v>
      </c>
      <c r="K22">
        <v>10</v>
      </c>
      <c r="L22">
        <f t="shared" si="5"/>
        <v>3.8625970412973594</v>
      </c>
      <c r="M22">
        <f>(L22/L24)*100</f>
        <v>0.47065292668407743</v>
      </c>
    </row>
    <row r="23" spans="1:13" x14ac:dyDescent="0.25">
      <c r="A23" t="s">
        <v>4</v>
      </c>
      <c r="B23">
        <v>12427</v>
      </c>
      <c r="C23">
        <v>10440</v>
      </c>
      <c r="F23" t="s">
        <v>22</v>
      </c>
      <c r="G23">
        <f t="shared" ref="G23:G37" si="6">C21/C3</f>
        <v>0.18276729873171704</v>
      </c>
      <c r="H23">
        <f t="shared" si="3"/>
        <v>0.52007175388575666</v>
      </c>
      <c r="I23">
        <f t="shared" si="4"/>
        <v>0.36182997658142951</v>
      </c>
      <c r="J23">
        <v>1</v>
      </c>
      <c r="K23">
        <v>10</v>
      </c>
      <c r="L23">
        <f t="shared" si="5"/>
        <v>3.618299765814295</v>
      </c>
      <c r="M23">
        <f>(L23/L25)*100</f>
        <v>0.41463050462970058</v>
      </c>
    </row>
    <row r="24" spans="1:13" x14ac:dyDescent="0.25">
      <c r="A24" t="s">
        <v>5</v>
      </c>
      <c r="B24">
        <v>7999</v>
      </c>
      <c r="C24">
        <v>6564</v>
      </c>
      <c r="F24" t="s">
        <v>23</v>
      </c>
      <c r="G24">
        <f t="shared" si="6"/>
        <v>0.26197959604286891</v>
      </c>
      <c r="H24">
        <f t="shared" si="3"/>
        <v>1.1788787534892762</v>
      </c>
      <c r="I24">
        <f t="shared" si="4"/>
        <v>0.82068905180528096</v>
      </c>
      <c r="J24">
        <v>1</v>
      </c>
      <c r="K24">
        <v>1000</v>
      </c>
      <c r="L24">
        <f t="shared" si="5"/>
        <v>820.689051805281</v>
      </c>
    </row>
    <row r="25" spans="1:13" x14ac:dyDescent="0.25">
      <c r="A25" t="s">
        <v>6</v>
      </c>
      <c r="B25">
        <v>7480</v>
      </c>
      <c r="C25">
        <v>6313</v>
      </c>
      <c r="F25" t="s">
        <v>23</v>
      </c>
      <c r="G25">
        <f t="shared" si="6"/>
        <v>0.27095066310243698</v>
      </c>
      <c r="H25">
        <f t="shared" si="3"/>
        <v>1.2534909282825446</v>
      </c>
      <c r="I25">
        <f t="shared" si="4"/>
        <v>0.87265643154879236</v>
      </c>
      <c r="J25">
        <v>1</v>
      </c>
      <c r="K25">
        <v>1000</v>
      </c>
      <c r="L25">
        <f t="shared" si="5"/>
        <v>872.6564315487924</v>
      </c>
    </row>
    <row r="26" spans="1:13" x14ac:dyDescent="0.25">
      <c r="A26" t="s">
        <v>7</v>
      </c>
      <c r="B26">
        <v>5981</v>
      </c>
      <c r="C26">
        <v>12837</v>
      </c>
      <c r="E26" t="s">
        <v>43</v>
      </c>
      <c r="F26" t="s">
        <v>18</v>
      </c>
      <c r="G26">
        <f>C24/C6</f>
        <v>0.16614356586007897</v>
      </c>
      <c r="H26">
        <f t="shared" si="3"/>
        <v>0.38181251956062839</v>
      </c>
      <c r="I26">
        <f t="shared" si="4"/>
        <v>0.26553241987397769</v>
      </c>
      <c r="J26">
        <v>0.5</v>
      </c>
      <c r="K26">
        <v>2</v>
      </c>
      <c r="L26">
        <f t="shared" si="5"/>
        <v>0.26553241987397769</v>
      </c>
      <c r="M26">
        <f>(L26/L30)*100</f>
        <v>2.0008310508079743E-2</v>
      </c>
    </row>
    <row r="27" spans="1:13" x14ac:dyDescent="0.25">
      <c r="A27" t="s">
        <v>8</v>
      </c>
      <c r="B27">
        <v>4912</v>
      </c>
      <c r="C27">
        <v>12661</v>
      </c>
      <c r="F27" t="s">
        <v>18</v>
      </c>
      <c r="G27">
        <f t="shared" si="6"/>
        <v>0.15955618460294191</v>
      </c>
      <c r="H27">
        <f t="shared" si="3"/>
        <v>0.32702540911726102</v>
      </c>
      <c r="I27">
        <f t="shared" si="4"/>
        <v>0.22737319745017229</v>
      </c>
      <c r="J27">
        <v>0.5</v>
      </c>
      <c r="K27">
        <v>2</v>
      </c>
      <c r="L27">
        <f t="shared" si="5"/>
        <v>0.22737319745017229</v>
      </c>
      <c r="M27">
        <f>(L27/L31)*100</f>
        <v>1.7477238186585458E-2</v>
      </c>
    </row>
    <row r="28" spans="1:13" x14ac:dyDescent="0.25">
      <c r="A28" t="s">
        <v>9</v>
      </c>
      <c r="B28">
        <v>10110</v>
      </c>
      <c r="C28">
        <v>36501</v>
      </c>
      <c r="F28" t="s">
        <v>19</v>
      </c>
      <c r="G28">
        <f t="shared" si="6"/>
        <v>0.3321173548587395</v>
      </c>
      <c r="H28">
        <f t="shared" si="3"/>
        <v>1.7622130085594636</v>
      </c>
      <c r="I28">
        <f t="shared" si="4"/>
        <v>1.2269813604616664</v>
      </c>
      <c r="J28">
        <v>0.5</v>
      </c>
      <c r="K28">
        <v>5</v>
      </c>
      <c r="L28">
        <f t="shared" si="5"/>
        <v>3.0674534011541659</v>
      </c>
      <c r="M28">
        <f>(L28/L30)*100</f>
        <v>0.23113772754560952</v>
      </c>
    </row>
    <row r="29" spans="1:13" x14ac:dyDescent="0.25">
      <c r="A29" t="s">
        <v>10</v>
      </c>
      <c r="B29">
        <v>9970</v>
      </c>
      <c r="C29">
        <v>35625</v>
      </c>
      <c r="F29" t="s">
        <v>19</v>
      </c>
      <c r="G29">
        <f t="shared" si="6"/>
        <v>0.31845964232713736</v>
      </c>
      <c r="H29">
        <f t="shared" si="3"/>
        <v>1.648622102603938</v>
      </c>
      <c r="I29">
        <f t="shared" si="4"/>
        <v>1.1478652944636429</v>
      </c>
      <c r="J29">
        <v>0.5</v>
      </c>
      <c r="K29">
        <v>5</v>
      </c>
      <c r="L29">
        <f t="shared" si="5"/>
        <v>2.8696632361591075</v>
      </c>
      <c r="M29">
        <f>(L29/L31)*100</f>
        <v>0.22057915557365249</v>
      </c>
    </row>
    <row r="30" spans="1:13" x14ac:dyDescent="0.25">
      <c r="A30" t="s">
        <v>11</v>
      </c>
      <c r="B30">
        <v>7665</v>
      </c>
      <c r="C30">
        <v>7820</v>
      </c>
      <c r="F30" t="s">
        <v>20</v>
      </c>
      <c r="G30">
        <f t="shared" si="6"/>
        <v>1.036695163168508</v>
      </c>
      <c r="H30">
        <f t="shared" si="3"/>
        <v>7.6221717225006227</v>
      </c>
      <c r="I30">
        <f t="shared" si="4"/>
        <v>5.3084426047216837</v>
      </c>
      <c r="J30">
        <v>0.5</v>
      </c>
      <c r="K30">
        <v>500</v>
      </c>
      <c r="L30">
        <f t="shared" si="5"/>
        <v>1327.110651180421</v>
      </c>
    </row>
    <row r="31" spans="1:13" x14ac:dyDescent="0.25">
      <c r="A31" t="s">
        <v>12</v>
      </c>
      <c r="B31">
        <v>7806</v>
      </c>
      <c r="C31">
        <v>7530</v>
      </c>
      <c r="F31" t="s">
        <v>20</v>
      </c>
      <c r="G31">
        <f t="shared" si="6"/>
        <v>1.0186429531352759</v>
      </c>
      <c r="H31">
        <f t="shared" si="3"/>
        <v>7.472031873867147</v>
      </c>
      <c r="I31">
        <f t="shared" si="4"/>
        <v>5.2038702001484678</v>
      </c>
      <c r="J31">
        <v>0.5</v>
      </c>
      <c r="K31">
        <v>500</v>
      </c>
      <c r="L31">
        <f t="shared" si="5"/>
        <v>1300.967550037117</v>
      </c>
    </row>
    <row r="32" spans="1:13" x14ac:dyDescent="0.25">
      <c r="A32" t="s">
        <v>13</v>
      </c>
      <c r="B32">
        <v>10954</v>
      </c>
      <c r="C32">
        <v>8826</v>
      </c>
      <c r="F32" t="s">
        <v>21</v>
      </c>
      <c r="G32">
        <f>C30/C12</f>
        <v>0.18814358579539986</v>
      </c>
      <c r="H32">
        <f t="shared" si="3"/>
        <v>0.56478621956422448</v>
      </c>
      <c r="I32">
        <f t="shared" si="4"/>
        <v>0.39297360192648234</v>
      </c>
      <c r="J32">
        <v>0.5</v>
      </c>
      <c r="K32">
        <v>5</v>
      </c>
      <c r="L32">
        <f t="shared" si="5"/>
        <v>0.98243400481620591</v>
      </c>
      <c r="M32">
        <f>(L32/L36)*100</f>
        <v>8.0940028108639928E-2</v>
      </c>
    </row>
    <row r="33" spans="1:13" x14ac:dyDescent="0.25">
      <c r="A33" t="s">
        <v>14</v>
      </c>
      <c r="B33">
        <v>11103</v>
      </c>
      <c r="C33">
        <v>8446</v>
      </c>
      <c r="F33" t="s">
        <v>21</v>
      </c>
      <c r="G33">
        <f t="shared" si="6"/>
        <v>0.18344377314363672</v>
      </c>
      <c r="H33">
        <f t="shared" si="3"/>
        <v>0.52569797724694445</v>
      </c>
      <c r="I33">
        <f t="shared" si="4"/>
        <v>0.36574864115249678</v>
      </c>
      <c r="J33">
        <v>0.5</v>
      </c>
      <c r="K33">
        <v>5</v>
      </c>
      <c r="L33">
        <f t="shared" si="5"/>
        <v>0.91437160288124197</v>
      </c>
      <c r="M33">
        <f>(L33/L37)*100</f>
        <v>7.9572482364945671E-2</v>
      </c>
    </row>
    <row r="34" spans="1:13" x14ac:dyDescent="0.25">
      <c r="A34" t="s">
        <v>15</v>
      </c>
      <c r="B34">
        <v>10189</v>
      </c>
      <c r="C34">
        <v>35237</v>
      </c>
      <c r="F34" t="s">
        <v>22</v>
      </c>
      <c r="G34">
        <f t="shared" si="6"/>
        <v>0.20893402457211846</v>
      </c>
      <c r="H34">
        <f t="shared" si="3"/>
        <v>0.73769985868174992</v>
      </c>
      <c r="I34">
        <f t="shared" si="4"/>
        <v>0.51340795157183883</v>
      </c>
      <c r="J34">
        <v>0.5</v>
      </c>
      <c r="K34">
        <v>10</v>
      </c>
      <c r="L34">
        <f t="shared" si="5"/>
        <v>2.5670397578591944</v>
      </c>
      <c r="M34">
        <f>(L34/L36)*100</f>
        <v>0.21149132576695598</v>
      </c>
    </row>
    <row r="35" spans="1:13" x14ac:dyDescent="0.25">
      <c r="A35" t="s">
        <v>16</v>
      </c>
      <c r="B35">
        <v>9992</v>
      </c>
      <c r="C35">
        <v>33024</v>
      </c>
      <c r="F35" t="s">
        <v>22</v>
      </c>
      <c r="G35">
        <f t="shared" si="6"/>
        <v>0.200127952989124</v>
      </c>
      <c r="H35">
        <f t="shared" si="3"/>
        <v>0.66445994777375472</v>
      </c>
      <c r="I35">
        <f t="shared" si="4"/>
        <v>0.46239635362442016</v>
      </c>
      <c r="J35">
        <v>0.5</v>
      </c>
      <c r="K35">
        <v>10</v>
      </c>
      <c r="L35">
        <f t="shared" si="5"/>
        <v>2.3119817681221009</v>
      </c>
      <c r="M35">
        <f>(L35/L37)*100</f>
        <v>0.20119842730490584</v>
      </c>
    </row>
    <row r="36" spans="1:13" x14ac:dyDescent="0.25">
      <c r="F36" t="s">
        <v>23</v>
      </c>
      <c r="G36">
        <f>C34/C16</f>
        <v>0.95843873249014011</v>
      </c>
      <c r="H36">
        <f t="shared" si="3"/>
        <v>6.9713146454437496</v>
      </c>
      <c r="I36">
        <f t="shared" si="4"/>
        <v>4.855120650551572</v>
      </c>
      <c r="J36">
        <v>0.5</v>
      </c>
      <c r="K36">
        <v>500</v>
      </c>
      <c r="L36">
        <f>I36*J36*K36</f>
        <v>1213.780162637893</v>
      </c>
    </row>
    <row r="37" spans="1:13" x14ac:dyDescent="0.25">
      <c r="F37" t="s">
        <v>23</v>
      </c>
      <c r="G37">
        <f t="shared" si="6"/>
        <v>0.91377974543442164</v>
      </c>
      <c r="H37">
        <f t="shared" si="3"/>
        <v>6.5998867956499243</v>
      </c>
      <c r="I37">
        <f t="shared" si="4"/>
        <v>4.596421153170172</v>
      </c>
      <c r="J37">
        <v>0.5</v>
      </c>
      <c r="K37">
        <v>500</v>
      </c>
      <c r="L37">
        <f t="shared" si="5"/>
        <v>1149.105288292543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 combined</vt:lpstr>
      <vt:lpstr>11-2-22</vt:lpstr>
      <vt:lpstr>11-2-22 (rerun)</vt:lpstr>
      <vt:lpstr>18-02-22</vt:lpstr>
      <vt:lpstr>25-02-22</vt:lpstr>
    </vt:vector>
  </TitlesOfParts>
  <Company>Faculty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 Thorn (Physiology)</cp:lastModifiedBy>
  <dcterms:created xsi:type="dcterms:W3CDTF">2022-02-12T04:15:03Z</dcterms:created>
  <dcterms:modified xsi:type="dcterms:W3CDTF">2022-03-02T23:21:59Z</dcterms:modified>
</cp:coreProperties>
</file>