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J-Betacell\gcamp oct 2020\"/>
    </mc:Choice>
  </mc:AlternateContent>
  <xr:revisionPtr revIDLastSave="0" documentId="13_ncr:1_{898291F4-A904-4BA4-8DD4-DA9B5C8F2A21}" xr6:coauthVersionLast="46" xr6:coauthVersionMax="46" xr10:uidLastSave="{00000000-0000-0000-0000-000000000000}"/>
  <bookViews>
    <workbookView xWindow="5550" yWindow="510" windowWidth="30870" windowHeight="19530" xr2:uid="{00000000-000D-0000-FFFF-FFFF00000000}"/>
  </bookViews>
  <sheets>
    <sheet name="Sheet1" sheetId="1" r:id="rId1"/>
  </sheets>
  <definedNames>
    <definedName name="_xlchart.v1.0" hidden="1">Sheet1!$AJ$51:$AJ$75</definedName>
    <definedName name="_xlchart.v1.1" hidden="1">Sheet1!$AK$50</definedName>
    <definedName name="_xlchart.v1.2" hidden="1">Sheet1!$AK$51:$AK$75</definedName>
    <definedName name="_xlchart.v1.3" hidden="1">Sheet1!$AB$37:$AH$37</definedName>
    <definedName name="_xlchart.v1.4" hidden="1">Sheet1!$AM$17:$CB$17</definedName>
    <definedName name="_xlchart.v1.5" hidden="1">Sheet1!$AJ$51:$AJ$75</definedName>
    <definedName name="_xlchart.v1.6" hidden="1">Sheet1!$AJ$51:$AJ$75</definedName>
    <definedName name="_xlchart.v1.7" hidden="1">Sheet1!$AJ$51:$AJ$75</definedName>
    <definedName name="_xlchart.v1.8" hidden="1">Sheet1!$AK$50</definedName>
    <definedName name="_xlchart.v1.9" hidden="1">Sheet1!$AK$51:$AK$75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81" i="1" l="1"/>
  <c r="AK82" i="1"/>
  <c r="AJ82" i="1"/>
  <c r="AJ81" i="1"/>
  <c r="W15" i="1"/>
  <c r="AK49" i="1"/>
  <c r="AL49" i="1"/>
  <c r="AJ49" i="1"/>
  <c r="AK84" i="1"/>
  <c r="AJ84" i="1"/>
  <c r="AK48" i="1"/>
  <c r="AL48" i="1"/>
  <c r="AJ48" i="1"/>
  <c r="AJ23" i="1"/>
  <c r="W35" i="1"/>
  <c r="O28" i="1"/>
  <c r="M28" i="1"/>
  <c r="K28" i="1"/>
  <c r="I28" i="1"/>
  <c r="G28" i="1"/>
  <c r="E28" i="1"/>
  <c r="C28" i="1"/>
  <c r="I26" i="1"/>
  <c r="G26" i="1"/>
  <c r="E26" i="1"/>
  <c r="C26" i="1"/>
  <c r="E24" i="1"/>
  <c r="C24" i="1"/>
  <c r="M22" i="1"/>
  <c r="K22" i="1"/>
  <c r="I22" i="1"/>
  <c r="G22" i="1"/>
  <c r="E22" i="1"/>
  <c r="C22" i="1"/>
  <c r="Q16" i="1"/>
  <c r="O16" i="1"/>
  <c r="M16" i="1"/>
  <c r="K16" i="1"/>
  <c r="I16" i="1"/>
  <c r="G16" i="1"/>
  <c r="E16" i="1"/>
  <c r="C16" i="1"/>
  <c r="C14" i="1"/>
  <c r="E14" i="1"/>
  <c r="G14" i="1"/>
  <c r="I14" i="1"/>
  <c r="K14" i="1"/>
  <c r="M14" i="1"/>
  <c r="O14" i="1"/>
  <c r="Q14" i="1"/>
  <c r="S12" i="1"/>
  <c r="Q12" i="1"/>
  <c r="O12" i="1"/>
  <c r="M12" i="1"/>
  <c r="K12" i="1"/>
  <c r="I12" i="1"/>
  <c r="G12" i="1"/>
  <c r="E12" i="1"/>
  <c r="C12" i="1"/>
  <c r="G32" i="1"/>
  <c r="E32" i="1"/>
  <c r="C32" i="1"/>
  <c r="I30" i="1"/>
  <c r="G30" i="1"/>
  <c r="E30" i="1"/>
  <c r="C30" i="1"/>
  <c r="I10" i="1"/>
  <c r="G10" i="1"/>
  <c r="E10" i="1"/>
  <c r="C10" i="1"/>
  <c r="O8" i="1"/>
  <c r="M8" i="1"/>
  <c r="K8" i="1"/>
  <c r="I8" i="1"/>
  <c r="G8" i="1"/>
  <c r="E8" i="1"/>
  <c r="C8" i="1"/>
  <c r="M6" i="1"/>
  <c r="K6" i="1"/>
  <c r="I6" i="1"/>
  <c r="G6" i="1"/>
  <c r="E6" i="1"/>
  <c r="C6" i="1"/>
  <c r="W31" i="1" l="1"/>
  <c r="W32" i="1"/>
  <c r="W14" i="1"/>
</calcChain>
</file>

<file path=xl/sharedStrings.xml><?xml version="1.0" encoding="utf-8"?>
<sst xmlns="http://schemas.openxmlformats.org/spreadsheetml/2006/main" count="130" uniqueCount="57">
  <si>
    <t>islets</t>
  </si>
  <si>
    <t>3fps</t>
  </si>
  <si>
    <t>6fps</t>
  </si>
  <si>
    <t>islet 7</t>
  </si>
  <si>
    <t>islet 9</t>
  </si>
  <si>
    <t>islet 10</t>
  </si>
  <si>
    <t>islet 2</t>
  </si>
  <si>
    <t>islet 5</t>
  </si>
  <si>
    <t>islets 6</t>
  </si>
  <si>
    <t>slices</t>
  </si>
  <si>
    <t>f change per second</t>
  </si>
  <si>
    <t>mean</t>
  </si>
  <si>
    <t>sem</t>
  </si>
  <si>
    <t>SEM</t>
  </si>
  <si>
    <t>ttest</t>
  </si>
  <si>
    <t>Dillon Isolated Islet Data which exhibit waves:</t>
  </si>
  <si>
    <t>Basal:</t>
  </si>
  <si>
    <t>apical:</t>
  </si>
  <si>
    <t>Breakdown</t>
  </si>
  <si>
    <t>islet 1</t>
  </si>
  <si>
    <t>islet 3</t>
  </si>
  <si>
    <t>islet data</t>
  </si>
  <si>
    <t>Dillon Slice Data which exhibit waves:</t>
  </si>
  <si>
    <t>slice 1</t>
  </si>
  <si>
    <t>slice2</t>
  </si>
  <si>
    <t>slice 3</t>
  </si>
  <si>
    <t>apical</t>
  </si>
  <si>
    <t>slice 3 basal</t>
  </si>
  <si>
    <t>islet 2 gcamp</t>
  </si>
  <si>
    <t>islet 1 gcamp</t>
  </si>
  <si>
    <t>slice 4 gcamp basal</t>
  </si>
  <si>
    <t>basal vs apical slices</t>
  </si>
  <si>
    <t>t-Test: Paired Two Sample for Means</t>
  </si>
  <si>
    <t>Variable 1</t>
  </si>
  <si>
    <t>Variable 2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</si>
  <si>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</si>
  <si>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</si>
  <si>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</si>
  <si>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</si>
  <si>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</si>
  <si>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</si>
  <si>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</si>
  <si>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</si>
  <si>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</si>
  <si>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</si>
  <si>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</si>
  <si>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 xml:space="preserve">basal </t>
  </si>
  <si>
    <t>basal vs apical isolated islets</t>
  </si>
  <si>
    <t>basal vs general slices</t>
  </si>
  <si>
    <t>t-Test: Two-Sample Assuming Equal Variances</t>
  </si>
  <si>
    <t>Pooled Variance</t>
  </si>
  <si>
    <t>apical vs general slices</t>
  </si>
  <si>
    <t>general - mixed data in progress</t>
  </si>
  <si>
    <t>MEANS</t>
  </si>
  <si>
    <t>note: Dillon has used a 1 tail analysis here - should be 2 tail - but still is insignificant</t>
  </si>
  <si>
    <t>basal islet vs slice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</si>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</sst>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0" xfId="0" applyFill="1"/>
    <xf numFmtId="0" fontId="0" fillId="2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(Sheet1!$W$15,Sheet1!$W$32)</c:f>
                <c:numCache>
                  <c:formatCode>General</c:formatCode>
                  <c:ptCount val="2"/>
                  <c:pt idx="0">
                    <c:v>81.507287678297558</c:v>
                  </c:pt>
                  <c:pt idx="1">
                    <c:v>108.05148310335049</c:v>
                  </c:pt>
                </c:numCache>
              </c:numRef>
            </c:plus>
            <c:minus>
              <c:numRef>
                <c:f>(Sheet1!$W$15,Sheet1!$W$32)</c:f>
                <c:numCache>
                  <c:formatCode>General</c:formatCode>
                  <c:ptCount val="2"/>
                  <c:pt idx="0">
                    <c:v>81.507287678297558</c:v>
                  </c:pt>
                  <c:pt idx="1">
                    <c:v>108.05148310335049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(Sheet1!$W$14,Sheet1!$W$31)</c:f>
              <c:numCache>
                <c:formatCode>General</c:formatCode>
                <c:ptCount val="2"/>
                <c:pt idx="0">
                  <c:v>814.3081296531841</c:v>
                </c:pt>
                <c:pt idx="1">
                  <c:v>596.2795294724358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7-4521-8278-A27F023CF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6580784"/>
        <c:axId val="1946584528"/>
      </c:barChart>
      <c:catAx>
        <c:axId val="194658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584528"/>
        <c:crosses val="autoZero"/>
        <c:auto val="1"/>
        <c:lblAlgn val="ctr"/>
        <c:lblOffset val="100"/>
        <c:noMultiLvlLbl val="0"/>
      </c:catAx>
      <c:valAx>
        <c:axId val="194658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fluorescence change per second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58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Slices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Sheet1!$AJ$51:$AK$51</c:f>
              <c:numCache>
                <c:formatCode>General</c:formatCode>
                <c:ptCount val="2"/>
                <c:pt idx="0">
                  <c:v>2393.16</c:v>
                </c:pt>
                <c:pt idx="1">
                  <c:v>1173.1259999999997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6FD-A132-E1BA3C5BD6F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Sheet1!$AJ$52:$AK$52</c:f>
              <c:numCache>
                <c:formatCode>General</c:formatCode>
                <c:ptCount val="2"/>
                <c:pt idx="0">
                  <c:v>1522.2720000000006</c:v>
                </c:pt>
                <c:pt idx="1">
                  <c:v>1754.9580000000003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9C-46FD-A132-E1BA3C5BD6FF}"/>
            </c:ext>
          </c:extLst>
        </c:ser>
        <c:ser>
          <c:idx val="2"/>
          <c:order val="2"/>
          <c:tx>
            <c:strRef>
              <c:f>Sheet1!$AJ$53:$AK$53</c:f>
              <c:strCache>
                <c:ptCount val="2"/>
                <c:pt idx="0">
                  <c:v>2023.152</c:v>
                </c:pt>
                <c:pt idx="1">
                  <c:v>1149.372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Sheet1!$AJ$53:$AK$53</c:f>
              <c:numCache>
                <c:formatCode>General</c:formatCode>
                <c:ptCount val="2"/>
                <c:pt idx="0">
                  <c:v>2023.152</c:v>
                </c:pt>
                <c:pt idx="1">
                  <c:v>1149.3720000000001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9C-46FD-A132-E1BA3C5BD6FF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Sheet1!$AJ$55:$AK$55</c:f>
              <c:numCache>
                <c:formatCode>General</c:formatCode>
                <c:ptCount val="2"/>
                <c:pt idx="0">
                  <c:v>3386.3999999999996</c:v>
                </c:pt>
                <c:pt idx="1">
                  <c:v>1322.4660000000003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9C-46FD-A132-E1BA3C5BD6FF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Sheet1!$AJ$56:$AK$56</c:f>
              <c:numCache>
                <c:formatCode>General</c:formatCode>
                <c:ptCount val="2"/>
                <c:pt idx="0">
                  <c:v>2480.2379999999994</c:v>
                </c:pt>
                <c:pt idx="1">
                  <c:v>1310.3820000000003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9C-46FD-A132-E1BA3C5BD6FF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Sheet1!$AJ$57:$AK$57</c:f>
              <c:numCache>
                <c:formatCode>General</c:formatCode>
                <c:ptCount val="2"/>
                <c:pt idx="0">
                  <c:v>1689.1380000000001</c:v>
                </c:pt>
                <c:pt idx="1">
                  <c:v>966.5939999999996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9C-46FD-A132-E1BA3C5BD6FF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Sheet1!$AJ$58:$AK$58</c:f>
              <c:numCache>
                <c:formatCode>General</c:formatCode>
                <c:ptCount val="2"/>
                <c:pt idx="0">
                  <c:v>3032.2139999999999</c:v>
                </c:pt>
                <c:pt idx="1">
                  <c:v>1221.3720000000001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9C-46FD-A132-E1BA3C5BD6FF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Sheet1!$AJ$60:$AK$60</c:f>
              <c:numCache>
                <c:formatCode>General</c:formatCode>
                <c:ptCount val="2"/>
                <c:pt idx="0">
                  <c:v>5015.1600000000035</c:v>
                </c:pt>
                <c:pt idx="1">
                  <c:v>2698.26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49C-46FD-A132-E1BA3C5BD6FF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Sheet1!$AJ$61:$AK$61</c:f>
              <c:numCache>
                <c:formatCode>General</c:formatCode>
                <c:ptCount val="2"/>
                <c:pt idx="0">
                  <c:v>4506.4200000000037</c:v>
                </c:pt>
                <c:pt idx="1">
                  <c:v>2087.7599999999975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9C-46FD-A132-E1BA3C5BD6FF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Sheet1!$AJ$62:$AK$62</c:f>
              <c:numCache>
                <c:formatCode>General</c:formatCode>
                <c:ptCount val="2"/>
                <c:pt idx="0">
                  <c:v>2873.5800000000017</c:v>
                </c:pt>
                <c:pt idx="1">
                  <c:v>2389.3199999999988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49C-46FD-A132-E1BA3C5BD6FF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Sheet1!$AJ$63:$AK$63</c:f>
              <c:numCache>
                <c:formatCode>General</c:formatCode>
                <c:ptCount val="2"/>
                <c:pt idx="0">
                  <c:v>3193.1400000000031</c:v>
                </c:pt>
                <c:pt idx="1">
                  <c:v>2677.5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49C-46FD-A132-E1BA3C5BD6FF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Sheet1!$AJ$64:$AK$64</c:f>
              <c:numCache>
                <c:formatCode>General</c:formatCode>
                <c:ptCount val="2"/>
                <c:pt idx="0">
                  <c:v>6410.6400000000031</c:v>
                </c:pt>
                <c:pt idx="1">
                  <c:v>5055.659999999998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49C-46FD-A132-E1BA3C5BD6FF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Sheet1!$AJ$65:$AK$65</c:f>
              <c:numCache>
                <c:formatCode>General</c:formatCode>
                <c:ptCount val="2"/>
                <c:pt idx="0">
                  <c:v>5569.0199999999977</c:v>
                </c:pt>
                <c:pt idx="1">
                  <c:v>6130.14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49C-46FD-A132-E1BA3C5BD6FF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Sheet1!$AJ$65:$AK$65</c:f>
              <c:numCache>
                <c:formatCode>General</c:formatCode>
                <c:ptCount val="2"/>
                <c:pt idx="0">
                  <c:v>5569.0199999999977</c:v>
                </c:pt>
                <c:pt idx="1">
                  <c:v>6130.14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49C-46FD-A132-E1BA3C5BD6FF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Sheet1!$AJ$66:$AK$66</c:f>
              <c:numCache>
                <c:formatCode>General</c:formatCode>
                <c:ptCount val="2"/>
                <c:pt idx="0">
                  <c:v>4351.8599999999997</c:v>
                </c:pt>
                <c:pt idx="1">
                  <c:v>3968.82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49C-46FD-A132-E1BA3C5BD6FF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Sheet1!$AJ$67:$AK$67</c:f>
              <c:numCache>
                <c:formatCode>General</c:formatCode>
                <c:ptCount val="2"/>
                <c:pt idx="0">
                  <c:v>6345.3600000000024</c:v>
                </c:pt>
                <c:pt idx="1">
                  <c:v>4426.1400000000003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49C-46FD-A132-E1BA3C5BD6FF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Sheet1!$AJ$67:$AK$67</c:f>
              <c:numCache>
                <c:formatCode>General</c:formatCode>
                <c:ptCount val="2"/>
                <c:pt idx="0">
                  <c:v>6345.3600000000024</c:v>
                </c:pt>
                <c:pt idx="1">
                  <c:v>4426.1400000000003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49C-46FD-A132-E1BA3C5BD6FF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Sheet1!$AJ$68:$AK$68</c:f>
              <c:numCache>
                <c:formatCode>General</c:formatCode>
                <c:ptCount val="2"/>
                <c:pt idx="0">
                  <c:v>1779.2280000000001</c:v>
                </c:pt>
                <c:pt idx="1">
                  <c:v>1009.3380000000004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49C-46FD-A132-E1BA3C5BD6FF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Sheet1!$AJ$68:$AK$68</c:f>
              <c:numCache>
                <c:formatCode>General</c:formatCode>
                <c:ptCount val="2"/>
                <c:pt idx="0">
                  <c:v>1779.2280000000001</c:v>
                </c:pt>
                <c:pt idx="1">
                  <c:v>1009.3380000000004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49C-46FD-A132-E1BA3C5BD6FF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Sheet1!$AJ$69:$AK$69</c:f>
              <c:numCache>
                <c:formatCode>General</c:formatCode>
                <c:ptCount val="2"/>
                <c:pt idx="0">
                  <c:v>764.49600000000032</c:v>
                </c:pt>
                <c:pt idx="1">
                  <c:v>907.36199999999985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49C-46FD-A132-E1BA3C5BD6FF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Sheet1!$AJ$70:$AK$70</c:f>
              <c:numCache>
                <c:formatCode>General</c:formatCode>
                <c:ptCount val="2"/>
                <c:pt idx="0">
                  <c:v>1552.674</c:v>
                </c:pt>
                <c:pt idx="1">
                  <c:v>1040.9220000000005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49C-46FD-A132-E1BA3C5BD6FF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Sheet1!$AJ$71:$AK$71</c:f>
              <c:numCache>
                <c:formatCode>General</c:formatCode>
                <c:ptCount val="2"/>
                <c:pt idx="0">
                  <c:v>1711.9500000000003</c:v>
                </c:pt>
                <c:pt idx="1">
                  <c:v>1108.7999999999997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49C-46FD-A132-E1BA3C5BD6FF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Sheet1!$AJ$72:$AK$72</c:f>
              <c:numCache>
                <c:formatCode>General</c:formatCode>
                <c:ptCount val="2"/>
                <c:pt idx="0">
                  <c:v>1448.2979999999995</c:v>
                </c:pt>
                <c:pt idx="1">
                  <c:v>586.07399999999984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49C-46FD-A132-E1BA3C5BD6FF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Sheet1!$AJ$73:$AK$73</c:f>
              <c:numCache>
                <c:formatCode>General</c:formatCode>
                <c:ptCount val="2"/>
                <c:pt idx="0">
                  <c:v>7711.079999999999</c:v>
                </c:pt>
                <c:pt idx="1">
                  <c:v>2601.3600000000024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49C-46FD-A132-E1BA3C5BD6FF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Sheet1!$AJ$74:$AK$74</c:f>
              <c:numCache>
                <c:formatCode>General</c:formatCode>
                <c:ptCount val="2"/>
                <c:pt idx="0">
                  <c:v>1581.2640000000001</c:v>
                </c:pt>
                <c:pt idx="1">
                  <c:v>807.03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49C-46FD-A132-E1BA3C5BD6FF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Sheet1!$AJ$75:$AK$75</c:f>
              <c:numCache>
                <c:formatCode>General</c:formatCode>
                <c:ptCount val="2"/>
                <c:pt idx="0">
                  <c:v>1053.498</c:v>
                </c:pt>
                <c:pt idx="1">
                  <c:v>785.36999999999989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49C-46FD-A132-E1BA3C5BD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328287"/>
        <c:axId val="1600347839"/>
      </c:lineChart>
      <c:catAx>
        <c:axId val="16003282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0347839"/>
        <c:crosses val="autoZero"/>
        <c:auto val="1"/>
        <c:lblAlgn val="ctr"/>
        <c:lblOffset val="100"/>
        <c:noMultiLvlLbl val="0"/>
      </c:catAx>
      <c:valAx>
        <c:axId val="1600347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0328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islet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Sheet1!$AJ$78:$AK$78</c:f>
              <c:numCache>
                <c:formatCode>General</c:formatCode>
                <c:ptCount val="2"/>
                <c:pt idx="0">
                  <c:v>1138.4399999999996</c:v>
                </c:pt>
                <c:pt idx="1">
                  <c:v>688.06799999999998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02-4641-B131-E40DE375FB9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Sheet1!$AJ$79:$AK$79</c:f>
              <c:numCache>
                <c:formatCode>General</c:formatCode>
                <c:ptCount val="2"/>
                <c:pt idx="0">
                  <c:v>4252.26</c:v>
                </c:pt>
                <c:pt idx="1">
                  <c:v>1270.5599999999986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02-4641-B131-E40DE375FB9B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Sheet1!$AJ$80:$AK$80</c:f>
              <c:numCache>
                <c:formatCode>General</c:formatCode>
                <c:ptCount val="2"/>
                <c:pt idx="0">
                  <c:v>1121.5800000000004</c:v>
                </c:pt>
                <c:pt idx="1">
                  <c:v>850.52999999999929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02-4641-B131-E40DE375F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382783"/>
        <c:axId val="1600390687"/>
      </c:lineChart>
      <c:catAx>
        <c:axId val="16003827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0390687"/>
        <c:crosses val="autoZero"/>
        <c:auto val="1"/>
        <c:lblAlgn val="ctr"/>
        <c:lblOffset val="100"/>
        <c:noMultiLvlLbl val="0"/>
      </c:catAx>
      <c:valAx>
        <c:axId val="1600390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0382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_xlchart.v1.4</cx:f>
      </cx:numDim>
    </cx:data>
    <cx:data id="1">
      <cx:numDim type="val">
        <cx:f dir="row">_xlchart.v1.3</cx:f>
      </cx:numDim>
    </cx:data>
  </cx:chartData>
  <cx:chart>
    <cx:title pos="t" align="ctr" overlay="0"/>
    <cx:plotArea>
      <cx:plotAreaRegion>
        <cx:series layoutId="boxWhisker" uniqueId="{6F4044A2-D9F7-430A-9DBC-F8AD76DA7B7B}"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1-4134-4779-AA3F-015BFA91FED5}">
          <cx:dataId val="1"/>
          <cx:layoutPr>
            <cx:visibility meanLine="0" meanMarker="1" nonoutliers="1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  <cx:data id="1">
      <cx:numDim type="val">
        <cx:f>_xlchart.v1.9</cx:f>
      </cx:numDim>
    </cx:data>
  </cx:chartData>
  <cx:chart>
    <cx:plotArea>
      <cx:plotAreaRegion>
        <cx:series layoutId="boxWhisker" uniqueId="{5547D3E6-FD4D-4FAA-B1E8-C43B200CFB7C}" formatIdx="0">
          <cx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x:spPr>
          <cx:dataId val="0"/>
          <cx:layoutPr>
            <cx:visibility meanLine="1" meanMarker="0" nonoutliers="1" outliers="0"/>
            <cx:statistics quartileMethod="inclusive"/>
          </cx:layoutPr>
        </cx:series>
        <cx:series layoutId="boxWhisker" uniqueId="{00000002-3A2B-4D07-A438-D08D5C079D59}">
          <cx:tx>
            <cx:txData>
              <cx:f>_xlchart.v1.8</cx:f>
              <cx:v>apical</cx:v>
            </cx:txData>
          </cx:tx>
          <cx:spPr>
            <a:solidFill>
              <a:schemeClr val="accent2">
                <a:lumMod val="20000"/>
                <a:lumOff val="80000"/>
              </a:schemeClr>
            </a:solidFill>
          </cx:spPr>
          <cx:dataId val="1"/>
          <cx:layoutPr>
            <cx:statistics quartileMethod="exclusive"/>
          </cx:layoutPr>
        </cx:series>
      </cx:plotAreaRegion>
      <cx:axis id="0">
        <cx:catScaling gapWidth="1.82000005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microsoft.com/office/2014/relationships/chartEx" Target="../charts/chartEx1.xml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157162</xdr:colOff>
      <xdr:row>29</xdr:row>
      <xdr:rowOff>180975</xdr:rowOff>
    </xdr:from>
    <xdr:to>
      <xdr:col>19</xdr:col>
      <xdr:colOff>461962</xdr:colOff>
      <xdr:row>44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2A6167-0FA3-4032-9C03-49F3B798B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433387</xdr:colOff>
      <xdr:row>17</xdr:row>
      <xdr:rowOff>76200</xdr:rowOff>
    </xdr:from>
    <xdr:to>
      <xdr:col>40</xdr:col>
      <xdr:colOff>128587</xdr:colOff>
      <xdr:row>31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99B58723-797C-4CD9-B9A1-C97F8B76C26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712112" y="33147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39</xdr:col>
      <xdr:colOff>554691</xdr:colOff>
      <xdr:row>35</xdr:row>
      <xdr:rowOff>23531</xdr:rowOff>
    </xdr:from>
    <xdr:to>
      <xdr:col>45</xdr:col>
      <xdr:colOff>33618</xdr:colOff>
      <xdr:row>49</xdr:row>
      <xdr:rowOff>99731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68086A7B-F131-4326-8DB3-5E462E36A3F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927485" y="6691031"/>
              <a:ext cx="3109633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45</xdr:col>
      <xdr:colOff>179294</xdr:colOff>
      <xdr:row>32</xdr:row>
      <xdr:rowOff>45942</xdr:rowOff>
    </xdr:from>
    <xdr:to>
      <xdr:col>49</xdr:col>
      <xdr:colOff>212912</xdr:colOff>
      <xdr:row>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21CA05-0E78-4C25-938C-A24BE80F43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302558</xdr:colOff>
      <xdr:row>33</xdr:row>
      <xdr:rowOff>146796</xdr:rowOff>
    </xdr:from>
    <xdr:to>
      <xdr:col>52</xdr:col>
      <xdr:colOff>470646</xdr:colOff>
      <xdr:row>50</xdr:row>
      <xdr:rowOff>22411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8A544E6-388B-4967-A4D2-7F8C32374A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B92"/>
  <sheetViews>
    <sheetView tabSelected="1" topLeftCell="V31" zoomScale="85" zoomScaleNormal="85" workbookViewId="0">
      <selection activeCell="AG72" sqref="AG72"/>
    </sheetView>
  </sheetViews>
  <sheetFormatPr defaultRowHeight="15" x14ac:dyDescent="0.25"/>
  <cols>
    <col min="2" max="2" width="20.7109375" customWidth="1"/>
  </cols>
  <sheetData>
    <row r="3" spans="1:38" x14ac:dyDescent="0.25">
      <c r="B3" t="s">
        <v>0</v>
      </c>
    </row>
    <row r="5" spans="1:38" x14ac:dyDescent="0.25">
      <c r="A5" t="s">
        <v>3</v>
      </c>
      <c r="B5" t="s">
        <v>2</v>
      </c>
      <c r="C5">
        <v>339.32318928788789</v>
      </c>
      <c r="E5">
        <v>116.47853592408501</v>
      </c>
      <c r="G5">
        <v>269.58729524570515</v>
      </c>
      <c r="I5">
        <v>256.34989648033161</v>
      </c>
      <c r="K5">
        <v>312.73192771084337</v>
      </c>
      <c r="M5">
        <v>92.087762669962785</v>
      </c>
    </row>
    <row r="6" spans="1:38" x14ac:dyDescent="0.25">
      <c r="B6" s="1" t="s">
        <v>10</v>
      </c>
      <c r="C6" s="1">
        <f>C5*6</f>
        <v>2035.9391357273273</v>
      </c>
      <c r="D6" s="1"/>
      <c r="E6" s="1">
        <f>E5*6</f>
        <v>698.87121554451005</v>
      </c>
      <c r="F6" s="1"/>
      <c r="G6" s="1">
        <f>G5*6</f>
        <v>1617.5237714742309</v>
      </c>
      <c r="H6" s="1"/>
      <c r="I6" s="1">
        <f>I5*6</f>
        <v>1538.0993788819897</v>
      </c>
      <c r="J6" s="1"/>
      <c r="K6" s="1">
        <f>K5*6</f>
        <v>1876.3915662650602</v>
      </c>
      <c r="L6" s="1"/>
      <c r="M6" s="1">
        <f>M5*6</f>
        <v>552.52657601977671</v>
      </c>
      <c r="Y6">
        <v>2035.9391357273273</v>
      </c>
      <c r="Z6">
        <v>698.87121554451005</v>
      </c>
      <c r="AA6">
        <v>1617.5237714742309</v>
      </c>
      <c r="AB6">
        <v>1538.0993788819897</v>
      </c>
      <c r="AC6">
        <v>1876.3915662650602</v>
      </c>
      <c r="AD6">
        <v>552.52657601977671</v>
      </c>
    </row>
    <row r="7" spans="1:38" x14ac:dyDescent="0.25">
      <c r="A7" t="s">
        <v>4</v>
      </c>
      <c r="B7" t="s">
        <v>2</v>
      </c>
      <c r="C7">
        <v>103.10254491017963</v>
      </c>
      <c r="E7">
        <v>110.99477048227754</v>
      </c>
      <c r="G7">
        <v>282.93185689948859</v>
      </c>
      <c r="I7">
        <v>125.56132756132763</v>
      </c>
      <c r="K7">
        <v>183.91428571428582</v>
      </c>
      <c r="M7">
        <v>107.05358550039409</v>
      </c>
      <c r="O7">
        <v>74.177489177489178</v>
      </c>
      <c r="Y7">
        <v>618.61526946107779</v>
      </c>
      <c r="Z7">
        <v>665.96862289366527</v>
      </c>
      <c r="AA7">
        <v>1697.5911413969316</v>
      </c>
      <c r="AB7">
        <v>753.36796536796578</v>
      </c>
      <c r="AC7">
        <v>1103.4857142857149</v>
      </c>
      <c r="AD7">
        <v>642.32151300236455</v>
      </c>
      <c r="AE7">
        <v>445.06493506493507</v>
      </c>
    </row>
    <row r="8" spans="1:38" x14ac:dyDescent="0.25">
      <c r="B8" s="1" t="s">
        <v>10</v>
      </c>
      <c r="C8" s="1">
        <f>C7*6</f>
        <v>618.61526946107779</v>
      </c>
      <c r="D8" s="1"/>
      <c r="E8" s="1">
        <f>E7*6</f>
        <v>665.96862289366527</v>
      </c>
      <c r="F8" s="1"/>
      <c r="G8" s="1">
        <f>G7*6</f>
        <v>1697.5911413969316</v>
      </c>
      <c r="H8" s="1"/>
      <c r="I8" s="1">
        <f>I7*6</f>
        <v>753.36796536796578</v>
      </c>
      <c r="J8" s="1"/>
      <c r="K8" s="1">
        <f>K7*6</f>
        <v>1103.4857142857149</v>
      </c>
      <c r="L8" s="1"/>
      <c r="M8" s="1">
        <f>M7*6</f>
        <v>642.32151300236455</v>
      </c>
      <c r="N8" s="1"/>
      <c r="O8" s="1">
        <f>O7*6</f>
        <v>445.06493506493507</v>
      </c>
      <c r="Y8">
        <v>2116.0993150684935</v>
      </c>
      <c r="Z8">
        <v>1978.6746575342468</v>
      </c>
      <c r="AA8">
        <v>1509.1952054794513</v>
      </c>
      <c r="AB8">
        <v>1368.6575342465767</v>
      </c>
    </row>
    <row r="9" spans="1:38" x14ac:dyDescent="0.25">
      <c r="A9" t="s">
        <v>5</v>
      </c>
      <c r="B9" t="s">
        <v>2</v>
      </c>
      <c r="C9">
        <v>352.68321917808225</v>
      </c>
      <c r="E9">
        <v>329.77910958904113</v>
      </c>
      <c r="G9">
        <v>251.53253424657521</v>
      </c>
      <c r="I9">
        <v>228.10958904109611</v>
      </c>
      <c r="Y9">
        <v>394.64285714285728</v>
      </c>
      <c r="Z9">
        <v>641.7303370786517</v>
      </c>
      <c r="AA9">
        <v>400.99408284023667</v>
      </c>
      <c r="AB9">
        <v>447.2033898305084</v>
      </c>
      <c r="AC9">
        <v>471.54390934844196</v>
      </c>
      <c r="AD9">
        <v>695.08510638297878</v>
      </c>
      <c r="AE9">
        <v>378.25576036866346</v>
      </c>
      <c r="AF9">
        <v>546.85185185185185</v>
      </c>
      <c r="AG9">
        <v>337.05737704918033</v>
      </c>
    </row>
    <row r="10" spans="1:38" x14ac:dyDescent="0.25">
      <c r="B10" s="1" t="s">
        <v>10</v>
      </c>
      <c r="C10" s="1">
        <f>C9*6</f>
        <v>2116.0993150684935</v>
      </c>
      <c r="D10" s="1"/>
      <c r="E10" s="1">
        <f>E9*6</f>
        <v>1978.6746575342468</v>
      </c>
      <c r="F10" s="1"/>
      <c r="G10" s="1">
        <f>G9*6</f>
        <v>1509.1952054794513</v>
      </c>
      <c r="H10" s="1"/>
      <c r="I10" s="1">
        <f>I9*6</f>
        <v>1368.6575342465767</v>
      </c>
      <c r="Y10">
        <v>714.73214285714312</v>
      </c>
      <c r="Z10">
        <v>558.15358361774759</v>
      </c>
      <c r="AA10">
        <v>517.63005780346805</v>
      </c>
      <c r="AB10">
        <v>543.49856733524348</v>
      </c>
      <c r="AC10">
        <v>738.39024390243935</v>
      </c>
      <c r="AD10">
        <v>500.58482142857133</v>
      </c>
      <c r="AE10">
        <v>354.23350253807121</v>
      </c>
      <c r="AF10">
        <v>835.30837004405294</v>
      </c>
    </row>
    <row r="11" spans="1:38" x14ac:dyDescent="0.25">
      <c r="A11" t="s">
        <v>6</v>
      </c>
      <c r="B11" t="s">
        <v>1</v>
      </c>
      <c r="C11">
        <v>131.54761904761909</v>
      </c>
      <c r="E11">
        <v>213.91011235955057</v>
      </c>
      <c r="G11">
        <v>133.66469428007889</v>
      </c>
      <c r="I11">
        <v>149.06779661016947</v>
      </c>
      <c r="K11">
        <v>157.18130311614732</v>
      </c>
      <c r="M11">
        <v>231.69503546099293</v>
      </c>
      <c r="O11">
        <v>126.08525345622115</v>
      </c>
      <c r="Q11">
        <v>182.28395061728395</v>
      </c>
      <c r="S11">
        <v>112.35245901639345</v>
      </c>
      <c r="Y11">
        <v>491.24184782608688</v>
      </c>
      <c r="Z11">
        <v>473.2171874999998</v>
      </c>
      <c r="AA11">
        <v>750.41379310344837</v>
      </c>
      <c r="AB11">
        <v>471.17712177121791</v>
      </c>
      <c r="AC11">
        <v>521.65822784810121</v>
      </c>
      <c r="AD11">
        <v>447.75182481751813</v>
      </c>
      <c r="AE11">
        <v>352.33809523809555</v>
      </c>
      <c r="AF11">
        <v>398.85386819484233</v>
      </c>
    </row>
    <row r="12" spans="1:38" x14ac:dyDescent="0.25">
      <c r="B12" s="1" t="s">
        <v>10</v>
      </c>
      <c r="C12" s="1">
        <f>C11*3</f>
        <v>394.64285714285728</v>
      </c>
      <c r="D12" s="1"/>
      <c r="E12" s="1">
        <f>E11*3</f>
        <v>641.7303370786517</v>
      </c>
      <c r="F12" s="1"/>
      <c r="G12" s="1">
        <f>G11*3</f>
        <v>400.99408284023667</v>
      </c>
      <c r="H12" s="1"/>
      <c r="I12" s="1">
        <f>I11*3</f>
        <v>447.2033898305084</v>
      </c>
      <c r="J12" s="1"/>
      <c r="K12" s="1">
        <f>K11*3</f>
        <v>471.54390934844196</v>
      </c>
      <c r="L12" s="1"/>
      <c r="M12" s="1">
        <f>M11*3</f>
        <v>695.08510638297878</v>
      </c>
      <c r="N12" s="1"/>
      <c r="O12" s="1">
        <f>O11*3</f>
        <v>378.25576036866346</v>
      </c>
      <c r="P12" s="1"/>
      <c r="Q12" s="1">
        <f>Q11*3</f>
        <v>546.85185185185185</v>
      </c>
      <c r="R12" s="1"/>
      <c r="S12" s="1">
        <f>S11*3</f>
        <v>337.05737704918033</v>
      </c>
    </row>
    <row r="13" spans="1:38" x14ac:dyDescent="0.25">
      <c r="A13" t="s">
        <v>7</v>
      </c>
      <c r="B13" t="s">
        <v>1</v>
      </c>
      <c r="C13">
        <v>238.24404761904771</v>
      </c>
      <c r="E13">
        <v>186.0511945392492</v>
      </c>
      <c r="G13">
        <v>172.54335260115602</v>
      </c>
      <c r="I13">
        <v>181.16618911174783</v>
      </c>
      <c r="K13">
        <v>246.13008130081312</v>
      </c>
      <c r="M13">
        <v>166.86160714285711</v>
      </c>
      <c r="O13">
        <v>118.07783417935707</v>
      </c>
      <c r="Q13">
        <v>278.43612334801765</v>
      </c>
    </row>
    <row r="14" spans="1:38" x14ac:dyDescent="0.25">
      <c r="B14" s="1" t="s">
        <v>10</v>
      </c>
      <c r="C14" s="1">
        <f>C13*3</f>
        <v>714.73214285714312</v>
      </c>
      <c r="D14" s="1"/>
      <c r="E14" s="1">
        <f>E13*3</f>
        <v>558.15358361774759</v>
      </c>
      <c r="F14" s="1"/>
      <c r="G14" s="1">
        <f>G13*3</f>
        <v>517.63005780346805</v>
      </c>
      <c r="H14" s="1"/>
      <c r="I14" s="1">
        <f>I13*3</f>
        <v>543.49856733524348</v>
      </c>
      <c r="J14" s="1"/>
      <c r="K14" s="1">
        <f>K13*3</f>
        <v>738.39024390243935</v>
      </c>
      <c r="L14" s="1"/>
      <c r="M14" s="1">
        <f>M13*3</f>
        <v>500.58482142857133</v>
      </c>
      <c r="N14" s="1"/>
      <c r="O14" s="1">
        <f>O13*3</f>
        <v>354.23350253807121</v>
      </c>
      <c r="P14" s="1"/>
      <c r="Q14" s="1">
        <f>Q13*3</f>
        <v>835.30837004405294</v>
      </c>
      <c r="V14" t="s">
        <v>11</v>
      </c>
      <c r="W14">
        <f>AVERAGE(C6:M6,C8:O8,C10:I10,C12:S12,C14:Q14,C16:Q16)</f>
        <v>814.3081296531841</v>
      </c>
    </row>
    <row r="15" spans="1:38" x14ac:dyDescent="0.25">
      <c r="A15" t="s">
        <v>8</v>
      </c>
      <c r="B15" t="s">
        <v>1</v>
      </c>
      <c r="C15">
        <v>163.74728260869563</v>
      </c>
      <c r="E15">
        <v>157.73906249999993</v>
      </c>
      <c r="G15">
        <v>250.13793103448279</v>
      </c>
      <c r="I15">
        <v>157.05904059040597</v>
      </c>
      <c r="K15">
        <v>173.88607594936707</v>
      </c>
      <c r="M15">
        <v>149.25060827250604</v>
      </c>
      <c r="O15">
        <v>117.44603174603185</v>
      </c>
      <c r="Q15">
        <v>132.95128939828078</v>
      </c>
      <c r="V15" t="s">
        <v>12</v>
      </c>
      <c r="W15">
        <f>STDEV(C6:M6,C8:O8,C10:I10,C12:S12,C14:Q14,C16:Q16)/SQRT(42)</f>
        <v>81.507287678297558</v>
      </c>
    </row>
    <row r="16" spans="1:38" x14ac:dyDescent="0.25">
      <c r="B16" s="1" t="s">
        <v>10</v>
      </c>
      <c r="C16" s="1">
        <f>C15*3</f>
        <v>491.24184782608688</v>
      </c>
      <c r="D16" s="1"/>
      <c r="E16" s="1">
        <f>E15*3</f>
        <v>473.2171874999998</v>
      </c>
      <c r="F16" s="1"/>
      <c r="G16" s="1">
        <f>G15*3</f>
        <v>750.41379310344837</v>
      </c>
      <c r="H16" s="1"/>
      <c r="I16" s="1">
        <f>I15*3</f>
        <v>471.17712177121791</v>
      </c>
      <c r="J16" s="1"/>
      <c r="K16" s="1">
        <f>K15*3</f>
        <v>521.65822784810121</v>
      </c>
      <c r="L16" s="1"/>
      <c r="M16" s="1">
        <f>M15*3</f>
        <v>447.75182481751813</v>
      </c>
      <c r="N16" s="1"/>
      <c r="O16" s="1">
        <f>O15*3</f>
        <v>352.33809523809555</v>
      </c>
      <c r="P16" s="1"/>
      <c r="Q16" s="1">
        <f>Q15*3</f>
        <v>398.85386819484233</v>
      </c>
      <c r="AL16" t="s">
        <v>21</v>
      </c>
    </row>
    <row r="17" spans="1:80" x14ac:dyDescent="0.25">
      <c r="AM17">
        <v>2035.9391357273273</v>
      </c>
      <c r="AN17">
        <v>698.87121554451005</v>
      </c>
      <c r="AO17">
        <v>1617.5237714742309</v>
      </c>
      <c r="AP17">
        <v>1538.0993788819897</v>
      </c>
      <c r="AQ17">
        <v>1876.3915662650602</v>
      </c>
      <c r="AR17">
        <v>552.52657601977671</v>
      </c>
      <c r="AS17">
        <v>618.61526946107779</v>
      </c>
      <c r="AT17">
        <v>665.96862289366527</v>
      </c>
      <c r="AU17">
        <v>1697.5911413969316</v>
      </c>
      <c r="AV17">
        <v>753.36796536796578</v>
      </c>
      <c r="AW17">
        <v>1103.4857142857149</v>
      </c>
      <c r="AX17">
        <v>642.32151300236455</v>
      </c>
      <c r="AY17">
        <v>445.06493506493507</v>
      </c>
      <c r="AZ17">
        <v>2116.0993150684935</v>
      </c>
      <c r="BA17">
        <v>1978.6746575342468</v>
      </c>
      <c r="BB17">
        <v>1509.1952054794513</v>
      </c>
      <c r="BC17">
        <v>1368.6575342465767</v>
      </c>
      <c r="BD17">
        <v>394.64285714285728</v>
      </c>
      <c r="BE17">
        <v>641.7303370786517</v>
      </c>
      <c r="BF17">
        <v>400.99408284023667</v>
      </c>
      <c r="BG17">
        <v>447.2033898305084</v>
      </c>
      <c r="BH17">
        <v>471.54390934844196</v>
      </c>
      <c r="BI17">
        <v>695.08510638297878</v>
      </c>
      <c r="BJ17">
        <v>378.25576036866346</v>
      </c>
      <c r="BK17">
        <v>546.85185185185185</v>
      </c>
      <c r="BL17">
        <v>337.05737704918033</v>
      </c>
      <c r="BM17">
        <v>714.73214285714312</v>
      </c>
      <c r="BN17">
        <v>558.15358361774759</v>
      </c>
      <c r="BO17">
        <v>517.63005780346805</v>
      </c>
      <c r="BP17">
        <v>543.49856733524348</v>
      </c>
      <c r="BQ17">
        <v>738.39024390243935</v>
      </c>
      <c r="BR17">
        <v>500.58482142857133</v>
      </c>
      <c r="BS17">
        <v>354.23350253807121</v>
      </c>
      <c r="BT17">
        <v>835.30837004405294</v>
      </c>
      <c r="BU17">
        <v>491.24184782608688</v>
      </c>
      <c r="BV17">
        <v>473.2171874999998</v>
      </c>
      <c r="BW17">
        <v>750.41379310344837</v>
      </c>
      <c r="BX17">
        <v>471.17712177121791</v>
      </c>
      <c r="BY17">
        <v>521.65822784810121</v>
      </c>
      <c r="BZ17">
        <v>447.75182481751813</v>
      </c>
      <c r="CA17">
        <v>352.33809523809555</v>
      </c>
      <c r="CB17">
        <v>398.85386819484233</v>
      </c>
    </row>
    <row r="20" spans="1:80" x14ac:dyDescent="0.25">
      <c r="A20" t="s">
        <v>9</v>
      </c>
    </row>
    <row r="21" spans="1:80" x14ac:dyDescent="0.25">
      <c r="B21" t="s">
        <v>1</v>
      </c>
      <c r="C21">
        <v>405.18645598194144</v>
      </c>
      <c r="E21">
        <v>319.54242424242432</v>
      </c>
      <c r="G21">
        <v>83.027837259100636</v>
      </c>
      <c r="I21">
        <v>199.71896162528219</v>
      </c>
      <c r="K21">
        <v>114.38572719060517</v>
      </c>
      <c r="M21">
        <v>166.63636363636363</v>
      </c>
    </row>
    <row r="22" spans="1:80" x14ac:dyDescent="0.25">
      <c r="B22" s="1" t="s">
        <v>10</v>
      </c>
      <c r="C22" s="1">
        <f>C21*3</f>
        <v>1215.5593679458243</v>
      </c>
      <c r="D22" s="1"/>
      <c r="E22" s="1">
        <f>E21*3</f>
        <v>958.62727272727295</v>
      </c>
      <c r="F22" s="1"/>
      <c r="G22" s="1">
        <f>G21*3</f>
        <v>249.08351177730191</v>
      </c>
      <c r="H22" s="1"/>
      <c r="I22" s="1">
        <f>I21*3</f>
        <v>599.15688487584657</v>
      </c>
      <c r="J22" s="1"/>
      <c r="K22" s="1">
        <f>K21*3</f>
        <v>343.1571815718155</v>
      </c>
      <c r="L22" s="1"/>
      <c r="M22" s="1">
        <f>M21*3</f>
        <v>499.90909090909088</v>
      </c>
      <c r="Y22">
        <v>1215.5593679458243</v>
      </c>
      <c r="Z22">
        <v>958.62727272727295</v>
      </c>
      <c r="AA22">
        <v>249.08351177730191</v>
      </c>
      <c r="AB22">
        <v>599.15688487584657</v>
      </c>
      <c r="AC22">
        <v>343.1571815718155</v>
      </c>
      <c r="AD22">
        <v>499.90909090909088</v>
      </c>
    </row>
    <row r="23" spans="1:80" x14ac:dyDescent="0.25">
      <c r="B23" t="s">
        <v>1</v>
      </c>
      <c r="C23">
        <v>85.87026754164566</v>
      </c>
      <c r="E23">
        <v>106.86080947680159</v>
      </c>
      <c r="Y23">
        <v>257.61080262493698</v>
      </c>
      <c r="Z23">
        <v>320.58242843040478</v>
      </c>
      <c r="AJ23">
        <f>TTEST(Y6:AG11,AB37:AH37,2,2)</f>
        <v>0.41734487763047567</v>
      </c>
    </row>
    <row r="24" spans="1:80" x14ac:dyDescent="0.25">
      <c r="B24" s="1" t="s">
        <v>10</v>
      </c>
      <c r="C24" s="1">
        <f>C23*3</f>
        <v>257.61080262493698</v>
      </c>
      <c r="D24" s="1"/>
      <c r="E24" s="1">
        <f>E23*3</f>
        <v>320.58242843040478</v>
      </c>
      <c r="Y24">
        <v>223.6946454413893</v>
      </c>
      <c r="Z24">
        <v>115.56301687065826</v>
      </c>
      <c r="AA24">
        <v>133.09147794994038</v>
      </c>
      <c r="AB24">
        <v>151.85118759088692</v>
      </c>
    </row>
    <row r="25" spans="1:80" x14ac:dyDescent="0.25">
      <c r="B25" t="s">
        <v>1</v>
      </c>
      <c r="C25">
        <v>74.564881813796433</v>
      </c>
      <c r="E25">
        <v>38.521005623552753</v>
      </c>
      <c r="G25">
        <v>44.363825983313461</v>
      </c>
      <c r="I25">
        <v>50.617062530295641</v>
      </c>
      <c r="Y25">
        <v>332.86479425212315</v>
      </c>
      <c r="Z25">
        <v>331.71511068334939</v>
      </c>
      <c r="AA25">
        <v>271.17999999999995</v>
      </c>
      <c r="AB25">
        <v>167.59884393063601</v>
      </c>
      <c r="AC25">
        <v>181.33405639913218</v>
      </c>
      <c r="AD25">
        <v>201.02893467777278</v>
      </c>
      <c r="AE25">
        <v>187.76885406464248</v>
      </c>
    </row>
    <row r="26" spans="1:80" x14ac:dyDescent="0.25">
      <c r="B26" s="1" t="s">
        <v>10</v>
      </c>
      <c r="C26" s="1">
        <f>C25*3</f>
        <v>223.6946454413893</v>
      </c>
      <c r="D26" s="1"/>
      <c r="E26" s="1">
        <f>E25*3</f>
        <v>115.56301687065826</v>
      </c>
      <c r="F26" s="1"/>
      <c r="G26" s="1">
        <f>G25*3</f>
        <v>133.09147794994038</v>
      </c>
      <c r="H26" s="1"/>
      <c r="I26" s="1">
        <f>I25*3</f>
        <v>151.85118759088692</v>
      </c>
      <c r="Y26">
        <v>1640.236607142856</v>
      </c>
      <c r="Z26">
        <v>984.75738585496856</v>
      </c>
      <c r="AA26">
        <v>1718.7869822485209</v>
      </c>
      <c r="AB26">
        <v>2146.0928074245949</v>
      </c>
    </row>
    <row r="27" spans="1:80" x14ac:dyDescent="0.25">
      <c r="B27" t="s">
        <v>1</v>
      </c>
      <c r="C27">
        <v>110.95493141737438</v>
      </c>
      <c r="E27">
        <v>110.57170356111646</v>
      </c>
      <c r="G27">
        <v>90.393333333333317</v>
      </c>
      <c r="I27">
        <v>55.866281310212003</v>
      </c>
      <c r="K27">
        <v>60.444685466377393</v>
      </c>
      <c r="M27">
        <v>67.009644892590927</v>
      </c>
      <c r="O27">
        <v>62.589618021547494</v>
      </c>
      <c r="Y27">
        <v>736.0196629213483</v>
      </c>
      <c r="Z27">
        <v>800.49548810500391</v>
      </c>
      <c r="AA27">
        <v>735.50136986301391</v>
      </c>
    </row>
    <row r="28" spans="1:80" x14ac:dyDescent="0.25">
      <c r="B28" s="1" t="s">
        <v>10</v>
      </c>
      <c r="C28" s="1">
        <f>C27*3</f>
        <v>332.86479425212315</v>
      </c>
      <c r="D28" s="1"/>
      <c r="E28" s="1">
        <f>E27*3</f>
        <v>331.71511068334939</v>
      </c>
      <c r="F28" s="1"/>
      <c r="G28" s="1">
        <f>G27*3</f>
        <v>271.17999999999995</v>
      </c>
      <c r="H28" s="1"/>
      <c r="I28" s="1">
        <f>I27*3</f>
        <v>167.59884393063601</v>
      </c>
      <c r="J28" s="1"/>
      <c r="K28" s="1">
        <f>K27*3</f>
        <v>181.33405639913218</v>
      </c>
      <c r="L28" s="1"/>
      <c r="M28" s="1">
        <f>M27*3</f>
        <v>201.02893467777278</v>
      </c>
      <c r="N28" s="1"/>
      <c r="O28" s="1">
        <f>O27*3</f>
        <v>187.76885406464248</v>
      </c>
    </row>
    <row r="29" spans="1:80" x14ac:dyDescent="0.25">
      <c r="B29" t="s">
        <v>2</v>
      </c>
      <c r="C29">
        <v>273.37276785714266</v>
      </c>
      <c r="E29">
        <v>164.12623097582809</v>
      </c>
      <c r="G29">
        <v>286.46449704142015</v>
      </c>
      <c r="I29">
        <v>357.68213457076581</v>
      </c>
    </row>
    <row r="30" spans="1:80" x14ac:dyDescent="0.25">
      <c r="B30" s="1" t="s">
        <v>10</v>
      </c>
      <c r="C30" s="1">
        <f>C29*6</f>
        <v>1640.236607142856</v>
      </c>
      <c r="D30" s="1"/>
      <c r="E30" s="1">
        <f>E29*6</f>
        <v>984.75738585496856</v>
      </c>
      <c r="F30" s="1"/>
      <c r="G30" s="1">
        <f>G29*6</f>
        <v>1718.7869822485209</v>
      </c>
      <c r="H30" s="1"/>
      <c r="I30" s="1">
        <f>I29*6</f>
        <v>2146.0928074245949</v>
      </c>
    </row>
    <row r="31" spans="1:80" x14ac:dyDescent="0.25">
      <c r="C31">
        <v>122.66994382022472</v>
      </c>
      <c r="E31">
        <v>133.41591468416732</v>
      </c>
      <c r="G31">
        <v>122.58356164383565</v>
      </c>
      <c r="V31" t="s">
        <v>11</v>
      </c>
      <c r="W31">
        <f>AVERAGE(C22:M22,C24:E24,C26:I26,C28:O28,C30:J30,C32:G32)</f>
        <v>596.2795294724358</v>
      </c>
    </row>
    <row r="32" spans="1:80" x14ac:dyDescent="0.25">
      <c r="B32" s="1" t="s">
        <v>10</v>
      </c>
      <c r="C32" s="1">
        <f>C31*6</f>
        <v>736.0196629213483</v>
      </c>
      <c r="D32" s="1"/>
      <c r="E32" s="1">
        <f>E31*6</f>
        <v>800.49548810500391</v>
      </c>
      <c r="F32" s="1"/>
      <c r="G32" s="1">
        <f>G31*6</f>
        <v>735.50136986301391</v>
      </c>
      <c r="V32" t="s">
        <v>13</v>
      </c>
      <c r="W32">
        <f>STDEV(C22:M22,C24:E24,C26:I26,C28:O28,C30:I30,C32:G32)/SQRT(26)</f>
        <v>108.05148310335049</v>
      </c>
    </row>
    <row r="35" spans="22:38" x14ac:dyDescent="0.25">
      <c r="V35" t="s">
        <v>14</v>
      </c>
      <c r="W35">
        <f>TTEST(Y6:AG11,Y22:AE27,2,2)</f>
        <v>0.10846362577159799</v>
      </c>
      <c r="AB35" t="s">
        <v>15</v>
      </c>
    </row>
    <row r="36" spans="22:38" x14ac:dyDescent="0.25">
      <c r="AB36" t="s">
        <v>19</v>
      </c>
      <c r="AF36" t="s">
        <v>6</v>
      </c>
      <c r="AG36" t="s">
        <v>20</v>
      </c>
    </row>
    <row r="37" spans="22:38" x14ac:dyDescent="0.25">
      <c r="AB37" s="2">
        <v>424.11599999999987</v>
      </c>
      <c r="AC37">
        <v>518.36999999999989</v>
      </c>
      <c r="AD37">
        <v>586.53</v>
      </c>
      <c r="AE37">
        <v>789.14999999999986</v>
      </c>
      <c r="AF37" s="2">
        <v>2034.0120000000004</v>
      </c>
      <c r="AG37" s="2">
        <v>1902.8520000000003</v>
      </c>
      <c r="AH37">
        <v>729.35999999999967</v>
      </c>
    </row>
    <row r="38" spans="22:38" x14ac:dyDescent="0.25">
      <c r="AF38" s="2" t="s">
        <v>18</v>
      </c>
    </row>
    <row r="39" spans="22:38" x14ac:dyDescent="0.25">
      <c r="AA39" t="s">
        <v>16</v>
      </c>
      <c r="AB39">
        <v>1138.4399999999996</v>
      </c>
      <c r="AF39" s="2">
        <v>4252.26</v>
      </c>
      <c r="AG39">
        <v>1121.5800000000004</v>
      </c>
    </row>
    <row r="40" spans="22:38" x14ac:dyDescent="0.25">
      <c r="AA40" t="s">
        <v>17</v>
      </c>
      <c r="AB40">
        <v>688.06799999999998</v>
      </c>
      <c r="AF40" s="2">
        <v>1270.5599999999986</v>
      </c>
      <c r="AG40">
        <v>850.52999999999929</v>
      </c>
    </row>
    <row r="41" spans="22:38" x14ac:dyDescent="0.25">
      <c r="AF41" s="2"/>
    </row>
    <row r="42" spans="22:38" x14ac:dyDescent="0.25">
      <c r="AB42" t="s">
        <v>22</v>
      </c>
    </row>
    <row r="44" spans="22:38" x14ac:dyDescent="0.25">
      <c r="AB44" t="s">
        <v>23</v>
      </c>
      <c r="AC44" t="s">
        <v>24</v>
      </c>
      <c r="AD44" t="s">
        <v>25</v>
      </c>
    </row>
    <row r="45" spans="22:38" x14ac:dyDescent="0.25">
      <c r="AB45">
        <v>4583.0999999999995</v>
      </c>
      <c r="AC45">
        <v>1017.1799999999998</v>
      </c>
      <c r="AD45">
        <v>469.39800000000002</v>
      </c>
    </row>
    <row r="46" spans="22:38" x14ac:dyDescent="0.25">
      <c r="AA46" t="s">
        <v>16</v>
      </c>
      <c r="AB46">
        <v>7711.079999999999</v>
      </c>
      <c r="AC46">
        <v>1581.2640000000001</v>
      </c>
      <c r="AD46">
        <v>1053.498</v>
      </c>
    </row>
    <row r="47" spans="22:38" x14ac:dyDescent="0.25">
      <c r="AA47" t="s">
        <v>17</v>
      </c>
      <c r="AB47">
        <v>2601.3600000000024</v>
      </c>
      <c r="AC47">
        <v>807.03</v>
      </c>
      <c r="AD47">
        <v>785.36999999999989</v>
      </c>
    </row>
    <row r="48" spans="22:38" x14ac:dyDescent="0.25">
      <c r="AI48" t="s">
        <v>53</v>
      </c>
      <c r="AJ48">
        <f>AVERAGE(AJ51:AJ75)</f>
        <v>3098.7276000000006</v>
      </c>
      <c r="AK48">
        <f t="shared" ref="AK48:AL48" si="0">AVERAGE(AK51:AK75)</f>
        <v>1987.6653600000002</v>
      </c>
      <c r="AL48">
        <f t="shared" si="0"/>
        <v>620.89398529726236</v>
      </c>
    </row>
    <row r="49" spans="9:50" x14ac:dyDescent="0.25">
      <c r="AI49" t="s">
        <v>13</v>
      </c>
      <c r="AJ49">
        <f>STDEV(AJ51:AJ75)/SQRT(25)</f>
        <v>374.43634469506304</v>
      </c>
      <c r="AK49">
        <f t="shared" ref="AK49:AL49" si="1">STDEV(AK51:AK75)/SQRT(25)</f>
        <v>293.4728478242742</v>
      </c>
      <c r="AL49">
        <f t="shared" si="1"/>
        <v>101.68299628700095</v>
      </c>
    </row>
    <row r="50" spans="9:50" x14ac:dyDescent="0.25">
      <c r="AJ50" t="s">
        <v>46</v>
      </c>
      <c r="AK50" t="s">
        <v>26</v>
      </c>
      <c r="AL50" t="s">
        <v>52</v>
      </c>
    </row>
    <row r="51" spans="9:50" x14ac:dyDescent="0.2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AI51" t="s">
        <v>30</v>
      </c>
      <c r="AJ51">
        <v>2393.16</v>
      </c>
      <c r="AK51">
        <v>1173.1259999999997</v>
      </c>
      <c r="AL51" s="1">
        <v>1215.5593679458243</v>
      </c>
    </row>
    <row r="52" spans="9:50" x14ac:dyDescent="0.25">
      <c r="AJ52">
        <v>1522.2720000000006</v>
      </c>
      <c r="AK52">
        <v>1754.9580000000003</v>
      </c>
      <c r="AL52" s="1">
        <v>958.62727272727295</v>
      </c>
    </row>
    <row r="53" spans="9:50" x14ac:dyDescent="0.25">
      <c r="AJ53">
        <v>2023.152</v>
      </c>
      <c r="AK53">
        <v>1149.3720000000001</v>
      </c>
      <c r="AL53" s="1">
        <v>249.08351177730191</v>
      </c>
      <c r="AM53" t="s">
        <v>31</v>
      </c>
      <c r="AQ53" t="s">
        <v>48</v>
      </c>
      <c r="AV53" t="s">
        <v>51</v>
      </c>
    </row>
    <row r="54" spans="9:50" x14ac:dyDescent="0.25">
      <c r="AJ54">
        <v>2461.6440000000002</v>
      </c>
      <c r="AK54">
        <v>1048.6860000000004</v>
      </c>
      <c r="AL54" s="1">
        <v>599.15688487584657</v>
      </c>
      <c r="AM54" t="s">
        <v>32</v>
      </c>
      <c r="AQ54" t="s">
        <v>49</v>
      </c>
      <c r="AV54" t="s">
        <v>49</v>
      </c>
    </row>
    <row r="55" spans="9:50" ht="15.75" thickBot="1" x14ac:dyDescent="0.3">
      <c r="AJ55">
        <v>3386.3999999999996</v>
      </c>
      <c r="AK55">
        <v>1322.4660000000003</v>
      </c>
      <c r="AL55" s="1">
        <v>343.1571815718155</v>
      </c>
    </row>
    <row r="56" spans="9:50" x14ac:dyDescent="0.25">
      <c r="AJ56">
        <v>2480.2379999999994</v>
      </c>
      <c r="AK56">
        <v>1310.3820000000003</v>
      </c>
      <c r="AL56" s="1">
        <v>499.90909090909088</v>
      </c>
      <c r="AM56" s="5"/>
      <c r="AN56" s="5" t="s">
        <v>33</v>
      </c>
      <c r="AO56" s="5" t="s">
        <v>34</v>
      </c>
      <c r="AQ56" s="5"/>
      <c r="AR56" s="5" t="s">
        <v>33</v>
      </c>
      <c r="AS56" s="5" t="s">
        <v>34</v>
      </c>
      <c r="AV56" s="5"/>
      <c r="AW56" s="5" t="s">
        <v>33</v>
      </c>
      <c r="AX56" s="5" t="s">
        <v>34</v>
      </c>
    </row>
    <row r="57" spans="9:50" x14ac:dyDescent="0.25">
      <c r="AJ57">
        <v>1689.1380000000001</v>
      </c>
      <c r="AK57">
        <v>966.5939999999996</v>
      </c>
      <c r="AL57">
        <v>257.61080262493698</v>
      </c>
      <c r="AM57" s="3" t="s">
        <v>35</v>
      </c>
      <c r="AN57" s="3">
        <v>3098.7276000000002</v>
      </c>
      <c r="AO57" s="3">
        <v>1987.6653600000002</v>
      </c>
      <c r="AQ57" s="3" t="s">
        <v>35</v>
      </c>
      <c r="AR57" s="3">
        <v>3098.7276000000006</v>
      </c>
      <c r="AS57" s="3">
        <v>596.2795294724358</v>
      </c>
      <c r="AV57" s="3" t="s">
        <v>35</v>
      </c>
      <c r="AW57" s="3">
        <v>1987.6653600000002</v>
      </c>
      <c r="AX57" s="3">
        <v>596.2795294724358</v>
      </c>
    </row>
    <row r="58" spans="9:50" x14ac:dyDescent="0.25">
      <c r="AJ58">
        <v>3032.2139999999999</v>
      </c>
      <c r="AK58">
        <v>1221.3720000000001</v>
      </c>
      <c r="AL58">
        <v>320.58242843040478</v>
      </c>
      <c r="AM58" s="3" t="s">
        <v>36</v>
      </c>
      <c r="AN58" s="3">
        <v>3505064.4057150022</v>
      </c>
      <c r="AO58" s="3">
        <v>2153157.8102522399</v>
      </c>
      <c r="AQ58" s="3" t="s">
        <v>36</v>
      </c>
      <c r="AR58" s="3">
        <v>3505064.4057150022</v>
      </c>
      <c r="AS58" s="3">
        <v>303553.19802167453</v>
      </c>
      <c r="AV58" s="3" t="s">
        <v>36</v>
      </c>
      <c r="AW58" s="3">
        <v>2153157.8102522399</v>
      </c>
      <c r="AX58" s="3">
        <v>303553.19802167453</v>
      </c>
    </row>
    <row r="59" spans="9:50" x14ac:dyDescent="0.25">
      <c r="AJ59">
        <v>2612.3040000000001</v>
      </c>
      <c r="AK59">
        <v>1464.8219999999997</v>
      </c>
      <c r="AL59">
        <v>223.6946454413893</v>
      </c>
      <c r="AM59" s="3" t="s">
        <v>37</v>
      </c>
      <c r="AN59" s="3">
        <v>25</v>
      </c>
      <c r="AO59" s="3">
        <v>25</v>
      </c>
      <c r="AQ59" s="3" t="s">
        <v>37</v>
      </c>
      <c r="AR59" s="3">
        <v>25</v>
      </c>
      <c r="AS59" s="3">
        <v>26</v>
      </c>
      <c r="AV59" s="3" t="s">
        <v>37</v>
      </c>
      <c r="AW59" s="3">
        <v>25</v>
      </c>
      <c r="AX59" s="3">
        <v>26</v>
      </c>
    </row>
    <row r="60" spans="9:50" x14ac:dyDescent="0.25">
      <c r="AI60" t="s">
        <v>29</v>
      </c>
      <c r="AJ60">
        <v>5015.1600000000035</v>
      </c>
      <c r="AK60">
        <v>2698.26</v>
      </c>
      <c r="AL60">
        <v>115.56301687065826</v>
      </c>
      <c r="AM60" s="3" t="s">
        <v>38</v>
      </c>
      <c r="AN60" s="3">
        <v>0.79739426802628943</v>
      </c>
      <c r="AO60" s="3"/>
      <c r="AQ60" s="3" t="s">
        <v>50</v>
      </c>
      <c r="AR60" s="3">
        <v>1871640.3201571822</v>
      </c>
      <c r="AS60" s="3"/>
      <c r="AV60" s="3" t="s">
        <v>50</v>
      </c>
      <c r="AW60" s="3">
        <v>1209481.987685625</v>
      </c>
      <c r="AX60" s="3"/>
    </row>
    <row r="61" spans="9:50" x14ac:dyDescent="0.25">
      <c r="AJ61">
        <v>4506.4200000000037</v>
      </c>
      <c r="AK61">
        <v>2087.7599999999975</v>
      </c>
      <c r="AL61">
        <v>133.09147794994038</v>
      </c>
      <c r="AM61" s="3" t="s">
        <v>39</v>
      </c>
      <c r="AN61" s="3">
        <v>0</v>
      </c>
      <c r="AO61" s="3"/>
      <c r="AQ61" s="3" t="s">
        <v>39</v>
      </c>
      <c r="AR61" s="3">
        <v>0</v>
      </c>
      <c r="AS61" s="3"/>
      <c r="AV61" s="3" t="s">
        <v>39</v>
      </c>
      <c r="AW61" s="3">
        <v>0</v>
      </c>
      <c r="AX61" s="3"/>
    </row>
    <row r="62" spans="9:50" x14ac:dyDescent="0.25">
      <c r="AJ62">
        <v>2873.5800000000017</v>
      </c>
      <c r="AK62">
        <v>2389.3199999999988</v>
      </c>
      <c r="AL62">
        <v>151.85118759088692</v>
      </c>
      <c r="AM62" s="3" t="s">
        <v>40</v>
      </c>
      <c r="AN62" s="3">
        <v>24</v>
      </c>
      <c r="AO62" s="3"/>
      <c r="AQ62" s="3" t="s">
        <v>40</v>
      </c>
      <c r="AR62" s="3">
        <v>49</v>
      </c>
      <c r="AS62" s="3"/>
      <c r="AV62" s="3" t="s">
        <v>40</v>
      </c>
      <c r="AW62" s="3">
        <v>49</v>
      </c>
      <c r="AX62" s="3"/>
    </row>
    <row r="63" spans="9:50" x14ac:dyDescent="0.25">
      <c r="AJ63">
        <v>3193.1400000000031</v>
      </c>
      <c r="AK63">
        <v>2677.5</v>
      </c>
      <c r="AL63">
        <v>332.86479425212315</v>
      </c>
      <c r="AM63" s="3" t="s">
        <v>41</v>
      </c>
      <c r="AN63" s="3">
        <v>4.9158908667629317</v>
      </c>
      <c r="AO63" s="3"/>
      <c r="AQ63" s="3" t="s">
        <v>41</v>
      </c>
      <c r="AR63" s="3">
        <v>6.5301847447045551</v>
      </c>
      <c r="AS63" s="3"/>
      <c r="AV63" s="3" t="s">
        <v>41</v>
      </c>
      <c r="AW63" s="3">
        <v>4.5166814722156898</v>
      </c>
      <c r="AX63" s="3"/>
    </row>
    <row r="64" spans="9:50" x14ac:dyDescent="0.25">
      <c r="AI64" t="s">
        <v>28</v>
      </c>
      <c r="AJ64">
        <v>6410.6400000000031</v>
      </c>
      <c r="AK64">
        <v>5055.659999999998</v>
      </c>
      <c r="AL64">
        <v>331.71511068334939</v>
      </c>
      <c r="AM64" s="7" t="s">
        <v>42</v>
      </c>
      <c r="AN64" s="7">
        <v>2.5725674610848322E-5</v>
      </c>
      <c r="AO64" s="3"/>
      <c r="AQ64" s="7" t="s">
        <v>42</v>
      </c>
      <c r="AR64" s="7">
        <v>1.7731691353495526E-8</v>
      </c>
      <c r="AS64" s="3"/>
      <c r="AV64" s="7" t="s">
        <v>42</v>
      </c>
      <c r="AW64" s="7">
        <v>1.9831447474537988E-5</v>
      </c>
      <c r="AX64" s="3"/>
    </row>
    <row r="65" spans="35:50" x14ac:dyDescent="0.25">
      <c r="AJ65">
        <v>5569.0199999999977</v>
      </c>
      <c r="AK65">
        <v>6130.14</v>
      </c>
      <c r="AL65">
        <v>271.17999999999995</v>
      </c>
      <c r="AM65" s="3" t="s">
        <v>43</v>
      </c>
      <c r="AN65" s="3">
        <v>1.7108820799094284</v>
      </c>
      <c r="AO65" s="3"/>
      <c r="AQ65" s="3" t="s">
        <v>43</v>
      </c>
      <c r="AR65" s="3">
        <v>1.6765508926168529</v>
      </c>
      <c r="AS65" s="3"/>
      <c r="AV65" s="3" t="s">
        <v>43</v>
      </c>
      <c r="AW65" s="3">
        <v>1.6765508926168529</v>
      </c>
      <c r="AX65" s="3"/>
    </row>
    <row r="66" spans="35:50" x14ac:dyDescent="0.25">
      <c r="AJ66">
        <v>4351.8599999999997</v>
      </c>
      <c r="AK66">
        <v>3968.82</v>
      </c>
      <c r="AL66">
        <v>167.59884393063601</v>
      </c>
      <c r="AM66" s="3" t="s">
        <v>44</v>
      </c>
      <c r="AN66" s="3">
        <v>5.1451349221696644E-5</v>
      </c>
      <c r="AO66" s="3"/>
      <c r="AQ66" s="3" t="s">
        <v>44</v>
      </c>
      <c r="AR66" s="3">
        <v>3.5463382706991052E-8</v>
      </c>
      <c r="AS66" s="3"/>
      <c r="AV66" s="3" t="s">
        <v>44</v>
      </c>
      <c r="AW66" s="3">
        <v>3.9662894949075975E-5</v>
      </c>
      <c r="AX66" s="3"/>
    </row>
    <row r="67" spans="35:50" ht="15.75" thickBot="1" x14ac:dyDescent="0.3">
      <c r="AJ67">
        <v>6345.3600000000024</v>
      </c>
      <c r="AK67">
        <v>4426.1400000000003</v>
      </c>
      <c r="AL67">
        <v>181.33405639913218</v>
      </c>
      <c r="AM67" s="4" t="s">
        <v>45</v>
      </c>
      <c r="AN67" s="4">
        <v>2.0638985616280254</v>
      </c>
      <c r="AO67" s="4"/>
      <c r="AQ67" s="4" t="s">
        <v>45</v>
      </c>
      <c r="AR67" s="4">
        <v>2.0095752371292388</v>
      </c>
      <c r="AS67" s="4"/>
      <c r="AV67" s="4" t="s">
        <v>45</v>
      </c>
      <c r="AW67" s="4">
        <v>2.0095752371292388</v>
      </c>
      <c r="AX67" s="4"/>
    </row>
    <row r="68" spans="35:50" x14ac:dyDescent="0.25">
      <c r="AI68" t="s">
        <v>27</v>
      </c>
      <c r="AJ68">
        <v>1779.2280000000001</v>
      </c>
      <c r="AK68">
        <v>1009.3380000000004</v>
      </c>
      <c r="AL68">
        <v>1466.3940000000007</v>
      </c>
    </row>
    <row r="69" spans="35:50" x14ac:dyDescent="0.25">
      <c r="AJ69">
        <v>764.49600000000032</v>
      </c>
      <c r="AK69">
        <v>907.36199999999985</v>
      </c>
      <c r="AL69">
        <v>899.84400000000028</v>
      </c>
    </row>
    <row r="70" spans="35:50" x14ac:dyDescent="0.25">
      <c r="AJ70">
        <v>1552.674</v>
      </c>
      <c r="AK70">
        <v>1040.9220000000005</v>
      </c>
      <c r="AL70">
        <v>893.10599999999999</v>
      </c>
    </row>
    <row r="71" spans="35:50" x14ac:dyDescent="0.25">
      <c r="AJ71">
        <v>1711.9500000000003</v>
      </c>
      <c r="AK71">
        <v>1108.7999999999997</v>
      </c>
      <c r="AL71">
        <v>1116.1380000000001</v>
      </c>
    </row>
    <row r="72" spans="35:50" x14ac:dyDescent="0.25">
      <c r="AJ72">
        <v>1448.2979999999995</v>
      </c>
      <c r="AK72">
        <v>586.07399999999984</v>
      </c>
      <c r="AL72">
        <v>1111.6799999999998</v>
      </c>
    </row>
    <row r="73" spans="35:50" x14ac:dyDescent="0.25">
      <c r="AI73" t="s">
        <v>23</v>
      </c>
      <c r="AJ73">
        <v>7711.079999999999</v>
      </c>
      <c r="AK73">
        <v>2601.3600000000024</v>
      </c>
      <c r="AL73">
        <v>2146.0928074245949</v>
      </c>
    </row>
    <row r="74" spans="35:50" x14ac:dyDescent="0.25">
      <c r="AI74" t="s">
        <v>24</v>
      </c>
      <c r="AJ74">
        <v>1581.2640000000001</v>
      </c>
      <c r="AK74">
        <v>807.03</v>
      </c>
      <c r="AL74">
        <v>736.0196629213483</v>
      </c>
    </row>
    <row r="75" spans="35:50" x14ac:dyDescent="0.25">
      <c r="AI75" t="s">
        <v>25</v>
      </c>
      <c r="AJ75">
        <v>1053.498</v>
      </c>
      <c r="AK75">
        <v>785.36999999999989</v>
      </c>
      <c r="AL75">
        <v>800.49548810500391</v>
      </c>
    </row>
    <row r="76" spans="35:50" x14ac:dyDescent="0.25">
      <c r="AL76">
        <v>735.50136986301391</v>
      </c>
    </row>
    <row r="78" spans="35:50" x14ac:dyDescent="0.25">
      <c r="AI78" t="s">
        <v>19</v>
      </c>
      <c r="AJ78" s="6">
        <v>1138.4399999999996</v>
      </c>
      <c r="AK78" s="6">
        <v>688.06799999999998</v>
      </c>
      <c r="AM78" t="s">
        <v>47</v>
      </c>
      <c r="AR78" t="s">
        <v>54</v>
      </c>
    </row>
    <row r="79" spans="35:50" x14ac:dyDescent="0.25">
      <c r="AI79" t="s">
        <v>6</v>
      </c>
      <c r="AJ79" s="6">
        <v>4252.26</v>
      </c>
      <c r="AK79" s="6">
        <v>1270.5599999999986</v>
      </c>
      <c r="AM79" t="s">
        <v>32</v>
      </c>
    </row>
    <row r="80" spans="35:50" ht="15.75" thickBot="1" x14ac:dyDescent="0.3">
      <c r="AI80" t="s">
        <v>20</v>
      </c>
      <c r="AJ80" s="6">
        <v>1121.5800000000004</v>
      </c>
      <c r="AK80" s="6">
        <v>850.52999999999929</v>
      </c>
    </row>
    <row r="81" spans="32:41" x14ac:dyDescent="0.25">
      <c r="AH81" t="s">
        <v>56</v>
      </c>
      <c r="AJ81">
        <f>AVERAGE(AJ78:AJ80)</f>
        <v>2170.7600000000002</v>
      </c>
      <c r="AK81">
        <f>AVERAGE(AK78:AK80)</f>
        <v>936.38599999999917</v>
      </c>
      <c r="AM81" s="5"/>
      <c r="AN81" s="5" t="s">
        <v>33</v>
      </c>
      <c r="AO81" s="5" t="s">
        <v>34</v>
      </c>
    </row>
    <row r="82" spans="32:41" x14ac:dyDescent="0.25">
      <c r="AH82" t="s">
        <v>13</v>
      </c>
      <c r="AJ82">
        <f>STDEV(AJ78:AJ80)/SQRT(3)</f>
        <v>1040.7613803365307</v>
      </c>
      <c r="AK82">
        <f>STDEV(AK78:AK80)/SQRT(3)</f>
        <v>173.5441078112419</v>
      </c>
      <c r="AM82" s="3" t="s">
        <v>35</v>
      </c>
      <c r="AN82" s="3">
        <v>2170.7600000000002</v>
      </c>
      <c r="AO82" s="3">
        <v>936.38599999999917</v>
      </c>
    </row>
    <row r="83" spans="32:41" x14ac:dyDescent="0.25">
      <c r="AM83" s="3" t="s">
        <v>36</v>
      </c>
      <c r="AN83" s="3">
        <v>3249552.7524000015</v>
      </c>
      <c r="AO83" s="3">
        <v>90352.67206799984</v>
      </c>
    </row>
    <row r="84" spans="32:41" x14ac:dyDescent="0.25">
      <c r="AF84" t="s">
        <v>14</v>
      </c>
      <c r="AG84" t="s">
        <v>55</v>
      </c>
      <c r="AJ84">
        <f>TTEST(AJ51:AJ75,AJ78:AJ80,2,2)</f>
        <v>0.42331917700278043</v>
      </c>
      <c r="AK84">
        <f>TTEST(AK51:AK75,AK78:AK80,2,2)</f>
        <v>0.23404947692820063</v>
      </c>
      <c r="AM84" s="3" t="s">
        <v>37</v>
      </c>
      <c r="AN84" s="3">
        <v>3</v>
      </c>
      <c r="AO84" s="3">
        <v>3</v>
      </c>
    </row>
    <row r="85" spans="32:41" x14ac:dyDescent="0.25">
      <c r="AM85" s="3" t="s">
        <v>38</v>
      </c>
      <c r="AN85" s="3">
        <v>0.96151840428422508</v>
      </c>
      <c r="AO85" s="3"/>
    </row>
    <row r="86" spans="32:41" x14ac:dyDescent="0.25">
      <c r="AM86" s="3" t="s">
        <v>39</v>
      </c>
      <c r="AN86" s="3">
        <v>0</v>
      </c>
      <c r="AO86" s="3"/>
    </row>
    <row r="87" spans="32:41" x14ac:dyDescent="0.25">
      <c r="AM87" s="3" t="s">
        <v>40</v>
      </c>
      <c r="AN87" s="3">
        <v>2</v>
      </c>
      <c r="AO87" s="3"/>
    </row>
    <row r="88" spans="32:41" x14ac:dyDescent="0.25">
      <c r="AM88" s="3" t="s">
        <v>41</v>
      </c>
      <c r="AN88" s="3">
        <v>1.4103984130834442</v>
      </c>
      <c r="AO88" s="3"/>
    </row>
    <row r="89" spans="32:41" x14ac:dyDescent="0.25">
      <c r="AM89" s="7" t="s">
        <v>42</v>
      </c>
      <c r="AN89" s="7">
        <v>0.14692446926360425</v>
      </c>
      <c r="AO89" s="3"/>
    </row>
    <row r="90" spans="32:41" x14ac:dyDescent="0.25">
      <c r="AM90" s="3" t="s">
        <v>43</v>
      </c>
      <c r="AN90" s="3">
        <v>2.9199855803537269</v>
      </c>
      <c r="AO90" s="3"/>
    </row>
    <row r="91" spans="32:41" x14ac:dyDescent="0.25">
      <c r="AM91" s="3" t="s">
        <v>44</v>
      </c>
      <c r="AN91" s="3">
        <v>0.2938489385272085</v>
      </c>
      <c r="AO91" s="3"/>
    </row>
    <row r="92" spans="32:41" ht="15.75" thickBot="1" x14ac:dyDescent="0.3">
      <c r="AM92" s="4" t="s">
        <v>45</v>
      </c>
      <c r="AN92" s="4">
        <v>4.3026527297494637</v>
      </c>
      <c r="AO92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Thorn</dc:creator>
  <cp:lastModifiedBy>Peter Thorn</cp:lastModifiedBy>
  <dcterms:created xsi:type="dcterms:W3CDTF">2021-03-02T03:33:38Z</dcterms:created>
  <dcterms:modified xsi:type="dcterms:W3CDTF">2021-05-28T06:03:56Z</dcterms:modified>
</cp:coreProperties>
</file>