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570" activeTab="1"/>
  </bookViews>
  <sheets>
    <sheet name="Surface tension" sheetId="1" r:id="rId1"/>
    <sheet name="Young's modulus" sheetId="2" r:id="rId2"/>
  </sheets>
  <externalReferences>
    <externalReference r:id="rId3"/>
  </externalReferences>
  <definedNames>
    <definedName name="_xlchart.v1.0" hidden="1">'Surface tension'!$B$5</definedName>
    <definedName name="_xlchart.v1.1" hidden="1">'Surface tension'!$G$34:$G$39</definedName>
    <definedName name="_xlchart.v1.2" hidden="1">'Surface tension'!$B$19</definedName>
    <definedName name="_xlchart.v1.3" hidden="1">'Surface tension'!$B$25</definedName>
    <definedName name="_xlchart.v1.4" hidden="1">'Surface tension'!#REF!</definedName>
    <definedName name="_xlchart.v1.5" hidden="1">'Surface tension'!$G$19:$G$24</definedName>
    <definedName name="_xlchart.v1.6" hidden="1">'Surface tension'!$G$25:$G$30</definedName>
    <definedName name="_xlchart.v1.7" hidden="1">'Surface tension'!#REF!</definedName>
    <definedName name="_xlchart.v1.8" hidden="1">'Surface tension'!#REF!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" i="2" l="1"/>
  <c r="L14" i="2" l="1"/>
  <c r="K14" i="2"/>
  <c r="L38" i="2" l="1"/>
  <c r="L32" i="2"/>
  <c r="K38" i="2"/>
  <c r="K32" i="2" l="1"/>
  <c r="L4" i="2" l="1"/>
  <c r="K4" i="2"/>
  <c r="G6" i="1" l="1"/>
  <c r="G39" i="1" l="1"/>
  <c r="G38" i="1"/>
  <c r="G37" i="1"/>
  <c r="G36" i="1"/>
  <c r="G35" i="1"/>
  <c r="G34" i="1"/>
  <c r="G15" i="1"/>
  <c r="G14" i="1"/>
  <c r="G13" i="1"/>
  <c r="G12" i="1"/>
  <c r="G11" i="1"/>
  <c r="I34" i="1" l="1"/>
  <c r="H34" i="1"/>
  <c r="G7" i="1"/>
  <c r="G8" i="1"/>
  <c r="G9" i="1"/>
  <c r="G10" i="1"/>
  <c r="G19" i="1"/>
  <c r="G20" i="1"/>
  <c r="G21" i="1"/>
  <c r="G22" i="1"/>
  <c r="G23" i="1"/>
  <c r="G24" i="1"/>
  <c r="G25" i="1"/>
  <c r="G26" i="1"/>
  <c r="G27" i="1"/>
  <c r="G28" i="1"/>
  <c r="G29" i="1"/>
  <c r="G30" i="1"/>
  <c r="G5" i="1"/>
  <c r="I5" i="1" l="1"/>
  <c r="H5" i="1"/>
  <c r="H19" i="1"/>
  <c r="I25" i="1"/>
  <c r="H25" i="1"/>
  <c r="I19" i="1"/>
</calcChain>
</file>

<file path=xl/sharedStrings.xml><?xml version="1.0" encoding="utf-8"?>
<sst xmlns="http://schemas.openxmlformats.org/spreadsheetml/2006/main" count="70" uniqueCount="25">
  <si>
    <t>N</t>
  </si>
  <si>
    <t>Gamma (mN/m)</t>
  </si>
  <si>
    <t>Date</t>
  </si>
  <si>
    <t>Mv (A.m^-1)</t>
  </si>
  <si>
    <t>c (m^-2)</t>
  </si>
  <si>
    <t>grad (B)=</t>
  </si>
  <si>
    <t>T/m</t>
  </si>
  <si>
    <t>[EGTA] (mM)</t>
  </si>
  <si>
    <t>Condition</t>
  </si>
  <si>
    <t>2L (pixels)</t>
  </si>
  <si>
    <t>2 L ( µm)</t>
  </si>
  <si>
    <t>L ( µm)</t>
  </si>
  <si>
    <t>R (µm)</t>
  </si>
  <si>
    <t>fv (N.m^-3)</t>
  </si>
  <si>
    <t>E (Pa)</t>
  </si>
  <si>
    <t>NA</t>
  </si>
  <si>
    <t>[Latrunculin A] (µM)</t>
  </si>
  <si>
    <t>(calibration 13/11/2019)</t>
  </si>
  <si>
    <t>γ avg (mN/m)</t>
  </si>
  <si>
    <t xml:space="preserve">γ  std (mN/m) </t>
  </si>
  <si>
    <t>Aggregate</t>
  </si>
  <si>
    <t>E avg</t>
  </si>
  <si>
    <t>E std</t>
  </si>
  <si>
    <t>CTL (DMEMc)</t>
  </si>
  <si>
    <t>CTL (DMEM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</si>
</sst>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11" fontId="0" fillId="0" borderId="0" xfId="0" applyNumberFormat="1"/>
    <xf numFmtId="1" fontId="0" fillId="0" borderId="6" xfId="0" applyNumberFormat="1" applyFont="1" applyBorder="1" applyAlignment="1">
      <alignment horizontal="center" vertical="center"/>
    </xf>
    <xf numFmtId="0" fontId="0" fillId="0" borderId="0" xfId="0" applyFont="1"/>
    <xf numFmtId="1" fontId="0" fillId="0" borderId="10" xfId="0" applyNumberFormat="1" applyFont="1" applyBorder="1" applyAlignment="1">
      <alignment horizontal="center" vertical="center"/>
    </xf>
    <xf numFmtId="0" fontId="2" fillId="0" borderId="0" xfId="0" applyFont="1"/>
    <xf numFmtId="1" fontId="2" fillId="0" borderId="0" xfId="0" applyNumberFormat="1" applyFont="1"/>
    <xf numFmtId="1" fontId="0" fillId="0" borderId="0" xfId="0" applyNumberFormat="1"/>
    <xf numFmtId="0" fontId="0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/>
    <xf numFmtId="1" fontId="0" fillId="0" borderId="23" xfId="0" applyNumberFormat="1" applyFont="1" applyFill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26" xfId="0" applyNumberFormat="1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43" xfId="0" applyNumberFormat="1" applyBorder="1" applyAlignment="1">
      <alignment horizontal="center" vertical="center"/>
    </xf>
    <xf numFmtId="1" fontId="2" fillId="0" borderId="44" xfId="0" applyNumberFormat="1" applyFont="1" applyBorder="1" applyAlignment="1">
      <alignment horizontal="center" vertical="center"/>
    </xf>
    <xf numFmtId="1" fontId="2" fillId="0" borderId="45" xfId="0" applyNumberFormat="1" applyFont="1" applyBorder="1" applyAlignment="1">
      <alignment horizontal="center" vertical="center"/>
    </xf>
    <xf numFmtId="1" fontId="2" fillId="0" borderId="46" xfId="0" applyNumberFormat="1" applyFont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0" fillId="0" borderId="2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0" fillId="0" borderId="0" xfId="0" applyNumberFormat="1"/>
    <xf numFmtId="2" fontId="1" fillId="0" borderId="0" xfId="0" applyNumberFormat="1" applyFont="1"/>
    <xf numFmtId="2" fontId="4" fillId="0" borderId="0" xfId="0" applyNumberFormat="1" applyFont="1"/>
    <xf numFmtId="0" fontId="4" fillId="0" borderId="0" xfId="0" applyFont="1"/>
    <xf numFmtId="14" fontId="0" fillId="0" borderId="17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14" fontId="0" fillId="0" borderId="29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0" fillId="0" borderId="32" xfId="0" applyNumberFormat="1" applyFont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14" fontId="0" fillId="0" borderId="34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0" fillId="0" borderId="51" xfId="0" applyNumberFormat="1" applyFont="1" applyBorder="1" applyAlignment="1">
      <alignment horizontal="center" vertical="center"/>
    </xf>
    <xf numFmtId="1" fontId="0" fillId="0" borderId="52" xfId="0" applyNumberFormat="1" applyFont="1" applyBorder="1" applyAlignment="1">
      <alignment horizontal="center" vertical="center"/>
    </xf>
    <xf numFmtId="1" fontId="0" fillId="0" borderId="53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64" fontId="2" fillId="0" borderId="47" xfId="0" applyNumberFormat="1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164" fontId="2" fillId="0" borderId="38" xfId="0" applyNumberFormat="1" applyFont="1" applyBorder="1" applyAlignment="1">
      <alignment horizontal="center" vertical="center"/>
    </xf>
    <xf numFmtId="164" fontId="2" fillId="0" borderId="39" xfId="0" applyNumberFormat="1" applyFont="1" applyBorder="1" applyAlignment="1">
      <alignment horizontal="center" vertical="center"/>
    </xf>
    <xf numFmtId="14" fontId="0" fillId="0" borderId="40" xfId="0" applyNumberFormat="1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14" fontId="0" fillId="0" borderId="30" xfId="0" applyNumberFormat="1" applyFont="1" applyBorder="1" applyAlignment="1">
      <alignment horizontal="center" vertical="center"/>
    </xf>
    <xf numFmtId="0" fontId="0" fillId="0" borderId="42" xfId="0" applyNumberFormat="1" applyFont="1" applyBorder="1" applyAlignment="1">
      <alignment horizontal="center" vertical="center"/>
    </xf>
    <xf numFmtId="14" fontId="0" fillId="0" borderId="31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rene\Documents\Manip\Cahier%202%20Z060470%20IN\200129%20-%20Recapitulatif%20Tension%20surf%202,5%20mM%20EGTA\200129%20-%20Recap%20tension%20surf%202,5%20mM%20EG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,5 mM EGTA"/>
    </sheetNames>
    <sheetDataSet>
      <sheetData sheetId="0">
        <row r="23">
          <cell r="B23">
            <v>0</v>
          </cell>
          <cell r="C23">
            <v>139.34098588686615</v>
          </cell>
        </row>
        <row r="24">
          <cell r="B24">
            <v>2.5</v>
          </cell>
          <cell r="C24">
            <v>22.341174789239385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0"/>
  <sheetViews>
    <sheetView topLeftCell="A13" workbookViewId="0">
      <selection activeCell="B34" sqref="B34:B39"/>
    </sheetView>
  </sheetViews>
  <sheetFormatPr baseColWidth="10" defaultColWidth="9.140625" defaultRowHeight="15" x14ac:dyDescent="0.25"/>
  <cols>
    <col min="2" max="3" width="21.42578125" customWidth="1"/>
    <col min="4" max="4" width="23" customWidth="1"/>
    <col min="5" max="5" width="19.140625" customWidth="1"/>
    <col min="6" max="6" width="23.42578125" customWidth="1"/>
    <col min="7" max="7" width="15" customWidth="1"/>
    <col min="8" max="8" width="18.28515625" customWidth="1"/>
    <col min="9" max="9" width="22.42578125" customWidth="1"/>
    <col min="10" max="10" width="18.85546875" customWidth="1"/>
    <col min="14" max="14" width="9.5703125" bestFit="1" customWidth="1"/>
  </cols>
  <sheetData>
    <row r="1" spans="2:10" ht="18.75" x14ac:dyDescent="0.3">
      <c r="C1" s="15" t="s">
        <v>5</v>
      </c>
      <c r="D1" s="16">
        <v>170</v>
      </c>
      <c r="E1" s="17" t="s">
        <v>6</v>
      </c>
      <c r="F1" t="s">
        <v>17</v>
      </c>
    </row>
    <row r="2" spans="2:10" ht="18.75" x14ac:dyDescent="0.3">
      <c r="C2" s="15"/>
      <c r="D2" s="16"/>
      <c r="E2" s="17"/>
    </row>
    <row r="3" spans="2:10" ht="19.5" thickBot="1" x14ac:dyDescent="0.35">
      <c r="C3" s="15"/>
      <c r="D3" s="16"/>
      <c r="E3" s="17"/>
    </row>
    <row r="4" spans="2:10" ht="15.75" thickBot="1" x14ac:dyDescent="0.3">
      <c r="B4" s="34" t="s">
        <v>8</v>
      </c>
      <c r="C4" s="26" t="s">
        <v>2</v>
      </c>
      <c r="D4" s="37" t="s">
        <v>20</v>
      </c>
      <c r="E4" s="37" t="s">
        <v>3</v>
      </c>
      <c r="F4" s="37" t="s">
        <v>4</v>
      </c>
      <c r="G4" s="37" t="s">
        <v>1</v>
      </c>
      <c r="H4" s="37" t="s">
        <v>18</v>
      </c>
      <c r="I4" s="37" t="s">
        <v>19</v>
      </c>
      <c r="J4" s="52" t="s">
        <v>0</v>
      </c>
    </row>
    <row r="5" spans="2:10" x14ac:dyDescent="0.25">
      <c r="B5" s="114" t="s">
        <v>23</v>
      </c>
      <c r="C5" s="60">
        <v>43784</v>
      </c>
      <c r="D5" s="10">
        <v>2</v>
      </c>
      <c r="E5" s="13">
        <v>268.7666064091888</v>
      </c>
      <c r="F5" s="13">
        <v>472380</v>
      </c>
      <c r="G5" s="13">
        <f t="shared" ref="G5:G15" si="0">E5*$D$1/F5*1000</f>
        <v>96.723661225204481</v>
      </c>
      <c r="H5" s="77">
        <f>AVERAGE(G5:G6,G7:G15)</f>
        <v>126.48214955947275</v>
      </c>
      <c r="I5" s="77">
        <f>STDEV(G5:G6,G7:G15)</f>
        <v>41.184699000438705</v>
      </c>
      <c r="J5" s="80">
        <v>11</v>
      </c>
    </row>
    <row r="6" spans="2:10" x14ac:dyDescent="0.25">
      <c r="B6" s="75"/>
      <c r="C6" s="70"/>
      <c r="D6" s="9">
        <v>5</v>
      </c>
      <c r="E6" s="2">
        <v>250.44265960827184</v>
      </c>
      <c r="F6" s="2">
        <v>797430</v>
      </c>
      <c r="G6" s="2">
        <f t="shared" si="0"/>
        <v>53.390582412758747</v>
      </c>
      <c r="H6" s="78"/>
      <c r="I6" s="78"/>
      <c r="J6" s="81"/>
    </row>
    <row r="7" spans="2:10" x14ac:dyDescent="0.25">
      <c r="B7" s="75"/>
      <c r="C7" s="54">
        <v>43802</v>
      </c>
      <c r="D7" s="9">
        <v>9</v>
      </c>
      <c r="E7" s="2">
        <v>438.87726365735057</v>
      </c>
      <c r="F7" s="2">
        <v>560760</v>
      </c>
      <c r="G7" s="2">
        <f t="shared" si="0"/>
        <v>133.05002999812683</v>
      </c>
      <c r="H7" s="78"/>
      <c r="I7" s="78"/>
      <c r="J7" s="81"/>
    </row>
    <row r="8" spans="2:10" x14ac:dyDescent="0.25">
      <c r="B8" s="75"/>
      <c r="C8" s="70">
        <v>43846</v>
      </c>
      <c r="D8" s="9">
        <v>1</v>
      </c>
      <c r="E8" s="2">
        <v>290.00496326642241</v>
      </c>
      <c r="F8" s="2">
        <v>531700</v>
      </c>
      <c r="G8" s="2">
        <f t="shared" si="0"/>
        <v>92.723046370682368</v>
      </c>
      <c r="H8" s="78"/>
      <c r="I8" s="78"/>
      <c r="J8" s="81"/>
    </row>
    <row r="9" spans="2:10" x14ac:dyDescent="0.25">
      <c r="B9" s="75"/>
      <c r="C9" s="70"/>
      <c r="D9" s="9">
        <v>8</v>
      </c>
      <c r="E9" s="2">
        <v>302.16994936593881</v>
      </c>
      <c r="F9" s="2">
        <v>258270</v>
      </c>
      <c r="G9" s="2">
        <f t="shared" si="0"/>
        <v>198.89608313861308</v>
      </c>
      <c r="H9" s="78"/>
      <c r="I9" s="78"/>
      <c r="J9" s="81"/>
    </row>
    <row r="10" spans="2:10" ht="15.75" thickBot="1" x14ac:dyDescent="0.3">
      <c r="B10" s="75"/>
      <c r="C10" s="86"/>
      <c r="D10" s="11">
        <v>9</v>
      </c>
      <c r="E10" s="12">
        <v>317.88777475313452</v>
      </c>
      <c r="F10" s="12">
        <v>366540</v>
      </c>
      <c r="G10" s="12">
        <f t="shared" si="0"/>
        <v>147.43526411314693</v>
      </c>
      <c r="H10" s="78"/>
      <c r="I10" s="78"/>
      <c r="J10" s="81"/>
    </row>
    <row r="11" spans="2:10" x14ac:dyDescent="0.25">
      <c r="B11" s="75"/>
      <c r="C11" s="87">
        <v>43651</v>
      </c>
      <c r="D11" s="13">
        <v>7</v>
      </c>
      <c r="E11" s="13">
        <v>532.75605199592951</v>
      </c>
      <c r="F11" s="13">
        <v>506970</v>
      </c>
      <c r="G11" s="13">
        <f t="shared" si="0"/>
        <v>178.64672236879503</v>
      </c>
      <c r="H11" s="78"/>
      <c r="I11" s="78"/>
      <c r="J11" s="81"/>
    </row>
    <row r="12" spans="2:10" x14ac:dyDescent="0.25">
      <c r="B12" s="75"/>
      <c r="C12" s="88"/>
      <c r="D12" s="4">
        <v>8</v>
      </c>
      <c r="E12" s="4">
        <v>515.79054138831577</v>
      </c>
      <c r="F12" s="4">
        <v>728850</v>
      </c>
      <c r="G12" s="4">
        <f t="shared" si="0"/>
        <v>120.3051273046768</v>
      </c>
      <c r="H12" s="78"/>
      <c r="I12" s="78"/>
      <c r="J12" s="81"/>
    </row>
    <row r="13" spans="2:10" x14ac:dyDescent="0.25">
      <c r="B13" s="75"/>
      <c r="C13" s="89"/>
      <c r="D13" s="2">
        <v>9</v>
      </c>
      <c r="E13" s="2">
        <v>543.27840296857039</v>
      </c>
      <c r="F13" s="2">
        <v>956230</v>
      </c>
      <c r="G13" s="2">
        <f t="shared" si="0"/>
        <v>96.584847269649529</v>
      </c>
      <c r="H13" s="78"/>
      <c r="I13" s="78"/>
      <c r="J13" s="81"/>
    </row>
    <row r="14" spans="2:10" x14ac:dyDescent="0.25">
      <c r="B14" s="75"/>
      <c r="C14" s="73">
        <v>43819</v>
      </c>
      <c r="D14" s="2">
        <v>7</v>
      </c>
      <c r="E14" s="2">
        <v>366.17910004691385</v>
      </c>
      <c r="F14" s="2">
        <v>459400.00000000006</v>
      </c>
      <c r="G14" s="2">
        <f t="shared" si="0"/>
        <v>135.50380280360326</v>
      </c>
      <c r="H14" s="78"/>
      <c r="I14" s="78"/>
      <c r="J14" s="81"/>
    </row>
    <row r="15" spans="2:10" ht="15.75" thickBot="1" x14ac:dyDescent="0.3">
      <c r="B15" s="76"/>
      <c r="C15" s="74"/>
      <c r="D15" s="12">
        <v>8</v>
      </c>
      <c r="E15" s="12">
        <v>356.70693153686898</v>
      </c>
      <c r="F15" s="12">
        <v>439280</v>
      </c>
      <c r="G15" s="12">
        <f t="shared" si="0"/>
        <v>138.04447814894311</v>
      </c>
      <c r="H15" s="79"/>
      <c r="I15" s="79"/>
      <c r="J15" s="82"/>
    </row>
    <row r="16" spans="2:10" x14ac:dyDescent="0.25">
      <c r="B16" s="23"/>
      <c r="C16" s="24"/>
      <c r="D16" s="23"/>
      <c r="E16" s="20"/>
      <c r="F16" s="20"/>
      <c r="G16" s="20"/>
      <c r="H16" s="25"/>
      <c r="I16" s="25"/>
      <c r="J16" s="20"/>
    </row>
    <row r="17" spans="2:10" ht="15.75" thickBot="1" x14ac:dyDescent="0.3">
      <c r="B17" s="8"/>
      <c r="C17" s="8"/>
      <c r="D17" s="8"/>
      <c r="E17" s="8"/>
      <c r="F17" s="8"/>
      <c r="G17" s="8"/>
    </row>
    <row r="18" spans="2:10" ht="15.75" thickBot="1" x14ac:dyDescent="0.3">
      <c r="B18" s="34" t="s">
        <v>16</v>
      </c>
      <c r="C18" s="26" t="s">
        <v>2</v>
      </c>
      <c r="D18" s="37" t="s">
        <v>20</v>
      </c>
      <c r="E18" s="37" t="s">
        <v>3</v>
      </c>
      <c r="F18" s="37" t="s">
        <v>4</v>
      </c>
      <c r="G18" s="37" t="s">
        <v>1</v>
      </c>
      <c r="H18" s="37" t="s">
        <v>18</v>
      </c>
      <c r="I18" s="37" t="s">
        <v>19</v>
      </c>
      <c r="J18" s="52" t="s">
        <v>0</v>
      </c>
    </row>
    <row r="19" spans="2:10" x14ac:dyDescent="0.25">
      <c r="B19" s="90">
        <v>0.15</v>
      </c>
      <c r="C19" s="60">
        <v>43802</v>
      </c>
      <c r="D19" s="10">
        <v>4</v>
      </c>
      <c r="E19" s="13">
        <v>401.16766864283255</v>
      </c>
      <c r="F19" s="13">
        <v>797470</v>
      </c>
      <c r="G19" s="13">
        <f t="shared" ref="G19:G30" si="1">E19*$D$1/F19*1000</f>
        <v>85.518582102501071</v>
      </c>
      <c r="H19" s="62">
        <f>AVERAGE(G19:G24)</f>
        <v>61.021646475578329</v>
      </c>
      <c r="I19" s="62">
        <f>STDEV(G19:G24)</f>
        <v>19.985117418081725</v>
      </c>
      <c r="J19" s="83">
        <v>6</v>
      </c>
    </row>
    <row r="20" spans="2:10" x14ac:dyDescent="0.25">
      <c r="B20" s="92"/>
      <c r="C20" s="70"/>
      <c r="D20" s="9">
        <v>5</v>
      </c>
      <c r="E20" s="2">
        <v>415.1053930627607</v>
      </c>
      <c r="F20" s="2">
        <v>865240</v>
      </c>
      <c r="G20" s="2">
        <f t="shared" si="1"/>
        <v>81.558777704069755</v>
      </c>
      <c r="H20" s="63"/>
      <c r="I20" s="63"/>
      <c r="J20" s="84"/>
    </row>
    <row r="21" spans="2:10" x14ac:dyDescent="0.25">
      <c r="B21" s="92"/>
      <c r="C21" s="70"/>
      <c r="D21" s="9">
        <v>8</v>
      </c>
      <c r="E21" s="2">
        <v>469.64593363605843</v>
      </c>
      <c r="F21" s="2">
        <v>1819300</v>
      </c>
      <c r="G21" s="2">
        <f t="shared" si="1"/>
        <v>43.884905578040971</v>
      </c>
      <c r="H21" s="63"/>
      <c r="I21" s="63"/>
      <c r="J21" s="84"/>
    </row>
    <row r="22" spans="2:10" x14ac:dyDescent="0.25">
      <c r="B22" s="92"/>
      <c r="C22" s="70">
        <v>43846</v>
      </c>
      <c r="D22" s="9">
        <v>2</v>
      </c>
      <c r="E22" s="2">
        <v>330.7282071430057</v>
      </c>
      <c r="F22" s="2">
        <v>842860</v>
      </c>
      <c r="G22" s="2">
        <f t="shared" si="1"/>
        <v>66.705971589956775</v>
      </c>
      <c r="H22" s="63"/>
      <c r="I22" s="63"/>
      <c r="J22" s="84"/>
    </row>
    <row r="23" spans="2:10" x14ac:dyDescent="0.25">
      <c r="B23" s="92"/>
      <c r="C23" s="70"/>
      <c r="D23" s="9">
        <v>5</v>
      </c>
      <c r="E23" s="2">
        <v>306.15349310559759</v>
      </c>
      <c r="F23" s="2">
        <v>1025300.0000000001</v>
      </c>
      <c r="G23" s="2">
        <f t="shared" si="1"/>
        <v>50.76181978733208</v>
      </c>
      <c r="H23" s="63"/>
      <c r="I23" s="63"/>
      <c r="J23" s="84"/>
    </row>
    <row r="24" spans="2:10" ht="15.75" thickBot="1" x14ac:dyDescent="0.3">
      <c r="B24" s="91"/>
      <c r="C24" s="86"/>
      <c r="D24" s="11">
        <v>6</v>
      </c>
      <c r="E24" s="12">
        <v>295.25613607479647</v>
      </c>
      <c r="F24" s="12">
        <v>1331400</v>
      </c>
      <c r="G24" s="12">
        <f t="shared" si="1"/>
        <v>37.699822091569324</v>
      </c>
      <c r="H24" s="65"/>
      <c r="I24" s="65"/>
      <c r="J24" s="85"/>
    </row>
    <row r="25" spans="2:10" x14ac:dyDescent="0.25">
      <c r="B25" s="90">
        <v>0.25</v>
      </c>
      <c r="C25" s="60">
        <v>43784</v>
      </c>
      <c r="D25" s="10">
        <v>1</v>
      </c>
      <c r="E25" s="13">
        <v>292.85565619666909</v>
      </c>
      <c r="F25" s="13">
        <v>3031700</v>
      </c>
      <c r="G25" s="13">
        <f t="shared" si="1"/>
        <v>16.421631940308654</v>
      </c>
      <c r="H25" s="62">
        <f>AVERAGE(G25:G30)</f>
        <v>27.748954862942814</v>
      </c>
      <c r="I25" s="62">
        <f>STDEV(G25:G30)</f>
        <v>16.001708978148589</v>
      </c>
      <c r="J25" s="83">
        <v>6</v>
      </c>
    </row>
    <row r="26" spans="2:10" x14ac:dyDescent="0.25">
      <c r="B26" s="92"/>
      <c r="C26" s="70"/>
      <c r="D26" s="9">
        <v>4</v>
      </c>
      <c r="E26" s="2">
        <v>207.1089057002541</v>
      </c>
      <c r="F26" s="2">
        <v>3036100</v>
      </c>
      <c r="G26" s="2">
        <f t="shared" si="1"/>
        <v>11.596625265651065</v>
      </c>
      <c r="H26" s="63"/>
      <c r="I26" s="63"/>
      <c r="J26" s="84"/>
    </row>
    <row r="27" spans="2:10" x14ac:dyDescent="0.25">
      <c r="B27" s="92"/>
      <c r="C27" s="70">
        <v>43802</v>
      </c>
      <c r="D27" s="9">
        <v>2</v>
      </c>
      <c r="E27" s="2">
        <v>394.50421617881653</v>
      </c>
      <c r="F27" s="2">
        <v>1363400</v>
      </c>
      <c r="G27" s="2">
        <f t="shared" si="1"/>
        <v>49.190051892620517</v>
      </c>
      <c r="H27" s="63"/>
      <c r="I27" s="63"/>
      <c r="J27" s="84"/>
    </row>
    <row r="28" spans="2:10" x14ac:dyDescent="0.25">
      <c r="B28" s="92"/>
      <c r="C28" s="70"/>
      <c r="D28" s="9">
        <v>3</v>
      </c>
      <c r="E28" s="2">
        <v>372.58277908031835</v>
      </c>
      <c r="F28" s="2">
        <v>1373600</v>
      </c>
      <c r="G28" s="2">
        <f t="shared" si="1"/>
        <v>46.111730084197816</v>
      </c>
      <c r="H28" s="63"/>
      <c r="I28" s="63"/>
      <c r="J28" s="84"/>
    </row>
    <row r="29" spans="2:10" x14ac:dyDescent="0.25">
      <c r="B29" s="92"/>
      <c r="C29" s="70">
        <v>43846</v>
      </c>
      <c r="D29" s="9">
        <v>3</v>
      </c>
      <c r="E29" s="2">
        <v>338.88829192509013</v>
      </c>
      <c r="F29" s="2">
        <v>3102500</v>
      </c>
      <c r="G29" s="2">
        <f t="shared" si="1"/>
        <v>18.569221475347405</v>
      </c>
      <c r="H29" s="63"/>
      <c r="I29" s="63"/>
      <c r="J29" s="84"/>
    </row>
    <row r="30" spans="2:10" ht="15.75" thickBot="1" x14ac:dyDescent="0.3">
      <c r="B30" s="91"/>
      <c r="C30" s="86"/>
      <c r="D30" s="11">
        <v>4</v>
      </c>
      <c r="E30" s="12">
        <v>358.37132059536339</v>
      </c>
      <c r="F30" s="12">
        <v>2476100</v>
      </c>
      <c r="G30" s="12">
        <f t="shared" si="1"/>
        <v>24.60446851953143</v>
      </c>
      <c r="H30" s="65"/>
      <c r="I30" s="65"/>
      <c r="J30" s="85"/>
    </row>
    <row r="32" spans="2:10" ht="15.75" thickBot="1" x14ac:dyDescent="0.3"/>
    <row r="33" spans="2:14" ht="15.75" thickBot="1" x14ac:dyDescent="0.3">
      <c r="B33" s="34" t="s">
        <v>7</v>
      </c>
      <c r="C33" s="26" t="s">
        <v>2</v>
      </c>
      <c r="D33" s="37" t="s">
        <v>20</v>
      </c>
      <c r="E33" s="37" t="s">
        <v>3</v>
      </c>
      <c r="F33" s="37" t="s">
        <v>4</v>
      </c>
      <c r="G33" s="37" t="s">
        <v>1</v>
      </c>
      <c r="H33" s="37" t="s">
        <v>18</v>
      </c>
      <c r="I33" s="37" t="s">
        <v>19</v>
      </c>
      <c r="J33" s="52" t="s">
        <v>0</v>
      </c>
    </row>
    <row r="34" spans="2:14" x14ac:dyDescent="0.25">
      <c r="B34" s="129">
        <v>2.5</v>
      </c>
      <c r="C34" s="60">
        <v>43651</v>
      </c>
      <c r="D34" s="13">
        <v>2</v>
      </c>
      <c r="E34" s="13">
        <v>411.14306328355491</v>
      </c>
      <c r="F34" s="13">
        <v>2769500</v>
      </c>
      <c r="G34" s="13">
        <f t="shared" ref="G34:G39" si="2">E34*$D$1/F34*1000</f>
        <v>25.23716221635831</v>
      </c>
      <c r="H34" s="62">
        <f>AVERAGE(G34:G39)</f>
        <v>21.922110557998895</v>
      </c>
      <c r="I34" s="62">
        <f>STDEV(G34:G39)</f>
        <v>6.1155328472334647</v>
      </c>
      <c r="J34" s="66">
        <v>6</v>
      </c>
    </row>
    <row r="35" spans="2:14" x14ac:dyDescent="0.25">
      <c r="B35" s="130"/>
      <c r="C35" s="61"/>
      <c r="D35" s="20">
        <v>3</v>
      </c>
      <c r="E35" s="4">
        <v>331</v>
      </c>
      <c r="F35" s="4">
        <v>3079500</v>
      </c>
      <c r="G35" s="2">
        <f t="shared" si="2"/>
        <v>18.272446825783405</v>
      </c>
      <c r="H35" s="63"/>
      <c r="I35" s="63"/>
      <c r="J35" s="67"/>
      <c r="N35" s="7"/>
    </row>
    <row r="36" spans="2:14" x14ac:dyDescent="0.25">
      <c r="B36" s="130"/>
      <c r="C36" s="70">
        <v>43819</v>
      </c>
      <c r="D36" s="2">
        <v>1</v>
      </c>
      <c r="E36" s="2">
        <v>334.32566182209644</v>
      </c>
      <c r="F36" s="22">
        <v>3668000</v>
      </c>
      <c r="G36" s="2">
        <f t="shared" si="2"/>
        <v>15.494918895789638</v>
      </c>
      <c r="H36" s="63"/>
      <c r="I36" s="63"/>
      <c r="J36" s="67"/>
      <c r="N36" s="7"/>
    </row>
    <row r="37" spans="2:14" x14ac:dyDescent="0.25">
      <c r="B37" s="130"/>
      <c r="C37" s="61"/>
      <c r="D37" s="2">
        <v>2</v>
      </c>
      <c r="E37" s="21">
        <v>353.6685860594406</v>
      </c>
      <c r="F37" s="20">
        <v>1845800</v>
      </c>
      <c r="G37" s="2">
        <f t="shared" si="2"/>
        <v>32.57322550119455</v>
      </c>
      <c r="H37" s="63"/>
      <c r="I37" s="63"/>
      <c r="J37" s="67"/>
    </row>
    <row r="38" spans="2:14" x14ac:dyDescent="0.25">
      <c r="B38" s="131"/>
      <c r="C38" s="71"/>
      <c r="D38" s="19">
        <v>3</v>
      </c>
      <c r="E38" s="2">
        <v>339.10493564392237</v>
      </c>
      <c r="F38" s="18">
        <v>2949200</v>
      </c>
      <c r="G38" s="2">
        <f t="shared" si="2"/>
        <v>19.546941224558118</v>
      </c>
      <c r="H38" s="64"/>
      <c r="I38" s="64"/>
      <c r="J38" s="68"/>
    </row>
    <row r="39" spans="2:14" ht="15.75" thickBot="1" x14ac:dyDescent="0.3">
      <c r="B39" s="132"/>
      <c r="C39" s="72"/>
      <c r="D39" s="12">
        <v>4</v>
      </c>
      <c r="E39" s="14">
        <v>354.49842073391534</v>
      </c>
      <c r="F39" s="12">
        <v>2953000</v>
      </c>
      <c r="G39" s="12">
        <f t="shared" si="2"/>
        <v>20.407968684309381</v>
      </c>
      <c r="H39" s="65"/>
      <c r="I39" s="65"/>
      <c r="J39" s="69"/>
    </row>
    <row r="100" spans="11:11" x14ac:dyDescent="0.25">
      <c r="K100" s="1"/>
    </row>
  </sheetData>
  <mergeCells count="27">
    <mergeCell ref="C27:C28"/>
    <mergeCell ref="C29:C30"/>
    <mergeCell ref="B19:B24"/>
    <mergeCell ref="B25:B30"/>
    <mergeCell ref="C5:C6"/>
    <mergeCell ref="C8:C10"/>
    <mergeCell ref="C19:C21"/>
    <mergeCell ref="C22:C24"/>
    <mergeCell ref="C25:C26"/>
    <mergeCell ref="C11:C13"/>
    <mergeCell ref="J34:J39"/>
    <mergeCell ref="C36:C39"/>
    <mergeCell ref="C14:C15"/>
    <mergeCell ref="B5:B15"/>
    <mergeCell ref="H5:H15"/>
    <mergeCell ref="I5:I15"/>
    <mergeCell ref="J5:J15"/>
    <mergeCell ref="J19:J24"/>
    <mergeCell ref="J25:J30"/>
    <mergeCell ref="H19:H24"/>
    <mergeCell ref="I19:I24"/>
    <mergeCell ref="H25:H30"/>
    <mergeCell ref="I25:I30"/>
    <mergeCell ref="B34:B39"/>
    <mergeCell ref="C34:C35"/>
    <mergeCell ref="H34:H39"/>
    <mergeCell ref="I34:I39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3"/>
  <sheetViews>
    <sheetView tabSelected="1" workbookViewId="0">
      <selection activeCell="I14" sqref="I14"/>
    </sheetView>
  </sheetViews>
  <sheetFormatPr baseColWidth="10" defaultRowHeight="15" x14ac:dyDescent="0.25"/>
  <cols>
    <col min="2" max="2" width="19.85546875" customWidth="1"/>
    <col min="3" max="3" width="18.28515625" customWidth="1"/>
    <col min="4" max="4" width="22.28515625" customWidth="1"/>
    <col min="5" max="7" width="11.7109375" bestFit="1" customWidth="1"/>
    <col min="8" max="8" width="13.5703125" bestFit="1" customWidth="1"/>
    <col min="9" max="9" width="12.42578125" bestFit="1" customWidth="1"/>
    <col min="10" max="12" width="11.7109375" bestFit="1" customWidth="1"/>
  </cols>
  <sheetData>
    <row r="2" spans="2:18" ht="15.75" thickBot="1" x14ac:dyDescent="0.3"/>
    <row r="3" spans="2:18" ht="15.75" thickBot="1" x14ac:dyDescent="0.3">
      <c r="B3" s="34" t="s">
        <v>7</v>
      </c>
      <c r="C3" s="26" t="s">
        <v>2</v>
      </c>
      <c r="D3" s="26" t="s">
        <v>20</v>
      </c>
      <c r="E3" s="37" t="s">
        <v>9</v>
      </c>
      <c r="F3" s="37" t="s">
        <v>10</v>
      </c>
      <c r="G3" s="37" t="s">
        <v>11</v>
      </c>
      <c r="H3" s="37" t="s">
        <v>12</v>
      </c>
      <c r="I3" s="37" t="s">
        <v>13</v>
      </c>
      <c r="J3" s="49" t="s">
        <v>14</v>
      </c>
      <c r="K3" s="51" t="s">
        <v>21</v>
      </c>
      <c r="L3" s="50" t="s">
        <v>22</v>
      </c>
      <c r="M3" s="52" t="s">
        <v>0</v>
      </c>
      <c r="N3" s="53"/>
      <c r="Q3" s="55"/>
      <c r="R3" s="55"/>
    </row>
    <row r="4" spans="2:18" x14ac:dyDescent="0.25">
      <c r="B4" s="105">
        <v>2.5</v>
      </c>
      <c r="C4" s="109">
        <v>43651</v>
      </c>
      <c r="D4" s="32">
        <v>2</v>
      </c>
      <c r="E4" s="27">
        <v>447</v>
      </c>
      <c r="F4" s="27">
        <v>968.23104693140806</v>
      </c>
      <c r="G4" s="27">
        <v>484.11552346570403</v>
      </c>
      <c r="H4" s="27">
        <v>575.09025270758116</v>
      </c>
      <c r="I4" s="27">
        <v>69894.32075820434</v>
      </c>
      <c r="J4" s="45">
        <v>158.7632663524943</v>
      </c>
      <c r="K4" s="96">
        <f>AVERAGE(J4:J9)</f>
        <v>154.40657427046378</v>
      </c>
      <c r="L4" s="99">
        <f>STDEV(J4:J9)</f>
        <v>27.810438472404389</v>
      </c>
      <c r="M4" s="66">
        <v>6</v>
      </c>
      <c r="N4" s="5"/>
      <c r="Q4" s="58"/>
    </row>
    <row r="5" spans="2:18" ht="15.75" thickBot="1" x14ac:dyDescent="0.3">
      <c r="B5" s="106"/>
      <c r="C5" s="110"/>
      <c r="D5" s="33">
        <v>3</v>
      </c>
      <c r="E5" s="29">
        <v>434</v>
      </c>
      <c r="F5" s="29">
        <v>940.07220216606504</v>
      </c>
      <c r="G5" s="29">
        <v>470.03610108303252</v>
      </c>
      <c r="H5" s="29">
        <v>555.05415162454869</v>
      </c>
      <c r="I5" s="29">
        <v>56289.653514784077</v>
      </c>
      <c r="J5" s="46">
        <v>121.22368662381658</v>
      </c>
      <c r="K5" s="97"/>
      <c r="L5" s="100"/>
      <c r="M5" s="67"/>
      <c r="N5" s="5"/>
      <c r="Q5" s="58"/>
    </row>
    <row r="6" spans="2:18" x14ac:dyDescent="0.25">
      <c r="B6" s="106"/>
      <c r="C6" s="111">
        <v>43819</v>
      </c>
      <c r="D6" s="36">
        <v>1</v>
      </c>
      <c r="E6" s="36">
        <v>426</v>
      </c>
      <c r="F6" s="36">
        <v>867.61710794297346</v>
      </c>
      <c r="G6" s="36">
        <v>433.80855397148673</v>
      </c>
      <c r="H6" s="36">
        <v>541.24236252545825</v>
      </c>
      <c r="I6" s="36">
        <v>56835.362509756393</v>
      </c>
      <c r="J6" s="48">
        <v>140.76755286506841</v>
      </c>
      <c r="K6" s="97"/>
      <c r="L6" s="100"/>
      <c r="M6" s="67"/>
      <c r="N6" s="5"/>
      <c r="Q6" s="58"/>
    </row>
    <row r="7" spans="2:18" x14ac:dyDescent="0.25">
      <c r="B7" s="106"/>
      <c r="C7" s="112"/>
      <c r="D7" s="31">
        <v>2</v>
      </c>
      <c r="E7" s="31">
        <v>428</v>
      </c>
      <c r="F7" s="31">
        <v>871.69042769857435</v>
      </c>
      <c r="G7" s="31">
        <v>435.84521384928718</v>
      </c>
      <c r="H7" s="31">
        <v>588.08553971486754</v>
      </c>
      <c r="I7" s="31">
        <v>60123.659630104899</v>
      </c>
      <c r="J7" s="47">
        <v>204.65469064530009</v>
      </c>
      <c r="K7" s="97"/>
      <c r="L7" s="100"/>
      <c r="M7" s="67"/>
      <c r="Q7" s="58"/>
    </row>
    <row r="8" spans="2:18" x14ac:dyDescent="0.25">
      <c r="B8" s="107"/>
      <c r="C8" s="112"/>
      <c r="D8" s="31">
        <v>3</v>
      </c>
      <c r="E8" s="31">
        <v>406</v>
      </c>
      <c r="F8" s="31">
        <v>826.88391038696534</v>
      </c>
      <c r="G8" s="31">
        <v>413.44195519348267</v>
      </c>
      <c r="H8" s="31">
        <v>527.49490835030542</v>
      </c>
      <c r="I8" s="31">
        <v>57647.839059466802</v>
      </c>
      <c r="J8" s="47">
        <v>148.80708827151651</v>
      </c>
      <c r="K8" s="97"/>
      <c r="L8" s="100"/>
      <c r="M8" s="68"/>
      <c r="N8" s="5"/>
      <c r="Q8" s="58"/>
    </row>
    <row r="9" spans="2:18" ht="15.75" thickBot="1" x14ac:dyDescent="0.3">
      <c r="B9" s="108"/>
      <c r="C9" s="110"/>
      <c r="D9" s="29">
        <v>4</v>
      </c>
      <c r="E9" s="29">
        <v>410</v>
      </c>
      <c r="F9" s="29">
        <v>835.03054989816701</v>
      </c>
      <c r="G9" s="29">
        <v>417.5152749490835</v>
      </c>
      <c r="H9" s="29">
        <v>528.51323828920567</v>
      </c>
      <c r="I9" s="29">
        <v>60264.731524765608</v>
      </c>
      <c r="J9" s="46">
        <v>152.22316086458684</v>
      </c>
      <c r="K9" s="98"/>
      <c r="L9" s="101"/>
      <c r="M9" s="69"/>
      <c r="N9" s="5"/>
      <c r="Q9" s="58"/>
    </row>
    <row r="10" spans="2:18" x14ac:dyDescent="0.25">
      <c r="I10" s="7"/>
    </row>
    <row r="11" spans="2:18" x14ac:dyDescent="0.25">
      <c r="H11" s="7"/>
      <c r="I11" s="7"/>
    </row>
    <row r="12" spans="2:18" ht="15.75" thickBot="1" x14ac:dyDescent="0.3"/>
    <row r="13" spans="2:18" ht="15.75" thickBot="1" x14ac:dyDescent="0.3">
      <c r="B13" s="34" t="s">
        <v>8</v>
      </c>
      <c r="C13" s="26" t="s">
        <v>2</v>
      </c>
      <c r="D13" s="26" t="s">
        <v>20</v>
      </c>
      <c r="E13" s="37" t="s">
        <v>9</v>
      </c>
      <c r="F13" s="37" t="s">
        <v>10</v>
      </c>
      <c r="G13" s="37" t="s">
        <v>11</v>
      </c>
      <c r="H13" s="37" t="s">
        <v>12</v>
      </c>
      <c r="I13" s="37" t="s">
        <v>13</v>
      </c>
      <c r="J13" s="49" t="s">
        <v>14</v>
      </c>
      <c r="K13" s="51" t="s">
        <v>21</v>
      </c>
      <c r="L13" s="50" t="s">
        <v>22</v>
      </c>
      <c r="M13" s="52" t="s">
        <v>0</v>
      </c>
      <c r="N13" s="53"/>
      <c r="P13" s="53"/>
    </row>
    <row r="14" spans="2:18" x14ac:dyDescent="0.25">
      <c r="B14" s="114" t="s">
        <v>24</v>
      </c>
      <c r="C14" s="87">
        <v>43651</v>
      </c>
      <c r="D14" s="41">
        <v>7</v>
      </c>
      <c r="E14" s="27">
        <v>241</v>
      </c>
      <c r="F14" s="27">
        <v>522.02166064981952</v>
      </c>
      <c r="G14" s="27">
        <v>261.01083032490976</v>
      </c>
      <c r="H14" s="44">
        <v>545.84837545126356</v>
      </c>
      <c r="I14" s="27">
        <f>411*170</f>
        <v>69870</v>
      </c>
      <c r="J14" s="28">
        <v>1312.67402516685</v>
      </c>
      <c r="K14" s="96">
        <f>AVERAGE(J14:J25)</f>
        <v>1342.9088249570202</v>
      </c>
      <c r="L14" s="102">
        <f>STDEV(J14:J25)</f>
        <v>476.42117091377213</v>
      </c>
      <c r="M14" s="93">
        <v>11</v>
      </c>
      <c r="N14" s="5"/>
      <c r="Q14" s="58"/>
      <c r="R14" s="59"/>
    </row>
    <row r="15" spans="2:18" x14ac:dyDescent="0.25">
      <c r="B15" s="115"/>
      <c r="C15" s="88"/>
      <c r="D15" s="42">
        <v>8</v>
      </c>
      <c r="E15" s="31">
        <v>199</v>
      </c>
      <c r="F15" s="31">
        <v>431.04693140794228</v>
      </c>
      <c r="G15" s="31">
        <v>215.52346570397114</v>
      </c>
      <c r="H15" s="31">
        <v>505.23465703971124</v>
      </c>
      <c r="I15" s="31">
        <v>87684.392036013684</v>
      </c>
      <c r="J15" s="35">
        <v>1344.69032441729</v>
      </c>
      <c r="K15" s="97"/>
      <c r="L15" s="103"/>
      <c r="M15" s="94"/>
      <c r="Q15" s="58"/>
      <c r="R15" s="59"/>
    </row>
    <row r="16" spans="2:18" ht="15.75" thickBot="1" x14ac:dyDescent="0.3">
      <c r="B16" s="115"/>
      <c r="C16" s="74"/>
      <c r="D16" s="43">
        <v>9</v>
      </c>
      <c r="E16" s="29" t="s">
        <v>15</v>
      </c>
      <c r="F16" s="29"/>
      <c r="G16" s="29"/>
      <c r="H16" s="29"/>
      <c r="I16" s="29">
        <v>92357.328504656965</v>
      </c>
      <c r="J16" s="30" t="s">
        <v>15</v>
      </c>
      <c r="K16" s="97"/>
      <c r="L16" s="103"/>
      <c r="M16" s="94"/>
      <c r="Q16" s="56"/>
    </row>
    <row r="17" spans="2:17" x14ac:dyDescent="0.25">
      <c r="B17" s="115"/>
      <c r="C17" s="113">
        <v>43819</v>
      </c>
      <c r="D17" s="36">
        <v>7</v>
      </c>
      <c r="E17" s="27">
        <v>208</v>
      </c>
      <c r="F17" s="27">
        <v>423.62525458248473</v>
      </c>
      <c r="G17" s="27">
        <v>211.81262729124236</v>
      </c>
      <c r="H17" s="27">
        <v>561.09979633401213</v>
      </c>
      <c r="I17" s="27">
        <v>62250.447007975352</v>
      </c>
      <c r="J17" s="28">
        <v>1529.8840370264636</v>
      </c>
      <c r="K17" s="97"/>
      <c r="L17" s="103"/>
      <c r="M17" s="94"/>
      <c r="Q17" s="58"/>
    </row>
    <row r="18" spans="2:17" ht="15.75" thickBot="1" x14ac:dyDescent="0.3">
      <c r="B18" s="115"/>
      <c r="C18" s="74"/>
      <c r="D18" s="29">
        <v>8</v>
      </c>
      <c r="E18" s="29">
        <v>241</v>
      </c>
      <c r="F18" s="29">
        <v>490.83503054989814</v>
      </c>
      <c r="G18" s="29">
        <v>245.41751527494907</v>
      </c>
      <c r="H18" s="29">
        <v>591.6496945010183</v>
      </c>
      <c r="I18" s="29">
        <v>60640.178361267725</v>
      </c>
      <c r="J18" s="30">
        <v>1184.4412396249461</v>
      </c>
      <c r="K18" s="97"/>
      <c r="L18" s="103"/>
      <c r="M18" s="94"/>
      <c r="N18" s="5"/>
      <c r="Q18" s="58"/>
    </row>
    <row r="19" spans="2:17" x14ac:dyDescent="0.25">
      <c r="B19" s="115"/>
      <c r="C19" s="87">
        <v>43846</v>
      </c>
      <c r="D19" s="41">
        <v>1</v>
      </c>
      <c r="E19" s="27">
        <v>217</v>
      </c>
      <c r="F19" s="27">
        <v>424.24242424242425</v>
      </c>
      <c r="G19" s="27">
        <v>212.12121212121212</v>
      </c>
      <c r="H19" s="44">
        <v>572.82502443792771</v>
      </c>
      <c r="I19" s="27">
        <v>49300.843755291811</v>
      </c>
      <c r="J19" s="28">
        <v>1310.3916496963488</v>
      </c>
      <c r="K19" s="97"/>
      <c r="L19" s="103"/>
      <c r="M19" s="94"/>
      <c r="Q19" s="58"/>
    </row>
    <row r="20" spans="2:17" x14ac:dyDescent="0.25">
      <c r="B20" s="115"/>
      <c r="C20" s="88"/>
      <c r="D20" s="42">
        <v>8</v>
      </c>
      <c r="E20" s="31">
        <v>190</v>
      </c>
      <c r="F20" s="31">
        <v>371.45650048875854</v>
      </c>
      <c r="G20" s="31">
        <v>185.72825024437927</v>
      </c>
      <c r="H20" s="31">
        <v>550.34213098729231</v>
      </c>
      <c r="I20" s="31">
        <v>51368.891392209596</v>
      </c>
      <c r="J20" s="35">
        <v>1733.0395426816465</v>
      </c>
      <c r="K20" s="97"/>
      <c r="L20" s="103"/>
      <c r="M20" s="94"/>
      <c r="Q20" s="58"/>
    </row>
    <row r="21" spans="2:17" ht="15.75" thickBot="1" x14ac:dyDescent="0.3">
      <c r="B21" s="115"/>
      <c r="C21" s="74"/>
      <c r="D21" s="43">
        <v>9</v>
      </c>
      <c r="E21" s="29">
        <v>188</v>
      </c>
      <c r="F21" s="29">
        <v>367.54643206256111</v>
      </c>
      <c r="G21" s="29">
        <v>183.77321603128055</v>
      </c>
      <c r="H21" s="29">
        <v>528.3479960899316</v>
      </c>
      <c r="I21" s="29">
        <v>54040.921708032867</v>
      </c>
      <c r="J21" s="30">
        <v>1598.7019156946981</v>
      </c>
      <c r="K21" s="97"/>
      <c r="L21" s="103"/>
      <c r="M21" s="94"/>
      <c r="Q21" s="58"/>
    </row>
    <row r="22" spans="2:17" x14ac:dyDescent="0.25">
      <c r="B22" s="115"/>
      <c r="C22" s="87">
        <v>43784</v>
      </c>
      <c r="D22" s="41">
        <v>2</v>
      </c>
      <c r="E22" s="27">
        <v>217</v>
      </c>
      <c r="F22" s="27">
        <v>367.17428087986463</v>
      </c>
      <c r="G22" s="27">
        <v>183.58714043993231</v>
      </c>
      <c r="H22" s="27">
        <v>417.51269035532994</v>
      </c>
      <c r="I22" s="27">
        <v>45690.323089562095</v>
      </c>
      <c r="J22" s="28">
        <v>528.67322411349824</v>
      </c>
      <c r="K22" s="97"/>
      <c r="L22" s="103"/>
      <c r="M22" s="94"/>
      <c r="Q22" s="57"/>
    </row>
    <row r="23" spans="2:17" ht="15.75" thickBot="1" x14ac:dyDescent="0.3">
      <c r="B23" s="115"/>
      <c r="C23" s="74"/>
      <c r="D23" s="29">
        <v>5</v>
      </c>
      <c r="E23" s="29">
        <v>191</v>
      </c>
      <c r="F23" s="29">
        <v>323.18104906937396</v>
      </c>
      <c r="G23" s="29">
        <v>161.59052453468698</v>
      </c>
      <c r="H23" s="29">
        <v>442.47038917089679</v>
      </c>
      <c r="I23" s="29">
        <v>42575.252133406211</v>
      </c>
      <c r="J23" s="30">
        <v>911.29196663473192</v>
      </c>
      <c r="K23" s="97"/>
      <c r="L23" s="103"/>
      <c r="M23" s="94"/>
      <c r="Q23" s="58"/>
    </row>
    <row r="24" spans="2:17" x14ac:dyDescent="0.25">
      <c r="B24" s="115"/>
      <c r="C24" s="113">
        <v>43802</v>
      </c>
      <c r="D24" s="36">
        <v>1</v>
      </c>
      <c r="E24" s="27">
        <v>238</v>
      </c>
      <c r="F24" s="27">
        <v>434.70319634703196</v>
      </c>
      <c r="G24" s="27">
        <v>217.35159817351598</v>
      </c>
      <c r="H24" s="27">
        <v>615.98173515981739</v>
      </c>
      <c r="I24" s="27">
        <v>70981.616372979872</v>
      </c>
      <c r="J24" s="28">
        <v>2344.9837985303575</v>
      </c>
      <c r="K24" s="97"/>
      <c r="L24" s="103"/>
      <c r="M24" s="94"/>
      <c r="N24" s="5"/>
      <c r="Q24" s="58"/>
    </row>
    <row r="25" spans="2:17" ht="15.75" thickBot="1" x14ac:dyDescent="0.3">
      <c r="B25" s="116"/>
      <c r="C25" s="74"/>
      <c r="D25" s="29">
        <v>9</v>
      </c>
      <c r="E25" s="29">
        <v>276</v>
      </c>
      <c r="F25" s="29">
        <v>504.10958904109589</v>
      </c>
      <c r="G25" s="29">
        <v>252.05479452054794</v>
      </c>
      <c r="H25" s="29">
        <v>545.66210045662092</v>
      </c>
      <c r="I25" s="29">
        <v>74609.134821749598</v>
      </c>
      <c r="J25" s="30">
        <v>973.22535094039324</v>
      </c>
      <c r="K25" s="98"/>
      <c r="L25" s="104"/>
      <c r="M25" s="95"/>
      <c r="Q25" s="58"/>
    </row>
    <row r="26" spans="2:17" x14ac:dyDescent="0.25">
      <c r="K26" s="6"/>
      <c r="L26" s="6"/>
      <c r="Q26" s="56"/>
    </row>
    <row r="27" spans="2:17" x14ac:dyDescent="0.25">
      <c r="I27" s="7"/>
      <c r="K27" s="6"/>
      <c r="L27" s="6"/>
      <c r="Q27" s="56"/>
    </row>
    <row r="28" spans="2:17" x14ac:dyDescent="0.25">
      <c r="B28" s="23"/>
      <c r="C28" s="38"/>
      <c r="D28" s="39"/>
      <c r="E28" s="39"/>
      <c r="F28" s="39"/>
      <c r="G28" s="40"/>
      <c r="H28" s="40"/>
      <c r="I28" s="40"/>
      <c r="J28" s="25"/>
      <c r="K28" s="6"/>
      <c r="L28" s="6"/>
      <c r="Q28" s="56"/>
    </row>
    <row r="29" spans="2:17" x14ac:dyDescent="0.25">
      <c r="H29" s="7"/>
      <c r="Q29" s="56"/>
    </row>
    <row r="30" spans="2:17" ht="15.75" thickBot="1" x14ac:dyDescent="0.3">
      <c r="Q30" s="56"/>
    </row>
    <row r="31" spans="2:17" ht="15.75" thickBot="1" x14ac:dyDescent="0.3">
      <c r="B31" s="34" t="s">
        <v>16</v>
      </c>
      <c r="C31" s="26" t="s">
        <v>2</v>
      </c>
      <c r="D31" s="26" t="s">
        <v>20</v>
      </c>
      <c r="E31" s="37" t="s">
        <v>9</v>
      </c>
      <c r="F31" s="37" t="s">
        <v>10</v>
      </c>
      <c r="G31" s="37" t="s">
        <v>11</v>
      </c>
      <c r="H31" s="37" t="s">
        <v>12</v>
      </c>
      <c r="I31" s="37" t="s">
        <v>13</v>
      </c>
      <c r="J31" s="49" t="s">
        <v>14</v>
      </c>
      <c r="K31" s="51" t="s">
        <v>21</v>
      </c>
      <c r="L31" s="50" t="s">
        <v>22</v>
      </c>
      <c r="M31" s="52" t="s">
        <v>0</v>
      </c>
      <c r="Q31" s="56"/>
    </row>
    <row r="32" spans="2:17" x14ac:dyDescent="0.25">
      <c r="B32" s="90">
        <v>0.15</v>
      </c>
      <c r="C32" s="60">
        <v>43802</v>
      </c>
      <c r="D32" s="10">
        <v>4</v>
      </c>
      <c r="E32" s="27">
        <v>433</v>
      </c>
      <c r="F32" s="27">
        <v>790.86757990867579</v>
      </c>
      <c r="G32" s="27">
        <v>395.4337899543379</v>
      </c>
      <c r="H32" s="27">
        <v>650.22831050228308</v>
      </c>
      <c r="I32" s="27">
        <v>68198.503669281534</v>
      </c>
      <c r="J32" s="45">
        <v>464.54538331376972</v>
      </c>
      <c r="K32" s="117">
        <f>AVERAGE(J32:J37)</f>
        <v>578.26805653113217</v>
      </c>
      <c r="L32" s="121">
        <f>STDEV(J32:J37)</f>
        <v>113.64529683600325</v>
      </c>
      <c r="M32" s="125">
        <v>6</v>
      </c>
      <c r="Q32" s="58"/>
    </row>
    <row r="33" spans="2:17" x14ac:dyDescent="0.25">
      <c r="B33" s="92"/>
      <c r="C33" s="70"/>
      <c r="D33" s="9">
        <v>5</v>
      </c>
      <c r="E33" s="31">
        <v>339</v>
      </c>
      <c r="F33" s="31">
        <v>619.17808219178073</v>
      </c>
      <c r="G33" s="31">
        <v>309.58904109589037</v>
      </c>
      <c r="H33" s="31">
        <v>609.58904109589037</v>
      </c>
      <c r="I33" s="31">
        <v>70567.916820669314</v>
      </c>
      <c r="J33" s="47">
        <v>773.76717074642409</v>
      </c>
      <c r="K33" s="118"/>
      <c r="L33" s="122"/>
      <c r="M33" s="126"/>
      <c r="Q33" s="58"/>
    </row>
    <row r="34" spans="2:17" x14ac:dyDescent="0.25">
      <c r="B34" s="92"/>
      <c r="C34" s="70"/>
      <c r="D34" s="9">
        <v>8</v>
      </c>
      <c r="E34" s="31">
        <v>344</v>
      </c>
      <c r="F34" s="31">
        <v>628.31050228310494</v>
      </c>
      <c r="G34" s="31">
        <v>314.15525114155247</v>
      </c>
      <c r="H34" s="31">
        <v>566.66666666666663</v>
      </c>
      <c r="I34" s="31">
        <v>79839.808718129934</v>
      </c>
      <c r="J34" s="47">
        <v>625.61668157095187</v>
      </c>
      <c r="K34" s="118"/>
      <c r="L34" s="122"/>
      <c r="M34" s="126"/>
      <c r="N34" s="5"/>
      <c r="Q34" s="58"/>
    </row>
    <row r="35" spans="2:17" x14ac:dyDescent="0.25">
      <c r="B35" s="92"/>
      <c r="C35" s="70">
        <v>43846</v>
      </c>
      <c r="D35" s="9">
        <v>2</v>
      </c>
      <c r="E35" s="31">
        <v>309</v>
      </c>
      <c r="F35" s="31">
        <v>604.10557184750735</v>
      </c>
      <c r="G35" s="31">
        <v>302.05278592375367</v>
      </c>
      <c r="H35" s="31">
        <v>565.49364613880743</v>
      </c>
      <c r="I35" s="31">
        <v>56223.795214310972</v>
      </c>
      <c r="J35" s="47">
        <v>491.57940006921478</v>
      </c>
      <c r="K35" s="118"/>
      <c r="L35" s="122"/>
      <c r="M35" s="126"/>
      <c r="Q35" s="58"/>
    </row>
    <row r="36" spans="2:17" x14ac:dyDescent="0.25">
      <c r="B36" s="92"/>
      <c r="C36" s="70"/>
      <c r="D36" s="9">
        <v>5</v>
      </c>
      <c r="E36" s="31">
        <v>272</v>
      </c>
      <c r="F36" s="31">
        <v>531.76930596285433</v>
      </c>
      <c r="G36" s="31">
        <v>265.88465298142717</v>
      </c>
      <c r="H36" s="31">
        <v>549.36461388074292</v>
      </c>
      <c r="I36" s="31">
        <v>52046.09382795159</v>
      </c>
      <c r="J36" s="47">
        <v>594.24042528593009</v>
      </c>
      <c r="K36" s="118"/>
      <c r="L36" s="122"/>
      <c r="M36" s="126"/>
      <c r="N36" s="5"/>
      <c r="Q36" s="58"/>
    </row>
    <row r="37" spans="2:17" ht="15.75" thickBot="1" x14ac:dyDescent="0.3">
      <c r="B37" s="91"/>
      <c r="C37" s="86"/>
      <c r="D37" s="11">
        <v>6</v>
      </c>
      <c r="E37" s="29">
        <v>275</v>
      </c>
      <c r="F37" s="29">
        <v>537.63440860215053</v>
      </c>
      <c r="G37" s="29">
        <v>268.81720430107526</v>
      </c>
      <c r="H37" s="29">
        <v>540.56695992179857</v>
      </c>
      <c r="I37" s="29">
        <v>50193.5431327154</v>
      </c>
      <c r="J37" s="46">
        <v>519.85927820050199</v>
      </c>
      <c r="K37" s="119"/>
      <c r="L37" s="123"/>
      <c r="M37" s="127"/>
      <c r="N37" s="5"/>
      <c r="Q37" s="58"/>
    </row>
    <row r="38" spans="2:17" x14ac:dyDescent="0.25">
      <c r="B38" s="90">
        <v>0.25</v>
      </c>
      <c r="C38" s="60">
        <v>43784</v>
      </c>
      <c r="D38" s="10">
        <v>1</v>
      </c>
      <c r="E38" s="27">
        <v>408</v>
      </c>
      <c r="F38" s="27">
        <v>690.35532994923858</v>
      </c>
      <c r="G38" s="27">
        <v>345.17766497461929</v>
      </c>
      <c r="H38" s="27">
        <v>453.46869712351946</v>
      </c>
      <c r="I38" s="27">
        <v>49785.461553433743</v>
      </c>
      <c r="J38" s="45">
        <v>120.6076531497813</v>
      </c>
      <c r="K38" s="120">
        <f>AVERAGE(J38:J43)</f>
        <v>188.53913118700743</v>
      </c>
      <c r="L38" s="124">
        <f>STDEV(J38:J43)</f>
        <v>86.387085726626253</v>
      </c>
      <c r="M38" s="128">
        <v>6</v>
      </c>
      <c r="Q38" s="58"/>
    </row>
    <row r="39" spans="2:17" x14ac:dyDescent="0.25">
      <c r="B39" s="92"/>
      <c r="C39" s="70"/>
      <c r="D39" s="9">
        <v>4</v>
      </c>
      <c r="E39" s="31">
        <v>382</v>
      </c>
      <c r="F39" s="31">
        <v>646.36209813874791</v>
      </c>
      <c r="G39" s="31">
        <v>323.18104906937396</v>
      </c>
      <c r="H39" s="31">
        <v>475.46531302876485</v>
      </c>
      <c r="I39" s="31">
        <v>35208.513969043197</v>
      </c>
      <c r="J39" s="47">
        <v>125.60199236216569</v>
      </c>
      <c r="K39" s="118"/>
      <c r="L39" s="122"/>
      <c r="M39" s="126"/>
      <c r="N39" s="5"/>
      <c r="Q39" s="58"/>
    </row>
    <row r="40" spans="2:17" x14ac:dyDescent="0.25">
      <c r="B40" s="92"/>
      <c r="C40" s="70">
        <v>43802</v>
      </c>
      <c r="D40" s="9">
        <v>2</v>
      </c>
      <c r="E40" s="31">
        <v>467</v>
      </c>
      <c r="F40" s="31">
        <v>852.96803652968026</v>
      </c>
      <c r="G40" s="31">
        <v>426.48401826484013</v>
      </c>
      <c r="H40" s="31">
        <v>619.17808219178073</v>
      </c>
      <c r="I40" s="31">
        <v>67065.716750398817</v>
      </c>
      <c r="J40" s="47">
        <v>299.40959999936678</v>
      </c>
      <c r="K40" s="118"/>
      <c r="L40" s="122"/>
      <c r="M40" s="126"/>
      <c r="N40" s="3"/>
      <c r="Q40" s="58"/>
    </row>
    <row r="41" spans="2:17" x14ac:dyDescent="0.25">
      <c r="B41" s="92"/>
      <c r="C41" s="70"/>
      <c r="D41" s="9">
        <v>3</v>
      </c>
      <c r="E41" s="31">
        <v>469</v>
      </c>
      <c r="F41" s="31">
        <v>856.62100456620999</v>
      </c>
      <c r="G41" s="31">
        <v>428.310502283105</v>
      </c>
      <c r="H41" s="31">
        <v>629.22374429223737</v>
      </c>
      <c r="I41" s="31">
        <v>63339.07244365412</v>
      </c>
      <c r="J41" s="47">
        <v>297.7330699833019</v>
      </c>
      <c r="K41" s="118"/>
      <c r="L41" s="122"/>
      <c r="M41" s="126"/>
      <c r="N41" s="3"/>
      <c r="Q41" s="58"/>
    </row>
    <row r="42" spans="2:17" x14ac:dyDescent="0.25">
      <c r="B42" s="92"/>
      <c r="C42" s="70">
        <v>43846</v>
      </c>
      <c r="D42" s="9">
        <v>3</v>
      </c>
      <c r="E42" s="31">
        <v>374</v>
      </c>
      <c r="F42" s="31">
        <v>731.18279569892479</v>
      </c>
      <c r="G42" s="31">
        <v>365.5913978494624</v>
      </c>
      <c r="H42" s="31">
        <v>490.22482893450638</v>
      </c>
      <c r="I42" s="31">
        <v>57611.009627265325</v>
      </c>
      <c r="J42" s="47">
        <v>160.43899447878977</v>
      </c>
      <c r="K42" s="118"/>
      <c r="L42" s="122"/>
      <c r="M42" s="126"/>
      <c r="N42" s="5"/>
      <c r="Q42" s="58"/>
    </row>
    <row r="43" spans="2:17" ht="15.75" thickBot="1" x14ac:dyDescent="0.3">
      <c r="B43" s="91"/>
      <c r="C43" s="86"/>
      <c r="D43" s="11">
        <v>4</v>
      </c>
      <c r="E43" s="29">
        <v>439</v>
      </c>
      <c r="F43" s="29">
        <v>858.26001955034212</v>
      </c>
      <c r="G43" s="29">
        <v>429.13000977517106</v>
      </c>
      <c r="H43" s="29">
        <v>514.66275659824055</v>
      </c>
      <c r="I43" s="29">
        <v>60923.124501211772</v>
      </c>
      <c r="J43" s="46">
        <v>127.44347714863927</v>
      </c>
      <c r="K43" s="119"/>
      <c r="L43" s="123"/>
      <c r="M43" s="127"/>
      <c r="N43" s="3"/>
      <c r="Q43" s="58"/>
    </row>
  </sheetData>
  <mergeCells count="28">
    <mergeCell ref="K32:K37"/>
    <mergeCell ref="K38:K43"/>
    <mergeCell ref="L32:L37"/>
    <mergeCell ref="L38:L43"/>
    <mergeCell ref="M32:M37"/>
    <mergeCell ref="M38:M43"/>
    <mergeCell ref="C22:C23"/>
    <mergeCell ref="C24:C25"/>
    <mergeCell ref="B14:B25"/>
    <mergeCell ref="B38:B43"/>
    <mergeCell ref="C38:C39"/>
    <mergeCell ref="C40:C41"/>
    <mergeCell ref="C42:C43"/>
    <mergeCell ref="C19:C21"/>
    <mergeCell ref="B32:B37"/>
    <mergeCell ref="C32:C34"/>
    <mergeCell ref="C35:C37"/>
    <mergeCell ref="B4:B9"/>
    <mergeCell ref="C4:C5"/>
    <mergeCell ref="C6:C9"/>
    <mergeCell ref="C14:C16"/>
    <mergeCell ref="C17:C18"/>
    <mergeCell ref="M14:M25"/>
    <mergeCell ref="M4:M9"/>
    <mergeCell ref="K4:K9"/>
    <mergeCell ref="L4:L9"/>
    <mergeCell ref="K14:K25"/>
    <mergeCell ref="L14:L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Surface tension</vt:lpstr>
      <vt:lpstr>Young's modulus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2021-12-23T18:05:05Z</dcterms:modified>
</cp:coreProperties>
</file>