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3715" windowHeight="103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42" i="1" l="1"/>
  <c r="G42" i="1" s="1"/>
  <c r="G41" i="1"/>
  <c r="F41" i="1"/>
  <c r="F40" i="1"/>
  <c r="G40" i="1" s="1"/>
  <c r="G37" i="1"/>
  <c r="I35" i="1" s="1"/>
  <c r="F34" i="1"/>
  <c r="G34" i="1" s="1"/>
  <c r="F33" i="1"/>
  <c r="G33" i="1" s="1"/>
  <c r="F32" i="1"/>
  <c r="G32" i="1" s="1"/>
  <c r="G28" i="1"/>
  <c r="G26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I13" i="1" s="1"/>
  <c r="G15" i="1"/>
  <c r="F12" i="1"/>
  <c r="G12" i="1" s="1"/>
  <c r="G11" i="1"/>
  <c r="F11" i="1"/>
  <c r="F10" i="1"/>
  <c r="F9" i="1"/>
  <c r="G10" i="1" s="1"/>
  <c r="G7" i="1"/>
  <c r="G5" i="1"/>
  <c r="F5" i="1"/>
  <c r="F3" i="1"/>
  <c r="G3" i="1" s="1"/>
  <c r="I6" i="1" l="1"/>
  <c r="H6" i="1"/>
  <c r="I25" i="1"/>
  <c r="H25" i="1"/>
  <c r="H13" i="1"/>
  <c r="I20" i="1"/>
  <c r="H20" i="1"/>
  <c r="H2" i="1"/>
  <c r="I2" i="1"/>
  <c r="H35" i="1"/>
</calcChain>
</file>

<file path=xl/sharedStrings.xml><?xml version="1.0" encoding="utf-8"?>
<sst xmlns="http://schemas.openxmlformats.org/spreadsheetml/2006/main" count="56" uniqueCount="27">
  <si>
    <t>A21V no HS</t>
  </si>
  <si>
    <t>DAPI DESMIN MYC</t>
  </si>
  <si>
    <t>Hoechst p-myosin SPY555ACTIN</t>
  </si>
  <si>
    <t>DAPI PANCADH SPY555ACTIN MYC</t>
  </si>
  <si>
    <t>desWT-Cl29 no HS</t>
  </si>
  <si>
    <t>DAPI Pancadh Phalloidin Myc</t>
  </si>
  <si>
    <t>DAPI Myosin Desmin Myc</t>
  </si>
  <si>
    <t>Hoechst pancadh SPY555ACTIN</t>
  </si>
  <si>
    <t>desD399Y-Cl26 no HS</t>
  </si>
  <si>
    <t xml:space="preserve">DAPI Myosin desmin </t>
  </si>
  <si>
    <t>DAPI pancadh phalloidin myc</t>
  </si>
  <si>
    <t>A21V HS 2h</t>
  </si>
  <si>
    <t xml:space="preserve">Hoechst SPY555ACTIN </t>
  </si>
  <si>
    <t>Hoechst phosphomyosin desmin Myc</t>
  </si>
  <si>
    <t>desWT-Cl29 HS 2h</t>
  </si>
  <si>
    <t>DAPI Pancadherin Phalloidin Myc</t>
  </si>
  <si>
    <t>Hoechst pand-cadh SPYACT555</t>
  </si>
  <si>
    <t>desD399Y-Cl26 HS 2h</t>
  </si>
  <si>
    <t>Condition</t>
  </si>
  <si>
    <t>Date</t>
  </si>
  <si>
    <t>Labelling</t>
  </si>
  <si>
    <t>n°</t>
  </si>
  <si>
    <t>Date of imaging</t>
  </si>
  <si>
    <t>Roughness all (µm)</t>
  </si>
  <si>
    <t>Roughness (per aggregate) (µm)</t>
  </si>
  <si>
    <t>Average (µm)</t>
  </si>
  <si>
    <t>Standard deviation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</si>
</sst>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10" sqref="J10"/>
    </sheetView>
  </sheetViews>
  <sheetFormatPr baseColWidth="10" defaultRowHeight="15" x14ac:dyDescent="0.25"/>
  <cols>
    <col min="2" max="2" width="18.42578125" customWidth="1"/>
    <col min="3" max="3" width="29.28515625" customWidth="1"/>
    <col min="4" max="4" width="18.5703125" customWidth="1"/>
    <col min="5" max="5" width="22.140625" customWidth="1"/>
    <col min="6" max="6" width="15.140625" customWidth="1"/>
    <col min="7" max="7" width="17.5703125" customWidth="1"/>
  </cols>
  <sheetData>
    <row r="1" spans="1:9" ht="15.75" thickBot="1" x14ac:dyDescent="0.3">
      <c r="A1" s="46" t="s">
        <v>18</v>
      </c>
      <c r="B1" s="47" t="s">
        <v>19</v>
      </c>
      <c r="C1" s="47" t="s">
        <v>20</v>
      </c>
      <c r="D1" s="47" t="s">
        <v>21</v>
      </c>
      <c r="E1" s="47" t="s">
        <v>22</v>
      </c>
      <c r="F1" s="47" t="s">
        <v>23</v>
      </c>
      <c r="G1" s="47" t="s">
        <v>24</v>
      </c>
      <c r="H1" s="47" t="s">
        <v>25</v>
      </c>
      <c r="I1" s="48" t="s">
        <v>26</v>
      </c>
    </row>
    <row r="2" spans="1:9" x14ac:dyDescent="0.25">
      <c r="A2" s="1" t="s">
        <v>0</v>
      </c>
      <c r="B2" s="2">
        <v>44015</v>
      </c>
      <c r="C2" s="3" t="s">
        <v>1</v>
      </c>
      <c r="D2" s="4">
        <v>16</v>
      </c>
      <c r="E2" s="2">
        <v>44043</v>
      </c>
      <c r="F2" s="5">
        <v>1.6093</v>
      </c>
      <c r="G2" s="6"/>
      <c r="H2" s="7">
        <f>AVERAGE(G2:G5)</f>
        <v>2.0948444444444445</v>
      </c>
      <c r="I2" s="8">
        <f>STDEV(G2:G5)</f>
        <v>0.37808035754222774</v>
      </c>
    </row>
    <row r="3" spans="1:9" x14ac:dyDescent="0.25">
      <c r="A3" s="9"/>
      <c r="B3" s="10">
        <v>44015</v>
      </c>
      <c r="C3" s="11" t="s">
        <v>2</v>
      </c>
      <c r="D3" s="11">
        <v>16</v>
      </c>
      <c r="E3" s="12">
        <v>44697</v>
      </c>
      <c r="F3" s="13">
        <f>AVERAGE(1.6156,  2.2729,1.2429)</f>
        <v>1.7104666666666664</v>
      </c>
      <c r="G3" s="14">
        <f>AVERAGE(F2:F3)</f>
        <v>1.6598833333333332</v>
      </c>
      <c r="H3" s="15"/>
      <c r="I3" s="16"/>
    </row>
    <row r="4" spans="1:9" x14ac:dyDescent="0.25">
      <c r="A4" s="9"/>
      <c r="B4" s="10">
        <v>44022</v>
      </c>
      <c r="C4" s="17" t="s">
        <v>3</v>
      </c>
      <c r="D4" s="18">
        <v>19</v>
      </c>
      <c r="E4" s="10">
        <v>44043</v>
      </c>
      <c r="F4" s="14">
        <v>2.2799</v>
      </c>
      <c r="G4" s="14">
        <v>2.2799</v>
      </c>
      <c r="H4" s="15"/>
      <c r="I4" s="16"/>
    </row>
    <row r="5" spans="1:9" ht="15.75" thickBot="1" x14ac:dyDescent="0.3">
      <c r="A5" s="19"/>
      <c r="B5" s="20">
        <v>44022</v>
      </c>
      <c r="C5" s="21" t="s">
        <v>2</v>
      </c>
      <c r="D5" s="21">
        <v>18</v>
      </c>
      <c r="E5" s="20">
        <v>44725</v>
      </c>
      <c r="F5" s="22">
        <f>AVERAGE(1.9565,2.733)</f>
        <v>2.3447499999999999</v>
      </c>
      <c r="G5" s="23">
        <f>F5</f>
        <v>2.3447499999999999</v>
      </c>
      <c r="H5" s="24"/>
      <c r="I5" s="25"/>
    </row>
    <row r="6" spans="1:9" x14ac:dyDescent="0.25">
      <c r="A6" s="1" t="s">
        <v>4</v>
      </c>
      <c r="B6" s="2">
        <v>43854</v>
      </c>
      <c r="C6" s="3" t="s">
        <v>5</v>
      </c>
      <c r="D6" s="4">
        <v>9</v>
      </c>
      <c r="E6" s="2">
        <v>44019</v>
      </c>
      <c r="F6" s="5">
        <v>3.1095000000000002</v>
      </c>
      <c r="G6" s="6"/>
      <c r="H6" s="7">
        <f>AVERAGE(G6:G12)</f>
        <v>2.4423458333333334</v>
      </c>
      <c r="I6" s="8">
        <f>STDEV(G6:G12)</f>
        <v>0.70782362607149407</v>
      </c>
    </row>
    <row r="7" spans="1:9" x14ac:dyDescent="0.25">
      <c r="A7" s="9"/>
      <c r="B7" s="10">
        <v>43854</v>
      </c>
      <c r="C7" s="17" t="s">
        <v>6</v>
      </c>
      <c r="D7" s="18">
        <v>9</v>
      </c>
      <c r="E7" s="10">
        <v>44019</v>
      </c>
      <c r="F7" s="14">
        <v>3.4516</v>
      </c>
      <c r="G7" s="14">
        <f>AVERAGE(F6:F7)</f>
        <v>3.2805499999999999</v>
      </c>
      <c r="H7" s="15"/>
      <c r="I7" s="16"/>
    </row>
    <row r="8" spans="1:9" x14ac:dyDescent="0.25">
      <c r="A8" s="9"/>
      <c r="B8" s="10">
        <v>43854</v>
      </c>
      <c r="C8" s="17" t="s">
        <v>1</v>
      </c>
      <c r="D8" s="18">
        <v>11</v>
      </c>
      <c r="E8" s="10">
        <v>44043</v>
      </c>
      <c r="F8" s="14">
        <v>2.4218999999999999</v>
      </c>
      <c r="G8" s="26"/>
      <c r="H8" s="15"/>
      <c r="I8" s="16"/>
    </row>
    <row r="9" spans="1:9" x14ac:dyDescent="0.25">
      <c r="A9" s="9"/>
      <c r="B9" s="10">
        <v>43854</v>
      </c>
      <c r="C9" s="18" t="s">
        <v>2</v>
      </c>
      <c r="D9" s="11">
        <v>11</v>
      </c>
      <c r="E9" s="12">
        <v>44697</v>
      </c>
      <c r="F9" s="13">
        <f>AVERAGE(3.3157,2.2398)</f>
        <v>2.7777500000000002</v>
      </c>
      <c r="G9" s="26"/>
      <c r="H9" s="15"/>
      <c r="I9" s="16"/>
    </row>
    <row r="10" spans="1:9" x14ac:dyDescent="0.25">
      <c r="A10" s="9"/>
      <c r="B10" s="10">
        <v>43854</v>
      </c>
      <c r="C10" s="18" t="s">
        <v>2</v>
      </c>
      <c r="D10" s="11">
        <v>11</v>
      </c>
      <c r="E10" s="12">
        <v>44701</v>
      </c>
      <c r="F10" s="13">
        <f>AVERAGE(2.4018,2.4007)</f>
        <v>2.4012500000000001</v>
      </c>
      <c r="G10" s="14">
        <f>AVERAGE(F8:F10)</f>
        <v>2.5336333333333334</v>
      </c>
      <c r="H10" s="15"/>
      <c r="I10" s="16"/>
    </row>
    <row r="11" spans="1:9" x14ac:dyDescent="0.25">
      <c r="A11" s="9"/>
      <c r="B11" s="10">
        <v>43854</v>
      </c>
      <c r="C11" s="18" t="s">
        <v>7</v>
      </c>
      <c r="D11" s="18">
        <v>10</v>
      </c>
      <c r="E11" s="10"/>
      <c r="F11" s="13">
        <f>AVERAGE(1.6429,1.4636)</f>
        <v>1.55325</v>
      </c>
      <c r="G11" s="14">
        <f>F11</f>
        <v>1.55325</v>
      </c>
      <c r="H11" s="15"/>
      <c r="I11" s="16"/>
    </row>
    <row r="12" spans="1:9" ht="15.75" thickBot="1" x14ac:dyDescent="0.3">
      <c r="A12" s="19"/>
      <c r="B12" s="27">
        <v>44015</v>
      </c>
      <c r="C12" s="28" t="s">
        <v>7</v>
      </c>
      <c r="D12" s="28">
        <v>19</v>
      </c>
      <c r="E12" s="27"/>
      <c r="F12" s="23">
        <f>AVERAGE( 2.6055,2.1984)</f>
        <v>2.4019500000000003</v>
      </c>
      <c r="G12" s="23">
        <f>F12</f>
        <v>2.4019500000000003</v>
      </c>
      <c r="H12" s="24"/>
      <c r="I12" s="25"/>
    </row>
    <row r="13" spans="1:9" x14ac:dyDescent="0.25">
      <c r="A13" s="1" t="s">
        <v>8</v>
      </c>
      <c r="B13" s="2">
        <v>43994</v>
      </c>
      <c r="C13" s="3" t="s">
        <v>9</v>
      </c>
      <c r="D13" s="4">
        <v>10</v>
      </c>
      <c r="E13" s="2">
        <v>44011</v>
      </c>
      <c r="F13" s="5">
        <v>2.2938000000000001</v>
      </c>
      <c r="G13" s="6"/>
      <c r="H13" s="7">
        <f>AVERAGE(G13:G19)</f>
        <v>2.1146333333333334</v>
      </c>
      <c r="I13" s="8">
        <f>STDEV(G13:G17)</f>
        <v>0.27108116968088258</v>
      </c>
    </row>
    <row r="14" spans="1:9" x14ac:dyDescent="0.25">
      <c r="A14" s="9"/>
      <c r="B14" s="10">
        <v>43994</v>
      </c>
      <c r="C14" s="17" t="s">
        <v>10</v>
      </c>
      <c r="D14" s="18">
        <v>10</v>
      </c>
      <c r="E14" s="10">
        <v>44011</v>
      </c>
      <c r="F14" s="14">
        <v>2.0746000000000002</v>
      </c>
      <c r="G14" s="26"/>
      <c r="H14" s="15"/>
      <c r="I14" s="16"/>
    </row>
    <row r="15" spans="1:9" x14ac:dyDescent="0.25">
      <c r="A15" s="9"/>
      <c r="B15" s="10">
        <v>43994</v>
      </c>
      <c r="C15" s="17" t="s">
        <v>6</v>
      </c>
      <c r="D15" s="18">
        <v>10</v>
      </c>
      <c r="E15" s="10">
        <v>44019</v>
      </c>
      <c r="F15" s="14">
        <v>2.0061</v>
      </c>
      <c r="G15" s="14">
        <f>AVERAGE(F13:F15)</f>
        <v>2.1248333333333336</v>
      </c>
      <c r="H15" s="15"/>
      <c r="I15" s="16"/>
    </row>
    <row r="16" spans="1:9" x14ac:dyDescent="0.25">
      <c r="A16" s="9"/>
      <c r="B16" s="10">
        <v>44008</v>
      </c>
      <c r="C16" s="17" t="s">
        <v>1</v>
      </c>
      <c r="D16" s="18">
        <v>13</v>
      </c>
      <c r="E16" s="10">
        <v>44043</v>
      </c>
      <c r="F16" s="14">
        <v>2.5842000000000001</v>
      </c>
      <c r="G16" s="13"/>
      <c r="H16" s="15"/>
      <c r="I16" s="16"/>
    </row>
    <row r="17" spans="1:9" x14ac:dyDescent="0.25">
      <c r="A17" s="9"/>
      <c r="B17" s="12">
        <v>44008</v>
      </c>
      <c r="C17" s="11" t="s">
        <v>7</v>
      </c>
      <c r="D17" s="18">
        <v>13</v>
      </c>
      <c r="E17" s="12">
        <v>44697</v>
      </c>
      <c r="F17" s="13">
        <f>AVERAGE(2.9463,1.9181)</f>
        <v>2.4321999999999999</v>
      </c>
      <c r="G17" s="14">
        <f>AVERAGE(F16:F17)</f>
        <v>2.5082</v>
      </c>
      <c r="H17" s="15"/>
      <c r="I17" s="16"/>
    </row>
    <row r="18" spans="1:9" x14ac:dyDescent="0.25">
      <c r="A18" s="9"/>
      <c r="B18" s="12">
        <v>44001</v>
      </c>
      <c r="C18" s="11" t="s">
        <v>7</v>
      </c>
      <c r="D18" s="18">
        <v>18</v>
      </c>
      <c r="E18" s="12">
        <v>43967</v>
      </c>
      <c r="F18" s="13">
        <f>AVERAGE(2.2532,1.3866)</f>
        <v>1.8199000000000001</v>
      </c>
      <c r="G18" s="13">
        <f t="shared" ref="G18:G24" si="0">F18</f>
        <v>1.8199000000000001</v>
      </c>
      <c r="H18" s="15"/>
      <c r="I18" s="16"/>
    </row>
    <row r="19" spans="1:9" ht="15.75" thickBot="1" x14ac:dyDescent="0.3">
      <c r="A19" s="19"/>
      <c r="B19" s="20">
        <v>43854</v>
      </c>
      <c r="C19" s="21" t="s">
        <v>2</v>
      </c>
      <c r="D19" s="21">
        <v>13</v>
      </c>
      <c r="E19" s="20">
        <v>44725</v>
      </c>
      <c r="F19" s="22">
        <f>AVERAGE(1.7252,2.9324,1.3592)</f>
        <v>2.0055999999999998</v>
      </c>
      <c r="G19" s="22">
        <f t="shared" si="0"/>
        <v>2.0055999999999998</v>
      </c>
      <c r="H19" s="24"/>
      <c r="I19" s="25"/>
    </row>
    <row r="20" spans="1:9" x14ac:dyDescent="0.25">
      <c r="A20" s="29" t="s">
        <v>11</v>
      </c>
      <c r="B20" s="30">
        <v>44694</v>
      </c>
      <c r="C20" s="31" t="s">
        <v>12</v>
      </c>
      <c r="D20" s="31">
        <v>2</v>
      </c>
      <c r="E20" s="30">
        <v>44753</v>
      </c>
      <c r="F20" s="32">
        <f>AVERAGE(3.5707,1.9319,3.3207)</f>
        <v>2.9411</v>
      </c>
      <c r="G20" s="32">
        <f t="shared" si="0"/>
        <v>2.9411</v>
      </c>
      <c r="H20" s="33">
        <f>AVERAGE(G20:G24)</f>
        <v>2.8375016666666673</v>
      </c>
      <c r="I20" s="34">
        <f>STDEV(G20:G24)</f>
        <v>0.35354025762830138</v>
      </c>
    </row>
    <row r="21" spans="1:9" x14ac:dyDescent="0.25">
      <c r="A21" s="35"/>
      <c r="B21" s="12">
        <v>44687</v>
      </c>
      <c r="C21" s="11" t="s">
        <v>12</v>
      </c>
      <c r="D21" s="11">
        <v>7</v>
      </c>
      <c r="E21" s="12">
        <v>44753</v>
      </c>
      <c r="F21" s="13">
        <f>AVERAGE(2.7528,1.3128,3.7357,1.3678)</f>
        <v>2.2922750000000001</v>
      </c>
      <c r="G21" s="13">
        <f t="shared" si="0"/>
        <v>2.2922750000000001</v>
      </c>
      <c r="H21" s="36"/>
      <c r="I21" s="37"/>
    </row>
    <row r="22" spans="1:9" x14ac:dyDescent="0.25">
      <c r="A22" s="35"/>
      <c r="B22" s="12">
        <v>44680</v>
      </c>
      <c r="C22" s="11" t="s">
        <v>12</v>
      </c>
      <c r="D22" s="11">
        <v>7</v>
      </c>
      <c r="E22" s="12">
        <v>44753</v>
      </c>
      <c r="F22" s="13">
        <f>AVERAGE(3.7565,2.468,2.0331)</f>
        <v>2.7525333333333335</v>
      </c>
      <c r="G22" s="13">
        <f t="shared" si="0"/>
        <v>2.7525333333333335</v>
      </c>
      <c r="H22" s="36"/>
      <c r="I22" s="37"/>
    </row>
    <row r="23" spans="1:9" x14ac:dyDescent="0.25">
      <c r="A23" s="35"/>
      <c r="B23" s="10">
        <v>44685</v>
      </c>
      <c r="C23" s="18" t="s">
        <v>13</v>
      </c>
      <c r="D23" s="18">
        <v>6</v>
      </c>
      <c r="E23" s="12">
        <v>44755</v>
      </c>
      <c r="F23" s="13">
        <f>AVERAGE(3.0528,3.4524)</f>
        <v>3.2526000000000002</v>
      </c>
      <c r="G23" s="13">
        <f t="shared" si="0"/>
        <v>3.2526000000000002</v>
      </c>
      <c r="H23" s="36"/>
      <c r="I23" s="37"/>
    </row>
    <row r="24" spans="1:9" ht="15.75" thickBot="1" x14ac:dyDescent="0.3">
      <c r="A24" s="38"/>
      <c r="B24" s="27">
        <v>44687</v>
      </c>
      <c r="C24" s="28" t="s">
        <v>13</v>
      </c>
      <c r="D24" s="28">
        <v>15</v>
      </c>
      <c r="E24" s="20">
        <v>44755</v>
      </c>
      <c r="F24" s="22">
        <f>2.949</f>
        <v>2.9489999999999998</v>
      </c>
      <c r="G24" s="22">
        <f t="shared" si="0"/>
        <v>2.9489999999999998</v>
      </c>
      <c r="H24" s="39"/>
      <c r="I24" s="40"/>
    </row>
    <row r="25" spans="1:9" x14ac:dyDescent="0.25">
      <c r="A25" s="1" t="s">
        <v>14</v>
      </c>
      <c r="B25" s="2">
        <v>43994</v>
      </c>
      <c r="C25" s="3" t="s">
        <v>15</v>
      </c>
      <c r="D25" s="4">
        <v>11</v>
      </c>
      <c r="E25" s="2">
        <v>44011</v>
      </c>
      <c r="F25" s="5">
        <v>3.9790000000000001</v>
      </c>
      <c r="G25" s="6"/>
      <c r="H25" s="7">
        <f>AVERAGE(G25:G34)</f>
        <v>2.5494427248677249</v>
      </c>
      <c r="I25" s="8">
        <f>STDEV(G25:G34)</f>
        <v>0.50706436274213351</v>
      </c>
    </row>
    <row r="26" spans="1:9" x14ac:dyDescent="0.25">
      <c r="A26" s="9"/>
      <c r="B26" s="10">
        <v>43994</v>
      </c>
      <c r="C26" s="17" t="s">
        <v>6</v>
      </c>
      <c r="D26" s="18">
        <v>11</v>
      </c>
      <c r="E26" s="10">
        <v>44011</v>
      </c>
      <c r="F26" s="14">
        <v>2.7526000000000002</v>
      </c>
      <c r="G26" s="14">
        <f>AVERAGE(F25:F26)</f>
        <v>3.3658000000000001</v>
      </c>
      <c r="H26" s="15"/>
      <c r="I26" s="16"/>
    </row>
    <row r="27" spans="1:9" x14ac:dyDescent="0.25">
      <c r="A27" s="9"/>
      <c r="B27" s="10">
        <v>44022</v>
      </c>
      <c r="C27" s="17" t="s">
        <v>3</v>
      </c>
      <c r="D27" s="18">
        <v>25</v>
      </c>
      <c r="E27" s="10">
        <v>44043</v>
      </c>
      <c r="F27" s="14">
        <v>2.4368981481481482</v>
      </c>
      <c r="G27" s="26"/>
      <c r="H27" s="15"/>
      <c r="I27" s="16"/>
    </row>
    <row r="28" spans="1:9" x14ac:dyDescent="0.25">
      <c r="A28" s="9"/>
      <c r="B28" s="10">
        <v>44022</v>
      </c>
      <c r="C28" s="17" t="s">
        <v>1</v>
      </c>
      <c r="D28" s="18">
        <v>25</v>
      </c>
      <c r="E28" s="10">
        <v>44043</v>
      </c>
      <c r="F28" s="14">
        <v>2.5425</v>
      </c>
      <c r="G28" s="14">
        <f>AVERAGE(F27:F28)</f>
        <v>2.4896990740740739</v>
      </c>
      <c r="H28" s="15"/>
      <c r="I28" s="16"/>
    </row>
    <row r="29" spans="1:9" x14ac:dyDescent="0.25">
      <c r="A29" s="9"/>
      <c r="B29" s="10">
        <v>43994</v>
      </c>
      <c r="C29" s="17" t="s">
        <v>1</v>
      </c>
      <c r="D29" s="18">
        <v>6</v>
      </c>
      <c r="E29" s="10">
        <v>44144</v>
      </c>
      <c r="F29" s="14">
        <v>2.9182999999999999</v>
      </c>
      <c r="G29" s="14">
        <v>2.9182999999999999</v>
      </c>
      <c r="H29" s="15"/>
      <c r="I29" s="16"/>
    </row>
    <row r="30" spans="1:9" x14ac:dyDescent="0.25">
      <c r="A30" s="9"/>
      <c r="B30" s="10">
        <v>44001</v>
      </c>
      <c r="C30" s="17" t="s">
        <v>1</v>
      </c>
      <c r="D30" s="18">
        <v>15</v>
      </c>
      <c r="E30" s="10">
        <v>44144</v>
      </c>
      <c r="F30" s="14">
        <v>2.0034000000000001</v>
      </c>
      <c r="G30" s="14">
        <v>2.0034000000000001</v>
      </c>
      <c r="H30" s="15"/>
      <c r="I30" s="16"/>
    </row>
    <row r="31" spans="1:9" x14ac:dyDescent="0.25">
      <c r="A31" s="9"/>
      <c r="B31" s="10">
        <v>44022</v>
      </c>
      <c r="C31" s="17" t="s">
        <v>1</v>
      </c>
      <c r="D31" s="18">
        <v>26</v>
      </c>
      <c r="E31" s="10">
        <v>44144</v>
      </c>
      <c r="F31" s="14">
        <v>2.1051000000000002</v>
      </c>
      <c r="G31" s="26"/>
      <c r="H31" s="15"/>
      <c r="I31" s="16"/>
    </row>
    <row r="32" spans="1:9" x14ac:dyDescent="0.25">
      <c r="A32" s="9"/>
      <c r="B32" s="10">
        <v>44022</v>
      </c>
      <c r="C32" s="11" t="s">
        <v>16</v>
      </c>
      <c r="D32" s="11">
        <v>26</v>
      </c>
      <c r="E32" s="12">
        <v>44697</v>
      </c>
      <c r="F32" s="13">
        <f>AVERAGE(2.8976,3.8514)</f>
        <v>3.3745000000000003</v>
      </c>
      <c r="G32" s="14">
        <f>AVERAGE(F31:F32)</f>
        <v>2.7398000000000002</v>
      </c>
      <c r="H32" s="15"/>
      <c r="I32" s="16"/>
    </row>
    <row r="33" spans="1:9" x14ac:dyDescent="0.25">
      <c r="A33" s="9"/>
      <c r="B33" s="10">
        <v>43861</v>
      </c>
      <c r="C33" s="18" t="s">
        <v>13</v>
      </c>
      <c r="D33" s="11">
        <v>3</v>
      </c>
      <c r="E33" s="12">
        <v>44755</v>
      </c>
      <c r="F33" s="13">
        <f>AVERAGE(1.4796,2.3892)</f>
        <v>1.9344000000000001</v>
      </c>
      <c r="G33" s="14">
        <f>F33</f>
        <v>1.9344000000000001</v>
      </c>
      <c r="H33" s="15"/>
      <c r="I33" s="16"/>
    </row>
    <row r="34" spans="1:9" ht="15.75" thickBot="1" x14ac:dyDescent="0.3">
      <c r="A34" s="19"/>
      <c r="B34" s="27">
        <v>44022</v>
      </c>
      <c r="C34" s="28" t="s">
        <v>13</v>
      </c>
      <c r="D34" s="21">
        <v>27</v>
      </c>
      <c r="E34" s="20">
        <v>44755</v>
      </c>
      <c r="F34" s="22">
        <f>AVERAGE(2.8624,1.927)</f>
        <v>2.3947000000000003</v>
      </c>
      <c r="G34" s="23">
        <f>F34</f>
        <v>2.3947000000000003</v>
      </c>
      <c r="H34" s="24"/>
      <c r="I34" s="25"/>
    </row>
    <row r="35" spans="1:9" x14ac:dyDescent="0.25">
      <c r="A35" s="1" t="s">
        <v>17</v>
      </c>
      <c r="B35" s="2">
        <v>43861</v>
      </c>
      <c r="C35" s="3" t="s">
        <v>15</v>
      </c>
      <c r="D35" s="4">
        <v>9</v>
      </c>
      <c r="E35" s="2">
        <v>44011</v>
      </c>
      <c r="F35" s="5">
        <v>2.4735</v>
      </c>
      <c r="G35" s="5">
        <v>2.4735</v>
      </c>
      <c r="H35" s="7">
        <f>AVERAGE(G35:G39)</f>
        <v>2.4270499999999999</v>
      </c>
      <c r="I35" s="8">
        <f>STDEV(G35:G42)</f>
        <v>0.32077574093472649</v>
      </c>
    </row>
    <row r="36" spans="1:9" x14ac:dyDescent="0.25">
      <c r="A36" s="9"/>
      <c r="B36" s="10">
        <v>43994</v>
      </c>
      <c r="C36" s="17" t="s">
        <v>5</v>
      </c>
      <c r="D36" s="18">
        <v>12</v>
      </c>
      <c r="E36" s="10">
        <v>44011</v>
      </c>
      <c r="F36" s="14">
        <v>1.6365000000000001</v>
      </c>
      <c r="G36" s="26"/>
      <c r="H36" s="15"/>
      <c r="I36" s="16"/>
    </row>
    <row r="37" spans="1:9" x14ac:dyDescent="0.25">
      <c r="A37" s="9"/>
      <c r="B37" s="10">
        <v>43994</v>
      </c>
      <c r="C37" s="17" t="s">
        <v>6</v>
      </c>
      <c r="D37" s="18">
        <v>12</v>
      </c>
      <c r="E37" s="10">
        <v>44019</v>
      </c>
      <c r="F37" s="14">
        <v>3.1246999999999998</v>
      </c>
      <c r="G37" s="14">
        <f>AVERAGE(F36:F37)</f>
        <v>2.3805999999999998</v>
      </c>
      <c r="H37" s="15"/>
      <c r="I37" s="16"/>
    </row>
    <row r="38" spans="1:9" x14ac:dyDescent="0.25">
      <c r="A38" s="9"/>
      <c r="B38" s="10">
        <v>44022</v>
      </c>
      <c r="C38" s="17" t="s">
        <v>1</v>
      </c>
      <c r="D38" s="18">
        <v>28</v>
      </c>
      <c r="E38" s="10">
        <v>44043</v>
      </c>
      <c r="F38" s="14">
        <v>1.6871</v>
      </c>
      <c r="G38" s="26"/>
      <c r="H38" s="15"/>
      <c r="I38" s="16"/>
    </row>
    <row r="39" spans="1:9" x14ac:dyDescent="0.25">
      <c r="A39" s="9"/>
      <c r="B39" s="10">
        <v>44022</v>
      </c>
      <c r="C39" s="17" t="s">
        <v>3</v>
      </c>
      <c r="D39" s="18">
        <v>28</v>
      </c>
      <c r="E39" s="10">
        <v>44043</v>
      </c>
      <c r="F39" s="14">
        <v>1.8068</v>
      </c>
      <c r="G39" s="14"/>
      <c r="H39" s="15"/>
      <c r="I39" s="16"/>
    </row>
    <row r="40" spans="1:9" x14ac:dyDescent="0.25">
      <c r="A40" s="9"/>
      <c r="B40" s="41">
        <v>44022</v>
      </c>
      <c r="C40" s="17" t="s">
        <v>2</v>
      </c>
      <c r="D40" s="17">
        <v>28</v>
      </c>
      <c r="E40" s="41">
        <v>44697</v>
      </c>
      <c r="F40" s="42">
        <f>AVERAGE(1.8323,2.2971)</f>
        <v>2.0647000000000002</v>
      </c>
      <c r="G40" s="14">
        <f>AVERAGE(F38:F40)</f>
        <v>1.8528666666666667</v>
      </c>
      <c r="H40" s="15"/>
      <c r="I40" s="16"/>
    </row>
    <row r="41" spans="1:9" x14ac:dyDescent="0.25">
      <c r="A41" s="9"/>
      <c r="B41" s="41">
        <v>43861</v>
      </c>
      <c r="C41" s="17" t="s">
        <v>13</v>
      </c>
      <c r="D41" s="17">
        <v>10</v>
      </c>
      <c r="E41" s="41">
        <v>44755</v>
      </c>
      <c r="F41" s="42">
        <f>AVERAGE(2.1055,2.666)</f>
        <v>2.3857499999999998</v>
      </c>
      <c r="G41" s="14">
        <f>F41</f>
        <v>2.3857499999999998</v>
      </c>
      <c r="H41" s="15"/>
      <c r="I41" s="16"/>
    </row>
    <row r="42" spans="1:9" ht="15.75" thickBot="1" x14ac:dyDescent="0.3">
      <c r="A42" s="19"/>
      <c r="B42" s="43">
        <v>44022</v>
      </c>
      <c r="C42" s="44" t="s">
        <v>13</v>
      </c>
      <c r="D42" s="44">
        <v>29</v>
      </c>
      <c r="E42" s="43">
        <v>44755</v>
      </c>
      <c r="F42" s="45">
        <f>AVERAGE(2.2894,3.1805)</f>
        <v>2.73495</v>
      </c>
      <c r="G42" s="23">
        <f>F42</f>
        <v>2.73495</v>
      </c>
      <c r="H42" s="24"/>
      <c r="I42" s="25"/>
    </row>
  </sheetData>
  <mergeCells count="18">
    <mergeCell ref="A25:A34"/>
    <mergeCell ref="H25:H34"/>
    <mergeCell ref="I25:I34"/>
    <mergeCell ref="A35:A42"/>
    <mergeCell ref="H35:H42"/>
    <mergeCell ref="I35:I42"/>
    <mergeCell ref="A13:A19"/>
    <mergeCell ref="H13:H19"/>
    <mergeCell ref="I13:I19"/>
    <mergeCell ref="A20:A24"/>
    <mergeCell ref="H20:H24"/>
    <mergeCell ref="I20:I24"/>
    <mergeCell ref="A2:A5"/>
    <mergeCell ref="H2:H5"/>
    <mergeCell ref="I2:I5"/>
    <mergeCell ref="A6:A12"/>
    <mergeCell ref="H6:H12"/>
    <mergeCell ref="I6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Myriam</cp:lastModifiedBy>
  <dcterms:created xsi:type="dcterms:W3CDTF">2022-08-11T10:29:27Z</dcterms:created>
  <dcterms:modified xsi:type="dcterms:W3CDTF">2022-08-11T10:31:15Z</dcterms:modified>
</cp:coreProperties>
</file>