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13_ncr:1_{A7569F49-911E-4EDF-81AA-B99A3EA133F6}" xr6:coauthVersionLast="47" xr6:coauthVersionMax="47" xr10:uidLastSave="{00000000-0000-0000-0000-000000000000}"/>
  <bookViews>
    <workbookView xWindow="-96" yWindow="-96" windowWidth="23232" windowHeight="12696" xr2:uid="{C57475DF-292D-4620-A5E3-B9E35CAA8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C3" i="1"/>
  <c r="D3" i="1" s="1"/>
  <c r="C31" i="1"/>
  <c r="D31" i="1" s="1"/>
  <c r="C30" i="1"/>
  <c r="D30" i="1" s="1"/>
  <c r="C29" i="1"/>
  <c r="D29" i="1" s="1"/>
  <c r="C28" i="1"/>
  <c r="D28" i="1" s="1"/>
  <c r="C27" i="1"/>
  <c r="D27" i="1" s="1"/>
</calcChain>
</file>

<file path=xl/sharedStrings.xml><?xml version="1.0" encoding="utf-8"?>
<sst xmlns="http://schemas.openxmlformats.org/spreadsheetml/2006/main" count="38" uniqueCount="11">
  <si>
    <t>Fish</t>
  </si>
  <si>
    <t>mutant</t>
  </si>
  <si>
    <t>wildtype</t>
  </si>
  <si>
    <t>Genotype</t>
  </si>
  <si>
    <t>Source Data for Figure 4J</t>
  </si>
  <si>
    <t>Frame of Last Division</t>
  </si>
  <si>
    <t>Notes</t>
  </si>
  <si>
    <r>
      <rPr>
        <i/>
        <sz val="11"/>
        <color theme="1"/>
        <rFont val="Arial"/>
        <family val="2"/>
      </rPr>
      <t>cd59</t>
    </r>
    <r>
      <rPr>
        <i/>
        <vertAlign val="superscript"/>
        <sz val="11"/>
        <color theme="1"/>
        <rFont val="Arial"/>
        <family val="2"/>
      </rPr>
      <t>uva48</t>
    </r>
    <r>
      <rPr>
        <sz val="11"/>
        <color theme="1"/>
        <rFont val="Arial"/>
        <family val="2"/>
      </rPr>
      <t xml:space="preserve"> mutant</t>
    </r>
  </si>
  <si>
    <t>Time of Final Division (hpf)</t>
  </si>
  <si>
    <t>hpf</t>
  </si>
  <si>
    <t>hours post fertilization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</si>
</sst>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2712-D3F7-49BE-BB54-6A2C8938ABCC}">
  <dimension ref="A1:G31"/>
  <sheetViews>
    <sheetView tabSelected="1" workbookViewId="0">
      <selection activeCell="G8" sqref="G8"/>
    </sheetView>
  </sheetViews>
  <sheetFormatPr defaultRowHeight="13.8" x14ac:dyDescent="0.45"/>
  <cols>
    <col min="1" max="1" width="4.83984375" style="4" bestFit="1" customWidth="1"/>
    <col min="2" max="2" width="9.83984375" style="4" bestFit="1" customWidth="1"/>
    <col min="3" max="3" width="21.9453125" style="4" bestFit="1" customWidth="1"/>
    <col min="4" max="4" width="26.05078125" style="4" bestFit="1" customWidth="1"/>
    <col min="5" max="5" width="8.83984375" style="4"/>
    <col min="6" max="6" width="7.3125" style="4" bestFit="1" customWidth="1"/>
    <col min="7" max="7" width="19.47265625" style="4" bestFit="1" customWidth="1"/>
    <col min="8" max="16384" width="8.83984375" style="4"/>
  </cols>
  <sheetData>
    <row r="1" spans="1:7" ht="14.1" x14ac:dyDescent="0.5">
      <c r="A1" s="6" t="s">
        <v>4</v>
      </c>
      <c r="B1" s="5"/>
      <c r="C1" s="5"/>
      <c r="D1" s="5"/>
    </row>
    <row r="2" spans="1:7" ht="14.1" x14ac:dyDescent="0.5">
      <c r="A2" s="3" t="s">
        <v>0</v>
      </c>
      <c r="B2" s="3" t="s">
        <v>3</v>
      </c>
      <c r="C2" s="3" t="s">
        <v>5</v>
      </c>
      <c r="D2" s="3" t="s">
        <v>8</v>
      </c>
      <c r="F2" s="8" t="s">
        <v>6</v>
      </c>
      <c r="G2" s="9"/>
    </row>
    <row r="3" spans="1:7" ht="16.2" x14ac:dyDescent="0.5">
      <c r="A3" s="4">
        <v>1</v>
      </c>
      <c r="B3" s="7" t="s">
        <v>2</v>
      </c>
      <c r="C3" s="4">
        <f>38+38+7</f>
        <v>83</v>
      </c>
      <c r="D3" s="4">
        <f t="shared" ref="D3:D7" si="0">(((C3)*10)/60)+54</f>
        <v>67.833333333333329</v>
      </c>
      <c r="F3" s="1" t="s">
        <v>1</v>
      </c>
      <c r="G3" s="2" t="s">
        <v>7</v>
      </c>
    </row>
    <row r="4" spans="1:7" ht="14.1" x14ac:dyDescent="0.5">
      <c r="A4" s="4">
        <v>2</v>
      </c>
      <c r="B4" s="7" t="s">
        <v>2</v>
      </c>
      <c r="C4" s="4">
        <f>38+36</f>
        <v>74</v>
      </c>
      <c r="D4" s="4">
        <f t="shared" si="0"/>
        <v>66.333333333333329</v>
      </c>
      <c r="F4" s="3" t="s">
        <v>9</v>
      </c>
      <c r="G4" s="4" t="s">
        <v>10</v>
      </c>
    </row>
    <row r="5" spans="1:7" x14ac:dyDescent="0.45">
      <c r="A5" s="4">
        <v>3</v>
      </c>
      <c r="B5" s="7" t="s">
        <v>2</v>
      </c>
      <c r="C5" s="4">
        <f>38+38+38</f>
        <v>114</v>
      </c>
      <c r="D5" s="4">
        <f t="shared" si="0"/>
        <v>73</v>
      </c>
    </row>
    <row r="6" spans="1:7" x14ac:dyDescent="0.45">
      <c r="A6" s="4">
        <v>4</v>
      </c>
      <c r="B6" s="7" t="s">
        <v>2</v>
      </c>
      <c r="C6" s="4">
        <f>38+38</f>
        <v>76</v>
      </c>
      <c r="D6" s="4">
        <f t="shared" si="0"/>
        <v>66.666666666666671</v>
      </c>
    </row>
    <row r="7" spans="1:7" x14ac:dyDescent="0.45">
      <c r="A7" s="4">
        <v>5</v>
      </c>
      <c r="B7" s="7" t="s">
        <v>2</v>
      </c>
      <c r="C7" s="4">
        <f>19+38</f>
        <v>57</v>
      </c>
      <c r="D7" s="4">
        <f t="shared" si="0"/>
        <v>63.5</v>
      </c>
    </row>
    <row r="8" spans="1:7" x14ac:dyDescent="0.45">
      <c r="A8" s="4">
        <v>6</v>
      </c>
      <c r="B8" s="7" t="s">
        <v>2</v>
      </c>
      <c r="C8" s="4">
        <f>38+38+8</f>
        <v>84</v>
      </c>
      <c r="D8" s="4">
        <f t="shared" ref="D8:D18" si="1">(((C8)*10)/60)+54</f>
        <v>68</v>
      </c>
    </row>
    <row r="9" spans="1:7" x14ac:dyDescent="0.45">
      <c r="A9" s="4">
        <v>7</v>
      </c>
      <c r="B9" s="7" t="s">
        <v>2</v>
      </c>
      <c r="C9" s="4">
        <f>38+38+29</f>
        <v>105</v>
      </c>
      <c r="D9" s="4">
        <f t="shared" si="1"/>
        <v>71.5</v>
      </c>
    </row>
    <row r="10" spans="1:7" x14ac:dyDescent="0.45">
      <c r="A10" s="4">
        <v>8</v>
      </c>
      <c r="B10" s="7" t="s">
        <v>2</v>
      </c>
      <c r="C10" s="4">
        <f>38+22</f>
        <v>60</v>
      </c>
      <c r="D10" s="4">
        <f t="shared" si="1"/>
        <v>64</v>
      </c>
    </row>
    <row r="11" spans="1:7" x14ac:dyDescent="0.45">
      <c r="A11" s="4">
        <v>9</v>
      </c>
      <c r="B11" s="7" t="s">
        <v>2</v>
      </c>
      <c r="C11" s="4">
        <f>38+38+2</f>
        <v>78</v>
      </c>
      <c r="D11" s="4">
        <f t="shared" si="1"/>
        <v>67</v>
      </c>
    </row>
    <row r="12" spans="1:7" x14ac:dyDescent="0.45">
      <c r="A12" s="4">
        <v>10</v>
      </c>
      <c r="B12" s="7" t="s">
        <v>2</v>
      </c>
      <c r="C12" s="4">
        <f>38+11</f>
        <v>49</v>
      </c>
      <c r="D12" s="4">
        <f t="shared" si="1"/>
        <v>62.166666666666664</v>
      </c>
    </row>
    <row r="13" spans="1:7" x14ac:dyDescent="0.45">
      <c r="A13" s="4">
        <v>11</v>
      </c>
      <c r="B13" s="7" t="s">
        <v>2</v>
      </c>
      <c r="C13" s="4">
        <f>38+38+32</f>
        <v>108</v>
      </c>
      <c r="D13" s="4">
        <f t="shared" si="1"/>
        <v>72</v>
      </c>
    </row>
    <row r="14" spans="1:7" x14ac:dyDescent="0.45">
      <c r="A14" s="4">
        <v>12</v>
      </c>
      <c r="B14" s="7" t="s">
        <v>2</v>
      </c>
      <c r="C14" s="4">
        <f>38+34</f>
        <v>72</v>
      </c>
      <c r="D14" s="4">
        <f t="shared" si="1"/>
        <v>66</v>
      </c>
    </row>
    <row r="15" spans="1:7" x14ac:dyDescent="0.45">
      <c r="A15" s="4">
        <v>13</v>
      </c>
      <c r="B15" s="7" t="s">
        <v>2</v>
      </c>
      <c r="C15" s="4">
        <f>38+38+35</f>
        <v>111</v>
      </c>
      <c r="D15" s="4">
        <f t="shared" si="1"/>
        <v>72.5</v>
      </c>
    </row>
    <row r="16" spans="1:7" x14ac:dyDescent="0.45">
      <c r="A16" s="4">
        <v>14</v>
      </c>
      <c r="B16" s="7" t="s">
        <v>2</v>
      </c>
      <c r="C16" s="4">
        <f>36</f>
        <v>36</v>
      </c>
      <c r="D16" s="4">
        <f t="shared" si="1"/>
        <v>60</v>
      </c>
    </row>
    <row r="17" spans="1:4" x14ac:dyDescent="0.45">
      <c r="A17" s="4">
        <v>15</v>
      </c>
      <c r="B17" s="7" t="s">
        <v>2</v>
      </c>
      <c r="C17" s="4">
        <f>38+38+29</f>
        <v>105</v>
      </c>
      <c r="D17" s="4">
        <f t="shared" si="1"/>
        <v>71.5</v>
      </c>
    </row>
    <row r="18" spans="1:4" x14ac:dyDescent="0.45">
      <c r="A18" s="4">
        <v>16</v>
      </c>
      <c r="B18" s="7" t="s">
        <v>2</v>
      </c>
      <c r="C18" s="4">
        <f>38+38+38+5</f>
        <v>119</v>
      </c>
      <c r="D18" s="4">
        <f t="shared" si="1"/>
        <v>73.833333333333329</v>
      </c>
    </row>
    <row r="19" spans="1:4" x14ac:dyDescent="0.45">
      <c r="B19" s="7"/>
    </row>
    <row r="20" spans="1:4" x14ac:dyDescent="0.45">
      <c r="A20" s="4">
        <v>1</v>
      </c>
      <c r="B20" s="7" t="s">
        <v>1</v>
      </c>
      <c r="C20" s="4">
        <f>38+38</f>
        <v>76</v>
      </c>
      <c r="D20" s="4">
        <f t="shared" ref="D20:D26" si="2">(((C20)*10)/60)+54</f>
        <v>66.666666666666671</v>
      </c>
    </row>
    <row r="21" spans="1:4" x14ac:dyDescent="0.45">
      <c r="A21" s="4">
        <v>2</v>
      </c>
      <c r="B21" s="7" t="s">
        <v>1</v>
      </c>
      <c r="C21" s="4">
        <f>38+38+24</f>
        <v>100</v>
      </c>
      <c r="D21" s="4">
        <f t="shared" si="2"/>
        <v>70.666666666666671</v>
      </c>
    </row>
    <row r="22" spans="1:4" x14ac:dyDescent="0.45">
      <c r="A22" s="4">
        <v>3</v>
      </c>
      <c r="B22" s="7" t="s">
        <v>1</v>
      </c>
      <c r="C22" s="4">
        <f>38+38+19</f>
        <v>95</v>
      </c>
      <c r="D22" s="4">
        <f t="shared" si="2"/>
        <v>69.833333333333329</v>
      </c>
    </row>
    <row r="23" spans="1:4" x14ac:dyDescent="0.45">
      <c r="A23" s="4">
        <v>4</v>
      </c>
      <c r="B23" s="7" t="s">
        <v>1</v>
      </c>
      <c r="C23" s="4">
        <f>38+38+38+12</f>
        <v>126</v>
      </c>
      <c r="D23" s="4">
        <f t="shared" si="2"/>
        <v>75</v>
      </c>
    </row>
    <row r="24" spans="1:4" x14ac:dyDescent="0.45">
      <c r="A24" s="4">
        <v>5</v>
      </c>
      <c r="B24" s="7" t="s">
        <v>1</v>
      </c>
      <c r="C24" s="4">
        <f>38+38+1</f>
        <v>77</v>
      </c>
      <c r="D24" s="4">
        <f t="shared" si="2"/>
        <v>66.833333333333329</v>
      </c>
    </row>
    <row r="25" spans="1:4" x14ac:dyDescent="0.45">
      <c r="A25" s="4">
        <v>6</v>
      </c>
      <c r="B25" s="7" t="s">
        <v>1</v>
      </c>
      <c r="C25" s="4">
        <f t="shared" ref="C25:C26" si="3">38+38+5</f>
        <v>81</v>
      </c>
      <c r="D25" s="4">
        <f t="shared" si="2"/>
        <v>67.5</v>
      </c>
    </row>
    <row r="26" spans="1:4" x14ac:dyDescent="0.45">
      <c r="A26" s="4">
        <v>7</v>
      </c>
      <c r="B26" s="7" t="s">
        <v>1</v>
      </c>
      <c r="C26" s="4">
        <f t="shared" si="3"/>
        <v>81</v>
      </c>
      <c r="D26" s="4">
        <f t="shared" si="2"/>
        <v>67.5</v>
      </c>
    </row>
    <row r="27" spans="1:4" x14ac:dyDescent="0.45">
      <c r="A27" s="4">
        <v>8</v>
      </c>
      <c r="B27" s="7" t="s">
        <v>1</v>
      </c>
      <c r="C27" s="4">
        <f>47+47+5</f>
        <v>99</v>
      </c>
      <c r="D27" s="4">
        <f>(((C27)*10)/60)+54</f>
        <v>70.5</v>
      </c>
    </row>
    <row r="28" spans="1:4" x14ac:dyDescent="0.45">
      <c r="A28" s="4">
        <v>9</v>
      </c>
      <c r="B28" s="7" t="s">
        <v>1</v>
      </c>
      <c r="C28" s="4">
        <f>47+47+32</f>
        <v>126</v>
      </c>
      <c r="D28" s="4">
        <f>(((C28)*10)/60)+54</f>
        <v>75</v>
      </c>
    </row>
    <row r="29" spans="1:4" x14ac:dyDescent="0.45">
      <c r="A29" s="4">
        <v>10</v>
      </c>
      <c r="B29" s="7" t="s">
        <v>1</v>
      </c>
      <c r="C29" s="4">
        <f>38+38+19</f>
        <v>95</v>
      </c>
      <c r="D29" s="4">
        <f>(((C29)*10)/60)+54</f>
        <v>69.833333333333329</v>
      </c>
    </row>
    <row r="30" spans="1:4" x14ac:dyDescent="0.45">
      <c r="A30" s="4">
        <v>11</v>
      </c>
      <c r="B30" s="7" t="s">
        <v>1</v>
      </c>
      <c r="C30" s="4">
        <f>38+38+11</f>
        <v>87</v>
      </c>
      <c r="D30" s="4">
        <f>(((C30)*10)/60)+54</f>
        <v>68.5</v>
      </c>
    </row>
    <row r="31" spans="1:4" x14ac:dyDescent="0.45">
      <c r="A31" s="4">
        <v>12</v>
      </c>
      <c r="B31" s="7" t="s">
        <v>1</v>
      </c>
      <c r="C31" s="4">
        <f>38+38+38+3</f>
        <v>117</v>
      </c>
      <c r="D31" s="4">
        <f>(((C31)*10)/60)+54</f>
        <v>73.5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2022-01-06T19:13:33Z</dcterms:created>
  <dcterms:modified xsi:type="dcterms:W3CDTF">2022-01-06T19:57:28Z</dcterms:modified>
</cp:coreProperties>
</file>