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68FDB5AC-FA21-1642-88A1-425D78E9BC95}" xr6:coauthVersionLast="36" xr6:coauthVersionMax="46" xr10:uidLastSave="{00000000-0000-0000-0000-000000000000}"/>
  <bookViews>
    <workbookView xWindow="2280" yWindow="1140" windowWidth="26740" windowHeight="17840" firstSheet="2" activeTab="9" xr2:uid="{FB279C43-3E62-45FD-94C9-02BBB9840CAB}"/>
  </bookViews>
  <sheets>
    <sheet name="Sox9" sheetId="1" r:id="rId1"/>
    <sheet name="Runx2" sheetId="2" r:id="rId2"/>
    <sheet name="Dlx3" sheetId="3" r:id="rId3"/>
    <sheet name="Dlx5" sheetId="4" r:id="rId4"/>
    <sheet name="Dlx6" sheetId="5" r:id="rId5"/>
    <sheet name="Sp7" sheetId="6" r:id="rId6"/>
    <sheet name="Col1a1" sheetId="7" r:id="rId7"/>
    <sheet name="Col2a1" sheetId="8" r:id="rId8"/>
    <sheet name="Col10a1" sheetId="9" r:id="rId9"/>
    <sheet name="Bglap2" sheetId="10" r:id="rId10"/>
    <sheet name="Ibsp" sheetId="11" r:id="rId11"/>
    <sheet name="Mgp" sheetId="12" r:id="rId12"/>
    <sheet name="Spp1" sheetId="13" r:id="rId13"/>
    <sheet name="Dmp1" sheetId="14" r:id="rId14"/>
    <sheet name="Mmp9" sheetId="15" r:id="rId15"/>
    <sheet name="Mmp13" sheetId="16" r:id="rId16"/>
    <sheet name="Alpl" sheetId="17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7" l="1"/>
  <c r="B19" i="17"/>
  <c r="G17" i="17"/>
  <c r="F17" i="17"/>
  <c r="C17" i="17"/>
  <c r="B17" i="17"/>
  <c r="G16" i="17"/>
  <c r="F16" i="17"/>
  <c r="C16" i="17"/>
  <c r="B16" i="17"/>
  <c r="G15" i="17"/>
  <c r="F15" i="17"/>
  <c r="C15" i="17"/>
  <c r="B15" i="17"/>
  <c r="H14" i="17"/>
  <c r="D14" i="17"/>
  <c r="H13" i="17"/>
  <c r="D13" i="17"/>
  <c r="H12" i="17"/>
  <c r="D12" i="17"/>
  <c r="H11" i="17"/>
  <c r="D11" i="17"/>
  <c r="B20" i="16"/>
  <c r="B19" i="16"/>
  <c r="G17" i="16"/>
  <c r="F17" i="16"/>
  <c r="C17" i="16"/>
  <c r="B17" i="16"/>
  <c r="G16" i="16"/>
  <c r="F16" i="16"/>
  <c r="C16" i="16"/>
  <c r="B16" i="16"/>
  <c r="G15" i="16"/>
  <c r="F15" i="16"/>
  <c r="C15" i="16"/>
  <c r="B15" i="16"/>
  <c r="H14" i="16"/>
  <c r="D14" i="16"/>
  <c r="H13" i="16"/>
  <c r="D13" i="16"/>
  <c r="D16" i="16" s="1"/>
  <c r="H12" i="16"/>
  <c r="D12" i="16"/>
  <c r="H11" i="16"/>
  <c r="B20" i="15"/>
  <c r="B19" i="15"/>
  <c r="G17" i="15"/>
  <c r="F17" i="15"/>
  <c r="C17" i="15"/>
  <c r="B17" i="15"/>
  <c r="G16" i="15"/>
  <c r="F16" i="15"/>
  <c r="C16" i="15"/>
  <c r="B16" i="15"/>
  <c r="G15" i="15"/>
  <c r="F15" i="15"/>
  <c r="C15" i="15"/>
  <c r="B15" i="15"/>
  <c r="H14" i="15"/>
  <c r="D14" i="15"/>
  <c r="H13" i="15"/>
  <c r="D13" i="15"/>
  <c r="H12" i="15"/>
  <c r="D12" i="15"/>
  <c r="H11" i="15"/>
  <c r="H17" i="15" s="1"/>
  <c r="D11" i="15"/>
  <c r="B20" i="14"/>
  <c r="B19" i="14"/>
  <c r="G17" i="14"/>
  <c r="F17" i="14"/>
  <c r="C17" i="14"/>
  <c r="B17" i="14"/>
  <c r="G16" i="14"/>
  <c r="F16" i="14"/>
  <c r="C16" i="14"/>
  <c r="B16" i="14"/>
  <c r="G15" i="14"/>
  <c r="F15" i="14"/>
  <c r="C15" i="14"/>
  <c r="B15" i="14"/>
  <c r="H14" i="14"/>
  <c r="D14" i="14"/>
  <c r="H13" i="14"/>
  <c r="D13" i="14"/>
  <c r="H12" i="14"/>
  <c r="D12" i="14"/>
  <c r="H11" i="14"/>
  <c r="D11" i="14"/>
  <c r="B20" i="13"/>
  <c r="B19" i="13"/>
  <c r="G17" i="13"/>
  <c r="F17" i="13"/>
  <c r="C17" i="13"/>
  <c r="B17" i="13"/>
  <c r="G16" i="13"/>
  <c r="F16" i="13"/>
  <c r="C16" i="13"/>
  <c r="B16" i="13"/>
  <c r="G15" i="13"/>
  <c r="F15" i="13"/>
  <c r="C15" i="13"/>
  <c r="B15" i="13"/>
  <c r="H14" i="13"/>
  <c r="D14" i="13"/>
  <c r="H13" i="13"/>
  <c r="D13" i="13"/>
  <c r="H12" i="13"/>
  <c r="D12" i="13"/>
  <c r="H11" i="13"/>
  <c r="D11" i="13"/>
  <c r="B20" i="12"/>
  <c r="B19" i="12"/>
  <c r="G17" i="12"/>
  <c r="F17" i="12"/>
  <c r="C17" i="12"/>
  <c r="B17" i="12"/>
  <c r="G16" i="12"/>
  <c r="F16" i="12"/>
  <c r="C16" i="12"/>
  <c r="B16" i="12"/>
  <c r="G15" i="12"/>
  <c r="F15" i="12"/>
  <c r="C15" i="12"/>
  <c r="B15" i="12"/>
  <c r="H14" i="12"/>
  <c r="D14" i="12"/>
  <c r="H13" i="12"/>
  <c r="D13" i="12"/>
  <c r="H12" i="12"/>
  <c r="D12" i="12"/>
  <c r="H11" i="12"/>
  <c r="D11" i="12"/>
  <c r="D16" i="12" s="1"/>
  <c r="B20" i="11"/>
  <c r="B19" i="11"/>
  <c r="G17" i="11"/>
  <c r="F17" i="11"/>
  <c r="C17" i="11"/>
  <c r="B17" i="11"/>
  <c r="G16" i="11"/>
  <c r="F16" i="11"/>
  <c r="C16" i="11"/>
  <c r="B16" i="11"/>
  <c r="G15" i="11"/>
  <c r="F15" i="11"/>
  <c r="C15" i="11"/>
  <c r="B15" i="11"/>
  <c r="H14" i="11"/>
  <c r="D14" i="11"/>
  <c r="H13" i="11"/>
  <c r="D13" i="11"/>
  <c r="H12" i="11"/>
  <c r="D12" i="11"/>
  <c r="H11" i="11"/>
  <c r="D11" i="11"/>
  <c r="B20" i="10"/>
  <c r="B19" i="10"/>
  <c r="G17" i="10"/>
  <c r="F17" i="10"/>
  <c r="C17" i="10"/>
  <c r="B17" i="10"/>
  <c r="G16" i="10"/>
  <c r="F16" i="10"/>
  <c r="C16" i="10"/>
  <c r="B16" i="10"/>
  <c r="G15" i="10"/>
  <c r="F15" i="10"/>
  <c r="C15" i="10"/>
  <c r="B15" i="10"/>
  <c r="H14" i="10"/>
  <c r="D14" i="10"/>
  <c r="H13" i="10"/>
  <c r="D13" i="10"/>
  <c r="H12" i="10"/>
  <c r="D12" i="10"/>
  <c r="H11" i="10"/>
  <c r="D11" i="10"/>
  <c r="B20" i="9"/>
  <c r="B19" i="9"/>
  <c r="G17" i="9"/>
  <c r="F17" i="9"/>
  <c r="C17" i="9"/>
  <c r="B17" i="9"/>
  <c r="G16" i="9"/>
  <c r="F16" i="9"/>
  <c r="C16" i="9"/>
  <c r="B16" i="9"/>
  <c r="G15" i="9"/>
  <c r="F15" i="9"/>
  <c r="C15" i="9"/>
  <c r="B15" i="9"/>
  <c r="H14" i="9"/>
  <c r="D14" i="9"/>
  <c r="H13" i="9"/>
  <c r="D13" i="9"/>
  <c r="H12" i="9"/>
  <c r="D12" i="9"/>
  <c r="H11" i="9"/>
  <c r="H17" i="9" s="1"/>
  <c r="D11" i="9"/>
  <c r="B20" i="8"/>
  <c r="B19" i="8"/>
  <c r="G17" i="8"/>
  <c r="F17" i="8"/>
  <c r="C17" i="8"/>
  <c r="B17" i="8"/>
  <c r="G16" i="8"/>
  <c r="F16" i="8"/>
  <c r="C16" i="8"/>
  <c r="B16" i="8"/>
  <c r="G15" i="8"/>
  <c r="F15" i="8"/>
  <c r="C15" i="8"/>
  <c r="B15" i="8"/>
  <c r="H14" i="8"/>
  <c r="D14" i="8"/>
  <c r="H13" i="8"/>
  <c r="D13" i="8"/>
  <c r="H12" i="8"/>
  <c r="D12" i="8"/>
  <c r="H11" i="8"/>
  <c r="D11" i="8"/>
  <c r="B20" i="7"/>
  <c r="B19" i="7"/>
  <c r="G17" i="7"/>
  <c r="F17" i="7"/>
  <c r="C17" i="7"/>
  <c r="B17" i="7"/>
  <c r="G16" i="7"/>
  <c r="F16" i="7"/>
  <c r="C16" i="7"/>
  <c r="B16" i="7"/>
  <c r="G15" i="7"/>
  <c r="F15" i="7"/>
  <c r="C15" i="7"/>
  <c r="B15" i="7"/>
  <c r="H14" i="7"/>
  <c r="D14" i="7"/>
  <c r="D13" i="7"/>
  <c r="H12" i="7"/>
  <c r="D12" i="7"/>
  <c r="H11" i="7"/>
  <c r="H17" i="7" s="1"/>
  <c r="D11" i="7"/>
  <c r="B20" i="6"/>
  <c r="B19" i="6"/>
  <c r="G17" i="6"/>
  <c r="F17" i="6"/>
  <c r="C17" i="6"/>
  <c r="B17" i="6"/>
  <c r="G16" i="6"/>
  <c r="F16" i="6"/>
  <c r="C16" i="6"/>
  <c r="B16" i="6"/>
  <c r="G15" i="6"/>
  <c r="F15" i="6"/>
  <c r="C15" i="6"/>
  <c r="B15" i="6"/>
  <c r="H14" i="6"/>
  <c r="D14" i="6"/>
  <c r="H13" i="6"/>
  <c r="D13" i="6"/>
  <c r="H12" i="6"/>
  <c r="D12" i="6"/>
  <c r="H11" i="6"/>
  <c r="D11" i="6"/>
  <c r="B20" i="5"/>
  <c r="B19" i="5"/>
  <c r="G17" i="5"/>
  <c r="F17" i="5"/>
  <c r="C17" i="5"/>
  <c r="B17" i="5"/>
  <c r="G16" i="5"/>
  <c r="F16" i="5"/>
  <c r="C16" i="5"/>
  <c r="B16" i="5"/>
  <c r="G15" i="5"/>
  <c r="F15" i="5"/>
  <c r="C15" i="5"/>
  <c r="B15" i="5"/>
  <c r="H14" i="5"/>
  <c r="D14" i="5"/>
  <c r="H13" i="5"/>
  <c r="D13" i="5"/>
  <c r="H12" i="5"/>
  <c r="D12" i="5"/>
  <c r="H11" i="5"/>
  <c r="H17" i="5" s="1"/>
  <c r="D11" i="5"/>
  <c r="B21" i="5" s="1"/>
  <c r="B20" i="4"/>
  <c r="B19" i="4"/>
  <c r="G17" i="4"/>
  <c r="F17" i="4"/>
  <c r="C17" i="4"/>
  <c r="B17" i="4"/>
  <c r="G16" i="4"/>
  <c r="F16" i="4"/>
  <c r="C16" i="4"/>
  <c r="B16" i="4"/>
  <c r="G15" i="4"/>
  <c r="F15" i="4"/>
  <c r="C15" i="4"/>
  <c r="B15" i="4"/>
  <c r="H14" i="4"/>
  <c r="D14" i="4"/>
  <c r="H13" i="4"/>
  <c r="D13" i="4"/>
  <c r="H12" i="4"/>
  <c r="D12" i="4"/>
  <c r="H11" i="4"/>
  <c r="D11" i="4"/>
  <c r="B20" i="3"/>
  <c r="B19" i="3"/>
  <c r="G17" i="3"/>
  <c r="F17" i="3"/>
  <c r="C17" i="3"/>
  <c r="B17" i="3"/>
  <c r="G16" i="3"/>
  <c r="F16" i="3"/>
  <c r="C16" i="3"/>
  <c r="B16" i="3"/>
  <c r="G15" i="3"/>
  <c r="F15" i="3"/>
  <c r="C15" i="3"/>
  <c r="B15" i="3"/>
  <c r="H14" i="3"/>
  <c r="D14" i="3"/>
  <c r="H13" i="3"/>
  <c r="D13" i="3"/>
  <c r="D17" i="3" s="1"/>
  <c r="H11" i="3"/>
  <c r="D11" i="3"/>
  <c r="B20" i="2"/>
  <c r="B19" i="2"/>
  <c r="G17" i="2"/>
  <c r="F17" i="2"/>
  <c r="C17" i="2"/>
  <c r="B17" i="2"/>
  <c r="G16" i="2"/>
  <c r="F16" i="2"/>
  <c r="C16" i="2"/>
  <c r="B16" i="2"/>
  <c r="G15" i="2"/>
  <c r="F15" i="2"/>
  <c r="C15" i="2"/>
  <c r="B15" i="2"/>
  <c r="H14" i="2"/>
  <c r="D14" i="2"/>
  <c r="H13" i="2"/>
  <c r="D13" i="2"/>
  <c r="H12" i="2"/>
  <c r="D12" i="2"/>
  <c r="H11" i="2"/>
  <c r="H17" i="2" s="1"/>
  <c r="D11" i="2"/>
  <c r="D15" i="2" s="1"/>
  <c r="B20" i="1"/>
  <c r="B19" i="1"/>
  <c r="G17" i="1"/>
  <c r="F17" i="1"/>
  <c r="C17" i="1"/>
  <c r="B17" i="1"/>
  <c r="G16" i="1"/>
  <c r="F16" i="1"/>
  <c r="C16" i="1"/>
  <c r="B16" i="1"/>
  <c r="G15" i="1"/>
  <c r="F15" i="1"/>
  <c r="C15" i="1"/>
  <c r="B15" i="1"/>
  <c r="H14" i="1"/>
  <c r="D14" i="1"/>
  <c r="H13" i="1"/>
  <c r="D13" i="1"/>
  <c r="H12" i="1"/>
  <c r="D12" i="1"/>
  <c r="H11" i="1"/>
  <c r="D11" i="1"/>
  <c r="I14" i="12" l="1"/>
  <c r="J14" i="12" s="1"/>
  <c r="B21" i="14"/>
  <c r="D17" i="1"/>
  <c r="B21" i="4"/>
  <c r="H17" i="8"/>
  <c r="H17" i="12"/>
  <c r="H17" i="14"/>
  <c r="B21" i="17"/>
  <c r="B21" i="8"/>
  <c r="H17" i="4"/>
  <c r="B21" i="11"/>
  <c r="D17" i="12"/>
  <c r="D15" i="13"/>
  <c r="H17" i="17"/>
  <c r="B21" i="12"/>
  <c r="H17" i="1"/>
  <c r="D16" i="4"/>
  <c r="B21" i="7"/>
  <c r="H17" i="13"/>
  <c r="D15" i="12"/>
  <c r="I12" i="12" s="1"/>
  <c r="J12" i="12" s="1"/>
  <c r="H17" i="16"/>
  <c r="D15" i="10"/>
  <c r="I11" i="10" s="1"/>
  <c r="D15" i="6"/>
  <c r="I11" i="6" s="1"/>
  <c r="D15" i="7"/>
  <c r="I12" i="7" s="1"/>
  <c r="J12" i="7" s="1"/>
  <c r="H17" i="10"/>
  <c r="H17" i="3"/>
  <c r="H17" i="6"/>
  <c r="B21" i="9"/>
  <c r="I13" i="12"/>
  <c r="J13" i="12" s="1"/>
  <c r="B21" i="15"/>
  <c r="D15" i="17"/>
  <c r="I11" i="17" s="1"/>
  <c r="D16" i="17"/>
  <c r="D17" i="17"/>
  <c r="H15" i="17"/>
  <c r="H16" i="17"/>
  <c r="D15" i="16"/>
  <c r="D17" i="16"/>
  <c r="B21" i="16"/>
  <c r="H15" i="16"/>
  <c r="H16" i="16"/>
  <c r="D15" i="15"/>
  <c r="I12" i="15" s="1"/>
  <c r="J12" i="15" s="1"/>
  <c r="D16" i="15"/>
  <c r="D17" i="15"/>
  <c r="I11" i="15"/>
  <c r="H15" i="15"/>
  <c r="H16" i="15"/>
  <c r="D15" i="14"/>
  <c r="D16" i="14"/>
  <c r="D17" i="14"/>
  <c r="H15" i="14"/>
  <c r="H16" i="14"/>
  <c r="I14" i="13"/>
  <c r="J14" i="13" s="1"/>
  <c r="I12" i="13"/>
  <c r="J12" i="13" s="1"/>
  <c r="I13" i="13"/>
  <c r="J13" i="13" s="1"/>
  <c r="I11" i="13"/>
  <c r="D17" i="13"/>
  <c r="B21" i="13"/>
  <c r="D16" i="13"/>
  <c r="H15" i="13"/>
  <c r="H16" i="13"/>
  <c r="I11" i="12"/>
  <c r="H15" i="12"/>
  <c r="H16" i="12"/>
  <c r="H15" i="11"/>
  <c r="H16" i="11"/>
  <c r="H17" i="11"/>
  <c r="D15" i="11"/>
  <c r="I14" i="11" s="1"/>
  <c r="J14" i="11" s="1"/>
  <c r="D16" i="11"/>
  <c r="D17" i="11"/>
  <c r="I13" i="10"/>
  <c r="J13" i="10" s="1"/>
  <c r="D17" i="10"/>
  <c r="B21" i="10"/>
  <c r="D16" i="10"/>
  <c r="H15" i="10"/>
  <c r="H16" i="10"/>
  <c r="D15" i="9"/>
  <c r="I13" i="9" s="1"/>
  <c r="J13" i="9" s="1"/>
  <c r="D16" i="9"/>
  <c r="D17" i="9"/>
  <c r="I11" i="9"/>
  <c r="H15" i="9"/>
  <c r="H16" i="9"/>
  <c r="I13" i="8"/>
  <c r="J13" i="8" s="1"/>
  <c r="D15" i="8"/>
  <c r="D17" i="8"/>
  <c r="I11" i="8"/>
  <c r="D16" i="8"/>
  <c r="H15" i="8"/>
  <c r="H16" i="8"/>
  <c r="I14" i="7"/>
  <c r="J14" i="7" s="1"/>
  <c r="D17" i="7"/>
  <c r="D16" i="7"/>
  <c r="H15" i="7"/>
  <c r="H16" i="7"/>
  <c r="I14" i="6"/>
  <c r="J14" i="6" s="1"/>
  <c r="I12" i="6"/>
  <c r="J12" i="6" s="1"/>
  <c r="I13" i="6"/>
  <c r="J13" i="6" s="1"/>
  <c r="D17" i="6"/>
  <c r="B21" i="6"/>
  <c r="D16" i="6"/>
  <c r="H15" i="6"/>
  <c r="H16" i="6"/>
  <c r="I13" i="5"/>
  <c r="J13" i="5" s="1"/>
  <c r="I11" i="5"/>
  <c r="D15" i="5"/>
  <c r="D16" i="5"/>
  <c r="D17" i="5"/>
  <c r="H15" i="5"/>
  <c r="H16" i="5"/>
  <c r="D15" i="4"/>
  <c r="I11" i="4" s="1"/>
  <c r="D17" i="4"/>
  <c r="H15" i="4"/>
  <c r="H16" i="4"/>
  <c r="B21" i="3"/>
  <c r="D15" i="3"/>
  <c r="D16" i="3"/>
  <c r="H15" i="3"/>
  <c r="H16" i="3"/>
  <c r="I12" i="2"/>
  <c r="J12" i="2" s="1"/>
  <c r="I14" i="2"/>
  <c r="J14" i="2" s="1"/>
  <c r="I13" i="2"/>
  <c r="J13" i="2" s="1"/>
  <c r="D17" i="2"/>
  <c r="B21" i="2"/>
  <c r="D16" i="2"/>
  <c r="I11" i="2"/>
  <c r="H15" i="2"/>
  <c r="H16" i="2"/>
  <c r="B21" i="1"/>
  <c r="D16" i="1"/>
  <c r="D15" i="1"/>
  <c r="I11" i="1" s="1"/>
  <c r="H15" i="1"/>
  <c r="H16" i="1"/>
  <c r="I11" i="7" l="1"/>
  <c r="I12" i="10"/>
  <c r="J12" i="10" s="1"/>
  <c r="I14" i="10"/>
  <c r="J14" i="10" s="1"/>
  <c r="I12" i="11"/>
  <c r="J12" i="11" s="1"/>
  <c r="I14" i="15"/>
  <c r="J14" i="15" s="1"/>
  <c r="I14" i="17"/>
  <c r="J14" i="17" s="1"/>
  <c r="I12" i="17"/>
  <c r="J12" i="17" s="1"/>
  <c r="J11" i="17"/>
  <c r="I13" i="17"/>
  <c r="J13" i="17" s="1"/>
  <c r="I13" i="16"/>
  <c r="J13" i="16" s="1"/>
  <c r="I11" i="16"/>
  <c r="I14" i="16"/>
  <c r="J14" i="16" s="1"/>
  <c r="I12" i="16"/>
  <c r="J12" i="16" s="1"/>
  <c r="J11" i="15"/>
  <c r="I13" i="15"/>
  <c r="J13" i="15" s="1"/>
  <c r="I14" i="14"/>
  <c r="J14" i="14" s="1"/>
  <c r="I12" i="14"/>
  <c r="J12" i="14" s="1"/>
  <c r="I11" i="14"/>
  <c r="I13" i="14"/>
  <c r="J13" i="14" s="1"/>
  <c r="J11" i="13"/>
  <c r="I17" i="13"/>
  <c r="I16" i="13"/>
  <c r="I15" i="13"/>
  <c r="B22" i="13" s="1"/>
  <c r="I17" i="12"/>
  <c r="I16" i="12"/>
  <c r="J11" i="12"/>
  <c r="I15" i="12"/>
  <c r="I13" i="11"/>
  <c r="J13" i="11" s="1"/>
  <c r="I11" i="11"/>
  <c r="I16" i="10"/>
  <c r="I17" i="10"/>
  <c r="J11" i="10"/>
  <c r="I15" i="10"/>
  <c r="J11" i="9"/>
  <c r="I14" i="9"/>
  <c r="J14" i="9" s="1"/>
  <c r="I12" i="9"/>
  <c r="J12" i="9" s="1"/>
  <c r="J11" i="8"/>
  <c r="I14" i="8"/>
  <c r="J14" i="8" s="1"/>
  <c r="I12" i="8"/>
  <c r="J12" i="8" s="1"/>
  <c r="I16" i="7"/>
  <c r="J11" i="7"/>
  <c r="I17" i="7"/>
  <c r="I15" i="7"/>
  <c r="B22" i="7" s="1"/>
  <c r="J11" i="6"/>
  <c r="I17" i="6"/>
  <c r="I16" i="6"/>
  <c r="I15" i="6"/>
  <c r="B22" i="6" s="1"/>
  <c r="J11" i="5"/>
  <c r="I14" i="5"/>
  <c r="J14" i="5" s="1"/>
  <c r="I12" i="5"/>
  <c r="J12" i="5" s="1"/>
  <c r="J11" i="4"/>
  <c r="I14" i="4"/>
  <c r="J14" i="4" s="1"/>
  <c r="I12" i="4"/>
  <c r="J12" i="4" s="1"/>
  <c r="I13" i="4"/>
  <c r="J13" i="4" s="1"/>
  <c r="I11" i="3"/>
  <c r="I14" i="3"/>
  <c r="J14" i="3" s="1"/>
  <c r="I13" i="3"/>
  <c r="J13" i="3" s="1"/>
  <c r="J11" i="2"/>
  <c r="I17" i="2"/>
  <c r="I16" i="2"/>
  <c r="I15" i="2"/>
  <c r="B22" i="2" s="1"/>
  <c r="I12" i="1"/>
  <c r="J12" i="1" s="1"/>
  <c r="I14" i="1"/>
  <c r="J14" i="1" s="1"/>
  <c r="J11" i="1"/>
  <c r="I13" i="1"/>
  <c r="J13" i="1" s="1"/>
  <c r="I17" i="4" l="1"/>
  <c r="B22" i="12"/>
  <c r="B22" i="10"/>
  <c r="I15" i="17"/>
  <c r="I17" i="17"/>
  <c r="J17" i="17"/>
  <c r="J18" i="17" s="1"/>
  <c r="J16" i="17"/>
  <c r="J15" i="17"/>
  <c r="I16" i="17"/>
  <c r="J11" i="16"/>
  <c r="I17" i="16"/>
  <c r="I16" i="16"/>
  <c r="I15" i="16"/>
  <c r="B22" i="16" s="1"/>
  <c r="I15" i="15"/>
  <c r="I16" i="15"/>
  <c r="I17" i="15"/>
  <c r="J17" i="15"/>
  <c r="J18" i="15" s="1"/>
  <c r="J16" i="15"/>
  <c r="J15" i="15"/>
  <c r="J11" i="14"/>
  <c r="I17" i="14"/>
  <c r="I16" i="14"/>
  <c r="I15" i="14"/>
  <c r="B22" i="14" s="1"/>
  <c r="B23" i="13"/>
  <c r="J17" i="13"/>
  <c r="J18" i="13" s="1"/>
  <c r="J16" i="13"/>
  <c r="J15" i="13"/>
  <c r="B23" i="12"/>
  <c r="J17" i="12"/>
  <c r="J18" i="12" s="1"/>
  <c r="J16" i="12"/>
  <c r="J15" i="12"/>
  <c r="J11" i="11"/>
  <c r="I17" i="11"/>
  <c r="I16" i="11"/>
  <c r="I15" i="11"/>
  <c r="B22" i="11" s="1"/>
  <c r="B23" i="10"/>
  <c r="J15" i="10"/>
  <c r="J16" i="10"/>
  <c r="J17" i="10"/>
  <c r="J18" i="10" s="1"/>
  <c r="I15" i="9"/>
  <c r="B22" i="9" s="1"/>
  <c r="I16" i="9"/>
  <c r="I17" i="9"/>
  <c r="J17" i="9"/>
  <c r="J18" i="9" s="1"/>
  <c r="J16" i="9"/>
  <c r="J15" i="9"/>
  <c r="I15" i="8"/>
  <c r="I16" i="8"/>
  <c r="I17" i="8"/>
  <c r="J17" i="8"/>
  <c r="J18" i="8" s="1"/>
  <c r="J16" i="8"/>
  <c r="J15" i="8"/>
  <c r="B23" i="7"/>
  <c r="J17" i="7"/>
  <c r="J18" i="7" s="1"/>
  <c r="J16" i="7"/>
  <c r="J15" i="7"/>
  <c r="B23" i="6"/>
  <c r="J17" i="6"/>
  <c r="J18" i="6" s="1"/>
  <c r="J16" i="6"/>
  <c r="J15" i="6"/>
  <c r="I15" i="5"/>
  <c r="I16" i="5"/>
  <c r="I17" i="5"/>
  <c r="J17" i="5"/>
  <c r="J18" i="5" s="1"/>
  <c r="J16" i="5"/>
  <c r="J15" i="5"/>
  <c r="J17" i="4"/>
  <c r="J18" i="4" s="1"/>
  <c r="J16" i="4"/>
  <c r="J15" i="4"/>
  <c r="I15" i="4"/>
  <c r="B22" i="4" s="1"/>
  <c r="I16" i="4"/>
  <c r="J11" i="3"/>
  <c r="I15" i="3"/>
  <c r="B22" i="3" s="1"/>
  <c r="I17" i="3"/>
  <c r="I16" i="3"/>
  <c r="B23" i="2"/>
  <c r="J17" i="2"/>
  <c r="J18" i="2" s="1"/>
  <c r="J16" i="2"/>
  <c r="J15" i="2"/>
  <c r="I15" i="1"/>
  <c r="I17" i="1"/>
  <c r="J17" i="1"/>
  <c r="J18" i="1" s="1"/>
  <c r="J16" i="1"/>
  <c r="J15" i="1"/>
  <c r="I16" i="1"/>
  <c r="B22" i="1" l="1"/>
  <c r="B22" i="5"/>
  <c r="B22" i="17"/>
  <c r="B22" i="15"/>
  <c r="B22" i="8"/>
  <c r="B23" i="17"/>
  <c r="J17" i="16"/>
  <c r="J18" i="16" s="1"/>
  <c r="J16" i="16"/>
  <c r="J15" i="16"/>
  <c r="B23" i="16"/>
  <c r="B23" i="15"/>
  <c r="B23" i="14"/>
  <c r="J17" i="14"/>
  <c r="J18" i="14" s="1"/>
  <c r="J16" i="14"/>
  <c r="J15" i="14"/>
  <c r="B23" i="11"/>
  <c r="J17" i="11"/>
  <c r="J18" i="11" s="1"/>
  <c r="J16" i="11"/>
  <c r="J15" i="11"/>
  <c r="B23" i="9"/>
  <c r="B23" i="8"/>
  <c r="B23" i="5"/>
  <c r="B23" i="4"/>
  <c r="J16" i="3"/>
  <c r="J15" i="3"/>
  <c r="J17" i="3"/>
  <c r="J18" i="3" s="1"/>
  <c r="B23" i="3"/>
  <c r="B23" i="1"/>
</calcChain>
</file>

<file path=xl/sharedStrings.xml><?xml version="1.0" encoding="utf-8"?>
<sst xmlns="http://schemas.openxmlformats.org/spreadsheetml/2006/main" count="680" uniqueCount="45">
  <si>
    <t xml:space="preserve">PPIA </t>
  </si>
  <si>
    <t>GG</t>
  </si>
  <si>
    <t>No serum Free, RNA extracted at 3d</t>
  </si>
  <si>
    <t>Sox9</t>
  </si>
  <si>
    <t>RNA Extractions done by DL</t>
  </si>
  <si>
    <t>Nano, dilutions and RT done by DL</t>
  </si>
  <si>
    <t>Used 1ug RNA for RT</t>
  </si>
  <si>
    <t>Cntrl shRNA</t>
  </si>
  <si>
    <t>PPIA</t>
  </si>
  <si>
    <t>∆Ct</t>
  </si>
  <si>
    <t>DLX3 (#32)</t>
  </si>
  <si>
    <t>∆∆Ct</t>
  </si>
  <si>
    <t xml:space="preserve">BG 1 </t>
  </si>
  <si>
    <t xml:space="preserve">BG 2 </t>
  </si>
  <si>
    <t xml:space="preserve">BG 3 </t>
  </si>
  <si>
    <t xml:space="preserve">BG 4 </t>
  </si>
  <si>
    <t>Average</t>
  </si>
  <si>
    <t>Median</t>
  </si>
  <si>
    <t>SD</t>
  </si>
  <si>
    <t>P value</t>
  </si>
  <si>
    <t>Ct</t>
  </si>
  <si>
    <t>Relative Fold</t>
  </si>
  <si>
    <t>Fold Incr</t>
  </si>
  <si>
    <t>Runx2</t>
  </si>
  <si>
    <t>2021 #10 ATDC5 DLX3 #32 shRNA</t>
  </si>
  <si>
    <t>DL</t>
  </si>
  <si>
    <t>Fold ∆</t>
  </si>
  <si>
    <t>2021 #10 ATDC5 Dlx3 #32 shRNA</t>
  </si>
  <si>
    <t>Dlx3</t>
  </si>
  <si>
    <t>Dlx3 (#32)</t>
  </si>
  <si>
    <t>Dlx5</t>
  </si>
  <si>
    <t>Dlx6</t>
  </si>
  <si>
    <t>Sp7</t>
  </si>
  <si>
    <t>Col1a1</t>
  </si>
  <si>
    <t>Col2a1</t>
  </si>
  <si>
    <t>Col10a1</t>
  </si>
  <si>
    <t>Bglap2</t>
  </si>
  <si>
    <t>Ibsp</t>
  </si>
  <si>
    <t>Mgp</t>
  </si>
  <si>
    <t>Spp1</t>
  </si>
  <si>
    <t>Dmp1</t>
  </si>
  <si>
    <t>Mmp9</t>
  </si>
  <si>
    <t>Mmp13</t>
  </si>
  <si>
    <t>Alpl</t>
  </si>
  <si>
    <t xml:space="preserve">Source Data for Figure 9- figure supplement 1 (DLX3 shRNA)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</si>
</sst>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ont="1" applyFill="1"/>
    <xf numFmtId="164" fontId="2" fillId="0" borderId="0" xfId="1" applyNumberFormat="1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</cellXfs>
  <cellStyles count="2">
    <cellStyle name="Normal" xfId="0" builtinId="0"/>
    <cellStyle name="Normal 2" xfId="1" xr:uid="{C7F899E0-7823-4219-AC67-F69B7C3AE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707-EF42-4AF7-9612-B26ABEA79A45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</v>
      </c>
      <c r="I4" s="10">
        <v>44293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</v>
      </c>
      <c r="C10" s="21" t="s">
        <v>8</v>
      </c>
      <c r="D10" s="21" t="s">
        <v>9</v>
      </c>
      <c r="E10" s="20" t="s">
        <v>10</v>
      </c>
      <c r="F10" s="21" t="s">
        <v>3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17.89</v>
      </c>
      <c r="C11" s="24">
        <v>14.616</v>
      </c>
      <c r="D11" s="25">
        <f t="shared" ref="D11:D14" si="0">B11-C11</f>
        <v>3.2740000000000009</v>
      </c>
      <c r="E11" s="23" t="s">
        <v>12</v>
      </c>
      <c r="F11" s="24">
        <v>18.434999999999999</v>
      </c>
      <c r="G11" s="24">
        <v>14.682</v>
      </c>
      <c r="H11" s="25">
        <f t="shared" ref="H11:H14" si="1">F11-G11</f>
        <v>3.7529999999999983</v>
      </c>
      <c r="I11" s="25">
        <f>H11-$D$15</f>
        <v>0.43574999999999831</v>
      </c>
      <c r="J11" s="26">
        <f t="shared" ref="J11:J14" si="2">POWER(2,-I11)</f>
        <v>0.73930931707963088</v>
      </c>
    </row>
    <row r="12" spans="1:256" s="2" customFormat="1" ht="14" x14ac:dyDescent="0.15">
      <c r="A12" s="27" t="s">
        <v>13</v>
      </c>
      <c r="B12" s="28">
        <v>17.943999999999999</v>
      </c>
      <c r="C12" s="28">
        <v>14.62</v>
      </c>
      <c r="D12" s="25">
        <f t="shared" si="0"/>
        <v>3.3239999999999998</v>
      </c>
      <c r="E12" s="27" t="s">
        <v>13</v>
      </c>
      <c r="F12" s="28">
        <v>18.219000000000001</v>
      </c>
      <c r="G12" s="28">
        <v>14.683999999999999</v>
      </c>
      <c r="H12" s="25">
        <f t="shared" si="1"/>
        <v>3.5350000000000019</v>
      </c>
      <c r="I12" s="25">
        <f t="shared" ref="I12:I14" si="3">H12-$D$15</f>
        <v>0.21775000000000189</v>
      </c>
      <c r="J12" s="26">
        <f t="shared" si="2"/>
        <v>0.85990548359837149</v>
      </c>
    </row>
    <row r="13" spans="1:256" s="2" customFormat="1" ht="14" x14ac:dyDescent="0.15">
      <c r="A13" s="27" t="s">
        <v>14</v>
      </c>
      <c r="B13" s="28">
        <v>17.93</v>
      </c>
      <c r="C13" s="28">
        <v>14.593</v>
      </c>
      <c r="D13" s="25">
        <f t="shared" si="0"/>
        <v>3.3369999999999997</v>
      </c>
      <c r="E13" s="27" t="s">
        <v>14</v>
      </c>
      <c r="F13" s="28">
        <v>18.257999999999999</v>
      </c>
      <c r="G13" s="28">
        <v>14.723000000000001</v>
      </c>
      <c r="H13" s="25">
        <f t="shared" si="1"/>
        <v>3.5349999999999984</v>
      </c>
      <c r="I13" s="25">
        <f t="shared" si="3"/>
        <v>0.21774999999999833</v>
      </c>
      <c r="J13" s="26">
        <f t="shared" si="2"/>
        <v>0.8599054835983736</v>
      </c>
    </row>
    <row r="14" spans="1:256" s="2" customFormat="1" thickBot="1" x14ac:dyDescent="0.2">
      <c r="A14" s="29" t="s">
        <v>15</v>
      </c>
      <c r="B14" s="30">
        <v>17.913</v>
      </c>
      <c r="C14" s="30">
        <v>14.579000000000001</v>
      </c>
      <c r="D14" s="31">
        <f t="shared" si="0"/>
        <v>3.3339999999999996</v>
      </c>
      <c r="E14" s="29" t="s">
        <v>15</v>
      </c>
      <c r="F14" s="30">
        <v>18.305</v>
      </c>
      <c r="G14" s="30">
        <v>14.677</v>
      </c>
      <c r="H14" s="31">
        <f t="shared" si="1"/>
        <v>3.6280000000000001</v>
      </c>
      <c r="I14" s="25">
        <f t="shared" si="3"/>
        <v>0.31075000000000008</v>
      </c>
      <c r="J14" s="32">
        <f t="shared" si="2"/>
        <v>0.80622252710680731</v>
      </c>
    </row>
    <row r="15" spans="1:256" s="2" customFormat="1" ht="14" x14ac:dyDescent="0.15">
      <c r="A15" s="33" t="s">
        <v>16</v>
      </c>
      <c r="B15" s="34">
        <f>AVERAGE(B11:B14)</f>
        <v>17.919250000000002</v>
      </c>
      <c r="C15" s="34">
        <f>AVERAGE(C11:C14)</f>
        <v>14.601999999999999</v>
      </c>
      <c r="D15" s="34">
        <f>AVERAGE(D11:D14)</f>
        <v>3.31725</v>
      </c>
      <c r="E15" s="35" t="s">
        <v>16</v>
      </c>
      <c r="F15" s="34">
        <f>AVERAGE(F11:F14)</f>
        <v>18.304249999999996</v>
      </c>
      <c r="G15" s="34">
        <f>AVERAGE(G11:G14)</f>
        <v>14.6915</v>
      </c>
      <c r="H15" s="34">
        <f>AVERAGE(H11:H14)</f>
        <v>3.6127499999999997</v>
      </c>
      <c r="I15" s="34">
        <f>AVERAGE(I11:I14)</f>
        <v>0.29549999999999965</v>
      </c>
      <c r="J15" s="36">
        <f>AVERAGE(J11:J14)</f>
        <v>0.81633570284579582</v>
      </c>
    </row>
    <row r="16" spans="1:256" s="2" customFormat="1" ht="14" x14ac:dyDescent="0.15">
      <c r="A16" s="37" t="s">
        <v>17</v>
      </c>
      <c r="B16" s="25">
        <f>MEDIAN(B11:B14)</f>
        <v>17.921500000000002</v>
      </c>
      <c r="C16" s="25">
        <f>MEDIAN(C11:C14)</f>
        <v>14.6045</v>
      </c>
      <c r="D16" s="25">
        <f>MEDIAN(D11:D14)</f>
        <v>3.3289999999999997</v>
      </c>
      <c r="E16" s="38" t="s">
        <v>17</v>
      </c>
      <c r="F16" s="25">
        <f>MEDIAN(F11:F14)</f>
        <v>18.281500000000001</v>
      </c>
      <c r="G16" s="25">
        <f>MEDIAN(G11:G14)</f>
        <v>14.683</v>
      </c>
      <c r="H16" s="25">
        <f>MEDIAN(H11:H14)</f>
        <v>3.581500000000001</v>
      </c>
      <c r="I16" s="25">
        <f>MEDIAN(I11:I14)</f>
        <v>0.26425000000000098</v>
      </c>
      <c r="J16" s="39">
        <f>MEDIAN(J11:J14)</f>
        <v>0.8330640053525894</v>
      </c>
    </row>
    <row r="17" spans="1:10" s="2" customFormat="1" thickBot="1" x14ac:dyDescent="0.2">
      <c r="A17" s="40" t="s">
        <v>18</v>
      </c>
      <c r="B17" s="31">
        <f>STDEV(B11:B14)</f>
        <v>2.3257615240317248E-2</v>
      </c>
      <c r="C17" s="31">
        <f>STDEV(C11:C14)</f>
        <v>1.9407902170678951E-2</v>
      </c>
      <c r="D17" s="31">
        <f>STDEV(D11:D14)</f>
        <v>2.936409372005146E-2</v>
      </c>
      <c r="E17" s="41" t="s">
        <v>18</v>
      </c>
      <c r="F17" s="31">
        <f>STDEV(F11:F14)</f>
        <v>9.3990691028419657E-2</v>
      </c>
      <c r="G17" s="31">
        <f>STDEV(G11:G14)</f>
        <v>2.120534523809239E-2</v>
      </c>
      <c r="H17" s="31">
        <f>STDEV(H11:H14)</f>
        <v>0.10326785559892213</v>
      </c>
      <c r="I17" s="31">
        <f>STDEV(I11:I14)</f>
        <v>0.10326785559892207</v>
      </c>
      <c r="J17" s="42">
        <f>STDEV(J11:J14)</f>
        <v>5.7247975269526449E-2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2.8623987634763225E-2</v>
      </c>
    </row>
    <row r="19" spans="1:10" s="2" customFormat="1" ht="14" x14ac:dyDescent="0.15">
      <c r="A19" s="44" t="s">
        <v>3</v>
      </c>
      <c r="B19" s="3">
        <f>TTEST(B11:B14,F11:F14,2,2)</f>
        <v>2.1030385417985714E-4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1.5081568164691686E-3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0.15901580265896245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0.81478989880288721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ABC1-6172-4C5B-B8CE-7CE7B4FD5D2E}">
  <dimension ref="A1:IV23"/>
  <sheetViews>
    <sheetView tabSelected="1"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0.332031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36</v>
      </c>
      <c r="I4" s="10">
        <v>44294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36</v>
      </c>
      <c r="C10" s="21" t="s">
        <v>8</v>
      </c>
      <c r="D10" s="21" t="s">
        <v>9</v>
      </c>
      <c r="E10" s="20" t="s">
        <v>10</v>
      </c>
      <c r="F10" s="21" t="s">
        <v>36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27.273857116699219</v>
      </c>
      <c r="C11" s="24">
        <v>14.616</v>
      </c>
      <c r="D11" s="25">
        <f t="shared" ref="D11:D14" si="0">B11-C11</f>
        <v>12.657857116699219</v>
      </c>
      <c r="E11" s="23" t="s">
        <v>12</v>
      </c>
      <c r="F11" s="24">
        <v>26.684391021728516</v>
      </c>
      <c r="G11" s="24">
        <v>14.682</v>
      </c>
      <c r="H11" s="25">
        <f t="shared" ref="H11:H14" si="1">F11-G11</f>
        <v>12.002391021728515</v>
      </c>
      <c r="I11" s="25">
        <f>H11-$D$15</f>
        <v>-0.89509208679199403</v>
      </c>
      <c r="J11" s="26">
        <f t="shared" ref="J11:J14" si="2">POWER(2,-I11)</f>
        <v>1.8597285873561769</v>
      </c>
    </row>
    <row r="12" spans="1:256" s="2" customFormat="1" ht="14" x14ac:dyDescent="0.15">
      <c r="A12" s="27" t="s">
        <v>13</v>
      </c>
      <c r="B12" s="28">
        <v>27.321950912475586</v>
      </c>
      <c r="C12" s="28">
        <v>14.62</v>
      </c>
      <c r="D12" s="25">
        <f t="shared" si="0"/>
        <v>12.701950912475587</v>
      </c>
      <c r="E12" s="27" t="s">
        <v>13</v>
      </c>
      <c r="F12" s="28">
        <v>26.246183395385742</v>
      </c>
      <c r="G12" s="28">
        <v>14.683999999999999</v>
      </c>
      <c r="H12" s="25">
        <f t="shared" si="1"/>
        <v>11.562183395385743</v>
      </c>
      <c r="I12" s="25">
        <f t="shared" ref="I12:I14" si="3">H12-$D$15</f>
        <v>-1.3352997131347664</v>
      </c>
      <c r="J12" s="26">
        <f t="shared" si="2"/>
        <v>2.5232789625975394</v>
      </c>
    </row>
    <row r="13" spans="1:256" s="2" customFormat="1" ht="14" x14ac:dyDescent="0.15">
      <c r="A13" s="27" t="s">
        <v>14</v>
      </c>
      <c r="B13" s="28">
        <v>28.259683609008789</v>
      </c>
      <c r="C13" s="28">
        <v>14.593</v>
      </c>
      <c r="D13" s="25">
        <f t="shared" si="0"/>
        <v>13.666683609008789</v>
      </c>
      <c r="E13" s="27" t="s">
        <v>14</v>
      </c>
      <c r="F13" s="28">
        <v>26.81837272644043</v>
      </c>
      <c r="G13" s="28">
        <v>14.723000000000001</v>
      </c>
      <c r="H13" s="25">
        <f t="shared" si="1"/>
        <v>12.095372726440429</v>
      </c>
      <c r="I13" s="25">
        <f t="shared" si="3"/>
        <v>-0.80211038208008034</v>
      </c>
      <c r="J13" s="26">
        <f t="shared" si="2"/>
        <v>1.74364988241491</v>
      </c>
    </row>
    <row r="14" spans="1:256" s="2" customFormat="1" thickBot="1" x14ac:dyDescent="0.2">
      <c r="A14" s="29" t="s">
        <v>15</v>
      </c>
      <c r="B14" s="30">
        <v>27.142440795898438</v>
      </c>
      <c r="C14" s="30">
        <v>14.579000000000001</v>
      </c>
      <c r="D14" s="31">
        <f t="shared" si="0"/>
        <v>12.563440795898437</v>
      </c>
      <c r="E14" s="29" t="s">
        <v>15</v>
      </c>
      <c r="F14" s="30">
        <v>27.166784286499023</v>
      </c>
      <c r="G14" s="30">
        <v>14.677</v>
      </c>
      <c r="H14" s="31">
        <f t="shared" si="1"/>
        <v>12.489784286499024</v>
      </c>
      <c r="I14" s="25">
        <f t="shared" si="3"/>
        <v>-0.40769882202148544</v>
      </c>
      <c r="J14" s="32">
        <f t="shared" si="2"/>
        <v>1.3265681764316817</v>
      </c>
    </row>
    <row r="15" spans="1:256" s="2" customFormat="1" ht="14" x14ac:dyDescent="0.15">
      <c r="A15" s="33" t="s">
        <v>16</v>
      </c>
      <c r="B15" s="34">
        <f>AVERAGE(B11:B14)</f>
        <v>27.499483108520508</v>
      </c>
      <c r="C15" s="34">
        <f>AVERAGE(C11:C14)</f>
        <v>14.601999999999999</v>
      </c>
      <c r="D15" s="34">
        <f>AVERAGE(D11:D14)</f>
        <v>12.897483108520509</v>
      </c>
      <c r="E15" s="35" t="s">
        <v>16</v>
      </c>
      <c r="F15" s="34">
        <f>AVERAGE(F11:F14)</f>
        <v>26.728932857513428</v>
      </c>
      <c r="G15" s="34">
        <f>AVERAGE(G11:G14)</f>
        <v>14.6915</v>
      </c>
      <c r="H15" s="34">
        <f>AVERAGE(H11:H14)</f>
        <v>12.037432857513428</v>
      </c>
      <c r="I15" s="34">
        <f>AVERAGE(I11:I14)</f>
        <v>-0.86005025100708155</v>
      </c>
      <c r="J15" s="36">
        <f>AVERAGE(J11:J14)</f>
        <v>1.8633064022000769</v>
      </c>
    </row>
    <row r="16" spans="1:256" s="2" customFormat="1" ht="14" x14ac:dyDescent="0.15">
      <c r="A16" s="37" t="s">
        <v>17</v>
      </c>
      <c r="B16" s="25">
        <f>MEDIAN(B11:B14)</f>
        <v>27.297904014587402</v>
      </c>
      <c r="C16" s="25">
        <f>MEDIAN(C11:C14)</f>
        <v>14.6045</v>
      </c>
      <c r="D16" s="25">
        <f>MEDIAN(D11:D14)</f>
        <v>12.679904014587404</v>
      </c>
      <c r="E16" s="38" t="s">
        <v>17</v>
      </c>
      <c r="F16" s="25">
        <f>MEDIAN(F11:F14)</f>
        <v>26.751381874084473</v>
      </c>
      <c r="G16" s="25">
        <f>MEDIAN(G11:G14)</f>
        <v>14.683</v>
      </c>
      <c r="H16" s="25">
        <f>MEDIAN(H11:H14)</f>
        <v>12.048881874084472</v>
      </c>
      <c r="I16" s="25">
        <f>MEDIAN(I11:I14)</f>
        <v>-0.84860123443603719</v>
      </c>
      <c r="J16" s="39">
        <f>MEDIAN(J11:J14)</f>
        <v>1.8016892348855436</v>
      </c>
    </row>
    <row r="17" spans="1:10" s="2" customFormat="1" thickBot="1" x14ac:dyDescent="0.2">
      <c r="A17" s="40" t="s">
        <v>18</v>
      </c>
      <c r="B17" s="31">
        <f>STDEV(B11:B14)</f>
        <v>0.51244797549378041</v>
      </c>
      <c r="C17" s="31">
        <f>STDEV(C11:C14)</f>
        <v>1.9407902170678951E-2</v>
      </c>
      <c r="D17" s="31">
        <f>STDEV(D11:D14)</f>
        <v>0.51604493739073065</v>
      </c>
      <c r="E17" s="41" t="s">
        <v>18</v>
      </c>
      <c r="F17" s="31">
        <f>STDEV(F11:F14)</f>
        <v>0.38067675804110901</v>
      </c>
      <c r="G17" s="31">
        <f>STDEV(G11:G14)</f>
        <v>2.120534523809239E-2</v>
      </c>
      <c r="H17" s="31">
        <f>STDEV(H11:H14)</f>
        <v>0.38081877808410802</v>
      </c>
      <c r="I17" s="31">
        <f>STDEV(I11:I14)</f>
        <v>0.38081877808410819</v>
      </c>
      <c r="J17" s="42">
        <f>STDEV(J11:J14)</f>
        <v>0.49597788491179823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0.24798894245589911</v>
      </c>
    </row>
    <row r="19" spans="1:10" s="2" customFormat="1" ht="14" x14ac:dyDescent="0.15">
      <c r="A19" s="44" t="s">
        <v>36</v>
      </c>
      <c r="B19" s="3">
        <f>TTEST(B11:B14,F11:F14,2,2)</f>
        <v>5.2280270436863042E-2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3.6438209745172763E-2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0.22966280463992256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1.8151015319589081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0E6D-AA3F-4624-888C-786C0B440779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0.332031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37</v>
      </c>
      <c r="I4" s="10">
        <v>44316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37</v>
      </c>
      <c r="C10" s="21" t="s">
        <v>8</v>
      </c>
      <c r="D10" s="21" t="s">
        <v>9</v>
      </c>
      <c r="E10" s="20" t="s">
        <v>10</v>
      </c>
      <c r="F10" s="21" t="s">
        <v>37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23.444952011108398</v>
      </c>
      <c r="C11" s="24">
        <v>14.616</v>
      </c>
      <c r="D11" s="25">
        <f t="shared" ref="D11:D14" si="0">B11-C11</f>
        <v>8.8289520111083988</v>
      </c>
      <c r="E11" s="23" t="s">
        <v>12</v>
      </c>
      <c r="F11" s="24">
        <v>22.677639007568359</v>
      </c>
      <c r="G11" s="24">
        <v>14.682</v>
      </c>
      <c r="H11" s="25">
        <f t="shared" ref="H11:H14" si="1">F11-G11</f>
        <v>7.995639007568359</v>
      </c>
      <c r="I11" s="25">
        <f>H11-$D$15</f>
        <v>-0.54261405944824226</v>
      </c>
      <c r="J11" s="26">
        <f t="shared" ref="J11:J14" si="2">POWER(2,-I11)</f>
        <v>1.4566093989414626</v>
      </c>
    </row>
    <row r="12" spans="1:256" s="2" customFormat="1" ht="14" x14ac:dyDescent="0.15">
      <c r="A12" s="27" t="s">
        <v>13</v>
      </c>
      <c r="B12" s="28">
        <v>23.204051971435547</v>
      </c>
      <c r="C12" s="28">
        <v>14.62</v>
      </c>
      <c r="D12" s="25">
        <f t="shared" si="0"/>
        <v>8.5840519714355477</v>
      </c>
      <c r="E12" s="27" t="s">
        <v>13</v>
      </c>
      <c r="F12" s="28">
        <v>22.723073959350586</v>
      </c>
      <c r="G12" s="28">
        <v>14.683999999999999</v>
      </c>
      <c r="H12" s="25">
        <f t="shared" si="1"/>
        <v>8.0390739593505867</v>
      </c>
      <c r="I12" s="25">
        <f t="shared" ref="I12:I14" si="3">H12-$D$15</f>
        <v>-0.49917910766601459</v>
      </c>
      <c r="J12" s="26">
        <f t="shared" si="2"/>
        <v>1.4134091048673405</v>
      </c>
    </row>
    <row r="13" spans="1:256" s="2" customFormat="1" ht="14" x14ac:dyDescent="0.15">
      <c r="A13" s="27" t="s">
        <v>14</v>
      </c>
      <c r="B13" s="28">
        <v>23.177461624145508</v>
      </c>
      <c r="C13" s="28">
        <v>14.593</v>
      </c>
      <c r="D13" s="25">
        <f t="shared" si="0"/>
        <v>8.5844616241455078</v>
      </c>
      <c r="E13" s="27" t="s">
        <v>14</v>
      </c>
      <c r="F13" s="28">
        <v>22.965267181396484</v>
      </c>
      <c r="G13" s="28">
        <v>14.723000000000001</v>
      </c>
      <c r="H13" s="25">
        <f t="shared" si="1"/>
        <v>8.2422671813964836</v>
      </c>
      <c r="I13" s="25">
        <f t="shared" si="3"/>
        <v>-0.29598588562011763</v>
      </c>
      <c r="J13" s="26">
        <f t="shared" si="2"/>
        <v>1.2277236726149723</v>
      </c>
    </row>
    <row r="14" spans="1:256" s="2" customFormat="1" thickBot="1" x14ac:dyDescent="0.2">
      <c r="A14" s="29" t="s">
        <v>15</v>
      </c>
      <c r="B14" s="30">
        <v>22.734546661376953</v>
      </c>
      <c r="C14" s="30">
        <v>14.579000000000001</v>
      </c>
      <c r="D14" s="31">
        <f t="shared" si="0"/>
        <v>8.1555466613769525</v>
      </c>
      <c r="E14" s="29" t="s">
        <v>15</v>
      </c>
      <c r="F14" s="30">
        <v>22.632181167602539</v>
      </c>
      <c r="G14" s="30">
        <v>14.677</v>
      </c>
      <c r="H14" s="31">
        <f t="shared" si="1"/>
        <v>7.9551811676025395</v>
      </c>
      <c r="I14" s="25">
        <f t="shared" si="3"/>
        <v>-0.58307189941406179</v>
      </c>
      <c r="J14" s="32">
        <f t="shared" si="2"/>
        <v>1.4980355899780191</v>
      </c>
    </row>
    <row r="15" spans="1:256" s="2" customFormat="1" ht="14" x14ac:dyDescent="0.15">
      <c r="A15" s="33" t="s">
        <v>16</v>
      </c>
      <c r="B15" s="34">
        <f>AVERAGE(B11:B14)</f>
        <v>23.140253067016602</v>
      </c>
      <c r="C15" s="34">
        <f>AVERAGE(C11:C14)</f>
        <v>14.601999999999999</v>
      </c>
      <c r="D15" s="34">
        <f>AVERAGE(D11:D14)</f>
        <v>8.5382530670166012</v>
      </c>
      <c r="E15" s="35" t="s">
        <v>16</v>
      </c>
      <c r="F15" s="34">
        <f>AVERAGE(F11:F14)</f>
        <v>22.749540328979492</v>
      </c>
      <c r="G15" s="34">
        <f>AVERAGE(G11:G14)</f>
        <v>14.6915</v>
      </c>
      <c r="H15" s="34">
        <f>AVERAGE(H11:H14)</f>
        <v>8.0580403289794926</v>
      </c>
      <c r="I15" s="34">
        <f>AVERAGE(I11:I14)</f>
        <v>-0.48021273803710907</v>
      </c>
      <c r="J15" s="36">
        <f>AVERAGE(J11:J14)</f>
        <v>1.3989444416004486</v>
      </c>
    </row>
    <row r="16" spans="1:256" s="2" customFormat="1" ht="14" x14ac:dyDescent="0.15">
      <c r="A16" s="37" t="s">
        <v>17</v>
      </c>
      <c r="B16" s="25">
        <f>MEDIAN(B11:B14)</f>
        <v>23.190756797790527</v>
      </c>
      <c r="C16" s="25">
        <f>MEDIAN(C11:C14)</f>
        <v>14.6045</v>
      </c>
      <c r="D16" s="25">
        <f>MEDIAN(D11:D14)</f>
        <v>8.5842567977905269</v>
      </c>
      <c r="E16" s="38" t="s">
        <v>17</v>
      </c>
      <c r="F16" s="25">
        <f>MEDIAN(F11:F14)</f>
        <v>22.700356483459473</v>
      </c>
      <c r="G16" s="25">
        <f>MEDIAN(G11:G14)</f>
        <v>14.683</v>
      </c>
      <c r="H16" s="25">
        <f>MEDIAN(H11:H14)</f>
        <v>8.0173564834594728</v>
      </c>
      <c r="I16" s="25">
        <f>MEDIAN(I11:I14)</f>
        <v>-0.52089658355712842</v>
      </c>
      <c r="J16" s="39">
        <f>MEDIAN(J11:J14)</f>
        <v>1.4350092519044015</v>
      </c>
    </row>
    <row r="17" spans="1:10" s="2" customFormat="1" thickBot="1" x14ac:dyDescent="0.2">
      <c r="A17" s="40" t="s">
        <v>18</v>
      </c>
      <c r="B17" s="31">
        <f>STDEV(B11:B14)</f>
        <v>0.29602584968004159</v>
      </c>
      <c r="C17" s="31">
        <f>STDEV(C11:C14)</f>
        <v>1.9407902170678951E-2</v>
      </c>
      <c r="D17" s="31">
        <f>STDEV(D11:D14)</f>
        <v>0.28000169012086135</v>
      </c>
      <c r="E17" s="41" t="s">
        <v>18</v>
      </c>
      <c r="F17" s="31">
        <f>STDEV(F11:F14)</f>
        <v>0.14852779353244</v>
      </c>
      <c r="G17" s="31">
        <f>STDEV(G11:G14)</f>
        <v>2.120534523809239E-2</v>
      </c>
      <c r="H17" s="31">
        <f>STDEV(H11:H14)</f>
        <v>0.12750580159532318</v>
      </c>
      <c r="I17" s="31">
        <f>STDEV(I11:I14)</f>
        <v>0.12750580159532304</v>
      </c>
      <c r="J17" s="42">
        <f>STDEV(J11:J14)</f>
        <v>0.11926173067016521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5.9630865335082606E-2</v>
      </c>
    </row>
    <row r="19" spans="1:10" s="2" customFormat="1" ht="14" x14ac:dyDescent="0.15">
      <c r="A19" s="44" t="s">
        <v>37</v>
      </c>
      <c r="B19" s="3">
        <f>TTEST(B11:B14,F11:F14,2,2)</f>
        <v>5.6330692802804845E-2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2.0541853436961154E-2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0.12440218301415008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1.3949493487012361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D8C2-1652-40E6-801C-D33C678C5FF1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38</v>
      </c>
      <c r="I4" s="10">
        <v>44294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38</v>
      </c>
      <c r="C10" s="21" t="s">
        <v>8</v>
      </c>
      <c r="D10" s="21" t="s">
        <v>9</v>
      </c>
      <c r="E10" s="20" t="s">
        <v>10</v>
      </c>
      <c r="F10" s="21" t="s">
        <v>38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20.268085479736328</v>
      </c>
      <c r="C11" s="24">
        <v>14.616</v>
      </c>
      <c r="D11" s="25">
        <f t="shared" ref="D11:D14" si="0">B11-C11</f>
        <v>5.6520854797363285</v>
      </c>
      <c r="E11" s="23" t="s">
        <v>12</v>
      </c>
      <c r="F11" s="24">
        <v>20.304025650024414</v>
      </c>
      <c r="G11" s="24">
        <v>14.682</v>
      </c>
      <c r="H11" s="25">
        <f t="shared" ref="H11:H14" si="1">F11-G11</f>
        <v>5.6220256500244137</v>
      </c>
      <c r="I11" s="25">
        <f>H11-$D$15</f>
        <v>-8.3698348999023509E-2</v>
      </c>
      <c r="J11" s="26">
        <f t="shared" ref="J11:J14" si="2">POWER(2,-I11)</f>
        <v>1.0597311825843447</v>
      </c>
    </row>
    <row r="12" spans="1:256" s="2" customFormat="1" ht="14" x14ac:dyDescent="0.15">
      <c r="A12" s="27" t="s">
        <v>13</v>
      </c>
      <c r="B12" s="28">
        <v>20.247592926025391</v>
      </c>
      <c r="C12" s="28">
        <v>14.62</v>
      </c>
      <c r="D12" s="25">
        <f t="shared" si="0"/>
        <v>5.6275929260253914</v>
      </c>
      <c r="E12" s="27" t="s">
        <v>13</v>
      </c>
      <c r="F12" s="28">
        <v>20.154569625854492</v>
      </c>
      <c r="G12" s="28">
        <v>14.683999999999999</v>
      </c>
      <c r="H12" s="25">
        <f t="shared" si="1"/>
        <v>5.4705696258544929</v>
      </c>
      <c r="I12" s="25">
        <f t="shared" ref="I12:I14" si="3">H12-$D$15</f>
        <v>-0.23515437316894428</v>
      </c>
      <c r="J12" s="26">
        <f t="shared" si="2"/>
        <v>1.1770326768928543</v>
      </c>
    </row>
    <row r="13" spans="1:256" s="2" customFormat="1" ht="14" x14ac:dyDescent="0.15">
      <c r="A13" s="27" t="s">
        <v>14</v>
      </c>
      <c r="B13" s="28">
        <v>20.545028686523438</v>
      </c>
      <c r="C13" s="28">
        <v>14.593</v>
      </c>
      <c r="D13" s="25">
        <f t="shared" si="0"/>
        <v>5.9520286865234375</v>
      </c>
      <c r="E13" s="27" t="s">
        <v>14</v>
      </c>
      <c r="F13" s="28">
        <v>20.46733283996582</v>
      </c>
      <c r="G13" s="28">
        <v>14.723000000000001</v>
      </c>
      <c r="H13" s="25">
        <f t="shared" si="1"/>
        <v>5.7443328399658196</v>
      </c>
      <c r="I13" s="25">
        <f t="shared" si="3"/>
        <v>3.8608840942382372E-2</v>
      </c>
      <c r="J13" s="26">
        <f t="shared" si="2"/>
        <v>0.9735933095069943</v>
      </c>
    </row>
    <row r="14" spans="1:256" s="2" customFormat="1" thickBot="1" x14ac:dyDescent="0.2">
      <c r="A14" s="29" t="s">
        <v>15</v>
      </c>
      <c r="B14" s="30">
        <v>20.170188903808594</v>
      </c>
      <c r="C14" s="30">
        <v>14.579000000000001</v>
      </c>
      <c r="D14" s="31">
        <f t="shared" si="0"/>
        <v>5.5911889038085931</v>
      </c>
      <c r="E14" s="29" t="s">
        <v>15</v>
      </c>
      <c r="F14" s="30">
        <v>20.252214431762695</v>
      </c>
      <c r="G14" s="30">
        <v>14.677</v>
      </c>
      <c r="H14" s="31">
        <f t="shared" si="1"/>
        <v>5.5752144317626957</v>
      </c>
      <c r="I14" s="25">
        <f t="shared" si="3"/>
        <v>-0.13050956726074148</v>
      </c>
      <c r="J14" s="32">
        <f t="shared" si="2"/>
        <v>1.0946802796546757</v>
      </c>
    </row>
    <row r="15" spans="1:256" s="2" customFormat="1" ht="14" x14ac:dyDescent="0.15">
      <c r="A15" s="33" t="s">
        <v>16</v>
      </c>
      <c r="B15" s="34">
        <f>AVERAGE(B11:B14)</f>
        <v>20.307723999023438</v>
      </c>
      <c r="C15" s="34">
        <f>AVERAGE(C11:C14)</f>
        <v>14.601999999999999</v>
      </c>
      <c r="D15" s="34">
        <f>AVERAGE(D11:D14)</f>
        <v>5.7057239990234372</v>
      </c>
      <c r="E15" s="35" t="s">
        <v>16</v>
      </c>
      <c r="F15" s="34">
        <f>AVERAGE(F11:F14)</f>
        <v>20.294535636901855</v>
      </c>
      <c r="G15" s="34">
        <f>AVERAGE(G11:G14)</f>
        <v>14.6915</v>
      </c>
      <c r="H15" s="34">
        <f>AVERAGE(H11:H14)</f>
        <v>5.6030356369018559</v>
      </c>
      <c r="I15" s="34">
        <f>AVERAGE(I11:I14)</f>
        <v>-0.10268836212158172</v>
      </c>
      <c r="J15" s="36">
        <f>AVERAGE(J11:J14)</f>
        <v>1.0762593621597172</v>
      </c>
    </row>
    <row r="16" spans="1:256" s="2" customFormat="1" ht="14" x14ac:dyDescent="0.15">
      <c r="A16" s="37" t="s">
        <v>17</v>
      </c>
      <c r="B16" s="25">
        <f>MEDIAN(B11:B14)</f>
        <v>20.257839202880859</v>
      </c>
      <c r="C16" s="25">
        <f>MEDIAN(C11:C14)</f>
        <v>14.6045</v>
      </c>
      <c r="D16" s="25">
        <f>MEDIAN(D11:D14)</f>
        <v>5.6398392028808599</v>
      </c>
      <c r="E16" s="38" t="s">
        <v>17</v>
      </c>
      <c r="F16" s="25">
        <f>MEDIAN(F11:F14)</f>
        <v>20.278120040893555</v>
      </c>
      <c r="G16" s="25">
        <f>MEDIAN(G11:G14)</f>
        <v>14.683</v>
      </c>
      <c r="H16" s="25">
        <f>MEDIAN(H11:H14)</f>
        <v>5.5986200408935547</v>
      </c>
      <c r="I16" s="25">
        <f>MEDIAN(I11:I14)</f>
        <v>-0.10710395812988249</v>
      </c>
      <c r="J16" s="39">
        <f>MEDIAN(J11:J14)</f>
        <v>1.0772057311195102</v>
      </c>
    </row>
    <row r="17" spans="1:10" s="2" customFormat="1" thickBot="1" x14ac:dyDescent="0.2">
      <c r="A17" s="40" t="s">
        <v>18</v>
      </c>
      <c r="B17" s="31">
        <f>STDEV(B11:B14)</f>
        <v>0.16372372590882053</v>
      </c>
      <c r="C17" s="31">
        <f>STDEV(C11:C14)</f>
        <v>1.9407902170678951E-2</v>
      </c>
      <c r="D17" s="31">
        <f>STDEV(D11:D14)</f>
        <v>0.16609820633136058</v>
      </c>
      <c r="E17" s="41" t="s">
        <v>18</v>
      </c>
      <c r="F17" s="31">
        <f>STDEV(F11:F14)</f>
        <v>0.13080583879518648</v>
      </c>
      <c r="G17" s="31">
        <f>STDEV(G11:G14)</f>
        <v>2.120534523809239E-2</v>
      </c>
      <c r="H17" s="31">
        <f>STDEV(H11:H14)</f>
        <v>0.11350004953051669</v>
      </c>
      <c r="I17" s="31">
        <f>STDEV(I11:I14)</f>
        <v>0.11350004953051668</v>
      </c>
      <c r="J17" s="42">
        <f>STDEV(J11:J14)</f>
        <v>8.4277498481756488E-2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4.2138749240878244E-2</v>
      </c>
    </row>
    <row r="19" spans="1:10" s="2" customFormat="1" ht="14" x14ac:dyDescent="0.15">
      <c r="A19" s="44" t="s">
        <v>38</v>
      </c>
      <c r="B19" s="3">
        <f>TTEST(B11:B14,F11:F14,2,2)</f>
        <v>0.90394901234760172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0.34669097602781662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1.1689258462852265E-4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1.0737724999846872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1DF9-1B32-43FC-A398-B869B8D2284F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39</v>
      </c>
      <c r="I4" s="10">
        <v>44294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39</v>
      </c>
      <c r="C10" s="21" t="s">
        <v>8</v>
      </c>
      <c r="D10" s="21" t="s">
        <v>9</v>
      </c>
      <c r="E10" s="20" t="s">
        <v>10</v>
      </c>
      <c r="F10" s="21" t="s">
        <v>39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17.639177322387695</v>
      </c>
      <c r="C11" s="24">
        <v>14.616</v>
      </c>
      <c r="D11" s="25">
        <f t="shared" ref="D11:D14" si="0">B11-C11</f>
        <v>3.0231773223876957</v>
      </c>
      <c r="E11" s="23" t="s">
        <v>12</v>
      </c>
      <c r="F11" s="24">
        <v>16.579254150390625</v>
      </c>
      <c r="G11" s="24">
        <v>14.682</v>
      </c>
      <c r="H11" s="25">
        <f t="shared" ref="H11:H14" si="1">F11-G11</f>
        <v>1.8972541503906246</v>
      </c>
      <c r="I11" s="25">
        <f>H11-$D$15</f>
        <v>-1.1805849838256841</v>
      </c>
      <c r="J11" s="26">
        <f t="shared" ref="J11:J14" si="2">POWER(2,-I11)</f>
        <v>2.2666866801438088</v>
      </c>
    </row>
    <row r="12" spans="1:256" s="2" customFormat="1" ht="14" x14ac:dyDescent="0.15">
      <c r="A12" s="27" t="s">
        <v>13</v>
      </c>
      <c r="B12" s="28">
        <v>17.555633544921875</v>
      </c>
      <c r="C12" s="28">
        <v>14.62</v>
      </c>
      <c r="D12" s="25">
        <f t="shared" si="0"/>
        <v>2.9356335449218758</v>
      </c>
      <c r="E12" s="27" t="s">
        <v>13</v>
      </c>
      <c r="F12" s="28">
        <v>16.739580154418945</v>
      </c>
      <c r="G12" s="28">
        <v>14.683999999999999</v>
      </c>
      <c r="H12" s="25">
        <f t="shared" si="1"/>
        <v>2.055580154418946</v>
      </c>
      <c r="I12" s="25">
        <f t="shared" ref="I12:I14" si="3">H12-$D$15</f>
        <v>-1.0222589797973627</v>
      </c>
      <c r="J12" s="26">
        <f t="shared" si="2"/>
        <v>2.0310967734647893</v>
      </c>
    </row>
    <row r="13" spans="1:256" s="2" customFormat="1" ht="14" x14ac:dyDescent="0.15">
      <c r="A13" s="27" t="s">
        <v>14</v>
      </c>
      <c r="B13" s="28">
        <v>17.819156646728516</v>
      </c>
      <c r="C13" s="28">
        <v>14.593</v>
      </c>
      <c r="D13" s="25">
        <f t="shared" si="0"/>
        <v>3.2261566467285157</v>
      </c>
      <c r="E13" s="27" t="s">
        <v>14</v>
      </c>
      <c r="F13" s="28">
        <v>16.783939361572266</v>
      </c>
      <c r="G13" s="28">
        <v>14.723000000000001</v>
      </c>
      <c r="H13" s="25">
        <f t="shared" si="1"/>
        <v>2.0609393615722649</v>
      </c>
      <c r="I13" s="25">
        <f t="shared" si="3"/>
        <v>-1.0168997726440439</v>
      </c>
      <c r="J13" s="26">
        <f t="shared" si="2"/>
        <v>2.023565815380469</v>
      </c>
    </row>
    <row r="14" spans="1:256" s="2" customFormat="1" thickBot="1" x14ac:dyDescent="0.2">
      <c r="A14" s="29" t="s">
        <v>15</v>
      </c>
      <c r="B14" s="30">
        <v>17.705389022827148</v>
      </c>
      <c r="C14" s="30">
        <v>14.579000000000001</v>
      </c>
      <c r="D14" s="31">
        <f t="shared" si="0"/>
        <v>3.1263890228271478</v>
      </c>
      <c r="E14" s="29" t="s">
        <v>15</v>
      </c>
      <c r="F14" s="30">
        <v>16.784336090087891</v>
      </c>
      <c r="G14" s="30">
        <v>14.677</v>
      </c>
      <c r="H14" s="31">
        <f t="shared" si="1"/>
        <v>2.107336090087891</v>
      </c>
      <c r="I14" s="25">
        <f t="shared" si="3"/>
        <v>-0.9705030441284177</v>
      </c>
      <c r="J14" s="32">
        <f t="shared" si="2"/>
        <v>1.9595237298942523</v>
      </c>
    </row>
    <row r="15" spans="1:256" s="2" customFormat="1" ht="14" x14ac:dyDescent="0.15">
      <c r="A15" s="33" t="s">
        <v>16</v>
      </c>
      <c r="B15" s="34">
        <f>AVERAGE(B11:B14)</f>
        <v>17.679839134216309</v>
      </c>
      <c r="C15" s="34">
        <f>AVERAGE(C11:C14)</f>
        <v>14.601999999999999</v>
      </c>
      <c r="D15" s="34">
        <f>AVERAGE(D11:D14)</f>
        <v>3.0778391342163087</v>
      </c>
      <c r="E15" s="35" t="s">
        <v>16</v>
      </c>
      <c r="F15" s="34">
        <f>AVERAGE(F11:F14)</f>
        <v>16.721777439117432</v>
      </c>
      <c r="G15" s="34">
        <f>AVERAGE(G11:G14)</f>
        <v>14.6915</v>
      </c>
      <c r="H15" s="34">
        <f>AVERAGE(H11:H14)</f>
        <v>2.0302774391174316</v>
      </c>
      <c r="I15" s="34">
        <f>AVERAGE(I11:I14)</f>
        <v>-1.0475616950988771</v>
      </c>
      <c r="J15" s="36">
        <f>AVERAGE(J11:J14)</f>
        <v>2.0702182497208299</v>
      </c>
    </row>
    <row r="16" spans="1:256" s="2" customFormat="1" ht="14" x14ac:dyDescent="0.15">
      <c r="A16" s="37" t="s">
        <v>17</v>
      </c>
      <c r="B16" s="25">
        <f>MEDIAN(B11:B14)</f>
        <v>17.672283172607422</v>
      </c>
      <c r="C16" s="25">
        <f>MEDIAN(C11:C14)</f>
        <v>14.6045</v>
      </c>
      <c r="D16" s="25">
        <f>MEDIAN(D11:D14)</f>
        <v>3.0747831726074217</v>
      </c>
      <c r="E16" s="38" t="s">
        <v>17</v>
      </c>
      <c r="F16" s="25">
        <f>MEDIAN(F11:F14)</f>
        <v>16.761759757995605</v>
      </c>
      <c r="G16" s="25">
        <f>MEDIAN(G11:G14)</f>
        <v>14.683</v>
      </c>
      <c r="H16" s="25">
        <f>MEDIAN(H11:H14)</f>
        <v>2.0582597579956055</v>
      </c>
      <c r="I16" s="25">
        <f>MEDIAN(I11:I14)</f>
        <v>-1.0195793762207033</v>
      </c>
      <c r="J16" s="39">
        <f>MEDIAN(J11:J14)</f>
        <v>2.0273312944226292</v>
      </c>
    </row>
    <row r="17" spans="1:10" s="2" customFormat="1" thickBot="1" x14ac:dyDescent="0.2">
      <c r="A17" s="40" t="s">
        <v>18</v>
      </c>
      <c r="B17" s="31">
        <f>STDEV(B11:B14)</f>
        <v>0.11126930911648303</v>
      </c>
      <c r="C17" s="31">
        <f>STDEV(C11:C14)</f>
        <v>1.9407902170678951E-2</v>
      </c>
      <c r="D17" s="31">
        <f>STDEV(D11:D14)</f>
        <v>0.12591732671465722</v>
      </c>
      <c r="E17" s="41" t="s">
        <v>18</v>
      </c>
      <c r="F17" s="31">
        <f>STDEV(F11:F14)</f>
        <v>9.7309667070536454E-2</v>
      </c>
      <c r="G17" s="31">
        <f>STDEV(G11:G14)</f>
        <v>2.120534523809239E-2</v>
      </c>
      <c r="H17" s="31">
        <f>STDEV(H11:H14)</f>
        <v>9.1676263600669369E-2</v>
      </c>
      <c r="I17" s="31">
        <f>STDEV(I11:I14)</f>
        <v>9.1676263600669369E-2</v>
      </c>
      <c r="J17" s="42">
        <f>STDEV(J11:J14)</f>
        <v>0.13485802461210716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6.7429012306053582E-2</v>
      </c>
    </row>
    <row r="19" spans="1:10" s="2" customFormat="1" ht="14" x14ac:dyDescent="0.15">
      <c r="A19" s="44" t="s">
        <v>39</v>
      </c>
      <c r="B19" s="3">
        <f>TTEST(B11:B14,F11:F14,2,2)</f>
        <v>1.2974909085176245E-5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1.0459179197376243E-5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0.91371695815051468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2.0670333920775144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C16B-C61E-4E68-A256-70EEDC507002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1.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40</v>
      </c>
      <c r="I4" s="10">
        <v>44294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40</v>
      </c>
      <c r="C10" s="21" t="s">
        <v>8</v>
      </c>
      <c r="D10" s="21" t="s">
        <v>9</v>
      </c>
      <c r="E10" s="20" t="s">
        <v>10</v>
      </c>
      <c r="F10" s="21" t="s">
        <v>40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27.906597137451172</v>
      </c>
      <c r="C11" s="24">
        <v>14.616</v>
      </c>
      <c r="D11" s="25">
        <f t="shared" ref="D11:D14" si="0">B11-C11</f>
        <v>13.290597137451172</v>
      </c>
      <c r="E11" s="23" t="s">
        <v>12</v>
      </c>
      <c r="F11" s="24">
        <v>28.203641891479492</v>
      </c>
      <c r="G11" s="24">
        <v>14.682</v>
      </c>
      <c r="H11" s="25">
        <f t="shared" ref="H11:H14" si="1">F11-G11</f>
        <v>13.521641891479492</v>
      </c>
      <c r="I11" s="25">
        <f>H11-$D$15</f>
        <v>0.17226640701293761</v>
      </c>
      <c r="J11" s="26">
        <f t="shared" ref="J11:J14" si="2">POWER(2,-I11)</f>
        <v>0.88744744674042186</v>
      </c>
    </row>
    <row r="12" spans="1:256" s="2" customFormat="1" ht="14" x14ac:dyDescent="0.15">
      <c r="A12" s="27" t="s">
        <v>13</v>
      </c>
      <c r="B12" s="28">
        <v>27.958114624023438</v>
      </c>
      <c r="C12" s="28">
        <v>14.62</v>
      </c>
      <c r="D12" s="25">
        <f t="shared" si="0"/>
        <v>13.338114624023438</v>
      </c>
      <c r="E12" s="27" t="s">
        <v>13</v>
      </c>
      <c r="F12" s="28">
        <v>27.983467102050781</v>
      </c>
      <c r="G12" s="28">
        <v>14.683999999999999</v>
      </c>
      <c r="H12" s="25">
        <f t="shared" si="1"/>
        <v>13.299467102050782</v>
      </c>
      <c r="I12" s="25">
        <f t="shared" ref="I12:I14" si="3">H12-$D$15</f>
        <v>-4.9908382415772223E-2</v>
      </c>
      <c r="J12" s="26">
        <f t="shared" si="2"/>
        <v>1.0351991819783484</v>
      </c>
    </row>
    <row r="13" spans="1:256" s="2" customFormat="1" ht="14" x14ac:dyDescent="0.15">
      <c r="A13" s="27" t="s">
        <v>14</v>
      </c>
      <c r="B13" s="28">
        <v>28.198328018188477</v>
      </c>
      <c r="C13" s="28">
        <v>14.593</v>
      </c>
      <c r="D13" s="25">
        <f t="shared" si="0"/>
        <v>13.605328018188477</v>
      </c>
      <c r="E13" s="27" t="s">
        <v>14</v>
      </c>
      <c r="F13" s="28">
        <v>27.905244827270508</v>
      </c>
      <c r="G13" s="28">
        <v>14.723000000000001</v>
      </c>
      <c r="H13" s="25">
        <f t="shared" si="1"/>
        <v>13.182244827270507</v>
      </c>
      <c r="I13" s="25">
        <f t="shared" si="3"/>
        <v>-0.16713065719604714</v>
      </c>
      <c r="J13" s="26">
        <f t="shared" si="2"/>
        <v>1.1228231055697961</v>
      </c>
    </row>
    <row r="14" spans="1:256" s="2" customFormat="1" thickBot="1" x14ac:dyDescent="0.2">
      <c r="A14" s="29" t="s">
        <v>15</v>
      </c>
      <c r="B14" s="30">
        <v>27.742462158203125</v>
      </c>
      <c r="C14" s="30">
        <v>14.579000000000001</v>
      </c>
      <c r="D14" s="31">
        <f t="shared" si="0"/>
        <v>13.163462158203124</v>
      </c>
      <c r="E14" s="29" t="s">
        <v>15</v>
      </c>
      <c r="F14" s="30">
        <v>27.925409317016602</v>
      </c>
      <c r="G14" s="30">
        <v>14.677</v>
      </c>
      <c r="H14" s="31">
        <f t="shared" si="1"/>
        <v>13.248409317016602</v>
      </c>
      <c r="I14" s="25">
        <f t="shared" si="3"/>
        <v>-0.10096616744995224</v>
      </c>
      <c r="J14" s="32">
        <f t="shared" si="2"/>
        <v>1.0724914655935878</v>
      </c>
    </row>
    <row r="15" spans="1:256" s="2" customFormat="1" ht="14" x14ac:dyDescent="0.15">
      <c r="A15" s="33" t="s">
        <v>16</v>
      </c>
      <c r="B15" s="34">
        <f>AVERAGE(B11:B14)</f>
        <v>27.951375484466553</v>
      </c>
      <c r="C15" s="34">
        <f>AVERAGE(C11:C14)</f>
        <v>14.601999999999999</v>
      </c>
      <c r="D15" s="34">
        <f>AVERAGE(D11:D14)</f>
        <v>13.349375484466554</v>
      </c>
      <c r="E15" s="35" t="s">
        <v>16</v>
      </c>
      <c r="F15" s="34">
        <f>AVERAGE(F11:F14)</f>
        <v>28.004440784454346</v>
      </c>
      <c r="G15" s="34">
        <f>AVERAGE(G11:G14)</f>
        <v>14.6915</v>
      </c>
      <c r="H15" s="34">
        <f>AVERAGE(H11:H14)</f>
        <v>13.312940784454346</v>
      </c>
      <c r="I15" s="34">
        <f>AVERAGE(I11:I14)</f>
        <v>-3.6434700012208499E-2</v>
      </c>
      <c r="J15" s="36">
        <f>AVERAGE(J11:J14)</f>
        <v>1.0294902999705386</v>
      </c>
    </row>
    <row r="16" spans="1:256" s="2" customFormat="1" ht="14" x14ac:dyDescent="0.15">
      <c r="A16" s="37" t="s">
        <v>17</v>
      </c>
      <c r="B16" s="25">
        <f>MEDIAN(B11:B14)</f>
        <v>27.932355880737305</v>
      </c>
      <c r="C16" s="25">
        <f>MEDIAN(C11:C14)</f>
        <v>14.6045</v>
      </c>
      <c r="D16" s="25">
        <f>MEDIAN(D11:D14)</f>
        <v>13.314355880737306</v>
      </c>
      <c r="E16" s="38" t="s">
        <v>17</v>
      </c>
      <c r="F16" s="25">
        <f>MEDIAN(F11:F14)</f>
        <v>27.954438209533691</v>
      </c>
      <c r="G16" s="25">
        <f>MEDIAN(G11:G14)</f>
        <v>14.683</v>
      </c>
      <c r="H16" s="25">
        <f>MEDIAN(H11:H14)</f>
        <v>13.273938209533693</v>
      </c>
      <c r="I16" s="25">
        <f>MEDIAN(I11:I14)</f>
        <v>-7.5437274932862231E-2</v>
      </c>
      <c r="J16" s="39">
        <f>MEDIAN(J11:J14)</f>
        <v>1.0538453237859682</v>
      </c>
    </row>
    <row r="17" spans="1:10" s="2" customFormat="1" thickBot="1" x14ac:dyDescent="0.2">
      <c r="A17" s="40" t="s">
        <v>18</v>
      </c>
      <c r="B17" s="31">
        <f>STDEV(B11:B14)</f>
        <v>0.18857434269232243</v>
      </c>
      <c r="C17" s="31">
        <f>STDEV(C11:C14)</f>
        <v>1.9407902170678951E-2</v>
      </c>
      <c r="D17" s="31">
        <f>STDEV(D11:D14)</f>
        <v>0.18588272777639878</v>
      </c>
      <c r="E17" s="41" t="s">
        <v>18</v>
      </c>
      <c r="F17" s="31">
        <f>STDEV(F11:F14)</f>
        <v>0.13687803227763329</v>
      </c>
      <c r="G17" s="31">
        <f>STDEV(G11:G14)</f>
        <v>2.120534523809239E-2</v>
      </c>
      <c r="H17" s="31">
        <f>STDEV(H11:H14)</f>
        <v>0.14717725787283617</v>
      </c>
      <c r="I17" s="31">
        <f>STDEV(I11:I14)</f>
        <v>0.14717725787283617</v>
      </c>
      <c r="J17" s="42">
        <f>STDEV(J11:J14)</f>
        <v>0.10127335341128531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5.0636676705642654E-2</v>
      </c>
    </row>
    <row r="19" spans="1:10" s="2" customFormat="1" ht="14" x14ac:dyDescent="0.15">
      <c r="A19" s="44" t="s">
        <v>40</v>
      </c>
      <c r="B19" s="3">
        <f>TTEST(B11:B14,F11:F14,2,2)</f>
        <v>0.66479100905842015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0.76896988016604206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1.2263914121514468E-2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1.025576208821227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DA1A-D196-4376-AE67-19AEF0590395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0.332031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41</v>
      </c>
      <c r="I4" s="10">
        <v>44293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41</v>
      </c>
      <c r="C10" s="21" t="s">
        <v>8</v>
      </c>
      <c r="D10" s="21" t="s">
        <v>9</v>
      </c>
      <c r="E10" s="20" t="s">
        <v>10</v>
      </c>
      <c r="F10" s="21" t="s">
        <v>41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23.62089729309082</v>
      </c>
      <c r="C11" s="24">
        <v>14.616</v>
      </c>
      <c r="D11" s="25">
        <f t="shared" ref="D11:D14" si="0">B11-C11</f>
        <v>9.0048972930908207</v>
      </c>
      <c r="E11" s="23" t="s">
        <v>12</v>
      </c>
      <c r="F11" s="24">
        <v>21.108804702758789</v>
      </c>
      <c r="G11" s="24">
        <v>14.682</v>
      </c>
      <c r="H11" s="25">
        <f t="shared" ref="H11:H14" si="1">F11-G11</f>
        <v>6.4268047027587887</v>
      </c>
      <c r="I11" s="25">
        <f>H11-$D$15</f>
        <v>-2.5555845069885255</v>
      </c>
      <c r="J11" s="26">
        <f t="shared" ref="J11:J14" si="2">POWER(2,-I11)</f>
        <v>5.8790559464860586</v>
      </c>
    </row>
    <row r="12" spans="1:256" s="2" customFormat="1" ht="14" x14ac:dyDescent="0.15">
      <c r="A12" s="27" t="s">
        <v>13</v>
      </c>
      <c r="B12" s="28">
        <v>23.649473190307617</v>
      </c>
      <c r="C12" s="28">
        <v>14.62</v>
      </c>
      <c r="D12" s="25">
        <f t="shared" si="0"/>
        <v>9.029473190307618</v>
      </c>
      <c r="E12" s="27" t="s">
        <v>13</v>
      </c>
      <c r="F12" s="28">
        <v>21.188510894775391</v>
      </c>
      <c r="G12" s="28">
        <v>14.683999999999999</v>
      </c>
      <c r="H12" s="25">
        <f t="shared" si="1"/>
        <v>6.5045108947753913</v>
      </c>
      <c r="I12" s="25">
        <f t="shared" ref="I12:I14" si="3">H12-$D$15</f>
        <v>-2.4778783149719228</v>
      </c>
      <c r="J12" s="26">
        <f t="shared" si="2"/>
        <v>5.5707760322227902</v>
      </c>
    </row>
    <row r="13" spans="1:256" s="2" customFormat="1" ht="14" x14ac:dyDescent="0.15">
      <c r="A13" s="27" t="s">
        <v>14</v>
      </c>
      <c r="B13" s="28">
        <v>23.539093017578125</v>
      </c>
      <c r="C13" s="28">
        <v>14.593</v>
      </c>
      <c r="D13" s="25">
        <f t="shared" si="0"/>
        <v>8.946093017578125</v>
      </c>
      <c r="E13" s="27" t="s">
        <v>14</v>
      </c>
      <c r="F13" s="28">
        <v>21.273319244384766</v>
      </c>
      <c r="G13" s="28">
        <v>14.723000000000001</v>
      </c>
      <c r="H13" s="25">
        <f t="shared" si="1"/>
        <v>6.5503192443847649</v>
      </c>
      <c r="I13" s="25">
        <f t="shared" si="3"/>
        <v>-2.4320699653625493</v>
      </c>
      <c r="J13" s="26">
        <f t="shared" si="2"/>
        <v>5.3966718495962009</v>
      </c>
    </row>
    <row r="14" spans="1:256" s="2" customFormat="1" thickBot="1" x14ac:dyDescent="0.2">
      <c r="A14" s="29" t="s">
        <v>15</v>
      </c>
      <c r="B14" s="30">
        <v>23.528093338012695</v>
      </c>
      <c r="C14" s="30">
        <v>14.579000000000001</v>
      </c>
      <c r="D14" s="31">
        <f t="shared" si="0"/>
        <v>8.9490933380126947</v>
      </c>
      <c r="E14" s="29" t="s">
        <v>15</v>
      </c>
      <c r="F14" s="30">
        <v>21.727546691894531</v>
      </c>
      <c r="G14" s="30">
        <v>14.677</v>
      </c>
      <c r="H14" s="31">
        <f t="shared" si="1"/>
        <v>7.0505466918945316</v>
      </c>
      <c r="I14" s="25">
        <f t="shared" si="3"/>
        <v>-1.9318425178527825</v>
      </c>
      <c r="J14" s="32">
        <f t="shared" si="2"/>
        <v>3.815421694487894</v>
      </c>
    </row>
    <row r="15" spans="1:256" s="2" customFormat="1" ht="14" x14ac:dyDescent="0.15">
      <c r="A15" s="33" t="s">
        <v>16</v>
      </c>
      <c r="B15" s="34">
        <f>AVERAGE(B11:B14)</f>
        <v>23.584389209747314</v>
      </c>
      <c r="C15" s="34">
        <f>AVERAGE(C11:C14)</f>
        <v>14.601999999999999</v>
      </c>
      <c r="D15" s="34">
        <f>AVERAGE(D11:D14)</f>
        <v>8.9823892097473141</v>
      </c>
      <c r="E15" s="35" t="s">
        <v>16</v>
      </c>
      <c r="F15" s="34">
        <f>AVERAGE(F11:F14)</f>
        <v>21.324545383453369</v>
      </c>
      <c r="G15" s="34">
        <f>AVERAGE(G11:G14)</f>
        <v>14.6915</v>
      </c>
      <c r="H15" s="34">
        <f>AVERAGE(H11:H14)</f>
        <v>6.6330453834533696</v>
      </c>
      <c r="I15" s="34">
        <f>AVERAGE(I11:I14)</f>
        <v>-2.349343826293945</v>
      </c>
      <c r="J15" s="36">
        <f>AVERAGE(J11:J14)</f>
        <v>5.1654813806982363</v>
      </c>
    </row>
    <row r="16" spans="1:256" s="2" customFormat="1" ht="14" x14ac:dyDescent="0.15">
      <c r="A16" s="37" t="s">
        <v>17</v>
      </c>
      <c r="B16" s="25">
        <f>MEDIAN(B11:B14)</f>
        <v>23.579995155334473</v>
      </c>
      <c r="C16" s="25">
        <f>MEDIAN(C11:C14)</f>
        <v>14.6045</v>
      </c>
      <c r="D16" s="25">
        <f>MEDIAN(D11:D14)</f>
        <v>8.9769953155517577</v>
      </c>
      <c r="E16" s="38" t="s">
        <v>17</v>
      </c>
      <c r="F16" s="25">
        <f>MEDIAN(F11:F14)</f>
        <v>21.230915069580078</v>
      </c>
      <c r="G16" s="25">
        <f>MEDIAN(G11:G14)</f>
        <v>14.683</v>
      </c>
      <c r="H16" s="25">
        <f>MEDIAN(H11:H14)</f>
        <v>6.5274150695800781</v>
      </c>
      <c r="I16" s="25">
        <f>MEDIAN(I11:I14)</f>
        <v>-2.454974140167236</v>
      </c>
      <c r="J16" s="39">
        <f>MEDIAN(J11:J14)</f>
        <v>5.4837239409094956</v>
      </c>
    </row>
    <row r="17" spans="1:10" s="2" customFormat="1" thickBot="1" x14ac:dyDescent="0.2">
      <c r="A17" s="40" t="s">
        <v>18</v>
      </c>
      <c r="B17" s="31">
        <f>STDEV(B11:B14)</f>
        <v>5.9971478983427515E-2</v>
      </c>
      <c r="C17" s="31">
        <f>STDEV(C11:C14)</f>
        <v>1.9407902170678951E-2</v>
      </c>
      <c r="D17" s="31">
        <f>STDEV(D11:D14)</f>
        <v>4.14308406936678E-2</v>
      </c>
      <c r="E17" s="41" t="s">
        <v>18</v>
      </c>
      <c r="F17" s="31">
        <f>STDEV(F11:F14)</f>
        <v>0.27693777601090852</v>
      </c>
      <c r="G17" s="31">
        <f>STDEV(G11:G14)</f>
        <v>2.120534523809239E-2</v>
      </c>
      <c r="H17" s="31">
        <f>STDEV(H11:H14)</f>
        <v>0.28296483279043344</v>
      </c>
      <c r="I17" s="31">
        <f>STDEV(I11:I14)</f>
        <v>0.28296483279043405</v>
      </c>
      <c r="J17" s="42">
        <f>STDEV(J11:J14)</f>
        <v>0.92187537204210279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0.4609376860210514</v>
      </c>
    </row>
    <row r="19" spans="1:10" s="2" customFormat="1" ht="14" x14ac:dyDescent="0.15">
      <c r="A19" s="44" t="s">
        <v>41</v>
      </c>
      <c r="B19" s="3">
        <f>TTEST(B11:B14,F11:F14,2,2)</f>
        <v>3.8554462486939263E-6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3.2389681187724428E-6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4.2699221447925826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5.0959242286066209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A8DD-2429-4FC7-AF15-648B08EF75B6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1.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42</v>
      </c>
      <c r="I4" s="10">
        <v>44294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42</v>
      </c>
      <c r="C10" s="21" t="s">
        <v>8</v>
      </c>
      <c r="D10" s="21" t="s">
        <v>9</v>
      </c>
      <c r="E10" s="20" t="s">
        <v>10</v>
      </c>
      <c r="F10" s="21" t="s">
        <v>42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/>
      <c r="C11" s="24"/>
      <c r="D11" s="25"/>
      <c r="E11" s="23" t="s">
        <v>12</v>
      </c>
      <c r="F11" s="24">
        <v>29.055580139160156</v>
      </c>
      <c r="G11" s="24">
        <v>14.682</v>
      </c>
      <c r="H11" s="25">
        <f t="shared" ref="H11:H14" si="0">F11-G11</f>
        <v>14.373580139160156</v>
      </c>
      <c r="I11" s="25">
        <f>H11-$D$15</f>
        <v>1.5572381642659501</v>
      </c>
      <c r="J11" s="26">
        <f t="shared" ref="J11:J14" si="1">POWER(2,-I11)</f>
        <v>0.33980096052183878</v>
      </c>
    </row>
    <row r="12" spans="1:256" s="2" customFormat="1" ht="14" x14ac:dyDescent="0.15">
      <c r="A12" s="27" t="s">
        <v>13</v>
      </c>
      <c r="B12" s="28">
        <v>27.836454391479492</v>
      </c>
      <c r="C12" s="28">
        <v>14.62</v>
      </c>
      <c r="D12" s="25">
        <f t="shared" ref="D12:D14" si="2">B12-C12</f>
        <v>13.216454391479493</v>
      </c>
      <c r="E12" s="27" t="s">
        <v>13</v>
      </c>
      <c r="F12" s="28">
        <v>28.908754348754883</v>
      </c>
      <c r="G12" s="28">
        <v>14.683999999999999</v>
      </c>
      <c r="H12" s="25">
        <f t="shared" si="0"/>
        <v>14.224754348754884</v>
      </c>
      <c r="I12" s="25">
        <f t="shared" ref="I12:I14" si="3">H12-$D$15</f>
        <v>1.4084123738606777</v>
      </c>
      <c r="J12" s="26">
        <f t="shared" si="1"/>
        <v>0.37672603022020951</v>
      </c>
    </row>
    <row r="13" spans="1:256" s="2" customFormat="1" ht="14" x14ac:dyDescent="0.15">
      <c r="A13" s="27" t="s">
        <v>14</v>
      </c>
      <c r="B13" s="28">
        <v>27.413110733032227</v>
      </c>
      <c r="C13" s="28">
        <v>14.593</v>
      </c>
      <c r="D13" s="25">
        <f t="shared" si="2"/>
        <v>12.820110733032227</v>
      </c>
      <c r="E13" s="27" t="s">
        <v>14</v>
      </c>
      <c r="F13" s="28">
        <v>29.390653610229492</v>
      </c>
      <c r="G13" s="28">
        <v>14.723000000000001</v>
      </c>
      <c r="H13" s="25">
        <f t="shared" si="0"/>
        <v>14.667653610229491</v>
      </c>
      <c r="I13" s="25">
        <f t="shared" si="3"/>
        <v>1.8513116353352856</v>
      </c>
      <c r="J13" s="26">
        <f t="shared" si="1"/>
        <v>0.27714028959512593</v>
      </c>
    </row>
    <row r="14" spans="1:256" s="2" customFormat="1" thickBot="1" x14ac:dyDescent="0.2">
      <c r="A14" s="29" t="s">
        <v>15</v>
      </c>
      <c r="B14" s="30">
        <v>26.991460800170898</v>
      </c>
      <c r="C14" s="30">
        <v>14.579000000000001</v>
      </c>
      <c r="D14" s="31">
        <f t="shared" si="2"/>
        <v>12.412460800170898</v>
      </c>
      <c r="E14" s="29" t="s">
        <v>15</v>
      </c>
      <c r="F14" s="30">
        <v>28.809444427490234</v>
      </c>
      <c r="G14" s="30">
        <v>14.677</v>
      </c>
      <c r="H14" s="31">
        <f t="shared" si="0"/>
        <v>14.132444427490235</v>
      </c>
      <c r="I14" s="25">
        <f t="shared" si="3"/>
        <v>1.316102452596029</v>
      </c>
      <c r="J14" s="32">
        <f t="shared" si="1"/>
        <v>0.40161847653889088</v>
      </c>
    </row>
    <row r="15" spans="1:256" s="2" customFormat="1" ht="14" x14ac:dyDescent="0.15">
      <c r="A15" s="33" t="s">
        <v>16</v>
      </c>
      <c r="B15" s="34">
        <f>AVERAGE(B11:B14)</f>
        <v>27.413675308227539</v>
      </c>
      <c r="C15" s="34">
        <f>AVERAGE(C11:C14)</f>
        <v>14.597333333333333</v>
      </c>
      <c r="D15" s="34">
        <f>AVERAGE(D11:D14)</f>
        <v>12.816341974894206</v>
      </c>
      <c r="E15" s="35" t="s">
        <v>16</v>
      </c>
      <c r="F15" s="34">
        <f>AVERAGE(F11:F14)</f>
        <v>29.041108131408691</v>
      </c>
      <c r="G15" s="34">
        <f>AVERAGE(G11:G14)</f>
        <v>14.6915</v>
      </c>
      <c r="H15" s="34">
        <f>AVERAGE(H11:H14)</f>
        <v>14.349608131408692</v>
      </c>
      <c r="I15" s="34">
        <f>AVERAGE(I11:I14)</f>
        <v>1.5332661565144856</v>
      </c>
      <c r="J15" s="36">
        <f>AVERAGE(J11:J14)</f>
        <v>0.34882143921901626</v>
      </c>
    </row>
    <row r="16" spans="1:256" s="2" customFormat="1" ht="14" x14ac:dyDescent="0.15">
      <c r="A16" s="37" t="s">
        <v>17</v>
      </c>
      <c r="B16" s="25">
        <f>MEDIAN(B11:B14)</f>
        <v>27.413110733032227</v>
      </c>
      <c r="C16" s="25">
        <f>MEDIAN(C11:C14)</f>
        <v>14.593</v>
      </c>
      <c r="D16" s="25">
        <f>MEDIAN(D11:D14)</f>
        <v>12.820110733032227</v>
      </c>
      <c r="E16" s="38" t="s">
        <v>17</v>
      </c>
      <c r="F16" s="25">
        <f>MEDIAN(F11:F14)</f>
        <v>28.98216724395752</v>
      </c>
      <c r="G16" s="25">
        <f>MEDIAN(G11:G14)</f>
        <v>14.683</v>
      </c>
      <c r="H16" s="25">
        <f>MEDIAN(H11:H14)</f>
        <v>14.29916724395752</v>
      </c>
      <c r="I16" s="25">
        <f>MEDIAN(I11:I14)</f>
        <v>1.4828252690633139</v>
      </c>
      <c r="J16" s="39">
        <f>MEDIAN(J11:J14)</f>
        <v>0.35826349537102414</v>
      </c>
    </row>
    <row r="17" spans="1:10" s="2" customFormat="1" thickBot="1" x14ac:dyDescent="0.2">
      <c r="A17" s="40" t="s">
        <v>18</v>
      </c>
      <c r="B17" s="31">
        <f>STDEV(B11:B14)</f>
        <v>0.4224970785662453</v>
      </c>
      <c r="C17" s="31">
        <f>STDEV(C11:C14)</f>
        <v>2.0840665376453418E-2</v>
      </c>
      <c r="D17" s="31">
        <f>STDEV(D11:D14)</f>
        <v>0.40201004511050503</v>
      </c>
      <c r="E17" s="41" t="s">
        <v>18</v>
      </c>
      <c r="F17" s="31">
        <f>STDEV(F11:F14)</f>
        <v>0.25401907819978897</v>
      </c>
      <c r="G17" s="31">
        <f>STDEV(G11:G14)</f>
        <v>2.120534523809239E-2</v>
      </c>
      <c r="H17" s="31">
        <f>STDEV(H11:H14)</f>
        <v>0.23414819032437245</v>
      </c>
      <c r="I17" s="31">
        <f>STDEV(I11:I14)</f>
        <v>0.23414819032437292</v>
      </c>
      <c r="J17" s="42">
        <f>STDEV(J11:J14)</f>
        <v>5.4116385676394561E-2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2.7058192838197281E-2</v>
      </c>
    </row>
    <row r="19" spans="1:10" s="2" customFormat="1" ht="14" x14ac:dyDescent="0.15">
      <c r="A19" s="44" t="s">
        <v>42</v>
      </c>
      <c r="B19" s="3">
        <f>TTEST(B11:B14,F11:F14,2,2)</f>
        <v>1.3598883097478882E-3</v>
      </c>
      <c r="C19" s="43"/>
      <c r="D19" s="5"/>
      <c r="E19" s="45"/>
      <c r="F19" s="1"/>
      <c r="G19" s="49"/>
      <c r="H19" s="4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2.0602325493538462E-3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1.3535125428407113E-3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3.1237534734118291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0.34549430701482536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02D6-3F57-4272-AF21-7C683F0EFA92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43</v>
      </c>
      <c r="I4" s="10">
        <v>44293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43</v>
      </c>
      <c r="C10" s="21" t="s">
        <v>8</v>
      </c>
      <c r="D10" s="21" t="s">
        <v>9</v>
      </c>
      <c r="E10" s="20" t="s">
        <v>10</v>
      </c>
      <c r="F10" s="21" t="s">
        <v>43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19.239000000000001</v>
      </c>
      <c r="C11" s="24">
        <v>14.616</v>
      </c>
      <c r="D11" s="25">
        <f t="shared" ref="D11:D14" si="0">B11-C11</f>
        <v>4.6230000000000011</v>
      </c>
      <c r="E11" s="23" t="s">
        <v>12</v>
      </c>
      <c r="F11" s="24">
        <v>18.57</v>
      </c>
      <c r="G11" s="24">
        <v>14.682</v>
      </c>
      <c r="H11" s="25">
        <f t="shared" ref="H11:H14" si="1">F11-G11</f>
        <v>3.8879999999999999</v>
      </c>
      <c r="I11" s="25">
        <f>H11-$D$15</f>
        <v>-0.69224999999999959</v>
      </c>
      <c r="J11" s="26">
        <f t="shared" ref="J11:J14" si="2">POWER(2,-I11)</f>
        <v>1.615801528029094</v>
      </c>
    </row>
    <row r="12" spans="1:256" s="2" customFormat="1" ht="14" x14ac:dyDescent="0.15">
      <c r="A12" s="27" t="s">
        <v>13</v>
      </c>
      <c r="B12" s="28">
        <v>19.565999999999999</v>
      </c>
      <c r="C12" s="28">
        <v>14.62</v>
      </c>
      <c r="D12" s="25">
        <f t="shared" si="0"/>
        <v>4.9459999999999997</v>
      </c>
      <c r="E12" s="27" t="s">
        <v>13</v>
      </c>
      <c r="F12" s="28">
        <v>18.542000000000002</v>
      </c>
      <c r="G12" s="28">
        <v>14.683999999999999</v>
      </c>
      <c r="H12" s="25">
        <f t="shared" si="1"/>
        <v>3.8580000000000023</v>
      </c>
      <c r="I12" s="25">
        <f t="shared" ref="I12:I14" si="3">H12-$D$15</f>
        <v>-0.72224999999999717</v>
      </c>
      <c r="J12" s="26">
        <f t="shared" si="2"/>
        <v>1.6497529528539137</v>
      </c>
    </row>
    <row r="13" spans="1:256" s="2" customFormat="1" ht="14" x14ac:dyDescent="0.15">
      <c r="A13" s="27" t="s">
        <v>14</v>
      </c>
      <c r="B13" s="28">
        <v>19.192</v>
      </c>
      <c r="C13" s="28">
        <v>14.593</v>
      </c>
      <c r="D13" s="25">
        <f t="shared" si="0"/>
        <v>4.5990000000000002</v>
      </c>
      <c r="E13" s="27" t="s">
        <v>14</v>
      </c>
      <c r="F13" s="28">
        <v>18.664999999999999</v>
      </c>
      <c r="G13" s="28">
        <v>14.723000000000001</v>
      </c>
      <c r="H13" s="25">
        <f t="shared" si="1"/>
        <v>3.9419999999999984</v>
      </c>
      <c r="I13" s="25">
        <f t="shared" si="3"/>
        <v>-0.63825000000000109</v>
      </c>
      <c r="J13" s="26">
        <f t="shared" si="2"/>
        <v>1.5564400402499559</v>
      </c>
    </row>
    <row r="14" spans="1:256" s="2" customFormat="1" thickBot="1" x14ac:dyDescent="0.2">
      <c r="A14" s="29" t="s">
        <v>15</v>
      </c>
      <c r="B14" s="30">
        <v>18.731999999999999</v>
      </c>
      <c r="C14" s="30">
        <v>14.579000000000001</v>
      </c>
      <c r="D14" s="31">
        <f t="shared" si="0"/>
        <v>4.1529999999999987</v>
      </c>
      <c r="E14" s="29" t="s">
        <v>15</v>
      </c>
      <c r="F14" s="30">
        <v>18.619</v>
      </c>
      <c r="G14" s="30">
        <v>14.677</v>
      </c>
      <c r="H14" s="31">
        <f t="shared" si="1"/>
        <v>3.9420000000000002</v>
      </c>
      <c r="I14" s="25">
        <f t="shared" si="3"/>
        <v>-0.63824999999999932</v>
      </c>
      <c r="J14" s="32">
        <f t="shared" si="2"/>
        <v>1.5564400402499541</v>
      </c>
    </row>
    <row r="15" spans="1:256" s="2" customFormat="1" ht="14" x14ac:dyDescent="0.15">
      <c r="A15" s="33" t="s">
        <v>16</v>
      </c>
      <c r="B15" s="34">
        <f>AVERAGE(B11:B14)</f>
        <v>19.18225</v>
      </c>
      <c r="C15" s="34">
        <f>AVERAGE(C11:C14)</f>
        <v>14.601999999999999</v>
      </c>
      <c r="D15" s="34">
        <f>AVERAGE(D11:D14)</f>
        <v>4.5802499999999995</v>
      </c>
      <c r="E15" s="35" t="s">
        <v>16</v>
      </c>
      <c r="F15" s="34">
        <f>AVERAGE(F11:F14)</f>
        <v>18.599</v>
      </c>
      <c r="G15" s="34">
        <f>AVERAGE(G11:G14)</f>
        <v>14.6915</v>
      </c>
      <c r="H15" s="34">
        <f>AVERAGE(H11:H14)</f>
        <v>3.9075000000000002</v>
      </c>
      <c r="I15" s="34">
        <f>AVERAGE(I11:I14)</f>
        <v>-0.67274999999999929</v>
      </c>
      <c r="J15" s="36">
        <f>AVERAGE(J11:J14)</f>
        <v>1.5946086403457294</v>
      </c>
    </row>
    <row r="16" spans="1:256" s="2" customFormat="1" ht="14" x14ac:dyDescent="0.15">
      <c r="A16" s="37" t="s">
        <v>17</v>
      </c>
      <c r="B16" s="25">
        <f>MEDIAN(B11:B14)</f>
        <v>19.215499999999999</v>
      </c>
      <c r="C16" s="25">
        <f>MEDIAN(C11:C14)</f>
        <v>14.6045</v>
      </c>
      <c r="D16" s="25">
        <f>MEDIAN(D11:D14)</f>
        <v>4.6110000000000007</v>
      </c>
      <c r="E16" s="38" t="s">
        <v>17</v>
      </c>
      <c r="F16" s="25">
        <f>MEDIAN(F11:F14)</f>
        <v>18.5945</v>
      </c>
      <c r="G16" s="25">
        <f>MEDIAN(G11:G14)</f>
        <v>14.683</v>
      </c>
      <c r="H16" s="25">
        <f>MEDIAN(H11:H14)</f>
        <v>3.9149999999999991</v>
      </c>
      <c r="I16" s="25">
        <f>MEDIAN(I11:I14)</f>
        <v>-0.66525000000000034</v>
      </c>
      <c r="J16" s="39">
        <f>MEDIAN(J11:J14)</f>
        <v>1.5861207841395251</v>
      </c>
    </row>
    <row r="17" spans="1:10" s="2" customFormat="1" thickBot="1" x14ac:dyDescent="0.2">
      <c r="A17" s="40" t="s">
        <v>18</v>
      </c>
      <c r="B17" s="31">
        <f>STDEV(B11:B14)</f>
        <v>0.34317378979170304</v>
      </c>
      <c r="C17" s="31">
        <f>STDEV(C11:C14)</f>
        <v>1.9407902170678951E-2</v>
      </c>
      <c r="D17" s="31">
        <f>STDEV(D11:D14)</f>
        <v>0.32582958224609837</v>
      </c>
      <c r="E17" s="41" t="s">
        <v>18</v>
      </c>
      <c r="F17" s="31">
        <f>STDEV(F11:F14)</f>
        <v>5.4301626740518187E-2</v>
      </c>
      <c r="G17" s="31">
        <f>STDEV(G11:G14)</f>
        <v>2.120534523809239E-2</v>
      </c>
      <c r="H17" s="31">
        <f>STDEV(H11:H14)</f>
        <v>4.1677331968348122E-2</v>
      </c>
      <c r="I17" s="31">
        <f>STDEV(I11:I14)</f>
        <v>4.1677331968348122E-2</v>
      </c>
      <c r="J17" s="42">
        <f>STDEV(J11:J14)</f>
        <v>4.620143488717747E-2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2.3100717443588735E-2</v>
      </c>
    </row>
    <row r="19" spans="1:10" s="2" customFormat="1" ht="14" x14ac:dyDescent="0.15">
      <c r="A19" s="44" t="s">
        <v>43</v>
      </c>
      <c r="B19" s="3">
        <f>TTEST(B11:B14,F11:F14,2,2)</f>
        <v>1.527906712261976E-2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6.3853983591793126E-3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0.3982527123365866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1.5941086911592954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B231-4AD2-45A1-BF16-8615F0FA1583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23</v>
      </c>
      <c r="I4" s="10">
        <v>44293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23</v>
      </c>
      <c r="C10" s="21" t="s">
        <v>8</v>
      </c>
      <c r="D10" s="21" t="s">
        <v>9</v>
      </c>
      <c r="E10" s="20" t="s">
        <v>10</v>
      </c>
      <c r="F10" s="21" t="s">
        <v>23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18.459</v>
      </c>
      <c r="C11" s="24">
        <v>14.616</v>
      </c>
      <c r="D11" s="25">
        <f t="shared" ref="D11:D14" si="0">B11-C11</f>
        <v>3.843</v>
      </c>
      <c r="E11" s="23" t="s">
        <v>12</v>
      </c>
      <c r="F11" s="24">
        <v>18.555</v>
      </c>
      <c r="G11" s="24">
        <v>14.682</v>
      </c>
      <c r="H11" s="25">
        <f t="shared" ref="H11:H14" si="1">F11-G11</f>
        <v>3.8729999999999993</v>
      </c>
      <c r="I11" s="25">
        <f>H11-$D$15</f>
        <v>-5.7000000000000828E-2</v>
      </c>
      <c r="J11" s="26">
        <f t="shared" ref="J11:J14" si="2">POWER(2,-I11)</f>
        <v>1.0403002665219865</v>
      </c>
    </row>
    <row r="12" spans="1:256" s="2" customFormat="1" ht="14" x14ac:dyDescent="0.15">
      <c r="A12" s="27" t="s">
        <v>13</v>
      </c>
      <c r="B12" s="28">
        <v>18.684000000000001</v>
      </c>
      <c r="C12" s="28">
        <v>14.62</v>
      </c>
      <c r="D12" s="25">
        <f t="shared" si="0"/>
        <v>4.0640000000000018</v>
      </c>
      <c r="E12" s="27" t="s">
        <v>13</v>
      </c>
      <c r="F12" s="28">
        <v>18.408000000000001</v>
      </c>
      <c r="G12" s="28">
        <v>14.683999999999999</v>
      </c>
      <c r="H12" s="25">
        <f t="shared" si="1"/>
        <v>3.724000000000002</v>
      </c>
      <c r="I12" s="25">
        <f t="shared" ref="I12:I14" si="3">H12-$D$15</f>
        <v>-0.20599999999999818</v>
      </c>
      <c r="J12" s="26">
        <f t="shared" si="2"/>
        <v>1.1534856050600211</v>
      </c>
    </row>
    <row r="13" spans="1:256" s="2" customFormat="1" ht="14" x14ac:dyDescent="0.15">
      <c r="A13" s="27" t="s">
        <v>14</v>
      </c>
      <c r="B13" s="28">
        <v>18.649000000000001</v>
      </c>
      <c r="C13" s="28">
        <v>14.593</v>
      </c>
      <c r="D13" s="25">
        <f t="shared" si="0"/>
        <v>4.0560000000000009</v>
      </c>
      <c r="E13" s="27" t="s">
        <v>14</v>
      </c>
      <c r="F13" s="28">
        <v>18.582000000000001</v>
      </c>
      <c r="G13" s="28">
        <v>14.723000000000001</v>
      </c>
      <c r="H13" s="25">
        <f t="shared" si="1"/>
        <v>3.859</v>
      </c>
      <c r="I13" s="25">
        <f t="shared" si="3"/>
        <v>-7.1000000000000174E-2</v>
      </c>
      <c r="J13" s="26">
        <f t="shared" si="2"/>
        <v>1.0504445440107533</v>
      </c>
    </row>
    <row r="14" spans="1:256" s="2" customFormat="1" thickBot="1" x14ac:dyDescent="0.2">
      <c r="A14" s="29" t="s">
        <v>15</v>
      </c>
      <c r="B14" s="30">
        <v>18.335999999999999</v>
      </c>
      <c r="C14" s="30">
        <v>14.579000000000001</v>
      </c>
      <c r="D14" s="31">
        <f t="shared" si="0"/>
        <v>3.7569999999999979</v>
      </c>
      <c r="E14" s="29" t="s">
        <v>15</v>
      </c>
      <c r="F14" s="30">
        <v>18.815000000000001</v>
      </c>
      <c r="G14" s="30">
        <v>14.677</v>
      </c>
      <c r="H14" s="31">
        <f t="shared" si="1"/>
        <v>4.1380000000000017</v>
      </c>
      <c r="I14" s="25">
        <f t="shared" si="3"/>
        <v>0.20800000000000152</v>
      </c>
      <c r="J14" s="32">
        <f t="shared" si="2"/>
        <v>0.8657365655196575</v>
      </c>
    </row>
    <row r="15" spans="1:256" s="2" customFormat="1" ht="14" x14ac:dyDescent="0.15">
      <c r="A15" s="33" t="s">
        <v>16</v>
      </c>
      <c r="B15" s="34">
        <f>AVERAGE(B11:B14)</f>
        <v>18.532</v>
      </c>
      <c r="C15" s="34">
        <f>AVERAGE(C11:C14)</f>
        <v>14.601999999999999</v>
      </c>
      <c r="D15" s="34">
        <f>AVERAGE(D11:D14)</f>
        <v>3.93</v>
      </c>
      <c r="E15" s="35" t="s">
        <v>16</v>
      </c>
      <c r="F15" s="34">
        <f>AVERAGE(F11:F14)</f>
        <v>18.59</v>
      </c>
      <c r="G15" s="34">
        <f>AVERAGE(G11:G14)</f>
        <v>14.6915</v>
      </c>
      <c r="H15" s="34">
        <f>AVERAGE(H11:H14)</f>
        <v>3.8985000000000007</v>
      </c>
      <c r="I15" s="34">
        <f>AVERAGE(I11:I14)</f>
        <v>-3.1499999999999417E-2</v>
      </c>
      <c r="J15" s="36">
        <f>AVERAGE(J11:J14)</f>
        <v>1.0274917452781047</v>
      </c>
    </row>
    <row r="16" spans="1:256" s="2" customFormat="1" ht="14" x14ac:dyDescent="0.15">
      <c r="A16" s="37" t="s">
        <v>17</v>
      </c>
      <c r="B16" s="25">
        <f>MEDIAN(B11:B14)</f>
        <v>18.554000000000002</v>
      </c>
      <c r="C16" s="25">
        <f>MEDIAN(C11:C14)</f>
        <v>14.6045</v>
      </c>
      <c r="D16" s="25">
        <f>MEDIAN(D11:D14)</f>
        <v>3.9495000000000005</v>
      </c>
      <c r="E16" s="38" t="s">
        <v>17</v>
      </c>
      <c r="F16" s="25">
        <f>MEDIAN(F11:F14)</f>
        <v>18.5685</v>
      </c>
      <c r="G16" s="25">
        <f>MEDIAN(G11:G14)</f>
        <v>14.683</v>
      </c>
      <c r="H16" s="25">
        <f>MEDIAN(H11:H14)</f>
        <v>3.8659999999999997</v>
      </c>
      <c r="I16" s="25">
        <f>MEDIAN(I11:I14)</f>
        <v>-6.4000000000000501E-2</v>
      </c>
      <c r="J16" s="39">
        <f>MEDIAN(J11:J14)</f>
        <v>1.0453724052663698</v>
      </c>
    </row>
    <row r="17" spans="1:10" s="2" customFormat="1" thickBot="1" x14ac:dyDescent="0.2">
      <c r="A17" s="40" t="s">
        <v>18</v>
      </c>
      <c r="B17" s="31">
        <f>STDEV(B11:B14)</f>
        <v>0.16384749006316937</v>
      </c>
      <c r="C17" s="31">
        <f>STDEV(C11:C14)</f>
        <v>1.9407902170678951E-2</v>
      </c>
      <c r="D17" s="31">
        <f>STDEV(D11:D14)</f>
        <v>0.15419684389334026</v>
      </c>
      <c r="E17" s="41" t="s">
        <v>18</v>
      </c>
      <c r="F17" s="31">
        <f>STDEV(F11:F14)</f>
        <v>0.16836270370839276</v>
      </c>
      <c r="G17" s="31">
        <f>STDEV(G11:G14)</f>
        <v>2.120534523809239E-2</v>
      </c>
      <c r="H17" s="31">
        <f>STDEV(H11:H14)</f>
        <v>0.17322528683769023</v>
      </c>
      <c r="I17" s="31">
        <f>STDEV(I11:I14)</f>
        <v>0.1732252868376902</v>
      </c>
      <c r="J17" s="42">
        <f>STDEV(J11:J14)</f>
        <v>0.11934554881735744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5.9672774408678721E-2</v>
      </c>
    </row>
    <row r="19" spans="1:10" s="2" customFormat="1" ht="14" x14ac:dyDescent="0.15">
      <c r="A19" s="44" t="s">
        <v>23</v>
      </c>
      <c r="B19" s="3">
        <f>TTEST(B11:B14,F11:F14,2,2)</f>
        <v>0.63902473709164986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0.79499361178896721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2.0086056929225729E-2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1.0220742452797793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B1DC-0802-43FA-958A-E150980C32D6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7.16406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27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28</v>
      </c>
      <c r="I4" s="10">
        <v>44292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28</v>
      </c>
      <c r="C10" s="21" t="s">
        <v>8</v>
      </c>
      <c r="D10" s="21" t="s">
        <v>9</v>
      </c>
      <c r="E10" s="20" t="s">
        <v>29</v>
      </c>
      <c r="F10" s="21" t="s">
        <v>28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30.234999999999999</v>
      </c>
      <c r="C11" s="24">
        <v>14.616</v>
      </c>
      <c r="D11" s="25">
        <f t="shared" ref="D11:D14" si="0">B11-C11</f>
        <v>15.619</v>
      </c>
      <c r="E11" s="23" t="s">
        <v>12</v>
      </c>
      <c r="F11" s="24">
        <v>31.497</v>
      </c>
      <c r="G11" s="24">
        <v>14.682</v>
      </c>
      <c r="H11" s="25">
        <f t="shared" ref="H11:H14" si="1">F11-G11</f>
        <v>16.814999999999998</v>
      </c>
      <c r="I11" s="25">
        <f>H11-$D$15</f>
        <v>0.89533333333333154</v>
      </c>
      <c r="J11" s="26">
        <f t="shared" ref="J11:J14" si="2">POWER(2,-I11)</f>
        <v>0.53762296359696771</v>
      </c>
    </row>
    <row r="12" spans="1:256" s="2" customFormat="1" ht="14" x14ac:dyDescent="0.15">
      <c r="A12" s="27" t="s">
        <v>13</v>
      </c>
      <c r="B12" s="28"/>
      <c r="C12" s="28"/>
      <c r="D12" s="25"/>
      <c r="E12" s="27" t="s">
        <v>13</v>
      </c>
      <c r="F12" s="28"/>
      <c r="G12" s="28"/>
      <c r="H12" s="25"/>
      <c r="I12" s="25"/>
      <c r="J12" s="26"/>
    </row>
    <row r="13" spans="1:256" s="2" customFormat="1" ht="14" x14ac:dyDescent="0.15">
      <c r="A13" s="27" t="s">
        <v>14</v>
      </c>
      <c r="B13" s="28">
        <v>30.745000000000001</v>
      </c>
      <c r="C13" s="28">
        <v>14.593</v>
      </c>
      <c r="D13" s="25">
        <f t="shared" si="0"/>
        <v>16.152000000000001</v>
      </c>
      <c r="E13" s="27" t="s">
        <v>14</v>
      </c>
      <c r="F13" s="28">
        <v>31.192</v>
      </c>
      <c r="G13" s="28">
        <v>14.723000000000001</v>
      </c>
      <c r="H13" s="25">
        <f t="shared" si="1"/>
        <v>16.469000000000001</v>
      </c>
      <c r="I13" s="25">
        <f t="shared" ref="I13:I14" si="3">H13-$D$15</f>
        <v>0.54933333333333501</v>
      </c>
      <c r="J13" s="26">
        <f t="shared" si="2"/>
        <v>0.68333582363017098</v>
      </c>
    </row>
    <row r="14" spans="1:256" s="2" customFormat="1" thickBot="1" x14ac:dyDescent="0.2">
      <c r="A14" s="29" t="s">
        <v>15</v>
      </c>
      <c r="B14" s="30">
        <v>30.567</v>
      </c>
      <c r="C14" s="30">
        <v>14.579000000000001</v>
      </c>
      <c r="D14" s="31">
        <f t="shared" si="0"/>
        <v>15.988</v>
      </c>
      <c r="E14" s="29" t="s">
        <v>15</v>
      </c>
      <c r="F14" s="30">
        <v>31.765000000000001</v>
      </c>
      <c r="G14" s="30">
        <v>14.677</v>
      </c>
      <c r="H14" s="31">
        <f t="shared" si="1"/>
        <v>17.088000000000001</v>
      </c>
      <c r="I14" s="25">
        <f t="shared" si="3"/>
        <v>1.1683333333333348</v>
      </c>
      <c r="J14" s="32">
        <f t="shared" si="2"/>
        <v>0.44493505292337843</v>
      </c>
    </row>
    <row r="15" spans="1:256" s="2" customFormat="1" ht="14" x14ac:dyDescent="0.15">
      <c r="A15" s="33" t="s">
        <v>16</v>
      </c>
      <c r="B15" s="34">
        <f>AVERAGE(B11:B14)</f>
        <v>30.515666666666664</v>
      </c>
      <c r="C15" s="34">
        <f>AVERAGE(C11:C14)</f>
        <v>14.595999999999998</v>
      </c>
      <c r="D15" s="34">
        <f>AVERAGE(D11:D14)</f>
        <v>15.919666666666666</v>
      </c>
      <c r="E15" s="35" t="s">
        <v>16</v>
      </c>
      <c r="F15" s="34">
        <f>AVERAGE(F11:F14)</f>
        <v>31.484666666666669</v>
      </c>
      <c r="G15" s="34">
        <f>AVERAGE(G11:G14)</f>
        <v>14.694000000000001</v>
      </c>
      <c r="H15" s="34">
        <f>AVERAGE(H11:H14)</f>
        <v>16.790666666666667</v>
      </c>
      <c r="I15" s="34">
        <f>AVERAGE(I11:I14)</f>
        <v>0.87100000000000044</v>
      </c>
      <c r="J15" s="36">
        <f>AVERAGE(J11:J14)</f>
        <v>0.55529794671683896</v>
      </c>
    </row>
    <row r="16" spans="1:256" s="2" customFormat="1" ht="14" x14ac:dyDescent="0.15">
      <c r="A16" s="37" t="s">
        <v>17</v>
      </c>
      <c r="B16" s="25">
        <f>MEDIAN(B11:B14)</f>
        <v>30.567</v>
      </c>
      <c r="C16" s="25">
        <f>MEDIAN(C11:C14)</f>
        <v>14.593</v>
      </c>
      <c r="D16" s="25">
        <f>MEDIAN(D11:D14)</f>
        <v>15.988</v>
      </c>
      <c r="E16" s="38" t="s">
        <v>17</v>
      </c>
      <c r="F16" s="25">
        <f>MEDIAN(F11:F14)</f>
        <v>31.497</v>
      </c>
      <c r="G16" s="25">
        <f>MEDIAN(G11:G14)</f>
        <v>14.682</v>
      </c>
      <c r="H16" s="25">
        <f>MEDIAN(H11:H14)</f>
        <v>16.814999999999998</v>
      </c>
      <c r="I16" s="25">
        <f>MEDIAN(I11:I14)</f>
        <v>0.89533333333333154</v>
      </c>
      <c r="J16" s="39">
        <f>MEDIAN(J11:J14)</f>
        <v>0.53762296359696771</v>
      </c>
    </row>
    <row r="17" spans="1:10" s="2" customFormat="1" thickBot="1" x14ac:dyDescent="0.2">
      <c r="A17" s="40" t="s">
        <v>18</v>
      </c>
      <c r="B17" s="31">
        <f>STDEV(B11:B14)</f>
        <v>0.2588461576561138</v>
      </c>
      <c r="C17" s="31">
        <f>STDEV(C11:C14)</f>
        <v>1.868154169226894E-2</v>
      </c>
      <c r="D17" s="31">
        <f>STDEV(D11:D14)</f>
        <v>0.27299145285765564</v>
      </c>
      <c r="E17" s="41" t="s">
        <v>18</v>
      </c>
      <c r="F17" s="31">
        <f>STDEV(F11:F14)</f>
        <v>0.2866990291810097</v>
      </c>
      <c r="G17" s="31">
        <f>STDEV(G11:G14)</f>
        <v>2.5238858928248401E-2</v>
      </c>
      <c r="H17" s="31">
        <f>STDEV(H11:H14)</f>
        <v>0.31021659100269472</v>
      </c>
      <c r="I17" s="31">
        <f>STDEV(I11:I14)</f>
        <v>0.31021659100269461</v>
      </c>
      <c r="J17" s="42">
        <f>STDEV(J11:J14)</f>
        <v>0.1201791813901812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6.0089590695090601E-2</v>
      </c>
    </row>
    <row r="19" spans="1:10" s="2" customFormat="1" ht="14" x14ac:dyDescent="0.15">
      <c r="A19" s="44" t="s">
        <v>28</v>
      </c>
      <c r="B19" s="3">
        <f>TTEST(B11:B14,F11:F14,2,2)</f>
        <v>1.2203593881083644E-2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5.6708254228949066E-3</v>
      </c>
      <c r="C20" s="43"/>
      <c r="D20" s="5"/>
      <c r="E20" s="45"/>
      <c r="F20" s="1"/>
      <c r="G20" s="49"/>
      <c r="H20" s="49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2.1756204449541079E-2</v>
      </c>
      <c r="C21" s="3"/>
      <c r="D21" s="43"/>
      <c r="F21" s="1"/>
      <c r="G21" s="49"/>
      <c r="H21" s="4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1.3952726348600282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0.54676772874231605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EF7B-7C6C-426D-AE95-4F850CC97537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30</v>
      </c>
      <c r="I4" s="10">
        <v>44293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30</v>
      </c>
      <c r="C10" s="21" t="s">
        <v>8</v>
      </c>
      <c r="D10" s="21" t="s">
        <v>9</v>
      </c>
      <c r="E10" s="20" t="s">
        <v>10</v>
      </c>
      <c r="F10" s="21" t="s">
        <v>30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20.623000000000001</v>
      </c>
      <c r="C11" s="24">
        <v>14.616</v>
      </c>
      <c r="D11" s="25">
        <f t="shared" ref="D11:D14" si="0">B11-C11</f>
        <v>6.0070000000000014</v>
      </c>
      <c r="E11" s="23" t="s">
        <v>12</v>
      </c>
      <c r="F11" s="24">
        <v>20.274000000000001</v>
      </c>
      <c r="G11" s="24">
        <v>14.682</v>
      </c>
      <c r="H11" s="25">
        <f t="shared" ref="H11:H14" si="1">F11-G11</f>
        <v>5.5920000000000005</v>
      </c>
      <c r="I11" s="25">
        <f>H11-$D$15</f>
        <v>-0.36925000000000008</v>
      </c>
      <c r="J11" s="26">
        <f t="shared" ref="J11:J14" si="2">POWER(2,-I11)</f>
        <v>1.291681162198892</v>
      </c>
    </row>
    <row r="12" spans="1:256" s="2" customFormat="1" ht="14" x14ac:dyDescent="0.15">
      <c r="A12" s="27" t="s">
        <v>13</v>
      </c>
      <c r="B12" s="28">
        <v>20.623000000000001</v>
      </c>
      <c r="C12" s="28">
        <v>14.62</v>
      </c>
      <c r="D12" s="25">
        <f t="shared" si="0"/>
        <v>6.0030000000000019</v>
      </c>
      <c r="E12" s="27" t="s">
        <v>13</v>
      </c>
      <c r="F12" s="28">
        <v>20.472000000000001</v>
      </c>
      <c r="G12" s="28">
        <v>14.683999999999999</v>
      </c>
      <c r="H12" s="25">
        <f t="shared" si="1"/>
        <v>5.788000000000002</v>
      </c>
      <c r="I12" s="25">
        <f t="shared" ref="I12:I14" si="3">H12-$D$15</f>
        <v>-0.17324999999999857</v>
      </c>
      <c r="J12" s="26">
        <f t="shared" si="2"/>
        <v>1.1275957926776248</v>
      </c>
    </row>
    <row r="13" spans="1:256" s="2" customFormat="1" ht="14" x14ac:dyDescent="0.15">
      <c r="A13" s="27" t="s">
        <v>14</v>
      </c>
      <c r="B13" s="28">
        <v>20.628</v>
      </c>
      <c r="C13" s="28">
        <v>14.593</v>
      </c>
      <c r="D13" s="25">
        <f t="shared" si="0"/>
        <v>6.0350000000000001</v>
      </c>
      <c r="E13" s="27" t="s">
        <v>14</v>
      </c>
      <c r="F13" s="28">
        <v>20.315999999999999</v>
      </c>
      <c r="G13" s="28">
        <v>14.723000000000001</v>
      </c>
      <c r="H13" s="25">
        <f t="shared" si="1"/>
        <v>5.5929999999999982</v>
      </c>
      <c r="I13" s="25">
        <f t="shared" si="3"/>
        <v>-0.36825000000000241</v>
      </c>
      <c r="J13" s="26">
        <f t="shared" si="2"/>
        <v>1.290786147267506</v>
      </c>
    </row>
    <row r="14" spans="1:256" s="2" customFormat="1" thickBot="1" x14ac:dyDescent="0.2">
      <c r="A14" s="29" t="s">
        <v>15</v>
      </c>
      <c r="B14" s="30">
        <v>20.379000000000001</v>
      </c>
      <c r="C14" s="30">
        <v>14.579000000000001</v>
      </c>
      <c r="D14" s="31">
        <f t="shared" si="0"/>
        <v>5.8000000000000007</v>
      </c>
      <c r="E14" s="29" t="s">
        <v>15</v>
      </c>
      <c r="F14" s="30">
        <v>20.457999999999998</v>
      </c>
      <c r="G14" s="30">
        <v>14.677</v>
      </c>
      <c r="H14" s="31">
        <f t="shared" si="1"/>
        <v>5.7809999999999988</v>
      </c>
      <c r="I14" s="25">
        <f t="shared" si="3"/>
        <v>-0.1802500000000018</v>
      </c>
      <c r="J14" s="32">
        <f t="shared" si="2"/>
        <v>1.1330802161238274</v>
      </c>
    </row>
    <row r="15" spans="1:256" s="2" customFormat="1" ht="14" x14ac:dyDescent="0.15">
      <c r="A15" s="33" t="s">
        <v>16</v>
      </c>
      <c r="B15" s="34">
        <f>AVERAGE(B11:B14)</f>
        <v>20.56325</v>
      </c>
      <c r="C15" s="34">
        <f>AVERAGE(C11:C14)</f>
        <v>14.601999999999999</v>
      </c>
      <c r="D15" s="34">
        <f>AVERAGE(D11:D14)</f>
        <v>5.9612500000000006</v>
      </c>
      <c r="E15" s="35" t="s">
        <v>16</v>
      </c>
      <c r="F15" s="34">
        <f>AVERAGE(F11:F14)</f>
        <v>20.38</v>
      </c>
      <c r="G15" s="34">
        <f>AVERAGE(G11:G14)</f>
        <v>14.6915</v>
      </c>
      <c r="H15" s="34">
        <f>AVERAGE(H11:H14)</f>
        <v>5.6884999999999994</v>
      </c>
      <c r="I15" s="34">
        <f>AVERAGE(I11:I14)</f>
        <v>-0.27275000000000071</v>
      </c>
      <c r="J15" s="36">
        <f>AVERAGE(J11:J14)</f>
        <v>1.2107858295669625</v>
      </c>
    </row>
    <row r="16" spans="1:256" s="2" customFormat="1" ht="14" x14ac:dyDescent="0.15">
      <c r="A16" s="37" t="s">
        <v>17</v>
      </c>
      <c r="B16" s="25">
        <f>MEDIAN(B11:B14)</f>
        <v>20.623000000000001</v>
      </c>
      <c r="C16" s="25">
        <f>MEDIAN(C11:C14)</f>
        <v>14.6045</v>
      </c>
      <c r="D16" s="25">
        <f>MEDIAN(D11:D14)</f>
        <v>6.0050000000000017</v>
      </c>
      <c r="E16" s="38" t="s">
        <v>17</v>
      </c>
      <c r="F16" s="25">
        <f>MEDIAN(F11:F14)</f>
        <v>20.387</v>
      </c>
      <c r="G16" s="25">
        <f>MEDIAN(G11:G14)</f>
        <v>14.683</v>
      </c>
      <c r="H16" s="25">
        <f>MEDIAN(H11:H14)</f>
        <v>5.6869999999999985</v>
      </c>
      <c r="I16" s="25">
        <f>MEDIAN(I11:I14)</f>
        <v>-0.2742500000000021</v>
      </c>
      <c r="J16" s="39">
        <f>MEDIAN(J11:J14)</f>
        <v>1.2119331816956667</v>
      </c>
    </row>
    <row r="17" spans="1:10" s="2" customFormat="1" thickBot="1" x14ac:dyDescent="0.2">
      <c r="A17" s="40" t="s">
        <v>18</v>
      </c>
      <c r="B17" s="31">
        <f>STDEV(B11:B14)</f>
        <v>0.12285594545374376</v>
      </c>
      <c r="C17" s="31">
        <f>STDEV(C11:C14)</f>
        <v>1.9407902170678951E-2</v>
      </c>
      <c r="D17" s="31">
        <f>STDEV(D11:D14)</f>
        <v>0.1084385386597712</v>
      </c>
      <c r="E17" s="41" t="s">
        <v>18</v>
      </c>
      <c r="F17" s="31">
        <f>STDEV(F11:F14)</f>
        <v>9.9799799598997097E-2</v>
      </c>
      <c r="G17" s="31">
        <f>STDEV(G11:G14)</f>
        <v>2.120534523809239E-2</v>
      </c>
      <c r="H17" s="31">
        <f>STDEV(H11:H14)</f>
        <v>0.11088883322198623</v>
      </c>
      <c r="I17" s="31">
        <f>STDEV(I11:I14)</f>
        <v>0.11088883322198625</v>
      </c>
      <c r="J17" s="42">
        <f>STDEV(J11:J14)</f>
        <v>9.2920844938118724E-2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4.6460422469059362E-2</v>
      </c>
    </row>
    <row r="19" spans="1:10" s="2" customFormat="1" ht="14" x14ac:dyDescent="0.15">
      <c r="A19" s="44" t="s">
        <v>30</v>
      </c>
      <c r="B19" s="3">
        <f>TTEST(B11:B14,F11:F14,2,2)</f>
        <v>5.9818965749056784E-2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1.2562039987031504E-2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2.6199037310740213E-2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1.2081084760041771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5238-F09A-44F2-B4E6-950A6431ADFA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0" customFormat="1" x14ac:dyDescent="0.2">
      <c r="A1" s="50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31</v>
      </c>
      <c r="I4" s="10">
        <v>44293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31</v>
      </c>
      <c r="C10" s="21" t="s">
        <v>8</v>
      </c>
      <c r="D10" s="21" t="s">
        <v>9</v>
      </c>
      <c r="E10" s="20" t="s">
        <v>10</v>
      </c>
      <c r="F10" s="21" t="s">
        <v>31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21.286000000000001</v>
      </c>
      <c r="C11" s="24">
        <v>14.616</v>
      </c>
      <c r="D11" s="25">
        <f t="shared" ref="D11:D14" si="0">B11-C11</f>
        <v>6.6700000000000017</v>
      </c>
      <c r="E11" s="23" t="s">
        <v>12</v>
      </c>
      <c r="F11" s="24">
        <v>21.236000000000001</v>
      </c>
      <c r="G11" s="24">
        <v>14.682</v>
      </c>
      <c r="H11" s="25">
        <f t="shared" ref="H11:H14" si="1">F11-G11</f>
        <v>6.5540000000000003</v>
      </c>
      <c r="I11" s="25">
        <f>H11-$D$15</f>
        <v>-0.12575000000000003</v>
      </c>
      <c r="J11" s="26">
        <f t="shared" ref="J11:J14" si="2">POWER(2,-I11)</f>
        <v>1.0910747918184887</v>
      </c>
    </row>
    <row r="12" spans="1:256" s="2" customFormat="1" ht="14" x14ac:dyDescent="0.15">
      <c r="A12" s="27" t="s">
        <v>13</v>
      </c>
      <c r="B12" s="28">
        <v>21.305</v>
      </c>
      <c r="C12" s="28">
        <v>14.62</v>
      </c>
      <c r="D12" s="25">
        <f t="shared" si="0"/>
        <v>6.6850000000000005</v>
      </c>
      <c r="E12" s="27" t="s">
        <v>13</v>
      </c>
      <c r="F12" s="28">
        <v>21.015000000000001</v>
      </c>
      <c r="G12" s="28">
        <v>14.683999999999999</v>
      </c>
      <c r="H12" s="25">
        <f t="shared" si="1"/>
        <v>6.3310000000000013</v>
      </c>
      <c r="I12" s="25">
        <f t="shared" ref="I12:I14" si="3">H12-$D$15</f>
        <v>-0.34874999999999901</v>
      </c>
      <c r="J12" s="26">
        <f t="shared" si="2"/>
        <v>1.2734567829608459</v>
      </c>
    </row>
    <row r="13" spans="1:256" s="2" customFormat="1" ht="14" x14ac:dyDescent="0.15">
      <c r="A13" s="27" t="s">
        <v>14</v>
      </c>
      <c r="B13" s="28">
        <v>21.387</v>
      </c>
      <c r="C13" s="28">
        <v>14.593</v>
      </c>
      <c r="D13" s="25">
        <f t="shared" si="0"/>
        <v>6.7940000000000005</v>
      </c>
      <c r="E13" s="27" t="s">
        <v>14</v>
      </c>
      <c r="F13" s="28">
        <v>21.431999999999999</v>
      </c>
      <c r="G13" s="28">
        <v>14.723000000000001</v>
      </c>
      <c r="H13" s="25">
        <f t="shared" si="1"/>
        <v>6.7089999999999979</v>
      </c>
      <c r="I13" s="25">
        <f t="shared" si="3"/>
        <v>2.9249999999997556E-2</v>
      </c>
      <c r="J13" s="26">
        <f t="shared" si="2"/>
        <v>0.97992959176978534</v>
      </c>
    </row>
    <row r="14" spans="1:256" s="2" customFormat="1" thickBot="1" x14ac:dyDescent="0.2">
      <c r="A14" s="29" t="s">
        <v>15</v>
      </c>
      <c r="B14" s="30">
        <v>21.149000000000001</v>
      </c>
      <c r="C14" s="30">
        <v>14.579000000000001</v>
      </c>
      <c r="D14" s="31">
        <f t="shared" si="0"/>
        <v>6.57</v>
      </c>
      <c r="E14" s="29" t="s">
        <v>15</v>
      </c>
      <c r="F14" s="30">
        <v>20.908999999999999</v>
      </c>
      <c r="G14" s="30">
        <v>14.677</v>
      </c>
      <c r="H14" s="31">
        <f t="shared" si="1"/>
        <v>6.2319999999999993</v>
      </c>
      <c r="I14" s="25">
        <f t="shared" si="3"/>
        <v>-0.44775000000000098</v>
      </c>
      <c r="J14" s="32">
        <f t="shared" si="2"/>
        <v>1.3639114665532983</v>
      </c>
    </row>
    <row r="15" spans="1:256" s="2" customFormat="1" ht="14" x14ac:dyDescent="0.15">
      <c r="A15" s="33" t="s">
        <v>16</v>
      </c>
      <c r="B15" s="34">
        <f>AVERAGE(B11:B14)</f>
        <v>21.281750000000002</v>
      </c>
      <c r="C15" s="34">
        <f>AVERAGE(C11:C14)</f>
        <v>14.601999999999999</v>
      </c>
      <c r="D15" s="34">
        <f>AVERAGE(D11:D14)</f>
        <v>6.6797500000000003</v>
      </c>
      <c r="E15" s="35" t="s">
        <v>16</v>
      </c>
      <c r="F15" s="34">
        <f>AVERAGE(F11:F14)</f>
        <v>21.148000000000003</v>
      </c>
      <c r="G15" s="34">
        <f>AVERAGE(G11:G14)</f>
        <v>14.6915</v>
      </c>
      <c r="H15" s="34">
        <f>AVERAGE(H11:H14)</f>
        <v>6.4565000000000001</v>
      </c>
      <c r="I15" s="34">
        <f>AVERAGE(I11:I14)</f>
        <v>-0.22325000000000061</v>
      </c>
      <c r="J15" s="36">
        <f>AVERAGE(J11:J14)</f>
        <v>1.1770931582756046</v>
      </c>
    </row>
    <row r="16" spans="1:256" s="2" customFormat="1" ht="14" x14ac:dyDescent="0.15">
      <c r="A16" s="37" t="s">
        <v>17</v>
      </c>
      <c r="B16" s="25">
        <f>MEDIAN(B11:B14)</f>
        <v>21.295500000000001</v>
      </c>
      <c r="C16" s="25">
        <f>MEDIAN(C11:C14)</f>
        <v>14.6045</v>
      </c>
      <c r="D16" s="25">
        <f>MEDIAN(D11:D14)</f>
        <v>6.6775000000000011</v>
      </c>
      <c r="E16" s="38" t="s">
        <v>17</v>
      </c>
      <c r="F16" s="25">
        <f>MEDIAN(F11:F14)</f>
        <v>21.125500000000002</v>
      </c>
      <c r="G16" s="25">
        <f>MEDIAN(G11:G14)</f>
        <v>14.683</v>
      </c>
      <c r="H16" s="25">
        <f>MEDIAN(H11:H14)</f>
        <v>6.4425000000000008</v>
      </c>
      <c r="I16" s="25">
        <f>MEDIAN(I11:I14)</f>
        <v>-0.23724999999999952</v>
      </c>
      <c r="J16" s="39">
        <f>MEDIAN(J11:J14)</f>
        <v>1.1822657873896674</v>
      </c>
    </row>
    <row r="17" spans="1:10" s="2" customFormat="1" thickBot="1" x14ac:dyDescent="0.2">
      <c r="A17" s="40" t="s">
        <v>18</v>
      </c>
      <c r="B17" s="31">
        <f>STDEV(B11:B14)</f>
        <v>9.8756856302064502E-2</v>
      </c>
      <c r="C17" s="31">
        <f>STDEV(C11:C14)</f>
        <v>1.9407902170678951E-2</v>
      </c>
      <c r="D17" s="31">
        <f>STDEV(D11:D14)</f>
        <v>9.1689239644936929E-2</v>
      </c>
      <c r="E17" s="41" t="s">
        <v>18</v>
      </c>
      <c r="F17" s="31">
        <f>STDEV(F11:F14)</f>
        <v>0.23324522145873264</v>
      </c>
      <c r="G17" s="31">
        <f>STDEV(G11:G14)</f>
        <v>2.120534523809239E-2</v>
      </c>
      <c r="H17" s="31">
        <f>STDEV(H11:H14)</f>
        <v>0.21557133390133218</v>
      </c>
      <c r="I17" s="31">
        <f>STDEV(I11:I14)</f>
        <v>0.21557133390133221</v>
      </c>
      <c r="J17" s="42">
        <f>STDEV(J11:J14)</f>
        <v>0.17364682528575243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8.6823412642876213E-2</v>
      </c>
    </row>
    <row r="19" spans="1:10" s="2" customFormat="1" ht="14" x14ac:dyDescent="0.15">
      <c r="A19" s="44" t="s">
        <v>31</v>
      </c>
      <c r="B19" s="3">
        <f>TTEST(B11:B14,F11:F14,2,2)</f>
        <v>0.33158007351382607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0.10529040780854666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5.8961913054839499E-5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1.1673603724302606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3F23-934C-44E2-B19A-A14BE67ED7EA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32</v>
      </c>
      <c r="I4" s="10">
        <v>44293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32</v>
      </c>
      <c r="C10" s="21" t="s">
        <v>8</v>
      </c>
      <c r="D10" s="21" t="s">
        <v>9</v>
      </c>
      <c r="E10" s="20" t="s">
        <v>10</v>
      </c>
      <c r="F10" s="21" t="s">
        <v>32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21.428999999999998</v>
      </c>
      <c r="C11" s="24">
        <v>14.616</v>
      </c>
      <c r="D11" s="25">
        <f t="shared" ref="D11:D14" si="0">B11-C11</f>
        <v>6.8129999999999988</v>
      </c>
      <c r="E11" s="23" t="s">
        <v>12</v>
      </c>
      <c r="F11" s="24">
        <v>20.829000000000001</v>
      </c>
      <c r="G11" s="24">
        <v>14.682</v>
      </c>
      <c r="H11" s="25">
        <f t="shared" ref="H11:H14" si="1">F11-G11</f>
        <v>6.1470000000000002</v>
      </c>
      <c r="I11" s="25">
        <f>H11-$D$15</f>
        <v>-0.61074999999999857</v>
      </c>
      <c r="J11" s="26">
        <f t="shared" ref="J11:J14" si="2">POWER(2,-I11)</f>
        <v>1.5270528569363759</v>
      </c>
    </row>
    <row r="12" spans="1:256" s="2" customFormat="1" ht="14" x14ac:dyDescent="0.15">
      <c r="A12" s="27" t="s">
        <v>13</v>
      </c>
      <c r="B12" s="28">
        <v>21.349</v>
      </c>
      <c r="C12" s="28">
        <v>14.62</v>
      </c>
      <c r="D12" s="25">
        <f t="shared" si="0"/>
        <v>6.729000000000001</v>
      </c>
      <c r="E12" s="27" t="s">
        <v>13</v>
      </c>
      <c r="F12" s="28">
        <v>21.085999999999999</v>
      </c>
      <c r="G12" s="28">
        <v>14.683999999999999</v>
      </c>
      <c r="H12" s="25">
        <f t="shared" si="1"/>
        <v>6.4019999999999992</v>
      </c>
      <c r="I12" s="25">
        <f t="shared" ref="I12:I14" si="3">H12-$D$15</f>
        <v>-0.35574999999999957</v>
      </c>
      <c r="J12" s="26">
        <f t="shared" si="2"/>
        <v>1.2796506480706193</v>
      </c>
    </row>
    <row r="13" spans="1:256" s="2" customFormat="1" ht="14" x14ac:dyDescent="0.15">
      <c r="A13" s="27" t="s">
        <v>14</v>
      </c>
      <c r="B13" s="28">
        <v>21.466999999999999</v>
      </c>
      <c r="C13" s="28">
        <v>14.593</v>
      </c>
      <c r="D13" s="25">
        <f t="shared" si="0"/>
        <v>6.8739999999999988</v>
      </c>
      <c r="E13" s="27" t="s">
        <v>14</v>
      </c>
      <c r="F13" s="28">
        <v>20.978000000000002</v>
      </c>
      <c r="G13" s="28">
        <v>14.723000000000001</v>
      </c>
      <c r="H13" s="25">
        <f t="shared" si="1"/>
        <v>6.2550000000000008</v>
      </c>
      <c r="I13" s="25">
        <f t="shared" si="3"/>
        <v>-0.50274999999999803</v>
      </c>
      <c r="J13" s="26">
        <f t="shared" si="2"/>
        <v>1.4169118431209589</v>
      </c>
    </row>
    <row r="14" spans="1:256" s="2" customFormat="1" thickBot="1" x14ac:dyDescent="0.2">
      <c r="A14" s="29" t="s">
        <v>15</v>
      </c>
      <c r="B14" s="30">
        <v>21.193999999999999</v>
      </c>
      <c r="C14" s="30">
        <v>14.579000000000001</v>
      </c>
      <c r="D14" s="31">
        <f t="shared" si="0"/>
        <v>6.6149999999999984</v>
      </c>
      <c r="E14" s="29" t="s">
        <v>15</v>
      </c>
      <c r="F14" s="30">
        <v>20.919</v>
      </c>
      <c r="G14" s="30">
        <v>14.677</v>
      </c>
      <c r="H14" s="31">
        <f t="shared" si="1"/>
        <v>6.2420000000000009</v>
      </c>
      <c r="I14" s="25">
        <f t="shared" si="3"/>
        <v>-0.51574999999999793</v>
      </c>
      <c r="J14" s="32">
        <f t="shared" si="2"/>
        <v>1.4297372103150823</v>
      </c>
    </row>
    <row r="15" spans="1:256" s="2" customFormat="1" ht="14" x14ac:dyDescent="0.15">
      <c r="A15" s="33" t="s">
        <v>16</v>
      </c>
      <c r="B15" s="34">
        <f>AVERAGE(B11:B14)</f>
        <v>21.359750000000002</v>
      </c>
      <c r="C15" s="34">
        <f>AVERAGE(C11:C14)</f>
        <v>14.601999999999999</v>
      </c>
      <c r="D15" s="34">
        <f>AVERAGE(D11:D14)</f>
        <v>6.7577499999999988</v>
      </c>
      <c r="E15" s="35" t="s">
        <v>16</v>
      </c>
      <c r="F15" s="34">
        <f>AVERAGE(F11:F14)</f>
        <v>20.952999999999999</v>
      </c>
      <c r="G15" s="34">
        <f>AVERAGE(G11:G14)</f>
        <v>14.6915</v>
      </c>
      <c r="H15" s="34">
        <f>AVERAGE(H11:H14)</f>
        <v>6.2615000000000007</v>
      </c>
      <c r="I15" s="34">
        <f>AVERAGE(I11:I14)</f>
        <v>-0.49624999999999853</v>
      </c>
      <c r="J15" s="36">
        <f>AVERAGE(J11:J14)</f>
        <v>1.4133381396107589</v>
      </c>
    </row>
    <row r="16" spans="1:256" s="2" customFormat="1" ht="14" x14ac:dyDescent="0.15">
      <c r="A16" s="37" t="s">
        <v>17</v>
      </c>
      <c r="B16" s="25">
        <f>MEDIAN(B11:B14)</f>
        <v>21.388999999999999</v>
      </c>
      <c r="C16" s="25">
        <f>MEDIAN(C11:C14)</f>
        <v>14.6045</v>
      </c>
      <c r="D16" s="25">
        <f>MEDIAN(D11:D14)</f>
        <v>6.7709999999999999</v>
      </c>
      <c r="E16" s="38" t="s">
        <v>17</v>
      </c>
      <c r="F16" s="25">
        <f>MEDIAN(F11:F14)</f>
        <v>20.948500000000003</v>
      </c>
      <c r="G16" s="25">
        <f>MEDIAN(G11:G14)</f>
        <v>14.683</v>
      </c>
      <c r="H16" s="25">
        <f>MEDIAN(H11:H14)</f>
        <v>6.2485000000000008</v>
      </c>
      <c r="I16" s="25">
        <f>MEDIAN(I11:I14)</f>
        <v>-0.50924999999999798</v>
      </c>
      <c r="J16" s="39">
        <f>MEDIAN(J11:J14)</f>
        <v>1.4233245267180206</v>
      </c>
    </row>
    <row r="17" spans="1:10" s="2" customFormat="1" thickBot="1" x14ac:dyDescent="0.2">
      <c r="A17" s="40" t="s">
        <v>18</v>
      </c>
      <c r="B17" s="31">
        <f>STDEV(B11:B14)</f>
        <v>0.12095005856413056</v>
      </c>
      <c r="C17" s="31">
        <f>STDEV(C11:C14)</f>
        <v>1.9407902170678951E-2</v>
      </c>
      <c r="D17" s="31">
        <f>STDEV(D11:D14)</f>
        <v>0.11220628324652765</v>
      </c>
      <c r="E17" s="41" t="s">
        <v>18</v>
      </c>
      <c r="F17" s="31">
        <f>STDEV(F11:F14)</f>
        <v>0.10777445584800308</v>
      </c>
      <c r="G17" s="31">
        <f>STDEV(G11:G14)</f>
        <v>2.120534523809239E-2</v>
      </c>
      <c r="H17" s="31">
        <f>STDEV(H11:H14)</f>
        <v>0.1053138167573462</v>
      </c>
      <c r="I17" s="31">
        <f>STDEV(I11:I14)</f>
        <v>0.10531381675734618</v>
      </c>
      <c r="J17" s="42">
        <f>STDEV(J11:J14)</f>
        <v>0.10179240837358498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5.0896204186792492E-2</v>
      </c>
    </row>
    <row r="19" spans="1:10" s="2" customFormat="1" ht="14" x14ac:dyDescent="0.15">
      <c r="A19" s="44" t="s">
        <v>32</v>
      </c>
      <c r="B19" s="3">
        <f>TTEST(B11:B14,F11:F14,2,2)</f>
        <v>2.4002839964132072E-3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6.5805546846265566E-4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0.15283109936833264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1.4105423676738105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1A25-BBED-4613-8D6A-C335366E1F8B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10.6640625" style="48" bestFit="1" customWidth="1"/>
    <col min="11" max="11" width="9.332031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33</v>
      </c>
      <c r="I4" s="10">
        <v>44293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33</v>
      </c>
      <c r="C10" s="21" t="s">
        <v>8</v>
      </c>
      <c r="D10" s="21" t="s">
        <v>9</v>
      </c>
      <c r="E10" s="20" t="s">
        <v>10</v>
      </c>
      <c r="F10" s="21" t="s">
        <v>33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25.456</v>
      </c>
      <c r="C11" s="24">
        <v>14.616</v>
      </c>
      <c r="D11" s="25">
        <f t="shared" ref="D11:D14" si="0">B11-C11</f>
        <v>10.84</v>
      </c>
      <c r="E11" s="23" t="s">
        <v>12</v>
      </c>
      <c r="F11" s="24">
        <v>26.370999999999999</v>
      </c>
      <c r="G11" s="24">
        <v>14.682</v>
      </c>
      <c r="H11" s="25">
        <f t="shared" ref="H11:H14" si="1">F11-G11</f>
        <v>11.688999999999998</v>
      </c>
      <c r="I11" s="25">
        <f>H11-$D$15</f>
        <v>0.90574999999999761</v>
      </c>
      <c r="J11" s="26">
        <f t="shared" ref="J11:J14" si="2">POWER(2,-I11)</f>
        <v>0.53375515372653903</v>
      </c>
    </row>
    <row r="12" spans="1:256" s="2" customFormat="1" ht="14" x14ac:dyDescent="0.15">
      <c r="A12" s="27" t="s">
        <v>13</v>
      </c>
      <c r="B12" s="28">
        <v>25.298999999999999</v>
      </c>
      <c r="C12" s="28">
        <v>14.62</v>
      </c>
      <c r="D12" s="25">
        <f t="shared" si="0"/>
        <v>10.679</v>
      </c>
      <c r="E12" s="27" t="s">
        <v>13</v>
      </c>
      <c r="F12" s="28">
        <v>26.562000000000001</v>
      </c>
      <c r="G12" s="28">
        <v>14.683999999999999</v>
      </c>
      <c r="H12" s="25">
        <f t="shared" si="1"/>
        <v>11.878000000000002</v>
      </c>
      <c r="I12" s="25">
        <f t="shared" ref="I12:I14" si="3">H12-$D$15</f>
        <v>1.0947500000000012</v>
      </c>
      <c r="J12" s="26">
        <f t="shared" si="2"/>
        <v>0.46821725255488905</v>
      </c>
    </row>
    <row r="13" spans="1:256" s="2" customFormat="1" ht="14" x14ac:dyDescent="0.15">
      <c r="A13" s="27" t="s">
        <v>14</v>
      </c>
      <c r="B13" s="28">
        <v>25.39</v>
      </c>
      <c r="C13" s="28">
        <v>14.593</v>
      </c>
      <c r="D13" s="25">
        <f t="shared" si="0"/>
        <v>10.797000000000001</v>
      </c>
      <c r="E13" s="27" t="s">
        <v>14</v>
      </c>
      <c r="F13" s="28"/>
      <c r="G13" s="28"/>
      <c r="H13" s="25"/>
      <c r="I13" s="25"/>
      <c r="J13" s="26"/>
    </row>
    <row r="14" spans="1:256" s="2" customFormat="1" thickBot="1" x14ac:dyDescent="0.2">
      <c r="A14" s="29" t="s">
        <v>15</v>
      </c>
      <c r="B14" s="30">
        <v>25.396000000000001</v>
      </c>
      <c r="C14" s="30">
        <v>14.579000000000001</v>
      </c>
      <c r="D14" s="31">
        <f t="shared" si="0"/>
        <v>10.817</v>
      </c>
      <c r="E14" s="29" t="s">
        <v>15</v>
      </c>
      <c r="F14" s="30">
        <v>25.713000000000001</v>
      </c>
      <c r="G14" s="30">
        <v>14.677</v>
      </c>
      <c r="H14" s="31">
        <f t="shared" si="1"/>
        <v>11.036000000000001</v>
      </c>
      <c r="I14" s="25">
        <f t="shared" si="3"/>
        <v>0.2527500000000007</v>
      </c>
      <c r="J14" s="32">
        <f t="shared" si="2"/>
        <v>0.83929506325765013</v>
      </c>
    </row>
    <row r="15" spans="1:256" s="2" customFormat="1" ht="14" x14ac:dyDescent="0.15">
      <c r="A15" s="33" t="s">
        <v>16</v>
      </c>
      <c r="B15" s="34">
        <f>AVERAGE(B11:B14)</f>
        <v>25.385249999999999</v>
      </c>
      <c r="C15" s="34">
        <f>AVERAGE(C11:C14)</f>
        <v>14.601999999999999</v>
      </c>
      <c r="D15" s="34">
        <f>AVERAGE(D11:D14)</f>
        <v>10.783250000000001</v>
      </c>
      <c r="E15" s="35" t="s">
        <v>16</v>
      </c>
      <c r="F15" s="34">
        <f>AVERAGE(F11:F14)</f>
        <v>26.215333333333334</v>
      </c>
      <c r="G15" s="34">
        <f>AVERAGE(G11:G14)</f>
        <v>14.680999999999999</v>
      </c>
      <c r="H15" s="34">
        <f>AVERAGE(H11:H14)</f>
        <v>11.534333333333334</v>
      </c>
      <c r="I15" s="34">
        <f>AVERAGE(I11:I14)</f>
        <v>0.75108333333333321</v>
      </c>
      <c r="J15" s="36">
        <f>AVERAGE(J11:J14)</f>
        <v>0.61375582317969279</v>
      </c>
    </row>
    <row r="16" spans="1:256" s="2" customFormat="1" ht="14" x14ac:dyDescent="0.15">
      <c r="A16" s="37" t="s">
        <v>17</v>
      </c>
      <c r="B16" s="25">
        <f>MEDIAN(B11:B14)</f>
        <v>25.393000000000001</v>
      </c>
      <c r="C16" s="25">
        <f>MEDIAN(C11:C14)</f>
        <v>14.6045</v>
      </c>
      <c r="D16" s="25">
        <f>MEDIAN(D11:D14)</f>
        <v>10.807</v>
      </c>
      <c r="E16" s="38" t="s">
        <v>17</v>
      </c>
      <c r="F16" s="25">
        <f>MEDIAN(F11:F14)</f>
        <v>26.370999999999999</v>
      </c>
      <c r="G16" s="25">
        <f>MEDIAN(G11:G14)</f>
        <v>14.682</v>
      </c>
      <c r="H16" s="25">
        <f>MEDIAN(H11:H14)</f>
        <v>11.688999999999998</v>
      </c>
      <c r="I16" s="25">
        <f>MEDIAN(I11:I14)</f>
        <v>0.90574999999999761</v>
      </c>
      <c r="J16" s="39">
        <f>MEDIAN(J11:J14)</f>
        <v>0.53375515372653903</v>
      </c>
    </row>
    <row r="17" spans="1:10" s="2" customFormat="1" thickBot="1" x14ac:dyDescent="0.2">
      <c r="A17" s="40" t="s">
        <v>18</v>
      </c>
      <c r="B17" s="31">
        <f>STDEV(B11:B14)</f>
        <v>6.4763029577066672E-2</v>
      </c>
      <c r="C17" s="31">
        <f>STDEV(C11:C14)</f>
        <v>1.9407902170678951E-2</v>
      </c>
      <c r="D17" s="31">
        <f>STDEV(D11:D14)</f>
        <v>7.1686237637824543E-2</v>
      </c>
      <c r="E17" s="41" t="s">
        <v>18</v>
      </c>
      <c r="F17" s="31">
        <f>STDEV(F11:F14)</f>
        <v>0.44539233641064485</v>
      </c>
      <c r="G17" s="31">
        <f>STDEV(G11:G14)</f>
        <v>3.6055512754639618E-3</v>
      </c>
      <c r="H17" s="31">
        <f>STDEV(H11:H14)</f>
        <v>0.44179444692450925</v>
      </c>
      <c r="I17" s="31">
        <f>STDEV(I11:I14)</f>
        <v>0.44179444692450937</v>
      </c>
      <c r="J17" s="42">
        <f>STDEV(J11:J14)</f>
        <v>0.19805243177932211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9.9026215889661054E-2</v>
      </c>
    </row>
    <row r="19" spans="1:10" s="2" customFormat="1" ht="14" x14ac:dyDescent="0.15">
      <c r="A19" s="44" t="s">
        <v>33</v>
      </c>
      <c r="B19" s="3">
        <f>TTEST(B11:B14,F11:F14,2,2)</f>
        <v>1.2648031472167894E-2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1.0454180947091784E-3</v>
      </c>
      <c r="C20" s="43"/>
      <c r="D20" s="5"/>
      <c r="E20" s="45"/>
      <c r="F20" s="1"/>
      <c r="G20" s="49"/>
      <c r="H20" s="49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1.8198715978555262E-2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1.4229573986328776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0.5941572316697552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A0C9-9A2B-4E03-BA88-0115CC052EB1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33203125" style="48" bestFit="1" customWidth="1"/>
    <col min="11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34</v>
      </c>
      <c r="I4" s="10">
        <v>44293</v>
      </c>
      <c r="J4" s="10" t="s">
        <v>25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34</v>
      </c>
      <c r="C10" s="21" t="s">
        <v>8</v>
      </c>
      <c r="D10" s="21" t="s">
        <v>9</v>
      </c>
      <c r="E10" s="20" t="s">
        <v>10</v>
      </c>
      <c r="F10" s="21" t="s">
        <v>34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20.143000000000001</v>
      </c>
      <c r="C11" s="24">
        <v>14.616</v>
      </c>
      <c r="D11" s="25">
        <f t="shared" ref="D11:D14" si="0">B11-C11</f>
        <v>5.527000000000001</v>
      </c>
      <c r="E11" s="23" t="s">
        <v>12</v>
      </c>
      <c r="F11" s="24">
        <v>22.004999999999999</v>
      </c>
      <c r="G11" s="24">
        <v>14.682</v>
      </c>
      <c r="H11" s="25">
        <f t="shared" ref="H11:H14" si="1">F11-G11</f>
        <v>7.3229999999999986</v>
      </c>
      <c r="I11" s="25">
        <f>H11-$D$15</f>
        <v>1.792749999999999</v>
      </c>
      <c r="J11" s="26">
        <f t="shared" ref="J11:J14" si="2">POWER(2,-I11)</f>
        <v>0.28862136431728519</v>
      </c>
    </row>
    <row r="12" spans="1:256" s="2" customFormat="1" ht="14" x14ac:dyDescent="0.15">
      <c r="A12" s="27" t="s">
        <v>13</v>
      </c>
      <c r="B12" s="28">
        <v>20.259</v>
      </c>
      <c r="C12" s="28">
        <v>14.62</v>
      </c>
      <c r="D12" s="25">
        <f t="shared" si="0"/>
        <v>5.6390000000000011</v>
      </c>
      <c r="E12" s="27" t="s">
        <v>13</v>
      </c>
      <c r="F12" s="28">
        <v>22.428000000000001</v>
      </c>
      <c r="G12" s="28">
        <v>14.683999999999999</v>
      </c>
      <c r="H12" s="25">
        <f t="shared" si="1"/>
        <v>7.7440000000000015</v>
      </c>
      <c r="I12" s="25">
        <f t="shared" ref="I12:I14" si="3">H12-$D$15</f>
        <v>2.2137500000000019</v>
      </c>
      <c r="J12" s="26">
        <f t="shared" si="2"/>
        <v>0.21557323901364189</v>
      </c>
    </row>
    <row r="13" spans="1:256" s="2" customFormat="1" ht="14" x14ac:dyDescent="0.15">
      <c r="A13" s="27" t="s">
        <v>14</v>
      </c>
      <c r="B13" s="28">
        <v>20.204000000000001</v>
      </c>
      <c r="C13" s="28">
        <v>14.593</v>
      </c>
      <c r="D13" s="25">
        <f t="shared" si="0"/>
        <v>5.6110000000000007</v>
      </c>
      <c r="E13" s="27" t="s">
        <v>14</v>
      </c>
      <c r="F13" s="28">
        <v>22.399000000000001</v>
      </c>
      <c r="G13" s="28">
        <v>14.723000000000001</v>
      </c>
      <c r="H13" s="25">
        <f t="shared" si="1"/>
        <v>7.6760000000000002</v>
      </c>
      <c r="I13" s="25">
        <f t="shared" si="3"/>
        <v>2.1457500000000005</v>
      </c>
      <c r="J13" s="26">
        <f t="shared" si="2"/>
        <v>0.22597733718364302</v>
      </c>
    </row>
    <row r="14" spans="1:256" s="2" customFormat="1" thickBot="1" x14ac:dyDescent="0.2">
      <c r="A14" s="29" t="s">
        <v>15</v>
      </c>
      <c r="B14" s="30">
        <v>19.922999999999998</v>
      </c>
      <c r="C14" s="30">
        <v>14.579000000000001</v>
      </c>
      <c r="D14" s="31">
        <f t="shared" si="0"/>
        <v>5.3439999999999976</v>
      </c>
      <c r="E14" s="29" t="s">
        <v>15</v>
      </c>
      <c r="F14" s="30">
        <v>22.238</v>
      </c>
      <c r="G14" s="30">
        <v>14.677</v>
      </c>
      <c r="H14" s="31">
        <f t="shared" si="1"/>
        <v>7.5609999999999999</v>
      </c>
      <c r="I14" s="25">
        <f t="shared" si="3"/>
        <v>2.0307500000000003</v>
      </c>
      <c r="J14" s="32">
        <f t="shared" si="2"/>
        <v>0.24472781702428312</v>
      </c>
    </row>
    <row r="15" spans="1:256" s="2" customFormat="1" ht="14" x14ac:dyDescent="0.15">
      <c r="A15" s="33" t="s">
        <v>16</v>
      </c>
      <c r="B15" s="34">
        <f>AVERAGE(B11:B14)</f>
        <v>20.132249999999999</v>
      </c>
      <c r="C15" s="34">
        <f>AVERAGE(C11:C14)</f>
        <v>14.601999999999999</v>
      </c>
      <c r="D15" s="34">
        <f>AVERAGE(D11:D14)</f>
        <v>5.5302499999999997</v>
      </c>
      <c r="E15" s="35" t="s">
        <v>16</v>
      </c>
      <c r="F15" s="34">
        <f>AVERAGE(F11:F14)</f>
        <v>22.267499999999998</v>
      </c>
      <c r="G15" s="34">
        <f>AVERAGE(G11:G14)</f>
        <v>14.6915</v>
      </c>
      <c r="H15" s="34">
        <f>AVERAGE(H11:H14)</f>
        <v>7.5760000000000005</v>
      </c>
      <c r="I15" s="34">
        <f>AVERAGE(I11:I14)</f>
        <v>2.0457500000000004</v>
      </c>
      <c r="J15" s="36">
        <f>AVERAGE(J11:J14)</f>
        <v>0.24372493938471329</v>
      </c>
    </row>
    <row r="16" spans="1:256" s="2" customFormat="1" ht="14" x14ac:dyDescent="0.15">
      <c r="A16" s="37" t="s">
        <v>17</v>
      </c>
      <c r="B16" s="25">
        <f>MEDIAN(B11:B14)</f>
        <v>20.173500000000001</v>
      </c>
      <c r="C16" s="25">
        <f>MEDIAN(C11:C14)</f>
        <v>14.6045</v>
      </c>
      <c r="D16" s="25">
        <f>MEDIAN(D11:D14)</f>
        <v>5.5690000000000008</v>
      </c>
      <c r="E16" s="38" t="s">
        <v>17</v>
      </c>
      <c r="F16" s="25">
        <f>MEDIAN(F11:F14)</f>
        <v>22.3185</v>
      </c>
      <c r="G16" s="25">
        <f>MEDIAN(G11:G14)</f>
        <v>14.683</v>
      </c>
      <c r="H16" s="25">
        <f>MEDIAN(H11:H14)</f>
        <v>7.6185</v>
      </c>
      <c r="I16" s="25">
        <f>MEDIAN(I11:I14)</f>
        <v>2.0882500000000004</v>
      </c>
      <c r="J16" s="39">
        <f>MEDIAN(J11:J14)</f>
        <v>0.23535257710396307</v>
      </c>
    </row>
    <row r="17" spans="1:10" s="2" customFormat="1" thickBot="1" x14ac:dyDescent="0.2">
      <c r="A17" s="40" t="s">
        <v>18</v>
      </c>
      <c r="B17" s="31">
        <f>STDEV(B11:B14)</f>
        <v>0.14732588593545592</v>
      </c>
      <c r="C17" s="31">
        <f>STDEV(C11:C14)</f>
        <v>1.9407902170678951E-2</v>
      </c>
      <c r="D17" s="31">
        <f>STDEV(D11:D14)</f>
        <v>0.13297462163886917</v>
      </c>
      <c r="E17" s="41" t="s">
        <v>18</v>
      </c>
      <c r="F17" s="31">
        <f>STDEV(F11:F14)</f>
        <v>0.19393211870824031</v>
      </c>
      <c r="G17" s="31">
        <f>STDEV(G11:G14)</f>
        <v>2.120534523809239E-2</v>
      </c>
      <c r="H17" s="31">
        <f>STDEV(H11:H14)</f>
        <v>0.18480440110199509</v>
      </c>
      <c r="I17" s="31">
        <f>STDEV(I11:I14)</f>
        <v>0.18480440110199511</v>
      </c>
      <c r="J17" s="42">
        <f>STDEV(J11:J14)</f>
        <v>3.227067994819266E-2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1.613533997409633E-2</v>
      </c>
    </row>
    <row r="19" spans="1:10" s="2" customFormat="1" ht="14" x14ac:dyDescent="0.15">
      <c r="A19" s="44" t="s">
        <v>34</v>
      </c>
      <c r="B19" s="3">
        <f>TTEST(B11:B14,F11:F14,2,2)</f>
        <v>2.2073843089261294E-6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1.9093491091751531E-6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4.9753729362754813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0.24219651312804455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5C71-6D5D-4CFD-93FF-8A9D1FEA8E89}">
  <dimension ref="A1:IV23"/>
  <sheetViews>
    <sheetView workbookViewId="0"/>
  </sheetViews>
  <sheetFormatPr baseColWidth="10" defaultColWidth="9.1640625" defaultRowHeight="15" x14ac:dyDescent="0.2"/>
  <cols>
    <col min="1" max="1" width="14.6640625" style="48" customWidth="1"/>
    <col min="2" max="4" width="10.33203125" style="48" customWidth="1"/>
    <col min="5" max="5" width="14.5" style="48" customWidth="1"/>
    <col min="6" max="9" width="10.33203125" style="48" customWidth="1"/>
    <col min="10" max="10" width="9.5" style="48" bestFit="1" customWidth="1"/>
    <col min="11" max="11" width="10.33203125" style="48" bestFit="1" customWidth="1"/>
    <col min="12" max="16384" width="9.1640625" style="48"/>
  </cols>
  <sheetData>
    <row r="1" spans="1:256" s="51" customFormat="1" x14ac:dyDescent="0.2">
      <c r="A1" s="51" t="s">
        <v>44</v>
      </c>
    </row>
    <row r="3" spans="1:256" s="6" customFormat="1" ht="16" x14ac:dyDescent="0.2">
      <c r="A3" s="6" t="s">
        <v>24</v>
      </c>
      <c r="B3" s="7"/>
      <c r="C3" s="7"/>
      <c r="D3" s="7"/>
      <c r="E3" s="8"/>
      <c r="F3" s="7"/>
      <c r="G3" s="7"/>
      <c r="H3" s="9" t="s">
        <v>0</v>
      </c>
      <c r="I3" s="10">
        <v>44291</v>
      </c>
      <c r="J3" s="10" t="s">
        <v>1</v>
      </c>
    </row>
    <row r="4" spans="1:256" s="6" customFormat="1" ht="16" x14ac:dyDescent="0.2">
      <c r="A4" s="2" t="s">
        <v>2</v>
      </c>
      <c r="B4" s="7"/>
      <c r="C4" s="7"/>
      <c r="D4" s="7"/>
      <c r="E4" s="8"/>
      <c r="F4" s="7"/>
      <c r="G4" s="7"/>
      <c r="H4" s="11" t="s">
        <v>35</v>
      </c>
      <c r="I4" s="10">
        <v>44315</v>
      </c>
      <c r="J4" s="10" t="s">
        <v>1</v>
      </c>
    </row>
    <row r="5" spans="1:256" s="6" customFormat="1" ht="16" x14ac:dyDescent="0.2">
      <c r="A5" s="2" t="s">
        <v>4</v>
      </c>
      <c r="B5" s="7"/>
      <c r="C5" s="7"/>
      <c r="D5" s="7"/>
      <c r="E5" s="8"/>
      <c r="F5" s="7"/>
      <c r="G5" s="7"/>
      <c r="H5" s="12"/>
      <c r="I5" s="12"/>
      <c r="J5" s="10"/>
    </row>
    <row r="6" spans="1:256" s="2" customFormat="1" ht="14" x14ac:dyDescent="0.15">
      <c r="A6" s="2" t="s">
        <v>5</v>
      </c>
      <c r="B6" s="13"/>
      <c r="C6" s="13"/>
      <c r="D6" s="13"/>
      <c r="E6" s="14"/>
      <c r="F6" s="13"/>
      <c r="G6" s="13"/>
      <c r="H6" s="15"/>
      <c r="I6" s="15"/>
      <c r="J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14" x14ac:dyDescent="0.15">
      <c r="A7" s="2" t="s">
        <v>6</v>
      </c>
      <c r="B7" s="13"/>
      <c r="C7" s="13"/>
      <c r="D7" s="13"/>
      <c r="E7" s="14"/>
      <c r="F7" s="13"/>
      <c r="G7" s="13"/>
      <c r="H7" s="15"/>
      <c r="I7" s="15"/>
      <c r="J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thickBot="1" x14ac:dyDescent="0.2">
      <c r="B8" s="18"/>
      <c r="C8" s="18"/>
      <c r="D8" s="18"/>
      <c r="F8" s="18"/>
      <c r="G8" s="18"/>
      <c r="H8" s="18"/>
      <c r="I8" s="18"/>
      <c r="J8" s="18"/>
    </row>
    <row r="9" spans="1:256" s="2" customFormat="1" ht="16" thickTop="1" thickBot="1" x14ac:dyDescent="0.2">
      <c r="B9" s="19"/>
      <c r="C9" s="19"/>
      <c r="D9" s="19"/>
      <c r="F9" s="19"/>
      <c r="G9" s="19"/>
      <c r="H9" s="19"/>
      <c r="I9" s="19"/>
      <c r="J9" s="19"/>
    </row>
    <row r="10" spans="1:256" s="2" customFormat="1" thickBot="1" x14ac:dyDescent="0.2">
      <c r="A10" s="20" t="s">
        <v>7</v>
      </c>
      <c r="B10" s="21" t="s">
        <v>35</v>
      </c>
      <c r="C10" s="21" t="s">
        <v>8</v>
      </c>
      <c r="D10" s="21" t="s">
        <v>9</v>
      </c>
      <c r="E10" s="20" t="s">
        <v>10</v>
      </c>
      <c r="F10" s="21" t="s">
        <v>35</v>
      </c>
      <c r="G10" s="21" t="s">
        <v>8</v>
      </c>
      <c r="H10" s="21" t="s">
        <v>9</v>
      </c>
      <c r="I10" s="21" t="s">
        <v>11</v>
      </c>
      <c r="J10" s="22" t="s">
        <v>26</v>
      </c>
    </row>
    <row r="11" spans="1:256" s="2" customFormat="1" ht="14" x14ac:dyDescent="0.15">
      <c r="A11" s="23" t="s">
        <v>12</v>
      </c>
      <c r="B11" s="24">
        <v>27.351125717163086</v>
      </c>
      <c r="C11" s="24">
        <v>14.616</v>
      </c>
      <c r="D11" s="25">
        <f t="shared" ref="D11:D14" si="0">B11-C11</f>
        <v>12.735125717163086</v>
      </c>
      <c r="E11" s="23" t="s">
        <v>12</v>
      </c>
      <c r="F11" s="24">
        <v>28.314306259155273</v>
      </c>
      <c r="G11" s="24">
        <v>14.682</v>
      </c>
      <c r="H11" s="25">
        <f t="shared" ref="H11:H14" si="1">F11-G11</f>
        <v>13.632306259155273</v>
      </c>
      <c r="I11" s="25">
        <f>H11-$D$15</f>
        <v>1.1944050025939923</v>
      </c>
      <c r="J11" s="26">
        <f t="shared" ref="J11:J14" si="2">POWER(2,-I11)</f>
        <v>0.43696662491527422</v>
      </c>
    </row>
    <row r="12" spans="1:256" s="2" customFormat="1" ht="14" x14ac:dyDescent="0.15">
      <c r="A12" s="27" t="s">
        <v>13</v>
      </c>
      <c r="B12" s="28">
        <v>26.552957534790039</v>
      </c>
      <c r="C12" s="28">
        <v>14.62</v>
      </c>
      <c r="D12" s="25">
        <f t="shared" si="0"/>
        <v>11.93295753479004</v>
      </c>
      <c r="E12" s="27" t="s">
        <v>13</v>
      </c>
      <c r="F12" s="28">
        <v>27.667234420776367</v>
      </c>
      <c r="G12" s="28">
        <v>14.683999999999999</v>
      </c>
      <c r="H12" s="25">
        <f t="shared" si="1"/>
        <v>12.983234420776368</v>
      </c>
      <c r="I12" s="25">
        <f t="shared" ref="I12:I14" si="3">H12-$D$15</f>
        <v>0.54533316421508715</v>
      </c>
      <c r="J12" s="26">
        <f t="shared" si="2"/>
        <v>0.68523314206904362</v>
      </c>
    </row>
    <row r="13" spans="1:256" s="2" customFormat="1" ht="14" x14ac:dyDescent="0.15">
      <c r="A13" s="27" t="s">
        <v>14</v>
      </c>
      <c r="B13" s="28">
        <v>27.191226959228516</v>
      </c>
      <c r="C13" s="28">
        <v>14.593</v>
      </c>
      <c r="D13" s="25">
        <f t="shared" si="0"/>
        <v>12.598226959228516</v>
      </c>
      <c r="E13" s="27" t="s">
        <v>14</v>
      </c>
      <c r="F13" s="28">
        <v>27.369180679321289</v>
      </c>
      <c r="G13" s="28">
        <v>14.723000000000001</v>
      </c>
      <c r="H13" s="25">
        <f t="shared" si="1"/>
        <v>12.646180679321288</v>
      </c>
      <c r="I13" s="25">
        <f t="shared" si="3"/>
        <v>0.20827942276000755</v>
      </c>
      <c r="J13" s="26">
        <f t="shared" si="2"/>
        <v>0.86556890494769034</v>
      </c>
    </row>
    <row r="14" spans="1:256" s="2" customFormat="1" thickBot="1" x14ac:dyDescent="0.2">
      <c r="A14" s="29" t="s">
        <v>15</v>
      </c>
      <c r="B14" s="30">
        <v>27.064294815063477</v>
      </c>
      <c r="C14" s="30">
        <v>14.579000000000001</v>
      </c>
      <c r="D14" s="31">
        <f t="shared" si="0"/>
        <v>12.485294815063476</v>
      </c>
      <c r="E14" s="29" t="s">
        <v>15</v>
      </c>
      <c r="F14" s="30">
        <v>27.878589630126953</v>
      </c>
      <c r="G14" s="30">
        <v>14.677</v>
      </c>
      <c r="H14" s="31">
        <f t="shared" si="1"/>
        <v>13.201589630126954</v>
      </c>
      <c r="I14" s="25">
        <f t="shared" si="3"/>
        <v>0.76368837356567276</v>
      </c>
      <c r="J14" s="32">
        <f t="shared" si="2"/>
        <v>0.5889886043544581</v>
      </c>
    </row>
    <row r="15" spans="1:256" s="2" customFormat="1" ht="14" x14ac:dyDescent="0.15">
      <c r="A15" s="33" t="s">
        <v>16</v>
      </c>
      <c r="B15" s="34">
        <f>AVERAGE(B11:B14)</f>
        <v>27.039901256561279</v>
      </c>
      <c r="C15" s="34">
        <f>AVERAGE(C11:C14)</f>
        <v>14.601999999999999</v>
      </c>
      <c r="D15" s="34">
        <f>AVERAGE(D11:D14)</f>
        <v>12.437901256561281</v>
      </c>
      <c r="E15" s="35" t="s">
        <v>16</v>
      </c>
      <c r="F15" s="34">
        <f>AVERAGE(F11:F14)</f>
        <v>27.807327747344971</v>
      </c>
      <c r="G15" s="34">
        <f>AVERAGE(G11:G14)</f>
        <v>14.6915</v>
      </c>
      <c r="H15" s="34">
        <f>AVERAGE(H11:H14)</f>
        <v>13.115827747344971</v>
      </c>
      <c r="I15" s="34">
        <f>AVERAGE(I11:I14)</f>
        <v>0.67792649078368994</v>
      </c>
      <c r="J15" s="36">
        <f>AVERAGE(J11:J14)</f>
        <v>0.64418931907161658</v>
      </c>
    </row>
    <row r="16" spans="1:256" s="2" customFormat="1" ht="14" x14ac:dyDescent="0.15">
      <c r="A16" s="37" t="s">
        <v>17</v>
      </c>
      <c r="B16" s="25">
        <f>MEDIAN(B11:B14)</f>
        <v>27.127760887145996</v>
      </c>
      <c r="C16" s="25">
        <f>MEDIAN(C11:C14)</f>
        <v>14.6045</v>
      </c>
      <c r="D16" s="25">
        <f>MEDIAN(D11:D14)</f>
        <v>12.541760887145996</v>
      </c>
      <c r="E16" s="38" t="s">
        <v>17</v>
      </c>
      <c r="F16" s="25">
        <f>MEDIAN(F11:F14)</f>
        <v>27.77291202545166</v>
      </c>
      <c r="G16" s="25">
        <f>MEDIAN(G11:G14)</f>
        <v>14.683</v>
      </c>
      <c r="H16" s="25">
        <f>MEDIAN(H11:H14)</f>
        <v>13.092412025451662</v>
      </c>
      <c r="I16" s="25">
        <f>MEDIAN(I11:I14)</f>
        <v>0.65451076889037996</v>
      </c>
      <c r="J16" s="39">
        <f>MEDIAN(J11:J14)</f>
        <v>0.63711087321175086</v>
      </c>
    </row>
    <row r="17" spans="1:10" s="2" customFormat="1" thickBot="1" x14ac:dyDescent="0.2">
      <c r="A17" s="40" t="s">
        <v>18</v>
      </c>
      <c r="B17" s="31">
        <f>STDEV(B11:B14)</f>
        <v>0.3451904629010123</v>
      </c>
      <c r="C17" s="31">
        <f>STDEV(C11:C14)</f>
        <v>1.9407902170678951E-2</v>
      </c>
      <c r="D17" s="31">
        <f>STDEV(D11:D14)</f>
        <v>0.35178640416189583</v>
      </c>
      <c r="E17" s="41" t="s">
        <v>18</v>
      </c>
      <c r="F17" s="31">
        <f>STDEV(F11:F14)</f>
        <v>0.39736820068287143</v>
      </c>
      <c r="G17" s="31">
        <f>STDEV(G11:G14)</f>
        <v>2.120534523809239E-2</v>
      </c>
      <c r="H17" s="31">
        <f>STDEV(H11:H14)</f>
        <v>0.41322089026486575</v>
      </c>
      <c r="I17" s="31">
        <f>STDEV(I11:I14)</f>
        <v>0.4132208902648658</v>
      </c>
      <c r="J17" s="42">
        <f>STDEV(J11:J14)</f>
        <v>0.17951961854497886</v>
      </c>
    </row>
    <row r="18" spans="1:10" s="2" customFormat="1" ht="14" x14ac:dyDescent="0.15">
      <c r="A18" s="3"/>
      <c r="B18" s="43" t="s">
        <v>19</v>
      </c>
      <c r="C18" s="43"/>
      <c r="D18" s="43"/>
      <c r="E18" s="3"/>
      <c r="F18" s="4"/>
      <c r="G18" s="4"/>
      <c r="H18" s="4"/>
      <c r="I18" s="4"/>
      <c r="J18" s="4">
        <f>J17/(SQRT(4))</f>
        <v>8.975980927248943E-2</v>
      </c>
    </row>
    <row r="19" spans="1:10" s="2" customFormat="1" ht="14" x14ac:dyDescent="0.15">
      <c r="A19" s="44" t="s">
        <v>35</v>
      </c>
      <c r="B19" s="3">
        <f>TTEST(B11:B14,F11:F14,2,2)</f>
        <v>2.6771774471424738E-2</v>
      </c>
      <c r="C19" s="43"/>
      <c r="D19" s="5"/>
      <c r="E19" s="45"/>
      <c r="F19" s="45"/>
      <c r="G19" s="19"/>
      <c r="H19" s="19"/>
      <c r="I19" s="19"/>
      <c r="J19" s="19"/>
    </row>
    <row r="20" spans="1:10" s="2" customFormat="1" ht="14" x14ac:dyDescent="0.15">
      <c r="A20" s="44" t="s">
        <v>8</v>
      </c>
      <c r="B20" s="3">
        <f>TTEST(C11:C14,G11:G14,2,2)</f>
        <v>7.9310860827350583E-4</v>
      </c>
      <c r="C20" s="43"/>
      <c r="D20" s="5"/>
      <c r="E20" s="45"/>
      <c r="F20" s="5"/>
      <c r="G20" s="45"/>
      <c r="H20" s="45"/>
      <c r="I20" s="19"/>
      <c r="J20" s="19"/>
    </row>
    <row r="21" spans="1:10" s="2" customFormat="1" ht="14" x14ac:dyDescent="0.15">
      <c r="A21" s="44" t="s">
        <v>20</v>
      </c>
      <c r="B21" s="46">
        <f>TTEST(D11:D14,H11:H14,2,2)</f>
        <v>4.6627553106444494E-2</v>
      </c>
      <c r="C21" s="3"/>
      <c r="D21" s="43"/>
      <c r="F21" s="19"/>
      <c r="G21" s="43"/>
      <c r="H21" s="19"/>
      <c r="I21" s="19"/>
      <c r="J21" s="19"/>
    </row>
    <row r="22" spans="1:10" s="2" customFormat="1" ht="14" x14ac:dyDescent="0.15">
      <c r="A22" s="47" t="s">
        <v>21</v>
      </c>
      <c r="B22" s="13">
        <f>POWER(-(-I15-I17),2)</f>
        <v>1.190602607169122</v>
      </c>
      <c r="C22" s="13"/>
      <c r="D22" s="43"/>
      <c r="E22" s="3"/>
      <c r="F22" s="43"/>
      <c r="G22" s="43"/>
      <c r="H22" s="19"/>
      <c r="I22" s="19"/>
      <c r="J22" s="19"/>
    </row>
    <row r="23" spans="1:10" s="2" customFormat="1" ht="14" x14ac:dyDescent="0.15">
      <c r="A23" s="47" t="s">
        <v>22</v>
      </c>
      <c r="B23" s="13">
        <f>POWER(2,-I15)</f>
        <v>0.6250629991324762</v>
      </c>
      <c r="C23" s="13"/>
      <c r="D23" s="43"/>
      <c r="E23" s="3"/>
      <c r="F23" s="43"/>
      <c r="G23" s="43"/>
      <c r="H23" s="19"/>
      <c r="I23" s="19"/>
      <c r="J2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2021-10-14T15:26:58Z</dcterms:created>
  <dcterms:modified xsi:type="dcterms:W3CDTF">2022-01-27T05:46:58Z</dcterms:modified>
</cp:coreProperties>
</file>