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ustavogomez/Documents/Research data in MS lab/Articles written by GG/FH Manuscript/SUBMITTED/Fifth submission_01.27.22/SOURCE FILES/FINAL SUBMITTED/"/>
    </mc:Choice>
  </mc:AlternateContent>
  <xr:revisionPtr revIDLastSave="0" documentId="13_ncr:1_{95193695-E6F7-D547-B231-A01398025C58}" xr6:coauthVersionLast="36" xr6:coauthVersionMax="46" xr10:uidLastSave="{00000000-0000-0000-0000-000000000000}"/>
  <bookViews>
    <workbookView xWindow="5720" yWindow="5420" windowWidth="25020" windowHeight="14500" xr2:uid="{12C4A234-385B-4144-B9D5-2BD6A7449B23}"/>
  </bookViews>
  <sheets>
    <sheet name="Osx" sheetId="1" r:id="rId1"/>
    <sheet name="Car2" sheetId="2" r:id="rId2"/>
    <sheet name="Acp5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3" l="1"/>
  <c r="B19" i="3"/>
  <c r="B18" i="3"/>
  <c r="G16" i="3"/>
  <c r="F16" i="3"/>
  <c r="C16" i="3"/>
  <c r="B16" i="3"/>
  <c r="G15" i="3"/>
  <c r="F15" i="3"/>
  <c r="C15" i="3"/>
  <c r="B15" i="3"/>
  <c r="G14" i="3"/>
  <c r="F14" i="3"/>
  <c r="C14" i="3"/>
  <c r="B14" i="3"/>
  <c r="H13" i="3"/>
  <c r="D13" i="3"/>
  <c r="H12" i="3"/>
  <c r="D12" i="3"/>
  <c r="H11" i="3"/>
  <c r="D11" i="3"/>
  <c r="D10" i="3"/>
  <c r="D16" i="3" l="1"/>
  <c r="I13" i="3"/>
  <c r="J13" i="3" s="1"/>
  <c r="B20" i="3"/>
  <c r="D15" i="3"/>
  <c r="H14" i="3"/>
  <c r="H15" i="3"/>
  <c r="H16" i="3"/>
  <c r="D14" i="3"/>
  <c r="I11" i="3" s="1"/>
  <c r="J11" i="3" s="1"/>
  <c r="I10" i="3" l="1"/>
  <c r="I12" i="3"/>
  <c r="J12" i="3" s="1"/>
  <c r="I16" i="3" l="1"/>
  <c r="I15" i="3"/>
  <c r="I14" i="3"/>
  <c r="J10" i="3"/>
  <c r="B39" i="3"/>
  <c r="B38" i="3"/>
  <c r="G36" i="3"/>
  <c r="F36" i="3"/>
  <c r="C36" i="3"/>
  <c r="B36" i="3"/>
  <c r="G35" i="3"/>
  <c r="F35" i="3"/>
  <c r="C35" i="3"/>
  <c r="B35" i="3"/>
  <c r="G34" i="3"/>
  <c r="F34" i="3"/>
  <c r="C34" i="3"/>
  <c r="B34" i="3"/>
  <c r="H33" i="3"/>
  <c r="D33" i="3"/>
  <c r="H32" i="3"/>
  <c r="D32" i="3"/>
  <c r="H31" i="3"/>
  <c r="D31" i="3"/>
  <c r="D34" i="3" s="1"/>
  <c r="I32" i="3" s="1"/>
  <c r="J32" i="3" s="1"/>
  <c r="H30" i="3"/>
  <c r="D30" i="3"/>
  <c r="B40" i="2"/>
  <c r="B39" i="2"/>
  <c r="G37" i="2"/>
  <c r="F37" i="2"/>
  <c r="C37" i="2"/>
  <c r="B37" i="2"/>
  <c r="G36" i="2"/>
  <c r="F36" i="2"/>
  <c r="C36" i="2"/>
  <c r="B36" i="2"/>
  <c r="G35" i="2"/>
  <c r="F35" i="2"/>
  <c r="C35" i="2"/>
  <c r="B35" i="2"/>
  <c r="H34" i="2"/>
  <c r="D33" i="2"/>
  <c r="H32" i="2"/>
  <c r="D32" i="2"/>
  <c r="H31" i="2"/>
  <c r="D31" i="2"/>
  <c r="B40" i="1"/>
  <c r="B39" i="1"/>
  <c r="G37" i="1"/>
  <c r="F37" i="1"/>
  <c r="C37" i="1"/>
  <c r="B37" i="1"/>
  <c r="G36" i="1"/>
  <c r="F36" i="1"/>
  <c r="C36" i="1"/>
  <c r="B36" i="1"/>
  <c r="G35" i="1"/>
  <c r="F35" i="1"/>
  <c r="C35" i="1"/>
  <c r="B35" i="1"/>
  <c r="H34" i="1"/>
  <c r="D34" i="1"/>
  <c r="H33" i="1"/>
  <c r="D33" i="1"/>
  <c r="H32" i="1"/>
  <c r="D32" i="1"/>
  <c r="H31" i="1"/>
  <c r="D31" i="1"/>
  <c r="D36" i="1" s="1"/>
  <c r="I31" i="3" l="1"/>
  <c r="J31" i="3" s="1"/>
  <c r="I33" i="3"/>
  <c r="J33" i="3" s="1"/>
  <c r="I32" i="1"/>
  <c r="I30" i="3"/>
  <c r="B41" i="2"/>
  <c r="B41" i="1"/>
  <c r="H37" i="1"/>
  <c r="J16" i="3"/>
  <c r="J17" i="3" s="1"/>
  <c r="J14" i="3"/>
  <c r="J15" i="3"/>
  <c r="D35" i="1"/>
  <c r="I33" i="1" s="1"/>
  <c r="J33" i="1" s="1"/>
  <c r="B22" i="3"/>
  <c r="C21" i="3"/>
  <c r="B21" i="3"/>
  <c r="B40" i="3"/>
  <c r="D37" i="1"/>
  <c r="H36" i="3"/>
  <c r="D35" i="3"/>
  <c r="D36" i="3"/>
  <c r="H34" i="3"/>
  <c r="H35" i="3"/>
  <c r="D35" i="2"/>
  <c r="I31" i="2" s="1"/>
  <c r="D36" i="2"/>
  <c r="D37" i="2"/>
  <c r="H35" i="2"/>
  <c r="H36" i="2"/>
  <c r="H37" i="2"/>
  <c r="J32" i="1"/>
  <c r="H35" i="1"/>
  <c r="H36" i="1"/>
  <c r="J31" i="2" l="1"/>
  <c r="I34" i="2"/>
  <c r="J34" i="2" s="1"/>
  <c r="I31" i="1"/>
  <c r="I32" i="2"/>
  <c r="J32" i="2" s="1"/>
  <c r="J37" i="2" s="1"/>
  <c r="J38" i="2" s="1"/>
  <c r="I34" i="1"/>
  <c r="J34" i="1" s="1"/>
  <c r="J30" i="3"/>
  <c r="I36" i="3"/>
  <c r="I35" i="3"/>
  <c r="I34" i="3"/>
  <c r="J35" i="2" l="1"/>
  <c r="I36" i="2"/>
  <c r="I37" i="1"/>
  <c r="I35" i="1"/>
  <c r="J31" i="1"/>
  <c r="I36" i="1"/>
  <c r="J36" i="2"/>
  <c r="I37" i="2"/>
  <c r="I35" i="2"/>
  <c r="B42" i="3"/>
  <c r="B41" i="3"/>
  <c r="J36" i="3"/>
  <c r="J37" i="3" s="1"/>
  <c r="J35" i="3"/>
  <c r="J34" i="3"/>
  <c r="B43" i="1" l="1"/>
  <c r="B42" i="1"/>
  <c r="J36" i="1"/>
  <c r="J37" i="1"/>
  <c r="J38" i="1" s="1"/>
  <c r="J35" i="1"/>
  <c r="B42" i="2"/>
  <c r="B43" i="2"/>
  <c r="B18" i="2"/>
  <c r="B17" i="2"/>
  <c r="G15" i="2"/>
  <c r="F15" i="2"/>
  <c r="C15" i="2"/>
  <c r="B15" i="2"/>
  <c r="G14" i="2"/>
  <c r="F14" i="2"/>
  <c r="C14" i="2"/>
  <c r="B14" i="2"/>
  <c r="G13" i="2"/>
  <c r="F13" i="2"/>
  <c r="C13" i="2"/>
  <c r="B13" i="2"/>
  <c r="H12" i="2"/>
  <c r="D12" i="2"/>
  <c r="H11" i="2"/>
  <c r="D10" i="2"/>
  <c r="H9" i="2"/>
  <c r="H15" i="2" s="1"/>
  <c r="D9" i="2"/>
  <c r="B19" i="2" s="1"/>
  <c r="B18" i="1"/>
  <c r="B17" i="1"/>
  <c r="H15" i="1"/>
  <c r="G15" i="1"/>
  <c r="F15" i="1"/>
  <c r="C15" i="1"/>
  <c r="B15" i="1"/>
  <c r="G14" i="1"/>
  <c r="F14" i="1"/>
  <c r="C14" i="1"/>
  <c r="B14" i="1"/>
  <c r="G13" i="1"/>
  <c r="F13" i="1"/>
  <c r="C13" i="1"/>
  <c r="B13" i="1"/>
  <c r="H12" i="1"/>
  <c r="D12" i="1"/>
  <c r="H11" i="1"/>
  <c r="D11" i="1"/>
  <c r="H10" i="1"/>
  <c r="D10" i="1"/>
  <c r="B19" i="1" s="1"/>
  <c r="H9" i="1"/>
  <c r="D14" i="1" l="1"/>
  <c r="I9" i="2"/>
  <c r="H14" i="1"/>
  <c r="J9" i="2"/>
  <c r="D14" i="2"/>
  <c r="H13" i="2"/>
  <c r="H14" i="2"/>
  <c r="D13" i="2"/>
  <c r="I11" i="2" s="1"/>
  <c r="J11" i="2" s="1"/>
  <c r="D15" i="2"/>
  <c r="D13" i="1"/>
  <c r="D15" i="1"/>
  <c r="H13" i="1"/>
  <c r="I15" i="2" l="1"/>
  <c r="I12" i="2"/>
  <c r="I9" i="1"/>
  <c r="I10" i="1"/>
  <c r="J10" i="1" s="1"/>
  <c r="I11" i="1"/>
  <c r="J11" i="1" s="1"/>
  <c r="I12" i="1"/>
  <c r="J12" i="1" s="1"/>
  <c r="I14" i="1"/>
  <c r="I13" i="1"/>
  <c r="J9" i="1"/>
  <c r="I15" i="1" l="1"/>
  <c r="I13" i="2"/>
  <c r="I14" i="2"/>
  <c r="J12" i="2"/>
  <c r="J14" i="1"/>
  <c r="J15" i="1"/>
  <c r="J16" i="1" s="1"/>
  <c r="J13" i="1"/>
  <c r="B21" i="1"/>
  <c r="B20" i="1"/>
  <c r="J13" i="2" l="1"/>
  <c r="J15" i="2"/>
  <c r="J16" i="2" s="1"/>
  <c r="J14" i="2"/>
  <c r="B21" i="2"/>
  <c r="B20" i="2"/>
</calcChain>
</file>

<file path=xl/sharedStrings.xml><?xml version="1.0" encoding="utf-8"?>
<sst xmlns="http://schemas.openxmlformats.org/spreadsheetml/2006/main" count="214" uniqueCount="48">
  <si>
    <t>GFP</t>
  </si>
  <si>
    <t>PPIA</t>
  </si>
  <si>
    <t>∆Ct</t>
  </si>
  <si>
    <t>∆∆Ct</t>
  </si>
  <si>
    <t>BSA 1</t>
  </si>
  <si>
    <t>BSA 2</t>
  </si>
  <si>
    <t>BSA 3</t>
  </si>
  <si>
    <t>BSA 4</t>
  </si>
  <si>
    <t>Average</t>
  </si>
  <si>
    <t>Median</t>
  </si>
  <si>
    <t>SD</t>
  </si>
  <si>
    <t>P value</t>
  </si>
  <si>
    <t>Ct</t>
  </si>
  <si>
    <t>Relative Fold</t>
  </si>
  <si>
    <t>Fold Incr</t>
  </si>
  <si>
    <t>SP</t>
  </si>
  <si>
    <t>threshold 0.04</t>
  </si>
  <si>
    <t>Col 10</t>
  </si>
  <si>
    <t>DL</t>
  </si>
  <si>
    <t>Grown in 5% FBS DMEM/F12</t>
  </si>
  <si>
    <t>Puromycin Selected</t>
  </si>
  <si>
    <t>Primers(0.25ul each)</t>
  </si>
  <si>
    <t>Cntrl shRNA</t>
  </si>
  <si>
    <t>Ct/ttest</t>
  </si>
  <si>
    <t xml:space="preserve">2018#25 - Control and SP7 #59 shRNA (mission) 3d treatment BG, BAA, TH &amp; BAA/TH </t>
  </si>
  <si>
    <t xml:space="preserve">ATDC5 cells - Hit with virus 1x, hit with puro </t>
  </si>
  <si>
    <t xml:space="preserve">10% FBS then switched to 5% FBS </t>
  </si>
  <si>
    <t>SP7 #59</t>
  </si>
  <si>
    <t>BG 1</t>
  </si>
  <si>
    <t>BG 2</t>
  </si>
  <si>
    <t>BG 3</t>
  </si>
  <si>
    <t>BG 4</t>
  </si>
  <si>
    <t xml:space="preserve"> </t>
  </si>
  <si>
    <t>JL</t>
  </si>
  <si>
    <t>Acp5</t>
  </si>
  <si>
    <t>Car2</t>
  </si>
  <si>
    <t>11/24/14 PPIA &amp; Car2d</t>
  </si>
  <si>
    <t>Car2d</t>
  </si>
  <si>
    <t>LV#2 ATDC5 cells - GFP, Sp7 OE lentivirus</t>
  </si>
  <si>
    <t>TR-B1 &amp; Sp7 (SC)</t>
  </si>
  <si>
    <t>Sp7(SC)</t>
  </si>
  <si>
    <t>LV-Sp7</t>
  </si>
  <si>
    <t>Sp7 shRNA #1 - ATDC5 cells Control shRNA, Sp7 shRNA: +/-TH SP cells</t>
  </si>
  <si>
    <t>Sp7</t>
  </si>
  <si>
    <t>Sp7 shRNA</t>
  </si>
  <si>
    <t>2020 #7 -GFP or Sp7 Overexpressing ATDC5 chondrocytes</t>
  </si>
  <si>
    <t>Lv-Sp7</t>
  </si>
  <si>
    <t>Source Data for Figure 9- figure supplement 2 (SP7- OE and shRNA)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</si>
</sst>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11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17">
    <xf numFmtId="0" fontId="0" fillId="0" borderId="0" xfId="0"/>
    <xf numFmtId="0" fontId="0" fillId="0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0" fillId="0" borderId="15" xfId="0" applyFont="1" applyFill="1" applyBorder="1" applyAlignment="1">
      <alignment horizontal="center"/>
    </xf>
    <xf numFmtId="0" fontId="0" fillId="0" borderId="0" xfId="0" applyFont="1" applyFill="1"/>
    <xf numFmtId="0" fontId="0" fillId="0" borderId="0" xfId="0" applyFont="1" applyFill="1" applyAlignment="1">
      <alignment horizontal="right"/>
    </xf>
    <xf numFmtId="164" fontId="0" fillId="0" borderId="0" xfId="0" applyNumberFormat="1" applyFont="1" applyFill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right"/>
    </xf>
    <xf numFmtId="0" fontId="5" fillId="0" borderId="0" xfId="0" applyFont="1" applyFill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right"/>
    </xf>
    <xf numFmtId="0" fontId="6" fillId="0" borderId="0" xfId="0" applyFont="1" applyFill="1"/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2" xfId="0" applyFont="1" applyFill="1" applyBorder="1"/>
    <xf numFmtId="0" fontId="2" fillId="0" borderId="6" xfId="1" applyFont="1" applyFill="1" applyBorder="1"/>
    <xf numFmtId="0" fontId="2" fillId="0" borderId="7" xfId="1" applyFont="1" applyFill="1" applyBorder="1"/>
    <xf numFmtId="164" fontId="2" fillId="0" borderId="8" xfId="0" applyNumberFormat="1" applyFont="1" applyFill="1" applyBorder="1" applyAlignment="1">
      <alignment horizontal="center"/>
    </xf>
    <xf numFmtId="164" fontId="2" fillId="0" borderId="21" xfId="0" applyNumberFormat="1" applyFont="1" applyFill="1" applyBorder="1" applyAlignment="1">
      <alignment horizontal="center"/>
    </xf>
    <xf numFmtId="164" fontId="7" fillId="0" borderId="14" xfId="0" applyNumberFormat="1" applyFont="1" applyFill="1" applyBorder="1" applyAlignment="1">
      <alignment horizontal="center"/>
    </xf>
    <xf numFmtId="0" fontId="2" fillId="0" borderId="9" xfId="1" applyFont="1" applyFill="1" applyBorder="1"/>
    <xf numFmtId="0" fontId="2" fillId="0" borderId="10" xfId="1" applyFont="1" applyFill="1" applyBorder="1"/>
    <xf numFmtId="0" fontId="2" fillId="0" borderId="11" xfId="1" applyFont="1" applyFill="1" applyBorder="1"/>
    <xf numFmtId="0" fontId="2" fillId="0" borderId="12" xfId="1" applyFont="1" applyFill="1" applyBorder="1"/>
    <xf numFmtId="0" fontId="2" fillId="0" borderId="6" xfId="0" applyFont="1" applyFill="1" applyBorder="1" applyAlignment="1">
      <alignment horizontal="left"/>
    </xf>
    <xf numFmtId="2" fontId="2" fillId="0" borderId="13" xfId="0" applyNumberFormat="1" applyFont="1" applyFill="1" applyBorder="1" applyAlignment="1">
      <alignment horizontal="center"/>
    </xf>
    <xf numFmtId="164" fontId="2" fillId="0" borderId="6" xfId="0" applyNumberFormat="1" applyFont="1" applyFill="1" applyBorder="1" applyAlignment="1">
      <alignment horizontal="center"/>
    </xf>
    <xf numFmtId="164" fontId="2" fillId="0" borderId="13" xfId="0" applyNumberFormat="1" applyFont="1" applyFill="1" applyBorder="1" applyAlignment="1">
      <alignment horizontal="center"/>
    </xf>
    <xf numFmtId="0" fontId="2" fillId="0" borderId="9" xfId="0" applyFont="1" applyFill="1" applyBorder="1" applyAlignment="1">
      <alignment horizontal="left"/>
    </xf>
    <xf numFmtId="2" fontId="2" fillId="0" borderId="9" xfId="0" applyNumberFormat="1" applyFont="1" applyFill="1" applyBorder="1" applyAlignment="1">
      <alignment horizontal="center"/>
    </xf>
    <xf numFmtId="164" fontId="2" fillId="0" borderId="9" xfId="0" applyNumberFormat="1" applyFont="1" applyFill="1" applyBorder="1" applyAlignment="1">
      <alignment horizontal="center"/>
    </xf>
    <xf numFmtId="0" fontId="2" fillId="0" borderId="11" xfId="0" applyFont="1" applyFill="1" applyBorder="1" applyAlignment="1">
      <alignment horizontal="left"/>
    </xf>
    <xf numFmtId="2" fontId="2" fillId="0" borderId="11" xfId="0" applyNumberFormat="1" applyFont="1" applyFill="1" applyBorder="1" applyAlignment="1">
      <alignment horizontal="center"/>
    </xf>
    <xf numFmtId="164" fontId="2" fillId="0" borderId="11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right"/>
    </xf>
    <xf numFmtId="0" fontId="4" fillId="0" borderId="0" xfId="0" applyFont="1" applyFill="1"/>
    <xf numFmtId="0" fontId="2" fillId="0" borderId="0" xfId="0" applyFont="1" applyFill="1"/>
    <xf numFmtId="14" fontId="2" fillId="0" borderId="0" xfId="0" applyNumberFormat="1" applyFont="1" applyFill="1" applyAlignment="1">
      <alignment horizontal="right"/>
    </xf>
    <xf numFmtId="165" fontId="2" fillId="0" borderId="6" xfId="0" applyNumberFormat="1" applyFont="1" applyFill="1" applyBorder="1"/>
    <xf numFmtId="165" fontId="2" fillId="0" borderId="7" xfId="0" applyNumberFormat="1" applyFont="1" applyFill="1" applyBorder="1"/>
    <xf numFmtId="165" fontId="0" fillId="0" borderId="6" xfId="0" applyNumberFormat="1" applyFont="1" applyFill="1" applyBorder="1"/>
    <xf numFmtId="164" fontId="7" fillId="0" borderId="6" xfId="0" applyNumberFormat="1" applyFont="1" applyFill="1" applyBorder="1" applyAlignment="1">
      <alignment horizontal="center"/>
    </xf>
    <xf numFmtId="165" fontId="2" fillId="0" borderId="9" xfId="0" applyNumberFormat="1" applyFont="1" applyFill="1" applyBorder="1"/>
    <xf numFmtId="165" fontId="0" fillId="0" borderId="13" xfId="0" applyNumberFormat="1" applyFont="1" applyFill="1" applyBorder="1"/>
    <xf numFmtId="165" fontId="2" fillId="0" borderId="10" xfId="0" applyNumberFormat="1" applyFont="1" applyFill="1" applyBorder="1"/>
    <xf numFmtId="164" fontId="7" fillId="0" borderId="9" xfId="0" applyNumberFormat="1" applyFont="1" applyFill="1" applyBorder="1" applyAlignment="1">
      <alignment horizontal="center"/>
    </xf>
    <xf numFmtId="165" fontId="2" fillId="0" borderId="18" xfId="0" applyNumberFormat="1" applyFont="1" applyFill="1" applyBorder="1"/>
    <xf numFmtId="165" fontId="2" fillId="0" borderId="19" xfId="0" applyNumberFormat="1" applyFont="1" applyFill="1" applyBorder="1"/>
    <xf numFmtId="165" fontId="0" fillId="0" borderId="9" xfId="0" applyNumberFormat="1" applyFont="1" applyFill="1" applyBorder="1"/>
    <xf numFmtId="165" fontId="2" fillId="0" borderId="11" xfId="0" applyNumberFormat="1" applyFont="1" applyFill="1" applyBorder="1"/>
    <xf numFmtId="165" fontId="2" fillId="0" borderId="12" xfId="0" applyNumberFormat="1" applyFont="1" applyFill="1" applyBorder="1"/>
    <xf numFmtId="165" fontId="0" fillId="0" borderId="11" xfId="0" applyNumberFormat="1" applyFont="1" applyFill="1" applyBorder="1"/>
    <xf numFmtId="164" fontId="7" fillId="0" borderId="11" xfId="0" applyNumberFormat="1" applyFont="1" applyFill="1" applyBorder="1" applyAlignment="1">
      <alignment horizontal="center"/>
    </xf>
    <xf numFmtId="165" fontId="0" fillId="0" borderId="0" xfId="0" applyNumberFormat="1" applyFont="1" applyFill="1" applyBorder="1"/>
    <xf numFmtId="165" fontId="2" fillId="0" borderId="0" xfId="0" applyNumberFormat="1" applyFont="1" applyFill="1" applyBorder="1"/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right"/>
    </xf>
    <xf numFmtId="0" fontId="2" fillId="0" borderId="6" xfId="2" applyFont="1" applyFill="1" applyBorder="1"/>
    <xf numFmtId="0" fontId="2" fillId="0" borderId="8" xfId="1" applyFont="1" applyFill="1" applyBorder="1"/>
    <xf numFmtId="14" fontId="0" fillId="0" borderId="0" xfId="0" applyNumberFormat="1" applyFont="1" applyFill="1"/>
    <xf numFmtId="0" fontId="7" fillId="0" borderId="0" xfId="0" applyFont="1" applyFill="1" applyAlignment="1">
      <alignment horizontal="center"/>
    </xf>
    <xf numFmtId="0" fontId="0" fillId="0" borderId="16" xfId="0" applyFont="1" applyFill="1" applyBorder="1"/>
    <xf numFmtId="0" fontId="4" fillId="0" borderId="0" xfId="0" applyFont="1" applyFill="1" applyAlignment="1"/>
    <xf numFmtId="14" fontId="2" fillId="0" borderId="0" xfId="0" applyNumberFormat="1" applyFont="1" applyFill="1"/>
    <xf numFmtId="0" fontId="0" fillId="0" borderId="0" xfId="0" applyFont="1" applyFill="1" applyAlignment="1"/>
    <xf numFmtId="0" fontId="2" fillId="0" borderId="3" xfId="0" applyFont="1" applyFill="1" applyBorder="1"/>
    <xf numFmtId="0" fontId="2" fillId="0" borderId="6" xfId="0" applyFont="1" applyFill="1" applyBorder="1" applyAlignment="1">
      <alignment horizontal="center"/>
    </xf>
    <xf numFmtId="0" fontId="2" fillId="0" borderId="14" xfId="0" applyFont="1" applyFill="1" applyBorder="1"/>
    <xf numFmtId="0" fontId="2" fillId="0" borderId="9" xfId="0" applyFont="1" applyFill="1" applyBorder="1" applyAlignment="1">
      <alignment horizontal="center"/>
    </xf>
    <xf numFmtId="164" fontId="7" fillId="0" borderId="22" xfId="0" applyNumberFormat="1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2" fontId="2" fillId="0" borderId="6" xfId="0" applyNumberFormat="1" applyFont="1" applyFill="1" applyBorder="1" applyAlignment="1">
      <alignment horizontal="center"/>
    </xf>
    <xf numFmtId="164" fontId="2" fillId="0" borderId="0" xfId="0" applyNumberFormat="1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9" xfId="2" applyFont="1" applyFill="1" applyBorder="1"/>
    <xf numFmtId="0" fontId="2" fillId="0" borderId="11" xfId="2" applyFont="1" applyFill="1" applyBorder="1"/>
    <xf numFmtId="0" fontId="2" fillId="0" borderId="6" xfId="0" applyFont="1" applyFill="1" applyBorder="1"/>
    <xf numFmtId="0" fontId="2" fillId="0" borderId="17" xfId="0" applyFont="1" applyFill="1" applyBorder="1"/>
    <xf numFmtId="0" fontId="2" fillId="0" borderId="9" xfId="0" applyFont="1" applyFill="1" applyBorder="1"/>
    <xf numFmtId="0" fontId="2" fillId="0" borderId="11" xfId="0" applyFont="1" applyFill="1" applyBorder="1"/>
    <xf numFmtId="164" fontId="2" fillId="2" borderId="13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right"/>
    </xf>
    <xf numFmtId="0" fontId="2" fillId="2" borderId="0" xfId="0" applyFont="1" applyFill="1" applyAlignment="1">
      <alignment horizontal="right"/>
    </xf>
    <xf numFmtId="164" fontId="2" fillId="2" borderId="20" xfId="0" applyNumberFormat="1" applyFont="1" applyFill="1" applyBorder="1" applyAlignment="1">
      <alignment horizontal="center"/>
    </xf>
    <xf numFmtId="0" fontId="8" fillId="0" borderId="0" xfId="0" applyFont="1" applyFill="1"/>
    <xf numFmtId="0" fontId="9" fillId="0" borderId="0" xfId="0" applyFont="1" applyFill="1" applyAlignment="1">
      <alignment horizontal="left"/>
    </xf>
    <xf numFmtId="0" fontId="9" fillId="0" borderId="0" xfId="0" applyFont="1" applyAlignment="1">
      <alignment horizontal="right"/>
    </xf>
    <xf numFmtId="0" fontId="9" fillId="0" borderId="0" xfId="0" applyFont="1" applyFill="1" applyAlignment="1">
      <alignment horizontal="right"/>
    </xf>
    <xf numFmtId="0" fontId="9" fillId="0" borderId="0" xfId="0" applyFont="1" applyFill="1"/>
    <xf numFmtId="14" fontId="9" fillId="0" borderId="0" xfId="0" applyNumberFormat="1" applyFont="1" applyFill="1" applyAlignment="1">
      <alignment horizontal="right"/>
    </xf>
    <xf numFmtId="0" fontId="9" fillId="0" borderId="0" xfId="0" applyFont="1" applyFill="1" applyBorder="1"/>
    <xf numFmtId="0" fontId="10" fillId="0" borderId="0" xfId="0" applyFont="1" applyFill="1"/>
    <xf numFmtId="0" fontId="0" fillId="0" borderId="0" xfId="0" applyFont="1"/>
    <xf numFmtId="0" fontId="2" fillId="0" borderId="3" xfId="0" applyFont="1" applyBorder="1" applyAlignment="1">
      <alignment horizontal="center"/>
    </xf>
    <xf numFmtId="164" fontId="2" fillId="0" borderId="6" xfId="0" applyNumberFormat="1" applyFont="1" applyFill="1" applyBorder="1"/>
    <xf numFmtId="164" fontId="2" fillId="0" borderId="7" xfId="0" applyNumberFormat="1" applyFont="1" applyBorder="1"/>
    <xf numFmtId="164" fontId="2" fillId="0" borderId="9" xfId="0" applyNumberFormat="1" applyFont="1" applyFill="1" applyBorder="1"/>
    <xf numFmtId="164" fontId="2" fillId="0" borderId="9" xfId="0" applyNumberFormat="1" applyFont="1" applyBorder="1"/>
    <xf numFmtId="164" fontId="2" fillId="0" borderId="10" xfId="0" applyNumberFormat="1" applyFont="1" applyBorder="1"/>
    <xf numFmtId="164" fontId="2" fillId="0" borderId="19" xfId="0" applyNumberFormat="1" applyFont="1" applyBorder="1"/>
    <xf numFmtId="164" fontId="2" fillId="0" borderId="20" xfId="0" applyNumberFormat="1" applyFont="1" applyFill="1" applyBorder="1"/>
    <xf numFmtId="164" fontId="2" fillId="0" borderId="12" xfId="0" applyNumberFormat="1" applyFont="1" applyBorder="1"/>
    <xf numFmtId="164" fontId="2" fillId="0" borderId="11" xfId="0" applyNumberFormat="1" applyFont="1" applyFill="1" applyBorder="1"/>
    <xf numFmtId="2" fontId="2" fillId="0" borderId="13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164" fontId="2" fillId="0" borderId="0" xfId="0" applyNumberFormat="1" applyFont="1" applyFill="1" applyBorder="1" applyAlignment="1">
      <alignment horizontal="left"/>
    </xf>
  </cellXfs>
  <cellStyles count="3">
    <cellStyle name="Normal" xfId="0" builtinId="0"/>
    <cellStyle name="Normal 3" xfId="1" xr:uid="{374967A4-EB02-6D49-A0D6-380AC53608A8}"/>
    <cellStyle name="Normal 4" xfId="2" xr:uid="{F928CF71-F622-9E4E-B3E8-885DEE0D2B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EBDC0-9D07-9B4B-9C2E-465426965CD9}">
  <dimension ref="A1:K43"/>
  <sheetViews>
    <sheetView tabSelected="1" workbookViewId="0">
      <selection activeCell="A8" sqref="A8"/>
    </sheetView>
  </sheetViews>
  <sheetFormatPr baseColWidth="10" defaultColWidth="10.83203125" defaultRowHeight="16" x14ac:dyDescent="0.2"/>
  <cols>
    <col min="1" max="16384" width="10.83203125" style="7"/>
  </cols>
  <sheetData>
    <row r="1" spans="1:11" x14ac:dyDescent="0.2">
      <c r="A1" s="16" t="s">
        <v>47</v>
      </c>
    </row>
    <row r="4" spans="1:11" ht="18" x14ac:dyDescent="0.2">
      <c r="A4" s="44" t="s">
        <v>38</v>
      </c>
      <c r="B4" s="14"/>
      <c r="C4" s="15"/>
      <c r="D4" s="15"/>
      <c r="E4" s="15"/>
      <c r="F4" s="15"/>
      <c r="G4" s="15"/>
      <c r="H4" s="15"/>
      <c r="I4" s="45"/>
      <c r="J4" s="46">
        <v>41849</v>
      </c>
      <c r="K4" s="45" t="s">
        <v>1</v>
      </c>
    </row>
    <row r="5" spans="1:11" x14ac:dyDescent="0.2">
      <c r="A5" s="13"/>
      <c r="B5" s="14"/>
      <c r="C5" s="15"/>
      <c r="D5" s="15"/>
      <c r="E5" s="15"/>
      <c r="F5" s="15"/>
      <c r="G5" s="15"/>
      <c r="H5" s="15"/>
      <c r="I5" s="45"/>
      <c r="J5" s="68">
        <v>41849</v>
      </c>
      <c r="K5" s="45" t="s">
        <v>39</v>
      </c>
    </row>
    <row r="6" spans="1:11" x14ac:dyDescent="0.2">
      <c r="A6" s="13"/>
      <c r="B6" s="14"/>
      <c r="C6" s="15"/>
      <c r="D6" s="15"/>
      <c r="E6" s="15"/>
      <c r="F6" s="15"/>
      <c r="G6" s="15"/>
      <c r="H6" s="15"/>
      <c r="I6" s="45"/>
      <c r="J6" s="15" t="s">
        <v>15</v>
      </c>
      <c r="K6" s="45"/>
    </row>
    <row r="7" spans="1:11" ht="17" thickBot="1" x14ac:dyDescent="0.25">
      <c r="A7" s="45"/>
      <c r="B7" s="15"/>
      <c r="C7" s="15"/>
      <c r="D7" s="15"/>
      <c r="E7" s="69"/>
      <c r="F7" s="15"/>
      <c r="G7" s="15"/>
      <c r="H7" s="15"/>
      <c r="I7" s="45"/>
      <c r="J7" s="15" t="s">
        <v>16</v>
      </c>
      <c r="K7" s="45"/>
    </row>
    <row r="8" spans="1:11" ht="17" thickBot="1" x14ac:dyDescent="0.25">
      <c r="A8" s="17" t="s">
        <v>0</v>
      </c>
      <c r="B8" s="18" t="s">
        <v>40</v>
      </c>
      <c r="C8" s="19" t="s">
        <v>1</v>
      </c>
      <c r="D8" s="20" t="s">
        <v>2</v>
      </c>
      <c r="E8" s="17" t="s">
        <v>41</v>
      </c>
      <c r="F8" s="18" t="s">
        <v>40</v>
      </c>
      <c r="G8" s="18" t="s">
        <v>1</v>
      </c>
      <c r="H8" s="20" t="s">
        <v>2</v>
      </c>
      <c r="I8" s="19" t="s">
        <v>3</v>
      </c>
      <c r="J8" s="21"/>
    </row>
    <row r="9" spans="1:11" x14ac:dyDescent="0.2">
      <c r="A9" s="2" t="s">
        <v>4</v>
      </c>
      <c r="B9" s="22"/>
      <c r="C9" s="23"/>
      <c r="D9" s="24"/>
      <c r="E9" s="2" t="s">
        <v>4</v>
      </c>
      <c r="F9" s="22">
        <v>15.568663597106934</v>
      </c>
      <c r="G9" s="23">
        <v>14.406399726867676</v>
      </c>
      <c r="H9" s="24">
        <f>F9-G9</f>
        <v>1.1622638702392578</v>
      </c>
      <c r="I9" s="25">
        <f>H9-$D$13</f>
        <v>-5.5509621302286787</v>
      </c>
      <c r="J9" s="26">
        <f>POWER(2,-I9)</f>
        <v>46.881997350615777</v>
      </c>
    </row>
    <row r="10" spans="1:11" x14ac:dyDescent="0.2">
      <c r="A10" s="2" t="s">
        <v>5</v>
      </c>
      <c r="B10" s="27">
        <v>21.436609268188477</v>
      </c>
      <c r="C10" s="28">
        <v>14.601588249206543</v>
      </c>
      <c r="D10" s="24">
        <f>B10-C10</f>
        <v>6.8350210189819336</v>
      </c>
      <c r="E10" s="2" t="s">
        <v>5</v>
      </c>
      <c r="F10" s="27">
        <v>15.630182266235352</v>
      </c>
      <c r="G10" s="28">
        <v>14.463515281677246</v>
      </c>
      <c r="H10" s="24">
        <f>F10-G10</f>
        <v>1.1666669845581055</v>
      </c>
      <c r="I10" s="25">
        <f>H10-$D$13</f>
        <v>-5.546559015909831</v>
      </c>
      <c r="J10" s="26">
        <f>POWER(2,-I10)</f>
        <v>46.739131325379482</v>
      </c>
    </row>
    <row r="11" spans="1:11" x14ac:dyDescent="0.2">
      <c r="A11" s="2" t="s">
        <v>6</v>
      </c>
      <c r="B11" s="27">
        <v>21.254802703857422</v>
      </c>
      <c r="C11" s="28">
        <v>14.502050399780273</v>
      </c>
      <c r="D11" s="24">
        <f>B11-C11</f>
        <v>6.7527523040771484</v>
      </c>
      <c r="E11" s="2" t="s">
        <v>6</v>
      </c>
      <c r="F11" s="27">
        <v>15.751111030578613</v>
      </c>
      <c r="G11" s="28">
        <v>14.553448677062988</v>
      </c>
      <c r="H11" s="24">
        <f>F11-G11</f>
        <v>1.197662353515625</v>
      </c>
      <c r="I11" s="25">
        <f t="shared" ref="I11:I12" si="0">H11-$D$13</f>
        <v>-5.5155636469523115</v>
      </c>
      <c r="J11" s="26">
        <f>POWER(2,-I11)</f>
        <v>45.745681374673218</v>
      </c>
    </row>
    <row r="12" spans="1:11" ht="17" thickBot="1" x14ac:dyDescent="0.25">
      <c r="A12" s="2" t="s">
        <v>7</v>
      </c>
      <c r="B12" s="29">
        <v>21.259616851806641</v>
      </c>
      <c r="C12" s="30">
        <v>14.707712173461914</v>
      </c>
      <c r="D12" s="24">
        <f>B12-C12</f>
        <v>6.5519046783447266</v>
      </c>
      <c r="E12" s="2" t="s">
        <v>7</v>
      </c>
      <c r="F12" s="29">
        <v>15.589544296264648</v>
      </c>
      <c r="G12" s="30">
        <v>14.368268013000488</v>
      </c>
      <c r="H12" s="24">
        <f>F12-G12</f>
        <v>1.2212762832641602</v>
      </c>
      <c r="I12" s="25">
        <f t="shared" si="0"/>
        <v>-5.4919497172037763</v>
      </c>
      <c r="J12" s="26">
        <f>POWER(2,-I12)</f>
        <v>45.003013862812814</v>
      </c>
    </row>
    <row r="13" spans="1:11" x14ac:dyDescent="0.2">
      <c r="A13" s="31" t="s">
        <v>8</v>
      </c>
      <c r="B13" s="32">
        <f>AVERAGE(B9:B12)</f>
        <v>21.317009607950848</v>
      </c>
      <c r="C13" s="32">
        <f>AVERAGE(C9:C12)</f>
        <v>14.60378360748291</v>
      </c>
      <c r="D13" s="33">
        <f>AVERAGE(D9:D12)</f>
        <v>6.7132260004679365</v>
      </c>
      <c r="E13" s="31" t="s">
        <v>8</v>
      </c>
      <c r="F13" s="32">
        <f>AVERAGE(F9:F12)</f>
        <v>15.634875297546387</v>
      </c>
      <c r="G13" s="32">
        <f>AVERAGE(G9:G12)</f>
        <v>14.4479079246521</v>
      </c>
      <c r="H13" s="33">
        <f>AVERAGE(H9:H12)</f>
        <v>1.1869673728942871</v>
      </c>
      <c r="I13" s="33">
        <f>AVERAGE(I9:I12)</f>
        <v>-5.5262586275736494</v>
      </c>
      <c r="J13" s="89">
        <f>AVERAGE(J9:J12)</f>
        <v>46.092455978370324</v>
      </c>
    </row>
    <row r="14" spans="1:11" x14ac:dyDescent="0.2">
      <c r="A14" s="35" t="s">
        <v>9</v>
      </c>
      <c r="B14" s="36">
        <f>MEDIAN(B9:B12)</f>
        <v>21.259616851806641</v>
      </c>
      <c r="C14" s="36">
        <f>MEDIAN(C9:C12)</f>
        <v>14.601588249206543</v>
      </c>
      <c r="D14" s="37">
        <f>MEDIAN(D9:D12)</f>
        <v>6.7527523040771484</v>
      </c>
      <c r="E14" s="35" t="s">
        <v>9</v>
      </c>
      <c r="F14" s="36">
        <f>MEDIAN(F9:F12)</f>
        <v>15.60986328125</v>
      </c>
      <c r="G14" s="36">
        <f>MEDIAN(G9:G12)</f>
        <v>14.434957504272461</v>
      </c>
      <c r="H14" s="37">
        <f>MEDIAN(H9:H12)</f>
        <v>1.1821646690368652</v>
      </c>
      <c r="I14" s="37">
        <f>MEDIAN(I9:I12)</f>
        <v>-5.5310613314310713</v>
      </c>
      <c r="J14" s="37">
        <f>MEDIAN(J9:J12)</f>
        <v>46.24240635002635</v>
      </c>
    </row>
    <row r="15" spans="1:11" ht="17" thickBot="1" x14ac:dyDescent="0.25">
      <c r="A15" s="38" t="s">
        <v>10</v>
      </c>
      <c r="B15" s="39">
        <f>STDEV(B9:B12)</f>
        <v>0.10360431000608362</v>
      </c>
      <c r="C15" s="39">
        <f>STDEV(C9:C12)</f>
        <v>0.10284846127648582</v>
      </c>
      <c r="D15" s="40">
        <f>STDEV(D9:D12)</f>
        <v>0.14563812032468176</v>
      </c>
      <c r="E15" s="38" t="s">
        <v>10</v>
      </c>
      <c r="F15" s="39">
        <f>STDEV(F9:F12)</f>
        <v>8.1591787022784412E-2</v>
      </c>
      <c r="G15" s="39">
        <f>STDEV(G9:G12)</f>
        <v>8.0514773021175434E-2</v>
      </c>
      <c r="H15" s="40">
        <f>STDEV(H9:H12)</f>
        <v>2.7772004796710867E-2</v>
      </c>
      <c r="I15" s="40">
        <f>STDEV(I9:I12)</f>
        <v>2.7772004796710867E-2</v>
      </c>
      <c r="J15" s="40">
        <f>STDEV(J9:J12)</f>
        <v>0.88481661599760408</v>
      </c>
    </row>
    <row r="16" spans="1:11" x14ac:dyDescent="0.2">
      <c r="A16" s="3"/>
      <c r="B16" s="3" t="s">
        <v>11</v>
      </c>
      <c r="C16" s="3"/>
      <c r="D16" s="3"/>
      <c r="E16" s="3"/>
      <c r="F16" s="3"/>
      <c r="G16" s="3"/>
      <c r="H16" s="3"/>
      <c r="I16" s="3"/>
      <c r="J16" s="4">
        <f>J15/(SQRT(4))</f>
        <v>0.44240830799880204</v>
      </c>
    </row>
    <row r="17" spans="1:10" x14ac:dyDescent="0.2">
      <c r="A17" s="41" t="s">
        <v>40</v>
      </c>
      <c r="B17" s="3">
        <f>TTEST(B9:B12,F9:F12,2,2)</f>
        <v>5.1993563837144187E-9</v>
      </c>
      <c r="C17" s="3"/>
      <c r="D17" s="5"/>
      <c r="E17" s="5"/>
      <c r="F17" s="5"/>
      <c r="G17" s="5"/>
      <c r="H17" s="5"/>
      <c r="I17" s="5"/>
      <c r="J17" s="5"/>
    </row>
    <row r="18" spans="1:10" x14ac:dyDescent="0.2">
      <c r="A18" s="41" t="s">
        <v>1</v>
      </c>
      <c r="B18" s="3">
        <f>TTEST(C9:C12,G9:G12,2,2)</f>
        <v>7.2915132973922381E-2</v>
      </c>
      <c r="C18" s="3"/>
      <c r="D18" s="3"/>
      <c r="E18" s="5"/>
      <c r="F18" s="5"/>
      <c r="G18" s="5"/>
      <c r="H18" s="5"/>
      <c r="I18" s="5"/>
      <c r="J18" s="5"/>
    </row>
    <row r="19" spans="1:10" x14ac:dyDescent="0.2">
      <c r="A19" s="41" t="s">
        <v>12</v>
      </c>
      <c r="B19" s="90">
        <f>TTEST(D9:D12,H9:H12,2,2)</f>
        <v>7.2332441377763751E-9</v>
      </c>
      <c r="C19" s="3"/>
      <c r="D19" s="3"/>
      <c r="E19" s="5"/>
      <c r="F19" s="5"/>
      <c r="G19" s="5"/>
      <c r="H19" s="5"/>
      <c r="I19" s="5"/>
      <c r="J19" s="5"/>
    </row>
    <row r="20" spans="1:10" x14ac:dyDescent="0.2">
      <c r="A20" s="42" t="s">
        <v>13</v>
      </c>
      <c r="B20" s="43">
        <f>POWER(-(-I13-I15),2)</f>
        <v>30.23335514085694</v>
      </c>
      <c r="C20" s="43"/>
      <c r="D20" s="3"/>
      <c r="E20" s="3"/>
      <c r="F20" s="3"/>
      <c r="G20" s="5"/>
      <c r="H20" s="5"/>
      <c r="I20" s="5"/>
      <c r="J20" s="5"/>
    </row>
    <row r="21" spans="1:10" x14ac:dyDescent="0.2">
      <c r="A21" s="42" t="s">
        <v>14</v>
      </c>
      <c r="B21" s="43">
        <f>POWER(2,-I13)</f>
        <v>46.086063161051349</v>
      </c>
      <c r="C21" s="43"/>
      <c r="D21" s="3"/>
      <c r="E21" s="3"/>
      <c r="F21" s="3"/>
      <c r="G21" s="3"/>
      <c r="H21" s="5"/>
      <c r="I21" s="5"/>
      <c r="J21" s="5"/>
    </row>
    <row r="23" spans="1:10" s="70" customFormat="1" ht="17" thickBot="1" x14ac:dyDescent="0.25"/>
    <row r="24" spans="1:10" ht="17" thickTop="1" x14ac:dyDescent="0.2"/>
    <row r="26" spans="1:10" ht="18" x14ac:dyDescent="0.2">
      <c r="A26" s="71" t="s">
        <v>42</v>
      </c>
      <c r="B26" s="71"/>
      <c r="C26" s="71"/>
      <c r="D26" s="71"/>
      <c r="E26" s="71"/>
      <c r="F26" s="71"/>
      <c r="G26" s="71"/>
      <c r="H26" s="71"/>
      <c r="I26" s="72">
        <v>41221</v>
      </c>
    </row>
    <row r="27" spans="1:10" x14ac:dyDescent="0.2">
      <c r="A27" s="73" t="s">
        <v>19</v>
      </c>
      <c r="B27" s="73"/>
      <c r="C27" s="73"/>
      <c r="D27" s="73"/>
      <c r="E27" s="73"/>
      <c r="F27" s="73"/>
      <c r="G27" s="73"/>
      <c r="H27" s="73"/>
      <c r="I27" s="8" t="s">
        <v>15</v>
      </c>
    </row>
    <row r="28" spans="1:10" x14ac:dyDescent="0.2">
      <c r="A28" s="73" t="s">
        <v>20</v>
      </c>
      <c r="B28" s="73"/>
      <c r="C28" s="73"/>
      <c r="D28" s="73"/>
      <c r="E28" s="73"/>
      <c r="F28" s="73"/>
      <c r="G28" s="73"/>
      <c r="H28" s="73"/>
      <c r="I28" s="7" t="s">
        <v>16</v>
      </c>
    </row>
    <row r="29" spans="1:10" ht="17" thickBot="1" x14ac:dyDescent="0.25">
      <c r="A29" s="73"/>
      <c r="B29" s="73"/>
      <c r="C29" s="73"/>
      <c r="D29" s="73"/>
      <c r="E29" s="73"/>
      <c r="F29" s="73"/>
      <c r="G29" s="73"/>
      <c r="H29" s="73"/>
      <c r="I29" s="7" t="s">
        <v>21</v>
      </c>
    </row>
    <row r="30" spans="1:10" ht="17" thickBot="1" x14ac:dyDescent="0.25">
      <c r="A30" s="19" t="s">
        <v>22</v>
      </c>
      <c r="B30" s="19" t="s">
        <v>43</v>
      </c>
      <c r="C30" s="19" t="s">
        <v>1</v>
      </c>
      <c r="D30" s="19" t="s">
        <v>2</v>
      </c>
      <c r="E30" s="19" t="s">
        <v>44</v>
      </c>
      <c r="F30" s="19" t="s">
        <v>43</v>
      </c>
      <c r="G30" s="19" t="s">
        <v>1</v>
      </c>
      <c r="H30" s="19" t="s">
        <v>2</v>
      </c>
      <c r="I30" s="17" t="s">
        <v>3</v>
      </c>
      <c r="J30" s="74"/>
    </row>
    <row r="31" spans="1:10" x14ac:dyDescent="0.2">
      <c r="A31" s="75" t="s">
        <v>4</v>
      </c>
      <c r="B31" s="76">
        <v>21.418933868408203</v>
      </c>
      <c r="C31" s="76">
        <v>15.350811958312988</v>
      </c>
      <c r="D31" s="34">
        <f>B31-C31</f>
        <v>6.0681219100952148</v>
      </c>
      <c r="E31" s="75" t="s">
        <v>4</v>
      </c>
      <c r="F31" s="76">
        <v>21.589250564575195</v>
      </c>
      <c r="G31" s="76">
        <v>14.988439559936523</v>
      </c>
      <c r="H31" s="34">
        <f>F31-G31</f>
        <v>6.6008110046386719</v>
      </c>
      <c r="I31" s="25">
        <f>H31-$D$35</f>
        <v>0.83964347839355469</v>
      </c>
      <c r="J31" s="50">
        <f>POWER(2,-I31)</f>
        <v>0.55878163918156609</v>
      </c>
    </row>
    <row r="32" spans="1:10" x14ac:dyDescent="0.2">
      <c r="A32" s="77" t="s">
        <v>5</v>
      </c>
      <c r="B32" s="76">
        <v>20.876626968383789</v>
      </c>
      <c r="C32" s="76">
        <v>15.247949600219727</v>
      </c>
      <c r="D32" s="34">
        <f>B32-C32</f>
        <v>5.6286773681640625</v>
      </c>
      <c r="E32" s="77" t="s">
        <v>5</v>
      </c>
      <c r="F32" s="76">
        <v>21.622007369995117</v>
      </c>
      <c r="G32" s="76">
        <v>15.438056945800781</v>
      </c>
      <c r="H32" s="34">
        <f>F32-G32</f>
        <v>6.1839504241943359</v>
      </c>
      <c r="I32" s="25">
        <f t="shared" ref="I32:I34" si="1">H32-$D$35</f>
        <v>0.42278289794921875</v>
      </c>
      <c r="J32" s="54">
        <f>POWER(2,-I32)</f>
        <v>0.74598426335261281</v>
      </c>
    </row>
    <row r="33" spans="1:10" x14ac:dyDescent="0.2">
      <c r="A33" s="77" t="s">
        <v>6</v>
      </c>
      <c r="B33" s="76">
        <v>20.882305145263672</v>
      </c>
      <c r="C33" s="76">
        <v>15.363784790039062</v>
      </c>
      <c r="D33" s="34">
        <f>B33-C33</f>
        <v>5.5185203552246094</v>
      </c>
      <c r="E33" s="77" t="s">
        <v>6</v>
      </c>
      <c r="F33" s="76">
        <v>21.747037887573242</v>
      </c>
      <c r="G33" s="76">
        <v>15.210193634033203</v>
      </c>
      <c r="H33" s="34">
        <f>F33-G33</f>
        <v>6.5368442535400391</v>
      </c>
      <c r="I33" s="25">
        <f t="shared" si="1"/>
        <v>0.77567672729492188</v>
      </c>
      <c r="J33" s="78">
        <f>POWER(2,-I33)</f>
        <v>0.58411456844490905</v>
      </c>
    </row>
    <row r="34" spans="1:10" ht="17" thickBot="1" x14ac:dyDescent="0.25">
      <c r="A34" s="79" t="s">
        <v>7</v>
      </c>
      <c r="B34" s="76">
        <v>21.183637619018555</v>
      </c>
      <c r="C34" s="76">
        <v>15.354287147521973</v>
      </c>
      <c r="D34" s="34">
        <f>B34-C34</f>
        <v>5.829350471496582</v>
      </c>
      <c r="E34" s="79" t="s">
        <v>7</v>
      </c>
      <c r="F34" s="76">
        <v>21.635717391967773</v>
      </c>
      <c r="G34" s="76">
        <v>15.213947296142578</v>
      </c>
      <c r="H34" s="34">
        <f>F34-G34</f>
        <v>6.4217700958251953</v>
      </c>
      <c r="I34" s="25">
        <f t="shared" si="1"/>
        <v>0.66060256958007812</v>
      </c>
      <c r="J34" s="61">
        <f>POWER(2,-I34)</f>
        <v>0.63261401827747743</v>
      </c>
    </row>
    <row r="35" spans="1:10" x14ac:dyDescent="0.2">
      <c r="A35" s="31" t="s">
        <v>8</v>
      </c>
      <c r="B35" s="80">
        <f>AVERAGE(B31:B34)</f>
        <v>21.090375900268555</v>
      </c>
      <c r="C35" s="80">
        <f>AVERAGE(C31:C34)</f>
        <v>15.329208374023438</v>
      </c>
      <c r="D35" s="33">
        <f>AVERAGE(D31:D34)</f>
        <v>5.7611675262451172</v>
      </c>
      <c r="E35" s="31" t="s">
        <v>8</v>
      </c>
      <c r="F35" s="80">
        <f>AVERAGE(F31:F34)</f>
        <v>21.648503303527832</v>
      </c>
      <c r="G35" s="80">
        <f>AVERAGE(G31:G34)</f>
        <v>15.212659358978271</v>
      </c>
      <c r="H35" s="33">
        <f>AVERAGE(H31:H34)</f>
        <v>6.4358439445495605</v>
      </c>
      <c r="I35" s="33">
        <f>AVERAGE(I31:I34)</f>
        <v>0.67467641830444336</v>
      </c>
      <c r="J35" s="89">
        <f>AVERAGE(J31:J34)</f>
        <v>0.6303736223141414</v>
      </c>
    </row>
    <row r="36" spans="1:10" x14ac:dyDescent="0.2">
      <c r="A36" s="35" t="s">
        <v>9</v>
      </c>
      <c r="B36" s="36">
        <f>MEDIAN(B31:B34)</f>
        <v>21.032971382141113</v>
      </c>
      <c r="C36" s="36">
        <f>MEDIAN(C31:C34)</f>
        <v>15.35254955291748</v>
      </c>
      <c r="D36" s="37">
        <f>MEDIAN(D31:D34)</f>
        <v>5.7290139198303223</v>
      </c>
      <c r="E36" s="35" t="s">
        <v>9</v>
      </c>
      <c r="F36" s="36">
        <f>MEDIAN(F31:F34)</f>
        <v>21.628862380981445</v>
      </c>
      <c r="G36" s="36">
        <f>MEDIAN(G31:G34)</f>
        <v>15.212070465087891</v>
      </c>
      <c r="H36" s="37">
        <f>MEDIAN(H31:H34)</f>
        <v>6.4793071746826172</v>
      </c>
      <c r="I36" s="37">
        <f>MEDIAN(I31:I34)</f>
        <v>0.7181396484375</v>
      </c>
      <c r="J36" s="37">
        <f>MEDIAN(J31:J34)</f>
        <v>0.60836429336119324</v>
      </c>
    </row>
    <row r="37" spans="1:10" ht="17" thickBot="1" x14ac:dyDescent="0.25">
      <c r="A37" s="38" t="s">
        <v>10</v>
      </c>
      <c r="B37" s="39">
        <f>STDEV(B31:B34)</f>
        <v>0.26180790132107579</v>
      </c>
      <c r="C37" s="39">
        <f>STDEV(C31:C34)</f>
        <v>5.4449293227475361E-2</v>
      </c>
      <c r="D37" s="40">
        <f>STDEV(D31:D34)</f>
        <v>0.24173070373217367</v>
      </c>
      <c r="E37" s="38" t="s">
        <v>10</v>
      </c>
      <c r="F37" s="39">
        <f>STDEV(F31:F34)</f>
        <v>6.8521201961103478E-2</v>
      </c>
      <c r="G37" s="39">
        <f>STDEV(G31:G34)</f>
        <v>0.18356318531537186</v>
      </c>
      <c r="H37" s="40">
        <f>STDEV(H31:H34)</f>
        <v>0.18354255832138849</v>
      </c>
      <c r="I37" s="40">
        <f>STDEV(I31:I34)</f>
        <v>0.18354255832138849</v>
      </c>
      <c r="J37" s="40">
        <f>STDEV(J31:J34)</f>
        <v>8.2938032709427165E-2</v>
      </c>
    </row>
    <row r="38" spans="1:10" x14ac:dyDescent="0.2">
      <c r="A38" s="15"/>
      <c r="B38" s="15" t="s">
        <v>11</v>
      </c>
      <c r="C38" s="15"/>
      <c r="D38" s="15"/>
      <c r="E38" s="15"/>
      <c r="F38" s="15"/>
      <c r="G38" s="15"/>
      <c r="H38" s="15"/>
      <c r="I38" s="15"/>
      <c r="J38" s="81">
        <f>J37/(SQRT(4))</f>
        <v>4.1469016354713582E-2</v>
      </c>
    </row>
    <row r="39" spans="1:10" x14ac:dyDescent="0.2">
      <c r="A39" s="14" t="s">
        <v>43</v>
      </c>
      <c r="B39" s="15">
        <f>TTEST(B31:B34,F31:F34,2,2)</f>
        <v>6.18351486958743E-3</v>
      </c>
      <c r="C39" s="15"/>
      <c r="D39" s="15"/>
      <c r="E39" s="45"/>
      <c r="F39" s="45"/>
      <c r="G39" s="45"/>
      <c r="H39" s="45"/>
      <c r="I39" s="45"/>
      <c r="J39" s="45"/>
    </row>
    <row r="40" spans="1:10" x14ac:dyDescent="0.2">
      <c r="A40" s="14" t="s">
        <v>1</v>
      </c>
      <c r="B40" s="15">
        <f>TTEST(C31:C34,G31:G34,2,2)</f>
        <v>0.26914721437221856</v>
      </c>
      <c r="C40" s="15"/>
      <c r="D40" s="15"/>
      <c r="E40" s="45"/>
      <c r="F40" s="45"/>
      <c r="G40" s="45"/>
      <c r="H40" s="45"/>
      <c r="I40" s="45"/>
      <c r="J40" s="45"/>
    </row>
    <row r="41" spans="1:10" x14ac:dyDescent="0.2">
      <c r="A41" s="14" t="s">
        <v>23</v>
      </c>
      <c r="B41" s="91">
        <f>TTEST(D31:D34,H31:H34,2,2)</f>
        <v>4.3489349126031654E-3</v>
      </c>
      <c r="C41" s="15"/>
      <c r="D41" s="15"/>
      <c r="E41" s="45"/>
      <c r="F41" s="5"/>
      <c r="G41" s="3"/>
      <c r="H41" s="82"/>
      <c r="I41" s="82"/>
      <c r="J41" s="5"/>
    </row>
    <row r="42" spans="1:10" x14ac:dyDescent="0.2">
      <c r="A42" s="64" t="s">
        <v>13</v>
      </c>
      <c r="B42" s="65">
        <f>POWER(-(-I35-I37),2)</f>
        <v>0.73653981184069017</v>
      </c>
      <c r="C42" s="65"/>
      <c r="D42" s="15"/>
      <c r="E42" s="15"/>
      <c r="F42" s="3"/>
      <c r="G42" s="3"/>
      <c r="H42" s="5"/>
      <c r="I42" s="5"/>
      <c r="J42" s="5"/>
    </row>
    <row r="43" spans="1:10" x14ac:dyDescent="0.2">
      <c r="A43" s="64" t="s">
        <v>14</v>
      </c>
      <c r="B43" s="65">
        <f>POWER(2,-I35)</f>
        <v>0.62647271495793644</v>
      </c>
      <c r="C43" s="65"/>
      <c r="D43" s="15"/>
      <c r="E43" s="15"/>
      <c r="F43" s="3"/>
      <c r="G43" s="3"/>
      <c r="H43" s="5"/>
      <c r="I43" s="5"/>
      <c r="J43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31EC4-6A3B-844C-9C46-A62A0F3956D9}">
  <dimension ref="A1:K44"/>
  <sheetViews>
    <sheetView tabSelected="1" workbookViewId="0">
      <selection activeCell="A8" sqref="A8"/>
    </sheetView>
  </sheetViews>
  <sheetFormatPr baseColWidth="10" defaultColWidth="10.83203125" defaultRowHeight="16" x14ac:dyDescent="0.2"/>
  <cols>
    <col min="1" max="16384" width="10.83203125" style="7"/>
  </cols>
  <sheetData>
    <row r="1" spans="1:11" x14ac:dyDescent="0.2">
      <c r="A1" s="16" t="s">
        <v>47</v>
      </c>
    </row>
    <row r="4" spans="1:11" ht="18" x14ac:dyDescent="0.2">
      <c r="A4" s="44" t="s">
        <v>38</v>
      </c>
      <c r="B4" s="14"/>
      <c r="C4" s="15"/>
      <c r="D4" s="15"/>
      <c r="E4" s="15"/>
      <c r="F4" s="15"/>
      <c r="G4" s="15"/>
      <c r="H4" s="15"/>
      <c r="I4" s="45"/>
      <c r="J4" s="46">
        <v>41849</v>
      </c>
      <c r="K4" s="45" t="s">
        <v>1</v>
      </c>
    </row>
    <row r="5" spans="1:11" x14ac:dyDescent="0.2">
      <c r="A5" s="13"/>
      <c r="B5" s="14"/>
      <c r="C5" s="15"/>
      <c r="D5" s="15"/>
      <c r="E5" s="15"/>
      <c r="F5" s="15"/>
      <c r="G5" s="15"/>
      <c r="H5" s="15"/>
      <c r="I5" s="45"/>
      <c r="J5" s="68">
        <v>41849</v>
      </c>
      <c r="K5" s="45" t="s">
        <v>39</v>
      </c>
    </row>
    <row r="6" spans="1:11" x14ac:dyDescent="0.2">
      <c r="A6" s="13"/>
      <c r="B6" s="14"/>
      <c r="C6" s="15"/>
      <c r="D6" s="15"/>
      <c r="E6" s="15"/>
      <c r="F6" s="15"/>
      <c r="G6" s="15"/>
      <c r="H6" s="15"/>
      <c r="I6" s="45"/>
      <c r="J6" s="15" t="s">
        <v>15</v>
      </c>
      <c r="K6" s="45"/>
    </row>
    <row r="7" spans="1:11" ht="17" thickBot="1" x14ac:dyDescent="0.25">
      <c r="A7" s="45"/>
      <c r="B7" s="15"/>
      <c r="C7" s="15"/>
      <c r="D7" s="15"/>
      <c r="E7" s="69"/>
      <c r="F7" s="15"/>
      <c r="G7" s="15"/>
      <c r="H7" s="15"/>
      <c r="I7" s="45"/>
      <c r="J7" s="15" t="s">
        <v>16</v>
      </c>
      <c r="K7" s="45"/>
    </row>
    <row r="8" spans="1:11" ht="17" thickBot="1" x14ac:dyDescent="0.25">
      <c r="A8" s="17" t="s">
        <v>0</v>
      </c>
      <c r="B8" s="18" t="s">
        <v>35</v>
      </c>
      <c r="C8" s="19" t="s">
        <v>1</v>
      </c>
      <c r="D8" s="20" t="s">
        <v>2</v>
      </c>
      <c r="E8" s="17" t="s">
        <v>41</v>
      </c>
      <c r="F8" s="18" t="s">
        <v>35</v>
      </c>
      <c r="G8" s="19" t="s">
        <v>1</v>
      </c>
      <c r="H8" s="20" t="s">
        <v>2</v>
      </c>
      <c r="I8" s="19" t="s">
        <v>3</v>
      </c>
      <c r="J8" s="21"/>
    </row>
    <row r="9" spans="1:11" x14ac:dyDescent="0.2">
      <c r="A9" s="6" t="s">
        <v>4</v>
      </c>
      <c r="B9" s="66">
        <v>29.376819999999999</v>
      </c>
      <c r="C9" s="67">
        <v>15.005205154418945</v>
      </c>
      <c r="D9" s="24">
        <f>B9-C9</f>
        <v>14.371614845581053</v>
      </c>
      <c r="E9" s="6" t="s">
        <v>4</v>
      </c>
      <c r="F9" s="66">
        <v>26.62706</v>
      </c>
      <c r="G9" s="67">
        <v>14.315544128417969</v>
      </c>
      <c r="H9" s="24">
        <f>F9-G9</f>
        <v>12.311515871582031</v>
      </c>
      <c r="I9" s="25">
        <f>H9-$D$13</f>
        <v>-1.5916556027221649</v>
      </c>
      <c r="J9" s="50">
        <f>POWER(2,-I9)</f>
        <v>3.0139502490510606</v>
      </c>
    </row>
    <row r="10" spans="1:11" x14ac:dyDescent="0.2">
      <c r="A10" s="1" t="s">
        <v>5</v>
      </c>
      <c r="B10" s="83">
        <v>28.279219999999999</v>
      </c>
      <c r="C10" s="28">
        <v>14.601588249206543</v>
      </c>
      <c r="D10" s="24">
        <f>B10-C10</f>
        <v>13.677631750793456</v>
      </c>
      <c r="E10" s="1" t="s">
        <v>5</v>
      </c>
      <c r="F10" s="83"/>
      <c r="G10" s="28"/>
      <c r="H10" s="24"/>
      <c r="I10" s="25"/>
      <c r="J10" s="54"/>
    </row>
    <row r="11" spans="1:11" x14ac:dyDescent="0.2">
      <c r="A11" s="1" t="s">
        <v>6</v>
      </c>
      <c r="B11" s="83"/>
      <c r="C11" s="28"/>
      <c r="D11" s="24"/>
      <c r="E11" s="1" t="s">
        <v>6</v>
      </c>
      <c r="F11" s="83">
        <v>26.505230000000001</v>
      </c>
      <c r="G11" s="28">
        <v>14.485100746154785</v>
      </c>
      <c r="H11" s="24">
        <f>F11-G11</f>
        <v>12.020129253845216</v>
      </c>
      <c r="I11" s="25">
        <f t="shared" ref="I11:I12" si="0">H11-$D$13</f>
        <v>-1.8830422204589805</v>
      </c>
      <c r="J11" s="54">
        <f>POWER(2,-I11)</f>
        <v>3.6885204145918515</v>
      </c>
    </row>
    <row r="12" spans="1:11" ht="17" thickBot="1" x14ac:dyDescent="0.25">
      <c r="A12" s="1" t="s">
        <v>7</v>
      </c>
      <c r="B12" s="84">
        <v>28.367979999999999</v>
      </c>
      <c r="C12" s="30">
        <v>14.707712173461914</v>
      </c>
      <c r="D12" s="24">
        <f>B12-C12</f>
        <v>13.660267826538085</v>
      </c>
      <c r="E12" s="1" t="s">
        <v>7</v>
      </c>
      <c r="F12" s="84">
        <v>26.19641</v>
      </c>
      <c r="G12" s="30">
        <v>14.273459434509277</v>
      </c>
      <c r="H12" s="24">
        <f>F12-G12</f>
        <v>11.922950565490723</v>
      </c>
      <c r="I12" s="25">
        <f t="shared" si="0"/>
        <v>-1.9802209088134735</v>
      </c>
      <c r="J12" s="61">
        <f>POWER(2,-I12)</f>
        <v>3.9455349211869999</v>
      </c>
    </row>
    <row r="13" spans="1:11" x14ac:dyDescent="0.2">
      <c r="A13" s="31" t="s">
        <v>8</v>
      </c>
      <c r="B13" s="32">
        <f>AVERAGE(B9:B12)</f>
        <v>28.674673333333331</v>
      </c>
      <c r="C13" s="32">
        <f>AVERAGE(C9:C12)</f>
        <v>14.771501859029135</v>
      </c>
      <c r="D13" s="33">
        <f>AVERAGE(D9:D12)</f>
        <v>13.903171474304196</v>
      </c>
      <c r="E13" s="31" t="s">
        <v>8</v>
      </c>
      <c r="F13" s="32">
        <f>AVERAGE(F9:F12)</f>
        <v>26.442899999999998</v>
      </c>
      <c r="G13" s="32">
        <f>AVERAGE(G9:G12)</f>
        <v>14.35803476969401</v>
      </c>
      <c r="H13" s="33">
        <f>AVERAGE(H9:H12)</f>
        <v>12.084865230305988</v>
      </c>
      <c r="I13" s="33">
        <f>AVERAGE(I9:I12)</f>
        <v>-1.8183062439982063</v>
      </c>
      <c r="J13" s="89">
        <f>AVERAGE(J9:J12)</f>
        <v>3.5493351949433039</v>
      </c>
    </row>
    <row r="14" spans="1:11" x14ac:dyDescent="0.2">
      <c r="A14" s="35" t="s">
        <v>9</v>
      </c>
      <c r="B14" s="36">
        <f>MEDIAN(B9:B12)</f>
        <v>28.367979999999999</v>
      </c>
      <c r="C14" s="36">
        <f>MEDIAN(C9:C12)</f>
        <v>14.707712173461914</v>
      </c>
      <c r="D14" s="37">
        <f>MEDIAN(D9:D12)</f>
        <v>13.677631750793456</v>
      </c>
      <c r="E14" s="35" t="s">
        <v>9</v>
      </c>
      <c r="F14" s="36">
        <f>MEDIAN(F9:F12)</f>
        <v>26.505230000000001</v>
      </c>
      <c r="G14" s="36">
        <f>MEDIAN(G9:G12)</f>
        <v>14.315544128417969</v>
      </c>
      <c r="H14" s="37">
        <f>MEDIAN(H9:H12)</f>
        <v>12.020129253845216</v>
      </c>
      <c r="I14" s="37">
        <f>MEDIAN(I9:I12)</f>
        <v>-1.8830422204589805</v>
      </c>
      <c r="J14" s="37">
        <f>MEDIAN(J9:J12)</f>
        <v>3.6885204145918515</v>
      </c>
    </row>
    <row r="15" spans="1:11" ht="17" thickBot="1" x14ac:dyDescent="0.25">
      <c r="A15" s="38" t="s">
        <v>10</v>
      </c>
      <c r="B15" s="39">
        <f>STDEV(B9:B12)</f>
        <v>0.60969421887806441</v>
      </c>
      <c r="C15" s="39">
        <f>STDEV(C9:C12)</f>
        <v>0.20923311050568202</v>
      </c>
      <c r="D15" s="40">
        <f>STDEV(D9:D12)</f>
        <v>0.40577674962509341</v>
      </c>
      <c r="E15" s="38" t="s">
        <v>10</v>
      </c>
      <c r="F15" s="39">
        <f>STDEV(F9:F12)</f>
        <v>0.22198789899451737</v>
      </c>
      <c r="G15" s="39">
        <f>STDEV(G9:G12)</f>
        <v>0.11203616445503069</v>
      </c>
      <c r="H15" s="40">
        <f>STDEV(H9:H12)</f>
        <v>0.20220981494651916</v>
      </c>
      <c r="I15" s="40">
        <f>STDEV(I9:I12)</f>
        <v>0.20220981494651916</v>
      </c>
      <c r="J15" s="40">
        <f>STDEV(J9:J12)</f>
        <v>0.48113604559013817</v>
      </c>
    </row>
    <row r="16" spans="1:11" x14ac:dyDescent="0.2">
      <c r="A16" s="8"/>
      <c r="B16" s="15" t="s">
        <v>11</v>
      </c>
      <c r="C16" s="15"/>
      <c r="D16" s="15"/>
      <c r="E16" s="15"/>
      <c r="F16" s="15"/>
      <c r="G16" s="15"/>
      <c r="H16" s="15"/>
      <c r="I16" s="15"/>
      <c r="J16" s="9">
        <f>J15/(SQRT(4))</f>
        <v>0.24056802279506909</v>
      </c>
    </row>
    <row r="17" spans="1:10" x14ac:dyDescent="0.2">
      <c r="A17" s="14" t="s">
        <v>17</v>
      </c>
      <c r="B17" s="15">
        <f>TTEST(B9:B12,F9:F12,2,2)</f>
        <v>3.9848711020168022E-3</v>
      </c>
      <c r="C17" s="15"/>
      <c r="D17" s="10"/>
      <c r="E17" s="10"/>
      <c r="F17" s="10"/>
      <c r="G17" s="10"/>
    </row>
    <row r="18" spans="1:10" x14ac:dyDescent="0.2">
      <c r="A18" s="14" t="s">
        <v>1</v>
      </c>
      <c r="B18" s="15">
        <f>TTEST(C9:C12,G9:G12,2,2)</f>
        <v>3.9264398629336603E-2</v>
      </c>
      <c r="C18" s="15"/>
      <c r="D18" s="15"/>
      <c r="E18" s="15"/>
      <c r="F18" s="15"/>
      <c r="G18" s="15"/>
    </row>
    <row r="19" spans="1:10" x14ac:dyDescent="0.2">
      <c r="A19" s="14" t="s">
        <v>12</v>
      </c>
      <c r="B19" s="91">
        <f>TTEST(D9:D12,H9:H12,2,2)</f>
        <v>2.2558545631836497E-3</v>
      </c>
      <c r="C19" s="15"/>
      <c r="D19" s="15"/>
      <c r="F19" s="10"/>
      <c r="J19" s="10"/>
    </row>
    <row r="20" spans="1:10" x14ac:dyDescent="0.2">
      <c r="A20" s="64" t="s">
        <v>13</v>
      </c>
      <c r="B20" s="65">
        <f>POWER(-(-I13-I15),2)</f>
        <v>2.6117676679936146</v>
      </c>
      <c r="C20" s="65"/>
      <c r="D20" s="15"/>
      <c r="E20" s="15"/>
      <c r="F20" s="12"/>
      <c r="J20" s="10"/>
    </row>
    <row r="21" spans="1:10" x14ac:dyDescent="0.2">
      <c r="A21" s="64" t="s">
        <v>14</v>
      </c>
      <c r="B21" s="65">
        <f>POWER(2,-I13)</f>
        <v>3.5266691658746478</v>
      </c>
      <c r="C21" s="65"/>
      <c r="D21" s="8"/>
      <c r="E21" s="8"/>
      <c r="F21" s="12"/>
      <c r="G21" s="3"/>
      <c r="H21" s="10"/>
      <c r="I21" s="10"/>
      <c r="J21" s="10"/>
    </row>
    <row r="23" spans="1:10" s="70" customFormat="1" ht="17" thickBot="1" x14ac:dyDescent="0.25"/>
    <row r="24" spans="1:10" ht="17" thickTop="1" x14ac:dyDescent="0.2"/>
    <row r="26" spans="1:10" ht="18" x14ac:dyDescent="0.2">
      <c r="A26" s="71" t="s">
        <v>42</v>
      </c>
      <c r="B26" s="71"/>
      <c r="C26" s="71"/>
      <c r="D26" s="71"/>
      <c r="E26" s="71"/>
      <c r="F26" s="71"/>
      <c r="G26" s="71"/>
      <c r="H26" s="71"/>
      <c r="I26" s="72" t="s">
        <v>36</v>
      </c>
    </row>
    <row r="27" spans="1:10" x14ac:dyDescent="0.2">
      <c r="A27" s="73" t="s">
        <v>19</v>
      </c>
      <c r="B27" s="73"/>
      <c r="C27" s="73"/>
      <c r="D27" s="73"/>
      <c r="E27" s="73"/>
      <c r="F27" s="73"/>
      <c r="G27" s="73"/>
      <c r="H27" s="73"/>
      <c r="I27" s="8" t="s">
        <v>15</v>
      </c>
    </row>
    <row r="28" spans="1:10" x14ac:dyDescent="0.2">
      <c r="A28" s="73" t="s">
        <v>20</v>
      </c>
      <c r="B28" s="73"/>
      <c r="C28" s="73"/>
      <c r="D28" s="73"/>
      <c r="E28" s="73"/>
      <c r="F28" s="73"/>
      <c r="G28" s="73"/>
      <c r="H28" s="73"/>
      <c r="I28" s="7" t="s">
        <v>16</v>
      </c>
    </row>
    <row r="29" spans="1:10" ht="17" thickBot="1" x14ac:dyDescent="0.25">
      <c r="A29" s="73"/>
      <c r="B29" s="73"/>
      <c r="C29" s="73"/>
      <c r="D29" s="73"/>
      <c r="E29" s="73"/>
      <c r="F29" s="73"/>
      <c r="G29" s="73"/>
      <c r="H29" s="73"/>
      <c r="I29" s="7" t="s">
        <v>21</v>
      </c>
    </row>
    <row r="30" spans="1:10" ht="17" thickBot="1" x14ac:dyDescent="0.25">
      <c r="A30" s="19" t="s">
        <v>22</v>
      </c>
      <c r="B30" s="19" t="s">
        <v>37</v>
      </c>
      <c r="C30" s="19" t="s">
        <v>1</v>
      </c>
      <c r="D30" s="19" t="s">
        <v>2</v>
      </c>
      <c r="E30" s="19" t="s">
        <v>44</v>
      </c>
      <c r="F30" s="19" t="s">
        <v>37</v>
      </c>
      <c r="G30" s="19" t="s">
        <v>1</v>
      </c>
      <c r="H30" s="19" t="s">
        <v>2</v>
      </c>
      <c r="I30" s="17" t="s">
        <v>3</v>
      </c>
      <c r="J30" s="21"/>
    </row>
    <row r="31" spans="1:10" x14ac:dyDescent="0.2">
      <c r="A31" s="2" t="s">
        <v>4</v>
      </c>
      <c r="B31" s="85">
        <v>29.969899999999999</v>
      </c>
      <c r="C31" s="85">
        <v>14.94684</v>
      </c>
      <c r="D31" s="24">
        <f>B31-C31</f>
        <v>15.023059999999999</v>
      </c>
      <c r="E31" s="2" t="s">
        <v>4</v>
      </c>
      <c r="F31" s="85">
        <v>31.851279999999999</v>
      </c>
      <c r="G31" s="86">
        <v>15.10103</v>
      </c>
      <c r="H31" s="34">
        <f>F31-G31</f>
        <v>16.750250000000001</v>
      </c>
      <c r="I31" s="25">
        <f>H31-$D$35</f>
        <v>1.4118933333333334</v>
      </c>
      <c r="J31" s="50">
        <f>POWER(2,-I31)</f>
        <v>0.37581815486728798</v>
      </c>
    </row>
    <row r="32" spans="1:10" x14ac:dyDescent="0.2">
      <c r="A32" s="2" t="s">
        <v>5</v>
      </c>
      <c r="B32" s="87">
        <v>30.89622</v>
      </c>
      <c r="C32" s="87">
        <v>14.99085</v>
      </c>
      <c r="D32" s="24">
        <f>B32-C32</f>
        <v>15.90537</v>
      </c>
      <c r="E32" s="2" t="s">
        <v>5</v>
      </c>
      <c r="F32" s="87">
        <v>31.123059999999999</v>
      </c>
      <c r="G32" s="86">
        <v>14.99559</v>
      </c>
      <c r="H32" s="34">
        <f>F32-G32</f>
        <v>16.127469999999999</v>
      </c>
      <c r="I32" s="25">
        <f t="shared" ref="I32" si="1">H32-$D$35</f>
        <v>0.78911333333333111</v>
      </c>
      <c r="J32" s="54">
        <f>POWER(2,-I32)</f>
        <v>0.57869964598621959</v>
      </c>
    </row>
    <row r="33" spans="1:10" x14ac:dyDescent="0.2">
      <c r="A33" s="2" t="s">
        <v>6</v>
      </c>
      <c r="B33" s="87">
        <v>30.2088</v>
      </c>
      <c r="C33" s="87">
        <v>15.122159999999999</v>
      </c>
      <c r="D33" s="24">
        <f>B33-C33</f>
        <v>15.086640000000001</v>
      </c>
      <c r="E33" s="2" t="s">
        <v>6</v>
      </c>
      <c r="F33" s="87"/>
      <c r="G33" s="86"/>
      <c r="H33" s="34"/>
      <c r="I33" s="25"/>
      <c r="J33" s="54"/>
    </row>
    <row r="34" spans="1:10" ht="17" thickBot="1" x14ac:dyDescent="0.25">
      <c r="A34" s="2" t="s">
        <v>7</v>
      </c>
      <c r="B34" s="88"/>
      <c r="C34" s="88"/>
      <c r="D34" s="24"/>
      <c r="E34" s="2" t="s">
        <v>7</v>
      </c>
      <c r="F34" s="88">
        <v>32.378140000000002</v>
      </c>
      <c r="G34" s="86">
        <v>15.16981</v>
      </c>
      <c r="H34" s="34">
        <f>F34-G34</f>
        <v>17.208330000000004</v>
      </c>
      <c r="I34" s="25">
        <f>H34-$D$35</f>
        <v>1.8699733333333359</v>
      </c>
      <c r="J34" s="61">
        <f>POWER(2,-I34)</f>
        <v>0.27357848207254354</v>
      </c>
    </row>
    <row r="35" spans="1:10" x14ac:dyDescent="0.2">
      <c r="A35" s="31" t="s">
        <v>8</v>
      </c>
      <c r="B35" s="80">
        <f>AVERAGE(B31:B34)</f>
        <v>30.358306666666664</v>
      </c>
      <c r="C35" s="80">
        <f>AVERAGE(C31:C34)</f>
        <v>15.01995</v>
      </c>
      <c r="D35" s="33">
        <f>AVERAGE(D31:D34)</f>
        <v>15.338356666666668</v>
      </c>
      <c r="E35" s="31" t="s">
        <v>8</v>
      </c>
      <c r="F35" s="80">
        <f>AVERAGE(F31:F34)</f>
        <v>31.78416</v>
      </c>
      <c r="G35" s="80">
        <f>AVERAGE(G31:G34)</f>
        <v>15.08881</v>
      </c>
      <c r="H35" s="33">
        <f>AVERAGE(H31:H34)</f>
        <v>16.695350000000001</v>
      </c>
      <c r="I35" s="33">
        <f>AVERAGE(I31:I34)</f>
        <v>1.3569933333333335</v>
      </c>
      <c r="J35" s="89">
        <f>AVERAGE(J31:J34)</f>
        <v>0.40936542764201705</v>
      </c>
    </row>
    <row r="36" spans="1:10" x14ac:dyDescent="0.2">
      <c r="A36" s="35" t="s">
        <v>9</v>
      </c>
      <c r="B36" s="36">
        <f>MEDIAN(B31:B34)</f>
        <v>30.2088</v>
      </c>
      <c r="C36" s="36">
        <f>MEDIAN(C31:C34)</f>
        <v>14.99085</v>
      </c>
      <c r="D36" s="37">
        <f>MEDIAN(D31:D34)</f>
        <v>15.086640000000001</v>
      </c>
      <c r="E36" s="35" t="s">
        <v>9</v>
      </c>
      <c r="F36" s="36">
        <f>MEDIAN(F31:F34)</f>
        <v>31.851279999999999</v>
      </c>
      <c r="G36" s="36">
        <f>MEDIAN(G31:G34)</f>
        <v>15.10103</v>
      </c>
      <c r="H36" s="37">
        <f>MEDIAN(H31:H34)</f>
        <v>16.750250000000001</v>
      </c>
      <c r="I36" s="37">
        <f>MEDIAN(I31:I34)</f>
        <v>1.4118933333333334</v>
      </c>
      <c r="J36" s="37">
        <f>MEDIAN(J31:J34)</f>
        <v>0.37581815486728798</v>
      </c>
    </row>
    <row r="37" spans="1:10" ht="17" thickBot="1" x14ac:dyDescent="0.25">
      <c r="A37" s="38" t="s">
        <v>10</v>
      </c>
      <c r="B37" s="39">
        <f>STDEV(B31:B34)</f>
        <v>0.48091721546783234</v>
      </c>
      <c r="C37" s="39">
        <f>STDEV(C31:C34)</f>
        <v>9.1210652338418893E-2</v>
      </c>
      <c r="D37" s="40">
        <f>STDEV(D31:D34)</f>
        <v>0.49207590291878051</v>
      </c>
      <c r="E37" s="38" t="s">
        <v>10</v>
      </c>
      <c r="F37" s="39">
        <f>STDEV(F31:F34)</f>
        <v>0.63022636599875914</v>
      </c>
      <c r="G37" s="39">
        <f>STDEV(G31:G34)</f>
        <v>8.7750489457324402E-2</v>
      </c>
      <c r="H37" s="40">
        <f>STDEV(H31:H34)</f>
        <v>0.54251736598933176</v>
      </c>
      <c r="I37" s="40">
        <f>STDEV(I31:I34)</f>
        <v>0.54251736598933131</v>
      </c>
      <c r="J37" s="40">
        <f>STDEV(J31:J34)</f>
        <v>0.15530227235934338</v>
      </c>
    </row>
    <row r="38" spans="1:10" x14ac:dyDescent="0.2">
      <c r="A38" s="15"/>
      <c r="B38" s="15" t="s">
        <v>11</v>
      </c>
      <c r="C38" s="15"/>
      <c r="D38" s="15"/>
      <c r="E38" s="15"/>
      <c r="F38" s="15"/>
      <c r="G38" s="15"/>
      <c r="H38" s="15"/>
      <c r="I38" s="15"/>
      <c r="J38" s="81">
        <f>J37/(SQRT(4))</f>
        <v>7.765113617967169E-2</v>
      </c>
    </row>
    <row r="39" spans="1:10" x14ac:dyDescent="0.2">
      <c r="A39" s="14" t="s">
        <v>37</v>
      </c>
      <c r="B39" s="15">
        <f>TTEST(B31:B34,F31:F34,2,2)</f>
        <v>3.5689775856152059E-2</v>
      </c>
      <c r="J39" s="45"/>
    </row>
    <row r="40" spans="1:10" x14ac:dyDescent="0.2">
      <c r="A40" s="14" t="s">
        <v>1</v>
      </c>
      <c r="B40" s="15">
        <f>TTEST(C31:C34,G31:G34,2,2)</f>
        <v>0.3993794910160271</v>
      </c>
      <c r="C40" s="15"/>
      <c r="D40" s="15"/>
      <c r="E40" s="15"/>
      <c r="F40" s="15"/>
      <c r="G40" s="15"/>
      <c r="H40" s="15"/>
      <c r="I40" s="15"/>
      <c r="J40" s="45"/>
    </row>
    <row r="41" spans="1:10" x14ac:dyDescent="0.2">
      <c r="A41" s="14" t="s">
        <v>23</v>
      </c>
      <c r="B41" s="91">
        <f>TTEST(D31:D34,H31:H34,2,2)</f>
        <v>3.2620316067571903E-2</v>
      </c>
      <c r="C41" s="15"/>
      <c r="D41" s="15"/>
      <c r="E41" s="15"/>
      <c r="F41" s="15"/>
      <c r="G41" s="15"/>
      <c r="H41" s="15"/>
      <c r="I41" s="15"/>
      <c r="J41" s="5"/>
    </row>
    <row r="42" spans="1:10" x14ac:dyDescent="0.2">
      <c r="A42" s="64" t="s">
        <v>13</v>
      </c>
      <c r="B42" s="65">
        <f>POWER(-(-I35-I37),2)</f>
        <v>3.6081408968412796</v>
      </c>
      <c r="C42" s="15"/>
      <c r="D42" s="15"/>
      <c r="E42" s="15"/>
      <c r="F42" s="15"/>
      <c r="G42" s="15"/>
      <c r="H42" s="15"/>
      <c r="I42" s="15"/>
      <c r="J42" s="5"/>
    </row>
    <row r="43" spans="1:10" x14ac:dyDescent="0.2">
      <c r="A43" s="64" t="s">
        <v>14</v>
      </c>
      <c r="B43" s="65">
        <f>POWER(2,-I35)</f>
        <v>0.39039505030771687</v>
      </c>
      <c r="C43" s="15"/>
      <c r="D43" s="15"/>
      <c r="E43" s="15"/>
      <c r="F43" s="15"/>
      <c r="G43" s="15"/>
      <c r="H43" s="15"/>
      <c r="I43" s="15"/>
      <c r="J43" s="5"/>
    </row>
    <row r="44" spans="1:10" x14ac:dyDescent="0.2">
      <c r="C44" s="15"/>
      <c r="D44" s="15"/>
      <c r="E44" s="15"/>
      <c r="F44" s="15"/>
      <c r="G44" s="15"/>
      <c r="H44" s="15"/>
      <c r="I44" s="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CFE99-E79E-CF47-93CD-957273EAF720}">
  <dimension ref="A1:P42"/>
  <sheetViews>
    <sheetView tabSelected="1" workbookViewId="0">
      <selection activeCell="A8" sqref="A8"/>
    </sheetView>
  </sheetViews>
  <sheetFormatPr baseColWidth="10" defaultColWidth="10.83203125" defaultRowHeight="16" x14ac:dyDescent="0.2"/>
  <cols>
    <col min="1" max="16384" width="10.83203125" style="7"/>
  </cols>
  <sheetData>
    <row r="1" spans="1:16" x14ac:dyDescent="0.2">
      <c r="A1" s="16" t="s">
        <v>47</v>
      </c>
    </row>
    <row r="4" spans="1:16" ht="18" x14ac:dyDescent="0.2">
      <c r="A4" s="93" t="s">
        <v>45</v>
      </c>
      <c r="B4" s="94"/>
      <c r="C4" s="95"/>
      <c r="D4" s="96"/>
      <c r="E4" s="96"/>
      <c r="F4" s="96"/>
      <c r="G4" s="95"/>
      <c r="H4" s="96"/>
      <c r="I4" s="97"/>
      <c r="J4" s="98">
        <v>43980</v>
      </c>
      <c r="K4" s="97" t="s">
        <v>1</v>
      </c>
      <c r="L4" s="99" t="s">
        <v>33</v>
      </c>
      <c r="M4" s="97"/>
      <c r="N4" s="97"/>
      <c r="O4" s="97"/>
      <c r="P4" s="97"/>
    </row>
    <row r="5" spans="1:16" x14ac:dyDescent="0.2">
      <c r="A5" s="100"/>
      <c r="B5" s="94"/>
      <c r="C5" s="95"/>
      <c r="D5" s="96"/>
      <c r="E5" s="96"/>
      <c r="F5" s="96"/>
      <c r="G5" s="95"/>
      <c r="H5" s="96"/>
      <c r="I5" s="97"/>
      <c r="J5" s="98">
        <v>44581</v>
      </c>
      <c r="K5" s="97" t="s">
        <v>34</v>
      </c>
      <c r="L5" s="99" t="s">
        <v>18</v>
      </c>
      <c r="M5" s="97"/>
      <c r="N5" s="97"/>
      <c r="O5" s="97"/>
      <c r="P5" s="97"/>
    </row>
    <row r="6" spans="1:16" x14ac:dyDescent="0.2">
      <c r="A6" s="100"/>
      <c r="B6" s="94"/>
      <c r="C6" s="95"/>
      <c r="D6" s="96"/>
      <c r="E6" s="96"/>
      <c r="F6" s="96"/>
      <c r="G6" s="95"/>
      <c r="H6" s="96"/>
      <c r="I6" s="97"/>
      <c r="J6" s="96" t="s">
        <v>16</v>
      </c>
      <c r="K6" s="97"/>
      <c r="L6" s="99"/>
      <c r="M6" s="97"/>
      <c r="N6" s="97"/>
      <c r="O6" s="97"/>
      <c r="P6" s="97"/>
    </row>
    <row r="7" spans="1:16" x14ac:dyDescent="0.2">
      <c r="A7" s="100"/>
      <c r="B7" s="94"/>
      <c r="C7" s="95"/>
      <c r="D7" s="96"/>
      <c r="E7" s="96"/>
      <c r="F7" s="96"/>
      <c r="G7" s="95"/>
      <c r="H7" s="96"/>
      <c r="I7" s="97"/>
      <c r="K7" s="97"/>
      <c r="L7" s="99"/>
      <c r="M7" s="97"/>
      <c r="N7" s="97"/>
      <c r="O7" s="97"/>
      <c r="P7" s="97"/>
    </row>
    <row r="8" spans="1:16" ht="17" thickBot="1" x14ac:dyDescent="0.25">
      <c r="C8"/>
      <c r="G8"/>
      <c r="L8" s="10"/>
    </row>
    <row r="9" spans="1:16" ht="17" thickBot="1" x14ac:dyDescent="0.25">
      <c r="A9" s="17" t="s">
        <v>0</v>
      </c>
      <c r="B9" s="19" t="s">
        <v>34</v>
      </c>
      <c r="C9" s="102" t="s">
        <v>1</v>
      </c>
      <c r="D9" s="20" t="s">
        <v>2</v>
      </c>
      <c r="E9" s="17" t="s">
        <v>46</v>
      </c>
      <c r="F9" s="19" t="s">
        <v>34</v>
      </c>
      <c r="G9" s="102" t="s">
        <v>1</v>
      </c>
      <c r="H9" s="20" t="s">
        <v>2</v>
      </c>
      <c r="I9" s="19" t="s">
        <v>3</v>
      </c>
      <c r="J9" s="74"/>
    </row>
    <row r="10" spans="1:16" x14ac:dyDescent="0.2">
      <c r="A10" s="1" t="s">
        <v>28</v>
      </c>
      <c r="B10" s="103">
        <v>24.211330413818359</v>
      </c>
      <c r="C10" s="104">
        <v>14.528793334960938</v>
      </c>
      <c r="D10" s="24">
        <f>B10-C10</f>
        <v>9.6825370788574219</v>
      </c>
      <c r="E10" s="1" t="s">
        <v>28</v>
      </c>
      <c r="F10" s="103">
        <v>23.663908004760742</v>
      </c>
      <c r="G10" s="104">
        <v>14.726692199707031</v>
      </c>
      <c r="H10" s="24">
        <f>F10-G10</f>
        <v>8.9372158050537109</v>
      </c>
      <c r="I10" s="25">
        <f>H10-$D$14</f>
        <v>-0.58355712890625</v>
      </c>
      <c r="J10" s="33">
        <f>POWER(2,-I10)</f>
        <v>1.4985395171984788</v>
      </c>
    </row>
    <row r="11" spans="1:16" x14ac:dyDescent="0.2">
      <c r="A11" s="1" t="s">
        <v>29</v>
      </c>
      <c r="B11" s="105">
        <v>23.850605010986328</v>
      </c>
      <c r="C11" s="106">
        <v>14.599277496337891</v>
      </c>
      <c r="D11" s="24">
        <f t="shared" ref="D11:D13" si="0">B11-C11</f>
        <v>9.2513275146484375</v>
      </c>
      <c r="E11" s="1" t="s">
        <v>29</v>
      </c>
      <c r="F11" s="105">
        <v>23.674724578857422</v>
      </c>
      <c r="G11" s="107">
        <v>14.648088455200195</v>
      </c>
      <c r="H11" s="24">
        <f>F11-G11</f>
        <v>9.0266361236572266</v>
      </c>
      <c r="I11" s="25">
        <f t="shared" ref="I11:I13" si="1">H11-$D$14</f>
        <v>-0.49413681030273438</v>
      </c>
      <c r="J11" s="37">
        <f>POWER(2,-I11)</f>
        <v>1.4084777860708544</v>
      </c>
    </row>
    <row r="12" spans="1:16" x14ac:dyDescent="0.2">
      <c r="A12" s="6" t="s">
        <v>30</v>
      </c>
      <c r="B12" s="105">
        <v>23.876174926757812</v>
      </c>
      <c r="C12" s="108">
        <v>14.580641746520996</v>
      </c>
      <c r="D12" s="24">
        <f t="shared" si="0"/>
        <v>9.2955331802368164</v>
      </c>
      <c r="E12" s="1" t="s">
        <v>30</v>
      </c>
      <c r="F12" s="105">
        <v>24.309404373168945</v>
      </c>
      <c r="G12" s="107">
        <v>14.778029441833496</v>
      </c>
      <c r="H12" s="24">
        <f>F12-G12</f>
        <v>9.5313749313354492</v>
      </c>
      <c r="I12" s="25">
        <f t="shared" si="1"/>
        <v>1.0601997375488281E-2</v>
      </c>
      <c r="J12" s="37">
        <f>POWER(2,-I12)</f>
        <v>0.99267819141207625</v>
      </c>
    </row>
    <row r="13" spans="1:16" ht="17" thickBot="1" x14ac:dyDescent="0.25">
      <c r="A13" s="1" t="s">
        <v>31</v>
      </c>
      <c r="B13" s="109">
        <v>24.478128433227539</v>
      </c>
      <c r="C13" s="110">
        <v>14.624434471130371</v>
      </c>
      <c r="D13" s="24">
        <f t="shared" si="0"/>
        <v>9.853693962097168</v>
      </c>
      <c r="E13" s="1" t="s">
        <v>31</v>
      </c>
      <c r="F13" s="111">
        <v>24.336725234985352</v>
      </c>
      <c r="G13" s="110">
        <v>14.713960647583008</v>
      </c>
      <c r="H13" s="24">
        <f>F13-G13</f>
        <v>9.6227645874023438</v>
      </c>
      <c r="I13" s="25">
        <f t="shared" si="1"/>
        <v>0.10199165344238281</v>
      </c>
      <c r="J13" s="40">
        <f>POWER(2,-I13)</f>
        <v>0.93174581980481164</v>
      </c>
    </row>
    <row r="14" spans="1:16" x14ac:dyDescent="0.2">
      <c r="A14" s="31" t="s">
        <v>8</v>
      </c>
      <c r="B14" s="32">
        <f>AVERAGE(B10:B13)</f>
        <v>24.10405969619751</v>
      </c>
      <c r="C14" s="112">
        <f>AVERAGE(C10:C13)</f>
        <v>14.583286762237549</v>
      </c>
      <c r="D14" s="33">
        <f>AVERAGE(D10:D13)</f>
        <v>9.5207729339599609</v>
      </c>
      <c r="E14" s="31" t="s">
        <v>8</v>
      </c>
      <c r="F14" s="32">
        <f>AVERAGE(F10:F13)</f>
        <v>23.996190547943115</v>
      </c>
      <c r="G14" s="112">
        <f>AVERAGE(G10:G13)</f>
        <v>14.716692686080933</v>
      </c>
      <c r="H14" s="33">
        <f>AVERAGE(H10:H13)</f>
        <v>9.2794978618621826</v>
      </c>
      <c r="I14" s="33">
        <f>AVERAGE(I10:I13)</f>
        <v>-0.24127507209777832</v>
      </c>
      <c r="J14" s="89">
        <f>AVERAGE(J10:J13)</f>
        <v>1.2078603286215552</v>
      </c>
    </row>
    <row r="15" spans="1:16" x14ac:dyDescent="0.2">
      <c r="A15" s="35" t="s">
        <v>9</v>
      </c>
      <c r="B15" s="36">
        <f>MEDIAN(B10:B13)</f>
        <v>24.043752670288086</v>
      </c>
      <c r="C15" s="113">
        <f>MEDIAN(C10:C13)</f>
        <v>14.589959621429443</v>
      </c>
      <c r="D15" s="37">
        <f>MEDIAN(D10:D13)</f>
        <v>9.4890351295471191</v>
      </c>
      <c r="E15" s="35" t="s">
        <v>9</v>
      </c>
      <c r="F15" s="36">
        <f>MEDIAN(F10:F13)</f>
        <v>23.992064476013184</v>
      </c>
      <c r="G15" s="113">
        <f>MEDIAN(G10:G13)</f>
        <v>14.72032642364502</v>
      </c>
      <c r="H15" s="37">
        <f>MEDIAN(H10:H13)</f>
        <v>9.2790055274963379</v>
      </c>
      <c r="I15" s="37">
        <f>MEDIAN(I10:I13)</f>
        <v>-0.24176740646362305</v>
      </c>
      <c r="J15" s="37">
        <f>MEDIAN(J10:J13)</f>
        <v>1.2005779887414654</v>
      </c>
    </row>
    <row r="16" spans="1:16" ht="17" thickBot="1" x14ac:dyDescent="0.25">
      <c r="A16" s="38" t="s">
        <v>10</v>
      </c>
      <c r="B16" s="39">
        <f>STDEV(B10:B13)</f>
        <v>0.2986665769048692</v>
      </c>
      <c r="C16" s="114">
        <f>STDEV(C10:C13)</f>
        <v>4.051899656822882E-2</v>
      </c>
      <c r="D16" s="40">
        <f>STDEV(D10:D13)</f>
        <v>0.29458322547602017</v>
      </c>
      <c r="E16" s="38" t="s">
        <v>10</v>
      </c>
      <c r="F16" s="39">
        <f>STDEV(F10:F13)</f>
        <v>0.37763246292989705</v>
      </c>
      <c r="G16" s="114">
        <f>STDEV(G10:G13)</f>
        <v>5.3467100189742274E-2</v>
      </c>
      <c r="H16" s="40">
        <f>STDEV(H10:H13)</f>
        <v>0.34754863834700633</v>
      </c>
      <c r="I16" s="40">
        <f>STDEV(I10:I13)</f>
        <v>0.34754863834700633</v>
      </c>
      <c r="J16" s="40">
        <f>STDEV(J10:J13)</f>
        <v>0.28710296007896474</v>
      </c>
      <c r="K16" s="7" t="s">
        <v>32</v>
      </c>
    </row>
    <row r="17" spans="1:11" x14ac:dyDescent="0.2">
      <c r="A17" s="8"/>
      <c r="B17" s="15" t="s">
        <v>11</v>
      </c>
      <c r="C17" s="115"/>
      <c r="D17" s="15"/>
      <c r="E17" s="15"/>
      <c r="F17" s="15"/>
      <c r="G17" s="115"/>
      <c r="H17" s="15"/>
      <c r="I17" s="15"/>
      <c r="J17" s="9">
        <f>J16/(SQRT(4))</f>
        <v>0.14355148003948237</v>
      </c>
    </row>
    <row r="18" spans="1:11" x14ac:dyDescent="0.2">
      <c r="A18" s="14" t="s">
        <v>34</v>
      </c>
      <c r="B18" s="15">
        <f>TTEST(B10:B13,F10:F13,2,2)</f>
        <v>0.66981569552669917</v>
      </c>
      <c r="C18" s="115"/>
      <c r="D18" s="10"/>
      <c r="G18" s="101"/>
    </row>
    <row r="19" spans="1:11" x14ac:dyDescent="0.2">
      <c r="A19" s="14" t="s">
        <v>1</v>
      </c>
      <c r="B19" s="15">
        <f>TTEST(C10:C13,G10:G13,2,2)</f>
        <v>7.3068578229642366E-3</v>
      </c>
      <c r="C19" s="115"/>
      <c r="D19" s="15"/>
      <c r="E19" s="11"/>
      <c r="F19" s="116"/>
      <c r="G19" s="101"/>
    </row>
    <row r="20" spans="1:11" x14ac:dyDescent="0.2">
      <c r="A20" s="14" t="s">
        <v>12</v>
      </c>
      <c r="B20" s="91">
        <f>TTEST(D10:D13,H10:H13,2,2)</f>
        <v>0.33029239185340598</v>
      </c>
      <c r="C20" s="115"/>
      <c r="D20" s="15"/>
      <c r="F20" s="10"/>
      <c r="G20" s="101"/>
      <c r="J20" s="10"/>
    </row>
    <row r="21" spans="1:11" x14ac:dyDescent="0.2">
      <c r="A21" s="14" t="s">
        <v>13</v>
      </c>
      <c r="B21" s="15">
        <f>POWER(-(-I14-I16),2)</f>
        <v>1.1294070883329056E-2</v>
      </c>
      <c r="C21" s="115">
        <f>POWER(-(-I14+I16),2)</f>
        <v>0.34671336198196362</v>
      </c>
      <c r="D21" s="15"/>
      <c r="E21" s="15"/>
      <c r="F21" s="12"/>
      <c r="G21" s="101"/>
      <c r="J21" s="10"/>
    </row>
    <row r="22" spans="1:11" x14ac:dyDescent="0.2">
      <c r="A22" s="14" t="s">
        <v>14</v>
      </c>
      <c r="B22" s="15">
        <f>POWER(2,-I14)</f>
        <v>1.1820368990463737</v>
      </c>
      <c r="C22" s="115"/>
      <c r="D22" s="8"/>
      <c r="E22" s="8"/>
      <c r="F22" s="12"/>
      <c r="G22" s="115"/>
      <c r="H22" s="10"/>
      <c r="I22" s="10"/>
      <c r="J22" s="10"/>
    </row>
    <row r="23" spans="1:11" s="70" customFormat="1" ht="17" thickBot="1" x14ac:dyDescent="0.25"/>
    <row r="24" spans="1:11" ht="17" thickTop="1" x14ac:dyDescent="0.2"/>
    <row r="26" spans="1:11" ht="18" x14ac:dyDescent="0.2">
      <c r="A26" s="44" t="s">
        <v>24</v>
      </c>
      <c r="B26" s="14"/>
      <c r="C26" s="15"/>
      <c r="D26" s="15"/>
      <c r="E26" s="15"/>
      <c r="F26" s="15"/>
      <c r="G26" s="15"/>
      <c r="H26" s="15"/>
      <c r="I26" s="45"/>
      <c r="J26" s="46">
        <v>44307</v>
      </c>
      <c r="K26" s="45" t="s">
        <v>1</v>
      </c>
    </row>
    <row r="27" spans="1:11" x14ac:dyDescent="0.2">
      <c r="A27" s="13" t="s">
        <v>25</v>
      </c>
      <c r="B27" s="14"/>
      <c r="C27" s="15"/>
      <c r="D27" s="15"/>
      <c r="E27" s="15"/>
      <c r="F27" s="15"/>
      <c r="G27" s="15"/>
      <c r="H27" s="15"/>
      <c r="I27" s="45"/>
      <c r="J27" s="46">
        <v>44313</v>
      </c>
      <c r="K27" s="45" t="s">
        <v>34</v>
      </c>
    </row>
    <row r="28" spans="1:11" ht="17" thickBot="1" x14ac:dyDescent="0.25">
      <c r="A28" s="13" t="s">
        <v>26</v>
      </c>
      <c r="B28" s="14"/>
      <c r="C28" s="15"/>
      <c r="D28" s="15"/>
      <c r="E28" s="15"/>
      <c r="F28" s="15"/>
      <c r="G28" s="15"/>
      <c r="H28" s="15"/>
      <c r="I28" s="45"/>
      <c r="J28" s="15" t="s">
        <v>16</v>
      </c>
      <c r="K28" s="45" t="s">
        <v>18</v>
      </c>
    </row>
    <row r="29" spans="1:11" ht="17" thickBot="1" x14ac:dyDescent="0.25">
      <c r="A29" s="17" t="s">
        <v>22</v>
      </c>
      <c r="B29" s="19" t="s">
        <v>34</v>
      </c>
      <c r="C29" s="19" t="s">
        <v>1</v>
      </c>
      <c r="D29" s="20" t="s">
        <v>2</v>
      </c>
      <c r="E29" s="17" t="s">
        <v>27</v>
      </c>
      <c r="F29" s="19" t="s">
        <v>34</v>
      </c>
      <c r="G29" s="19" t="s">
        <v>1</v>
      </c>
      <c r="H29" s="20" t="s">
        <v>2</v>
      </c>
      <c r="I29" s="19" t="s">
        <v>3</v>
      </c>
      <c r="J29" s="21"/>
      <c r="K29" s="45"/>
    </row>
    <row r="30" spans="1:11" x14ac:dyDescent="0.2">
      <c r="A30" s="24" t="s">
        <v>28</v>
      </c>
      <c r="B30" s="47">
        <v>21.446136474609375</v>
      </c>
      <c r="C30" s="48">
        <v>14.540335655212402</v>
      </c>
      <c r="D30" s="24">
        <f>B30-C30</f>
        <v>6.9058008193969727</v>
      </c>
      <c r="E30" s="24" t="s">
        <v>28</v>
      </c>
      <c r="F30" s="49">
        <v>21.898744583129883</v>
      </c>
      <c r="G30" s="48">
        <v>14.604633331298828</v>
      </c>
      <c r="H30" s="24">
        <f>F30-G30</f>
        <v>7.2941112518310547</v>
      </c>
      <c r="I30" s="25">
        <f>H30-$D$34</f>
        <v>0.2500455379486084</v>
      </c>
      <c r="J30" s="50">
        <f>POWER(2,-I30)</f>
        <v>0.84086987319713369</v>
      </c>
    </row>
    <row r="31" spans="1:11" x14ac:dyDescent="0.2">
      <c r="A31" s="1" t="s">
        <v>29</v>
      </c>
      <c r="B31" s="51">
        <v>21.534088134765625</v>
      </c>
      <c r="C31" s="51">
        <v>14.578153610229492</v>
      </c>
      <c r="D31" s="24">
        <f>B31-C31</f>
        <v>6.9559345245361328</v>
      </c>
      <c r="E31" s="1" t="s">
        <v>29</v>
      </c>
      <c r="F31" s="52">
        <v>21.738636016845703</v>
      </c>
      <c r="G31" s="53">
        <v>14.605688095092773</v>
      </c>
      <c r="H31" s="24">
        <f t="shared" ref="H31:H33" si="2">F31-G31</f>
        <v>7.1329479217529297</v>
      </c>
      <c r="I31" s="25">
        <f t="shared" ref="I31:I33" si="3">H31-$D$34</f>
        <v>8.8882207870483398E-2</v>
      </c>
      <c r="J31" s="54">
        <f t="shared" ref="J31:J33" si="4">POWER(2,-I31)</f>
        <v>0.94025096831162303</v>
      </c>
    </row>
    <row r="32" spans="1:11" x14ac:dyDescent="0.2">
      <c r="A32" s="1" t="s">
        <v>30</v>
      </c>
      <c r="B32" s="55">
        <v>21.421087265014648</v>
      </c>
      <c r="C32" s="56">
        <v>14.484432220458984</v>
      </c>
      <c r="D32" s="24">
        <f>B32-C32</f>
        <v>6.9366550445556641</v>
      </c>
      <c r="E32" s="1" t="s">
        <v>30</v>
      </c>
      <c r="F32" s="57">
        <v>21.776702880859375</v>
      </c>
      <c r="G32" s="53">
        <v>14.474379539489746</v>
      </c>
      <c r="H32" s="24">
        <f t="shared" si="2"/>
        <v>7.3023233413696289</v>
      </c>
      <c r="I32" s="25">
        <f t="shared" si="3"/>
        <v>0.25825762748718262</v>
      </c>
      <c r="J32" s="54">
        <f t="shared" si="4"/>
        <v>0.83609708157737805</v>
      </c>
    </row>
    <row r="33" spans="1:10" ht="17" thickBot="1" x14ac:dyDescent="0.25">
      <c r="A33" s="1" t="s">
        <v>31</v>
      </c>
      <c r="B33" s="58">
        <v>21.914718627929688</v>
      </c>
      <c r="C33" s="59">
        <v>14.536846160888672</v>
      </c>
      <c r="D33" s="24">
        <f>B33-C33</f>
        <v>7.3778724670410156</v>
      </c>
      <c r="E33" s="1" t="s">
        <v>31</v>
      </c>
      <c r="F33" s="60">
        <v>22.3297119140625</v>
      </c>
      <c r="G33" s="59">
        <v>14.494953155517578</v>
      </c>
      <c r="H33" s="24">
        <f t="shared" si="2"/>
        <v>7.8347587585449219</v>
      </c>
      <c r="I33" s="25">
        <f t="shared" si="3"/>
        <v>0.79069304466247559</v>
      </c>
      <c r="J33" s="61">
        <f t="shared" si="4"/>
        <v>0.57806633260841422</v>
      </c>
    </row>
    <row r="34" spans="1:10" ht="17" thickBot="1" x14ac:dyDescent="0.25">
      <c r="A34" s="31" t="s">
        <v>8</v>
      </c>
      <c r="B34" s="32">
        <f>AVERAGE(B30:B33)</f>
        <v>21.579007625579834</v>
      </c>
      <c r="C34" s="32">
        <f>AVERAGE(C30:C33)</f>
        <v>14.534941911697388</v>
      </c>
      <c r="D34" s="33">
        <f>AVERAGE(D30:D33)</f>
        <v>7.0440657138824463</v>
      </c>
      <c r="E34" s="31" t="s">
        <v>8</v>
      </c>
      <c r="F34" s="32">
        <f>AVERAGE(F30:F33)</f>
        <v>21.935948848724365</v>
      </c>
      <c r="G34" s="32">
        <f>AVERAGE(G30:G33)</f>
        <v>14.544913530349731</v>
      </c>
      <c r="H34" s="33">
        <f>AVERAGE(H30:H33)</f>
        <v>7.3910353183746338</v>
      </c>
      <c r="I34" s="33">
        <f>AVERAGE(I30:I33)</f>
        <v>0.3469696044921875</v>
      </c>
      <c r="J34" s="92">
        <f>AVERAGE(J30:J33)</f>
        <v>0.79882106392363728</v>
      </c>
    </row>
    <row r="35" spans="1:10" x14ac:dyDescent="0.2">
      <c r="A35" s="35" t="s">
        <v>9</v>
      </c>
      <c r="B35" s="36">
        <f>MEDIAN(B30:B33)</f>
        <v>21.4901123046875</v>
      </c>
      <c r="C35" s="36">
        <f>MEDIAN(C30:C33)</f>
        <v>14.538590908050537</v>
      </c>
      <c r="D35" s="37">
        <f>MEDIAN(D30:D33)</f>
        <v>6.9462947845458984</v>
      </c>
      <c r="E35" s="35" t="s">
        <v>9</v>
      </c>
      <c r="F35" s="36">
        <f>MEDIAN(F30:F33)</f>
        <v>21.837723731994629</v>
      </c>
      <c r="G35" s="36">
        <f>MEDIAN(G30:G33)</f>
        <v>14.549793243408203</v>
      </c>
      <c r="H35" s="37">
        <f>MEDIAN(H30:H33)</f>
        <v>7.2982172966003418</v>
      </c>
      <c r="I35" s="37">
        <f>MEDIAN(I30:I33)</f>
        <v>0.25415158271789551</v>
      </c>
      <c r="J35" s="34">
        <f>MEDIAN(J30:J33)</f>
        <v>0.83848347738725582</v>
      </c>
    </row>
    <row r="36" spans="1:10" ht="17" thickBot="1" x14ac:dyDescent="0.25">
      <c r="A36" s="38" t="s">
        <v>10</v>
      </c>
      <c r="B36" s="39">
        <f>STDEV(B30:B33)</f>
        <v>0.22899288256406855</v>
      </c>
      <c r="C36" s="39">
        <f>STDEV(C30:C33)</f>
        <v>3.8519252472482675E-2</v>
      </c>
      <c r="D36" s="40">
        <f>STDEV(D30:D33)</f>
        <v>0.22349368963661914</v>
      </c>
      <c r="E36" s="38" t="s">
        <v>10</v>
      </c>
      <c r="F36" s="39">
        <f>STDEV(F30:F33)</f>
        <v>0.27124720638078692</v>
      </c>
      <c r="G36" s="39">
        <f>STDEV(G30:G33)</f>
        <v>7.0073973449756854E-2</v>
      </c>
      <c r="H36" s="40">
        <f>STDEV(H30:H33)</f>
        <v>0.30592138706482785</v>
      </c>
      <c r="I36" s="40">
        <f>STDEV(I30:I33)</f>
        <v>0.30592138706482785</v>
      </c>
      <c r="J36" s="40">
        <f>STDEV(J30:J33)</f>
        <v>0.15480382543366658</v>
      </c>
    </row>
    <row r="37" spans="1:10" x14ac:dyDescent="0.2">
      <c r="A37" s="8"/>
      <c r="B37" s="15" t="s">
        <v>11</v>
      </c>
      <c r="C37" s="15"/>
      <c r="D37" s="15"/>
      <c r="E37" s="15"/>
      <c r="F37" s="15"/>
      <c r="G37" s="15"/>
      <c r="H37" s="15"/>
      <c r="I37" s="15"/>
      <c r="J37" s="9">
        <f>J36/(SQRT(4))</f>
        <v>7.740191271683329E-2</v>
      </c>
    </row>
    <row r="38" spans="1:10" x14ac:dyDescent="0.2">
      <c r="A38" s="14" t="s">
        <v>34</v>
      </c>
      <c r="B38" s="15">
        <f>TTEST(B30:B33,F30:F33,2,2)</f>
        <v>9.1024036194513214E-2</v>
      </c>
      <c r="C38" s="15"/>
      <c r="D38" s="10"/>
      <c r="E38" s="11"/>
      <c r="F38" s="11"/>
      <c r="G38" s="62"/>
      <c r="H38" s="63"/>
    </row>
    <row r="39" spans="1:10" x14ac:dyDescent="0.2">
      <c r="A39" s="14" t="s">
        <v>1</v>
      </c>
      <c r="B39" s="15">
        <f>TTEST(C30:C33,G30:G33,2,2)</f>
        <v>0.81136583683910013</v>
      </c>
      <c r="C39" s="15"/>
      <c r="D39" s="15"/>
      <c r="F39" s="11"/>
      <c r="G39" s="62"/>
      <c r="H39" s="63"/>
    </row>
    <row r="40" spans="1:10" x14ac:dyDescent="0.2">
      <c r="A40" s="14" t="s">
        <v>12</v>
      </c>
      <c r="B40" s="91">
        <f>TTEST(D30:D33,H30:H33,2,2)</f>
        <v>0.1167233423598259</v>
      </c>
      <c r="C40" s="15"/>
      <c r="D40" s="15"/>
      <c r="F40" s="10"/>
      <c r="J40" s="10"/>
    </row>
    <row r="41" spans="1:10" x14ac:dyDescent="0.2">
      <c r="A41" s="64" t="s">
        <v>13</v>
      </c>
      <c r="B41" s="65">
        <f>POWER(-(-I34-I36),2)</f>
        <v>0.42626664685630272</v>
      </c>
      <c r="C41" s="65"/>
      <c r="D41" s="15"/>
      <c r="E41" s="15"/>
      <c r="F41" s="12"/>
      <c r="J41" s="10"/>
    </row>
    <row r="42" spans="1:10" x14ac:dyDescent="0.2">
      <c r="A42" s="64" t="s">
        <v>14</v>
      </c>
      <c r="B42" s="65">
        <f>POWER(2,-I34)</f>
        <v>0.78623385678144631</v>
      </c>
      <c r="C42" s="65"/>
      <c r="D42" s="8"/>
      <c r="E42" s="8"/>
      <c r="F42" s="12"/>
      <c r="G42" s="3"/>
      <c r="H42" s="10"/>
      <c r="I42" s="10"/>
      <c r="J42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Osx</vt:lpstr>
      <vt:lpstr>Car2</vt:lpstr>
      <vt:lpstr>Acp5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2022-01-20T01:56:15Z</dcterms:created>
  <dcterms:modified xsi:type="dcterms:W3CDTF">2022-01-27T05:46:05Z</dcterms:modified>
</cp:coreProperties>
</file>