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eb\Desktop\Manuscripts and reports\Crystallin inositol 2022-01-12\"/>
    </mc:Choice>
  </mc:AlternateContent>
  <xr:revisionPtr revIDLastSave="0" documentId="13_ncr:1_{5F415C66-9518-419A-92BF-DF239AA6B9B0}" xr6:coauthVersionLast="47" xr6:coauthVersionMax="47" xr10:uidLastSave="{00000000-0000-0000-0000-000000000000}"/>
  <bookViews>
    <workbookView xWindow="-120" yWindow="-120" windowWidth="29040" windowHeight="15840" xr2:uid="{6B2A3AF1-F86F-4C72-B9EC-0B66C18AC0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9" i="1" l="1"/>
  <c r="M170" i="1"/>
  <c r="L170" i="1"/>
  <c r="M169" i="1"/>
  <c r="L169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43" i="1"/>
  <c r="M143" i="1"/>
  <c r="L144" i="1"/>
  <c r="M144" i="1"/>
  <c r="L145" i="1"/>
  <c r="M145" i="1"/>
  <c r="L146" i="1"/>
  <c r="M146" i="1"/>
  <c r="L147" i="1"/>
  <c r="M147" i="1"/>
  <c r="L148" i="1"/>
  <c r="M148" i="1"/>
  <c r="L149" i="1"/>
  <c r="M149" i="1"/>
  <c r="L150" i="1"/>
  <c r="M150" i="1"/>
  <c r="L152" i="1"/>
  <c r="M152" i="1"/>
  <c r="L153" i="1"/>
  <c r="M153" i="1"/>
  <c r="M142" i="1"/>
  <c r="L142" i="1"/>
  <c r="T160" i="1" l="1"/>
  <c r="T161" i="1"/>
  <c r="T162" i="1"/>
  <c r="T163" i="1"/>
  <c r="T164" i="1"/>
  <c r="T165" i="1"/>
  <c r="T166" i="1"/>
  <c r="T167" i="1"/>
  <c r="T168" i="1"/>
  <c r="T169" i="1"/>
  <c r="T170" i="1"/>
  <c r="T159" i="1"/>
  <c r="T143" i="1"/>
  <c r="T144" i="1"/>
  <c r="T145" i="1"/>
  <c r="T146" i="1"/>
  <c r="T147" i="1"/>
  <c r="T148" i="1"/>
  <c r="T149" i="1"/>
  <c r="T150" i="1"/>
  <c r="T151" i="1"/>
  <c r="T152" i="1"/>
  <c r="T153" i="1"/>
  <c r="T142" i="1"/>
  <c r="Q160" i="1"/>
  <c r="Q161" i="1"/>
  <c r="Q162" i="1"/>
  <c r="Q163" i="1"/>
  <c r="Q164" i="1"/>
  <c r="Q165" i="1"/>
  <c r="Q166" i="1"/>
  <c r="Q167" i="1"/>
  <c r="Q168" i="1"/>
  <c r="Q169" i="1"/>
  <c r="Q170" i="1"/>
  <c r="Q159" i="1"/>
  <c r="Q143" i="1"/>
  <c r="Q144" i="1"/>
  <c r="Q145" i="1"/>
  <c r="Q146" i="1"/>
  <c r="Q147" i="1"/>
  <c r="Q148" i="1"/>
  <c r="Q149" i="1"/>
  <c r="Q150" i="1"/>
  <c r="Q151" i="1"/>
  <c r="Q152" i="1"/>
  <c r="Q153" i="1"/>
  <c r="Q142" i="1"/>
  <c r="V170" i="1"/>
  <c r="U170" i="1"/>
  <c r="S170" i="1"/>
  <c r="P170" i="1"/>
  <c r="V169" i="1"/>
  <c r="U169" i="1"/>
  <c r="S169" i="1"/>
  <c r="P169" i="1"/>
  <c r="S168" i="1"/>
  <c r="P168" i="1"/>
  <c r="V167" i="1"/>
  <c r="U167" i="1"/>
  <c r="S167" i="1"/>
  <c r="P167" i="1"/>
  <c r="V166" i="1"/>
  <c r="U166" i="1"/>
  <c r="S166" i="1"/>
  <c r="P166" i="1"/>
  <c r="V165" i="1"/>
  <c r="U165" i="1"/>
  <c r="S165" i="1"/>
  <c r="P165" i="1"/>
  <c r="V164" i="1"/>
  <c r="U164" i="1"/>
  <c r="S164" i="1"/>
  <c r="P164" i="1"/>
  <c r="V163" i="1"/>
  <c r="U163" i="1"/>
  <c r="S163" i="1"/>
  <c r="P163" i="1"/>
  <c r="V162" i="1"/>
  <c r="U162" i="1"/>
  <c r="S162" i="1"/>
  <c r="P162" i="1"/>
  <c r="V161" i="1"/>
  <c r="U161" i="1"/>
  <c r="S161" i="1"/>
  <c r="P161" i="1"/>
  <c r="V160" i="1"/>
  <c r="U160" i="1"/>
  <c r="S160" i="1"/>
  <c r="P160" i="1"/>
  <c r="V159" i="1"/>
  <c r="U159" i="1"/>
  <c r="S159" i="1"/>
  <c r="P159" i="1"/>
  <c r="U143" i="1"/>
  <c r="V143" i="1"/>
  <c r="U144" i="1"/>
  <c r="V144" i="1"/>
  <c r="U145" i="1"/>
  <c r="V145" i="1"/>
  <c r="U146" i="1"/>
  <c r="V146" i="1"/>
  <c r="U147" i="1"/>
  <c r="V147" i="1"/>
  <c r="U148" i="1"/>
  <c r="V148" i="1"/>
  <c r="U149" i="1"/>
  <c r="V149" i="1"/>
  <c r="U150" i="1"/>
  <c r="V150" i="1"/>
  <c r="U152" i="1"/>
  <c r="V152" i="1"/>
  <c r="U153" i="1"/>
  <c r="V153" i="1"/>
  <c r="V142" i="1"/>
  <c r="U142" i="1"/>
  <c r="S143" i="1"/>
  <c r="S144" i="1"/>
  <c r="S145" i="1"/>
  <c r="S146" i="1"/>
  <c r="S147" i="1"/>
  <c r="S148" i="1"/>
  <c r="S149" i="1"/>
  <c r="S150" i="1"/>
  <c r="S151" i="1"/>
  <c r="S152" i="1"/>
  <c r="S153" i="1"/>
  <c r="S142" i="1"/>
  <c r="P143" i="1"/>
  <c r="P144" i="1"/>
  <c r="P145" i="1"/>
  <c r="P146" i="1"/>
  <c r="P147" i="1"/>
  <c r="P148" i="1"/>
  <c r="P149" i="1"/>
  <c r="P150" i="1"/>
  <c r="P151" i="1"/>
  <c r="P152" i="1"/>
  <c r="P153" i="1"/>
  <c r="P142" i="1"/>
  <c r="D97" i="1"/>
  <c r="D98" i="1"/>
  <c r="D99" i="1"/>
  <c r="D100" i="1"/>
  <c r="D101" i="1"/>
  <c r="D102" i="1"/>
  <c r="D103" i="1"/>
  <c r="D104" i="1"/>
  <c r="D105" i="1"/>
  <c r="D106" i="1"/>
  <c r="D107" i="1"/>
  <c r="D96" i="1"/>
  <c r="N97" i="1"/>
  <c r="N98" i="1"/>
  <c r="N99" i="1"/>
  <c r="N100" i="1"/>
  <c r="N101" i="1"/>
  <c r="N102" i="1"/>
  <c r="N103" i="1"/>
  <c r="N104" i="1"/>
  <c r="N105" i="1"/>
  <c r="N106" i="1"/>
  <c r="N107" i="1"/>
  <c r="N96" i="1"/>
  <c r="H97" i="1"/>
  <c r="H98" i="1"/>
  <c r="H99" i="1"/>
  <c r="H100" i="1"/>
  <c r="H101" i="1"/>
  <c r="H102" i="1"/>
  <c r="H103" i="1"/>
  <c r="H104" i="1"/>
  <c r="H105" i="1"/>
  <c r="H106" i="1"/>
  <c r="H107" i="1"/>
  <c r="H96" i="1"/>
  <c r="H18" i="1"/>
  <c r="H17" i="1"/>
  <c r="H16" i="1"/>
  <c r="H15" i="1"/>
  <c r="H14" i="1"/>
  <c r="H13" i="1"/>
  <c r="H12" i="1"/>
  <c r="H11" i="1"/>
  <c r="H10" i="1"/>
  <c r="H9" i="1"/>
  <c r="H8" i="1"/>
  <c r="H7" i="1"/>
  <c r="J18" i="1"/>
  <c r="J17" i="1"/>
  <c r="J16" i="1"/>
  <c r="J15" i="1"/>
  <c r="J14" i="1"/>
  <c r="J13" i="1"/>
  <c r="J12" i="1"/>
  <c r="J11" i="1"/>
  <c r="J10" i="1"/>
  <c r="J9" i="1"/>
  <c r="J8" i="1"/>
  <c r="J7" i="1"/>
  <c r="F8" i="1"/>
  <c r="F9" i="1"/>
  <c r="F10" i="1"/>
  <c r="F11" i="1"/>
  <c r="F12" i="1"/>
  <c r="F13" i="1"/>
  <c r="F14" i="1"/>
  <c r="F15" i="1"/>
  <c r="F16" i="1"/>
  <c r="F17" i="1"/>
  <c r="F18" i="1"/>
  <c r="F7" i="1"/>
  <c r="D16" i="1"/>
  <c r="D8" i="1" l="1"/>
  <c r="D9" i="1"/>
  <c r="D10" i="1"/>
  <c r="D11" i="1"/>
  <c r="D12" i="1"/>
  <c r="D13" i="1"/>
  <c r="D14" i="1"/>
  <c r="D15" i="1"/>
  <c r="D17" i="1"/>
  <c r="D18" i="1"/>
  <c r="D7" i="1"/>
  <c r="P97" i="1"/>
  <c r="P98" i="1"/>
  <c r="P99" i="1"/>
  <c r="P100" i="1"/>
  <c r="P101" i="1"/>
  <c r="P102" i="1"/>
  <c r="P103" i="1"/>
  <c r="P104" i="1"/>
  <c r="P105" i="1"/>
  <c r="P106" i="1"/>
  <c r="P107" i="1"/>
  <c r="P96" i="1"/>
  <c r="J97" i="1"/>
  <c r="J98" i="1"/>
  <c r="J99" i="1"/>
  <c r="J100" i="1"/>
  <c r="J101" i="1"/>
  <c r="J102" i="1"/>
  <c r="J103" i="1"/>
  <c r="J104" i="1"/>
  <c r="J105" i="1"/>
  <c r="J106" i="1"/>
  <c r="J107" i="1"/>
  <c r="J96" i="1"/>
  <c r="F97" i="1"/>
  <c r="F98" i="1"/>
  <c r="F99" i="1"/>
  <c r="F100" i="1"/>
  <c r="F101" i="1"/>
  <c r="F102" i="1"/>
  <c r="F103" i="1"/>
  <c r="F104" i="1"/>
  <c r="F105" i="1"/>
  <c r="F106" i="1"/>
  <c r="F107" i="1"/>
  <c r="F96" i="1"/>
  <c r="P61" i="1" l="1"/>
  <c r="P60" i="1"/>
  <c r="P59" i="1"/>
  <c r="P58" i="1"/>
  <c r="P57" i="1"/>
  <c r="P56" i="1"/>
  <c r="P55" i="1"/>
  <c r="P54" i="1"/>
  <c r="P53" i="1"/>
  <c r="P52" i="1"/>
  <c r="P51" i="1"/>
  <c r="P50" i="1"/>
  <c r="J51" i="1"/>
  <c r="J52" i="1"/>
  <c r="J53" i="1"/>
  <c r="J54" i="1"/>
  <c r="J55" i="1"/>
  <c r="J56" i="1"/>
  <c r="J57" i="1"/>
  <c r="J58" i="1"/>
  <c r="J59" i="1"/>
  <c r="J60" i="1"/>
  <c r="J61" i="1"/>
  <c r="J50" i="1"/>
  <c r="F51" i="1"/>
  <c r="F52" i="1"/>
  <c r="F53" i="1"/>
  <c r="F54" i="1"/>
  <c r="F55" i="1"/>
  <c r="F56" i="1"/>
  <c r="F57" i="1"/>
  <c r="F58" i="1"/>
  <c r="F59" i="1"/>
  <c r="F60" i="1"/>
  <c r="F61" i="1"/>
  <c r="F50" i="1"/>
  <c r="H50" i="1"/>
  <c r="N50" i="1"/>
  <c r="N61" i="1"/>
  <c r="N60" i="1"/>
  <c r="N59" i="1"/>
  <c r="N58" i="1"/>
  <c r="N57" i="1"/>
  <c r="N56" i="1"/>
  <c r="N55" i="1"/>
  <c r="N54" i="1"/>
  <c r="N53" i="1"/>
  <c r="N52" i="1"/>
  <c r="N51" i="1"/>
  <c r="H61" i="1"/>
  <c r="H60" i="1"/>
  <c r="H59" i="1"/>
  <c r="H58" i="1"/>
  <c r="H57" i="1"/>
  <c r="H56" i="1"/>
  <c r="H55" i="1"/>
  <c r="H54" i="1"/>
  <c r="H53" i="1"/>
  <c r="H52" i="1"/>
  <c r="H51" i="1"/>
  <c r="D51" i="1"/>
  <c r="D52" i="1"/>
  <c r="D53" i="1"/>
  <c r="D54" i="1"/>
  <c r="D55" i="1"/>
  <c r="D56" i="1"/>
  <c r="D57" i="1"/>
  <c r="D58" i="1"/>
  <c r="D59" i="1"/>
  <c r="D60" i="1"/>
  <c r="D61" i="1"/>
  <c r="D50" i="1"/>
  <c r="P21" i="1" l="1"/>
  <c r="R21" i="1" s="1"/>
  <c r="P22" i="1"/>
  <c r="R22" i="1" s="1"/>
  <c r="P23" i="1"/>
  <c r="R23" i="1" s="1"/>
  <c r="P24" i="1"/>
  <c r="R24" i="1" s="1"/>
  <c r="P25" i="1"/>
  <c r="R25" i="1" s="1"/>
  <c r="P26" i="1"/>
  <c r="R26" i="1" s="1"/>
  <c r="P27" i="1"/>
  <c r="R27" i="1" s="1"/>
  <c r="P28" i="1"/>
  <c r="P29" i="1"/>
  <c r="R29" i="1" s="1"/>
  <c r="P30" i="1"/>
  <c r="R30" i="1" s="1"/>
  <c r="P31" i="1"/>
  <c r="R31" i="1" s="1"/>
  <c r="P20" i="1"/>
  <c r="R20" i="1" s="1"/>
  <c r="P8" i="1"/>
  <c r="R8" i="1" s="1"/>
  <c r="P9" i="1"/>
  <c r="R9" i="1" s="1"/>
  <c r="P10" i="1"/>
  <c r="R10" i="1" s="1"/>
  <c r="P11" i="1"/>
  <c r="R11" i="1" s="1"/>
  <c r="P12" i="1"/>
  <c r="R12" i="1" s="1"/>
  <c r="P13" i="1"/>
  <c r="R13" i="1" s="1"/>
  <c r="P14" i="1"/>
  <c r="R14" i="1" s="1"/>
  <c r="P15" i="1"/>
  <c r="P16" i="1"/>
  <c r="R16" i="1" s="1"/>
  <c r="P17" i="1"/>
  <c r="R17" i="1" s="1"/>
  <c r="P18" i="1"/>
  <c r="R18" i="1" s="1"/>
  <c r="P7" i="1"/>
  <c r="Q10" i="1" s="1"/>
  <c r="S10" i="1" s="1"/>
  <c r="Q29" i="1" l="1"/>
  <c r="S29" i="1" s="1"/>
  <c r="Q25" i="1"/>
  <c r="S25" i="1" s="1"/>
  <c r="Q28" i="1"/>
  <c r="Q24" i="1"/>
  <c r="S24" i="1" s="1"/>
  <c r="Q13" i="1"/>
  <c r="S13" i="1" s="1"/>
  <c r="Q16" i="1"/>
  <c r="S16" i="1" s="1"/>
  <c r="Q12" i="1"/>
  <c r="S12" i="1" s="1"/>
  <c r="Q8" i="1"/>
  <c r="S8" i="1" s="1"/>
  <c r="Q15" i="1"/>
  <c r="Q11" i="1"/>
  <c r="S11" i="1" s="1"/>
  <c r="Q31" i="1"/>
  <c r="S31" i="1" s="1"/>
  <c r="Q27" i="1"/>
  <c r="S27" i="1" s="1"/>
  <c r="Q23" i="1"/>
  <c r="S23" i="1" s="1"/>
  <c r="Q17" i="1"/>
  <c r="S17" i="1" s="1"/>
  <c r="Q9" i="1"/>
  <c r="S9" i="1" s="1"/>
  <c r="Q21" i="1"/>
  <c r="S21" i="1" s="1"/>
  <c r="Q18" i="1"/>
  <c r="S18" i="1" s="1"/>
  <c r="Q14" i="1"/>
  <c r="S14" i="1" s="1"/>
  <c r="Q30" i="1"/>
  <c r="S30" i="1" s="1"/>
  <c r="Q26" i="1"/>
  <c r="S26" i="1" s="1"/>
  <c r="Q22" i="1"/>
  <c r="S22" i="1" s="1"/>
</calcChain>
</file>

<file path=xl/sharedStrings.xml><?xml version="1.0" encoding="utf-8"?>
<sst xmlns="http://schemas.openxmlformats.org/spreadsheetml/2006/main" count="183" uniqueCount="35">
  <si>
    <t>none</t>
  </si>
  <si>
    <t>galactose</t>
  </si>
  <si>
    <t>inositol</t>
  </si>
  <si>
    <t>glucose</t>
  </si>
  <si>
    <t>sucrose</t>
  </si>
  <si>
    <t>trehalose</t>
  </si>
  <si>
    <t>arabinose</t>
  </si>
  <si>
    <t>rhamnose</t>
  </si>
  <si>
    <t>none, +DTT</t>
  </si>
  <si>
    <t>mannitol</t>
  </si>
  <si>
    <t>glycerol</t>
  </si>
  <si>
    <t>IPTG</t>
  </si>
  <si>
    <t>HEPES</t>
  </si>
  <si>
    <t>PIPES</t>
  </si>
  <si>
    <t>final turbidity</t>
  </si>
  <si>
    <t>Mean</t>
  </si>
  <si>
    <t>SEM</t>
  </si>
  <si>
    <t>SEM %</t>
  </si>
  <si>
    <t>none with DTT</t>
  </si>
  <si>
    <t>MES</t>
  </si>
  <si>
    <t>normalized to "none"</t>
  </si>
  <si>
    <t>remaining soluble protein</t>
  </si>
  <si>
    <t>normalized to "none with DTT"</t>
  </si>
  <si>
    <t>7/14/20 plate 1</t>
  </si>
  <si>
    <t>7/14/20 plate 2</t>
  </si>
  <si>
    <t>SUMMARY:</t>
  </si>
  <si>
    <t>FINAL TURBIDITY, NORMALIZED</t>
  </si>
  <si>
    <t>% REMAINING SOLUBLE PROTEIN</t>
  </si>
  <si>
    <t>mean</t>
  </si>
  <si>
    <t>stdev</t>
  </si>
  <si>
    <t>%REMAINING SOLUBLE</t>
  </si>
  <si>
    <t>TOTAL COMBINED</t>
  </si>
  <si>
    <t>exp1</t>
  </si>
  <si>
    <t>exp2</t>
  </si>
  <si>
    <t>exp3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</si>
</sst>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40079633263579"/>
          <c:y val="3.4449009424528929E-2"/>
          <c:w val="0.80537300611498774"/>
          <c:h val="0.7895532947382775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Sheet1!$F$50:$F$61</c:f>
              <c:numCache>
                <c:formatCode>General</c:formatCode>
                <c:ptCount val="12"/>
                <c:pt idx="0">
                  <c:v>60.477453580901866</c:v>
                </c:pt>
                <c:pt idx="1">
                  <c:v>74.454193021832282</c:v>
                </c:pt>
                <c:pt idx="2">
                  <c:v>69.679657212813723</c:v>
                </c:pt>
                <c:pt idx="3">
                  <c:v>69.781677208732901</c:v>
                </c:pt>
                <c:pt idx="4">
                  <c:v>74.862273005509081</c:v>
                </c:pt>
                <c:pt idx="5">
                  <c:v>73.291165068353408</c:v>
                </c:pt>
                <c:pt idx="6">
                  <c:v>64.180779432768816</c:v>
                </c:pt>
                <c:pt idx="7">
                  <c:v>65.3948173842073</c:v>
                </c:pt>
                <c:pt idx="8">
                  <c:v>64.43582942256684</c:v>
                </c:pt>
                <c:pt idx="9">
                  <c:v>100</c:v>
                </c:pt>
                <c:pt idx="10">
                  <c:v>57.110793715568256</c:v>
                </c:pt>
                <c:pt idx="11">
                  <c:v>58.661497653540096</c:v>
                </c:pt>
              </c:numCache>
            </c:numRef>
          </c:xVal>
          <c:yVal>
            <c:numRef>
              <c:f>Sheet1!$D$50:$D$61</c:f>
              <c:numCache>
                <c:formatCode>General</c:formatCode>
                <c:ptCount val="12"/>
                <c:pt idx="0">
                  <c:v>100</c:v>
                </c:pt>
                <c:pt idx="1">
                  <c:v>65.661211055502946</c:v>
                </c:pt>
                <c:pt idx="2">
                  <c:v>68.420578024257168</c:v>
                </c:pt>
                <c:pt idx="3">
                  <c:v>75.098065737860139</c:v>
                </c:pt>
                <c:pt idx="4">
                  <c:v>65.449298886333906</c:v>
                </c:pt>
                <c:pt idx="5">
                  <c:v>69.556787952567731</c:v>
                </c:pt>
                <c:pt idx="6">
                  <c:v>97.668966139140608</c:v>
                </c:pt>
                <c:pt idx="7">
                  <c:v>94.206231119527459</c:v>
                </c:pt>
                <c:pt idx="8">
                  <c:v>96.172054646287023</c:v>
                </c:pt>
                <c:pt idx="9">
                  <c:v>-4.5087695567879997E-2</c:v>
                </c:pt>
                <c:pt idx="10">
                  <c:v>103.44920871094274</c:v>
                </c:pt>
                <c:pt idx="11">
                  <c:v>119.01348122097477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A9-4713-ABAB-2F1351EFE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3026952"/>
        <c:axId val="653027280"/>
      </c:scatterChart>
      <c:valAx>
        <c:axId val="653026952"/>
        <c:scaling>
          <c:orientation val="minMax"/>
          <c:max val="80"/>
          <c:min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% remaining soluble protein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27280"/>
        <c:crossesAt val="-20"/>
        <c:crossBetween val="midCat"/>
      </c:valAx>
      <c:valAx>
        <c:axId val="653027280"/>
        <c:scaling>
          <c:orientation val="minMax"/>
          <c:max val="160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normalized final solution turbidity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2695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40079633263579"/>
          <c:y val="3.4449009424528929E-2"/>
          <c:w val="0.80537300611498774"/>
          <c:h val="0.7895532947382775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x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63147999554990286"/>
                  <c:y val="-6.715214206505166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Sheet1!$V$142:$V$153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1.001951372350719</c:v>
                  </c:pt>
                  <c:pt idx="2">
                    <c:v>0.34198306362053749</c:v>
                  </c:pt>
                  <c:pt idx="3">
                    <c:v>4.3297848986166487</c:v>
                  </c:pt>
                  <c:pt idx="4">
                    <c:v>3.6012084643932187</c:v>
                  </c:pt>
                  <c:pt idx="5">
                    <c:v>9.82529315518331</c:v>
                  </c:pt>
                  <c:pt idx="6">
                    <c:v>0.88912991719675905</c:v>
                  </c:pt>
                  <c:pt idx="7">
                    <c:v>8.9455995405846576</c:v>
                  </c:pt>
                  <c:pt idx="8">
                    <c:v>7.038061281768492</c:v>
                  </c:pt>
                  <c:pt idx="10">
                    <c:v>11.87102564574495</c:v>
                  </c:pt>
                  <c:pt idx="11">
                    <c:v>17.377019169404164</c:v>
                  </c:pt>
                </c:numCache>
              </c:numRef>
            </c:plus>
            <c:minus>
              <c:numRef>
                <c:f>Sheet1!$V$142:$V$153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1.001951372350719</c:v>
                  </c:pt>
                  <c:pt idx="2">
                    <c:v>0.34198306362053749</c:v>
                  </c:pt>
                  <c:pt idx="3">
                    <c:v>4.3297848986166487</c:v>
                  </c:pt>
                  <c:pt idx="4">
                    <c:v>3.6012084643932187</c:v>
                  </c:pt>
                  <c:pt idx="5">
                    <c:v>9.82529315518331</c:v>
                  </c:pt>
                  <c:pt idx="6">
                    <c:v>0.88912991719675905</c:v>
                  </c:pt>
                  <c:pt idx="7">
                    <c:v>8.9455995405846576</c:v>
                  </c:pt>
                  <c:pt idx="8">
                    <c:v>7.038061281768492</c:v>
                  </c:pt>
                  <c:pt idx="10">
                    <c:v>11.87102564574495</c:v>
                  </c:pt>
                  <c:pt idx="11">
                    <c:v>17.377019169404164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Sheet1!$V$159:$V$170</c:f>
                <c:numCache>
                  <c:formatCode>General</c:formatCode>
                  <c:ptCount val="12"/>
                  <c:pt idx="0">
                    <c:v>1.8180381623041224</c:v>
                  </c:pt>
                  <c:pt idx="1">
                    <c:v>9.481438602730137E-2</c:v>
                  </c:pt>
                  <c:pt idx="2">
                    <c:v>1.2819728761537745</c:v>
                  </c:pt>
                  <c:pt idx="3">
                    <c:v>1.9422585067625819</c:v>
                  </c:pt>
                  <c:pt idx="4">
                    <c:v>0.84521002618464725</c:v>
                  </c:pt>
                  <c:pt idx="5">
                    <c:v>1.4174652643149299</c:v>
                  </c:pt>
                  <c:pt idx="6">
                    <c:v>1.4832630792959052</c:v>
                  </c:pt>
                  <c:pt idx="7">
                    <c:v>2.0293399477625322</c:v>
                  </c:pt>
                  <c:pt idx="8">
                    <c:v>2.6963259257411725</c:v>
                  </c:pt>
                  <c:pt idx="10">
                    <c:v>2.834019073714277</c:v>
                  </c:pt>
                  <c:pt idx="11">
                    <c:v>2.6122413254288039</c:v>
                  </c:pt>
                </c:numCache>
              </c:numRef>
            </c:plus>
            <c:minus>
              <c:numRef>
                <c:f>Sheet1!$V$159:$V$170</c:f>
                <c:numCache>
                  <c:formatCode>General</c:formatCode>
                  <c:ptCount val="12"/>
                  <c:pt idx="0">
                    <c:v>1.8180381623041224</c:v>
                  </c:pt>
                  <c:pt idx="1">
                    <c:v>9.481438602730137E-2</c:v>
                  </c:pt>
                  <c:pt idx="2">
                    <c:v>1.2819728761537745</c:v>
                  </c:pt>
                  <c:pt idx="3">
                    <c:v>1.9422585067625819</c:v>
                  </c:pt>
                  <c:pt idx="4">
                    <c:v>0.84521002618464725</c:v>
                  </c:pt>
                  <c:pt idx="5">
                    <c:v>1.4174652643149299</c:v>
                  </c:pt>
                  <c:pt idx="6">
                    <c:v>1.4832630792959052</c:v>
                  </c:pt>
                  <c:pt idx="7">
                    <c:v>2.0293399477625322</c:v>
                  </c:pt>
                  <c:pt idx="8">
                    <c:v>2.6963259257411725</c:v>
                  </c:pt>
                  <c:pt idx="10">
                    <c:v>2.834019073714277</c:v>
                  </c:pt>
                  <c:pt idx="11">
                    <c:v>2.6122413254288039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Sheet1!$U$159:$U$170</c:f>
              <c:numCache>
                <c:formatCode>General</c:formatCode>
                <c:ptCount val="12"/>
                <c:pt idx="0">
                  <c:v>58.579923738996762</c:v>
                </c:pt>
                <c:pt idx="1">
                  <c:v>77.319387963801518</c:v>
                </c:pt>
                <c:pt idx="2">
                  <c:v>75.571290593353154</c:v>
                </c:pt>
                <c:pt idx="3">
                  <c:v>71.435421383282488</c:v>
                </c:pt>
                <c:pt idx="4">
                  <c:v>79.324890082847105</c:v>
                </c:pt>
                <c:pt idx="5">
                  <c:v>76.107362338316165</c:v>
                </c:pt>
                <c:pt idx="6">
                  <c:v>64.687008291399636</c:v>
                </c:pt>
                <c:pt idx="7">
                  <c:v>62.751750112440064</c:v>
                </c:pt>
                <c:pt idx="8">
                  <c:v>65.724881320965423</c:v>
                </c:pt>
                <c:pt idx="10">
                  <c:v>58.737994529289935</c:v>
                </c:pt>
                <c:pt idx="11">
                  <c:v>54.858940639556991</c:v>
                </c:pt>
              </c:numCache>
            </c:numRef>
          </c:xVal>
          <c:yVal>
            <c:numRef>
              <c:f>Sheet1!$U$142:$U$153</c:f>
              <c:numCache>
                <c:formatCode>General</c:formatCode>
                <c:ptCount val="12"/>
                <c:pt idx="0">
                  <c:v>100</c:v>
                </c:pt>
                <c:pt idx="1">
                  <c:v>63.363437182537055</c:v>
                </c:pt>
                <c:pt idx="2">
                  <c:v>59.044580194050972</c:v>
                </c:pt>
                <c:pt idx="3">
                  <c:v>77.649726335384258</c:v>
                </c:pt>
                <c:pt idx="4">
                  <c:v>53.346689984794637</c:v>
                </c:pt>
                <c:pt idx="5">
                  <c:v>59.67779973664863</c:v>
                </c:pt>
                <c:pt idx="6">
                  <c:v>91.074569666417148</c:v>
                </c:pt>
                <c:pt idx="7">
                  <c:v>93.184116409809135</c:v>
                </c:pt>
                <c:pt idx="8">
                  <c:v>82.267575655543965</c:v>
                </c:pt>
                <c:pt idx="10">
                  <c:v>101.99991985911834</c:v>
                </c:pt>
                <c:pt idx="11">
                  <c:v>125.8446025054281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F7-4821-A2D6-1FAFCD95B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3026952"/>
        <c:axId val="653027280"/>
      </c:scatterChart>
      <c:valAx>
        <c:axId val="653026952"/>
        <c:scaling>
          <c:orientation val="minMax"/>
          <c:max val="80"/>
          <c:min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% remaining soluble protein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27280"/>
        <c:crossesAt val="-20"/>
        <c:crossBetween val="midCat"/>
      </c:valAx>
      <c:valAx>
        <c:axId val="653027280"/>
        <c:scaling>
          <c:orientation val="minMax"/>
          <c:max val="130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normalized final solution turbidity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2695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40079633263579"/>
          <c:y val="3.4449009424528929E-2"/>
          <c:w val="0.80537300611498774"/>
          <c:h val="0.7895532947382775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x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62485538202983926"/>
                  <c:y val="-1.297867046551042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Sheet1!$Q$142:$Q$153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1.5923990291817309</c:v>
                  </c:pt>
                  <c:pt idx="2">
                    <c:v>0.7379732510326843</c:v>
                  </c:pt>
                  <c:pt idx="3">
                    <c:v>1.5218159719499162</c:v>
                  </c:pt>
                  <c:pt idx="4">
                    <c:v>2.3438561352089877</c:v>
                  </c:pt>
                  <c:pt idx="5">
                    <c:v>3.1578378468938046</c:v>
                  </c:pt>
                  <c:pt idx="6">
                    <c:v>3.995666603451312</c:v>
                  </c:pt>
                  <c:pt idx="7">
                    <c:v>4.6264703285500941</c:v>
                  </c:pt>
                  <c:pt idx="8">
                    <c:v>4.9565578797434737</c:v>
                  </c:pt>
                  <c:pt idx="9">
                    <c:v>3.6772484176255053E-2</c:v>
                  </c:pt>
                  <c:pt idx="10">
                    <c:v>4.3514565990732628</c:v>
                  </c:pt>
                  <c:pt idx="11">
                    <c:v>7.6522676644052066</c:v>
                  </c:pt>
                </c:numCache>
              </c:numRef>
            </c:plus>
            <c:minus>
              <c:numRef>
                <c:f>Sheet1!$Q$142:$Q$153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1.5923990291817309</c:v>
                  </c:pt>
                  <c:pt idx="2">
                    <c:v>0.7379732510326843</c:v>
                  </c:pt>
                  <c:pt idx="3">
                    <c:v>1.5218159719499162</c:v>
                  </c:pt>
                  <c:pt idx="4">
                    <c:v>2.3438561352089877</c:v>
                  </c:pt>
                  <c:pt idx="5">
                    <c:v>3.1578378468938046</c:v>
                  </c:pt>
                  <c:pt idx="6">
                    <c:v>3.995666603451312</c:v>
                  </c:pt>
                  <c:pt idx="7">
                    <c:v>4.6264703285500941</c:v>
                  </c:pt>
                  <c:pt idx="8">
                    <c:v>4.9565578797434737</c:v>
                  </c:pt>
                  <c:pt idx="9">
                    <c:v>3.6772484176255053E-2</c:v>
                  </c:pt>
                  <c:pt idx="10">
                    <c:v>4.3514565990732628</c:v>
                  </c:pt>
                  <c:pt idx="11">
                    <c:v>7.6522676644052066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Sheet1!$Q$159:$Q$170</c:f>
                <c:numCache>
                  <c:formatCode>General</c:formatCode>
                  <c:ptCount val="12"/>
                  <c:pt idx="0">
                    <c:v>1.8487941444326268</c:v>
                  </c:pt>
                  <c:pt idx="1">
                    <c:v>2.5822049460757217</c:v>
                  </c:pt>
                  <c:pt idx="2">
                    <c:v>2.5996807659063372</c:v>
                  </c:pt>
                  <c:pt idx="3">
                    <c:v>1.3519037104257541</c:v>
                  </c:pt>
                  <c:pt idx="4">
                    <c:v>1.8217228795165756</c:v>
                  </c:pt>
                  <c:pt idx="5">
                    <c:v>3.0734553910824389</c:v>
                  </c:pt>
                  <c:pt idx="6">
                    <c:v>2.1862589603105262</c:v>
                  </c:pt>
                  <c:pt idx="7">
                    <c:v>1.8000874908416358</c:v>
                  </c:pt>
                  <c:pt idx="8">
                    <c:v>2.5854559062501976</c:v>
                  </c:pt>
                  <c:pt idx="9">
                    <c:v>0</c:v>
                  </c:pt>
                  <c:pt idx="10">
                    <c:v>3.1786494884010175</c:v>
                  </c:pt>
                  <c:pt idx="11">
                    <c:v>2.9567812099555919</c:v>
                  </c:pt>
                </c:numCache>
              </c:numRef>
            </c:plus>
            <c:minus>
              <c:numRef>
                <c:f>Sheet1!$Q$159:$Q$170</c:f>
                <c:numCache>
                  <c:formatCode>General</c:formatCode>
                  <c:ptCount val="12"/>
                  <c:pt idx="0">
                    <c:v>1.8487941444326268</c:v>
                  </c:pt>
                  <c:pt idx="1">
                    <c:v>2.5822049460757217</c:v>
                  </c:pt>
                  <c:pt idx="2">
                    <c:v>2.5996807659063372</c:v>
                  </c:pt>
                  <c:pt idx="3">
                    <c:v>1.3519037104257541</c:v>
                  </c:pt>
                  <c:pt idx="4">
                    <c:v>1.8217228795165756</c:v>
                  </c:pt>
                  <c:pt idx="5">
                    <c:v>3.0734553910824389</c:v>
                  </c:pt>
                  <c:pt idx="6">
                    <c:v>2.1862589603105262</c:v>
                  </c:pt>
                  <c:pt idx="7">
                    <c:v>1.8000874908416358</c:v>
                  </c:pt>
                  <c:pt idx="8">
                    <c:v>2.5854559062501976</c:v>
                  </c:pt>
                  <c:pt idx="9">
                    <c:v>0</c:v>
                  </c:pt>
                  <c:pt idx="10">
                    <c:v>3.1786494884010175</c:v>
                  </c:pt>
                  <c:pt idx="11">
                    <c:v>2.9567812099555919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Sheet1!$P$159:$P$170</c:f>
              <c:numCache>
                <c:formatCode>General</c:formatCode>
                <c:ptCount val="12"/>
                <c:pt idx="0">
                  <c:v>58.139079474988193</c:v>
                </c:pt>
                <c:pt idx="1">
                  <c:v>74.515699521948349</c:v>
                </c:pt>
                <c:pt idx="2">
                  <c:v>72.058909919956832</c:v>
                </c:pt>
                <c:pt idx="3">
                  <c:v>71.431903960284259</c:v>
                </c:pt>
                <c:pt idx="4">
                  <c:v>77.59844625252336</c:v>
                </c:pt>
                <c:pt idx="5">
                  <c:v>76.201367015897731</c:v>
                </c:pt>
                <c:pt idx="6">
                  <c:v>66.951075528100091</c:v>
                </c:pt>
                <c:pt idx="7">
                  <c:v>68.993111333581027</c:v>
                </c:pt>
                <c:pt idx="8">
                  <c:v>69.606739398402581</c:v>
                </c:pt>
                <c:pt idx="9">
                  <c:v>100</c:v>
                </c:pt>
                <c:pt idx="10">
                  <c:v>63.219597715019887</c:v>
                </c:pt>
                <c:pt idx="11">
                  <c:v>64.149337262781543</c:v>
                </c:pt>
              </c:numCache>
            </c:numRef>
          </c:xVal>
          <c:yVal>
            <c:numRef>
              <c:f>Sheet1!$P$142:$P$153</c:f>
              <c:numCache>
                <c:formatCode>General</c:formatCode>
                <c:ptCount val="12"/>
                <c:pt idx="0">
                  <c:v>100</c:v>
                </c:pt>
                <c:pt idx="1">
                  <c:v>66.17364340471417</c:v>
                </c:pt>
                <c:pt idx="2">
                  <c:v>69.225790858016296</c:v>
                </c:pt>
                <c:pt idx="3">
                  <c:v>72.199673974027789</c:v>
                </c:pt>
                <c:pt idx="4">
                  <c:v>61.361714943741596</c:v>
                </c:pt>
                <c:pt idx="5">
                  <c:v>63.327212146011611</c:v>
                </c:pt>
                <c:pt idx="6">
                  <c:v>89.688651960821787</c:v>
                </c:pt>
                <c:pt idx="7">
                  <c:v>85.077175578920688</c:v>
                </c:pt>
                <c:pt idx="8">
                  <c:v>86.654499955537986</c:v>
                </c:pt>
                <c:pt idx="9">
                  <c:v>8.838457623309641E-3</c:v>
                </c:pt>
                <c:pt idx="10">
                  <c:v>99.858953202105056</c:v>
                </c:pt>
                <c:pt idx="11">
                  <c:v>107.57239364600714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23-458B-84E6-0B71D7758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3026952"/>
        <c:axId val="653027280"/>
      </c:scatterChart>
      <c:valAx>
        <c:axId val="653026952"/>
        <c:scaling>
          <c:orientation val="minMax"/>
          <c:max val="80"/>
          <c:min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% remaining soluble protein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27280"/>
        <c:crossesAt val="-20"/>
        <c:crossBetween val="midCat"/>
      </c:valAx>
      <c:valAx>
        <c:axId val="653027280"/>
        <c:scaling>
          <c:orientation val="minMax"/>
          <c:max val="130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normalized final solution turbidity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2695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40079633263579"/>
          <c:y val="3.4449009424528929E-2"/>
          <c:w val="0.80537300611498774"/>
          <c:h val="0.7895532947382775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x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backward val="3"/>
            <c:dispRSqr val="1"/>
            <c:dispEq val="1"/>
            <c:trendlineLbl>
              <c:layout>
                <c:manualLayout>
                  <c:x val="-0.50868463279482456"/>
                  <c:y val="3.5117551295846317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Sheet1!$M$142:$M$153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2.5446821351879354</c:v>
                  </c:pt>
                  <c:pt idx="2">
                    <c:v>1.6247160424440517</c:v>
                  </c:pt>
                  <c:pt idx="3">
                    <c:v>1.5088668546080615</c:v>
                  </c:pt>
                  <c:pt idx="4">
                    <c:v>1.9023429342833384</c:v>
                  </c:pt>
                  <c:pt idx="5">
                    <c:v>2.1705331538348527</c:v>
                  </c:pt>
                  <c:pt idx="6">
                    <c:v>1.8681416320596427</c:v>
                  </c:pt>
                  <c:pt idx="7">
                    <c:v>3.0345086270960304</c:v>
                  </c:pt>
                  <c:pt idx="8">
                    <c:v>3.1808612629101223</c:v>
                  </c:pt>
                  <c:pt idx="10">
                    <c:v>3.4911291960063635</c:v>
                  </c:pt>
                  <c:pt idx="11">
                    <c:v>6.2373925057310844</c:v>
                  </c:pt>
                </c:numCache>
              </c:numRef>
            </c:plus>
            <c:minus>
              <c:numRef>
                <c:f>Sheet1!$M$142:$M$153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2.5446821351879354</c:v>
                  </c:pt>
                  <c:pt idx="2">
                    <c:v>1.6247160424440517</c:v>
                  </c:pt>
                  <c:pt idx="3">
                    <c:v>1.5088668546080615</c:v>
                  </c:pt>
                  <c:pt idx="4">
                    <c:v>1.9023429342833384</c:v>
                  </c:pt>
                  <c:pt idx="5">
                    <c:v>2.1705331538348527</c:v>
                  </c:pt>
                  <c:pt idx="6">
                    <c:v>1.8681416320596427</c:v>
                  </c:pt>
                  <c:pt idx="7">
                    <c:v>3.0345086270960304</c:v>
                  </c:pt>
                  <c:pt idx="8">
                    <c:v>3.1808612629101223</c:v>
                  </c:pt>
                  <c:pt idx="10">
                    <c:v>3.4911291960063635</c:v>
                  </c:pt>
                  <c:pt idx="11">
                    <c:v>6.2373925057310844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Sheet1!$M$159:$M$170</c:f>
                <c:numCache>
                  <c:formatCode>General</c:formatCode>
                  <c:ptCount val="12"/>
                  <c:pt idx="0">
                    <c:v>0.98902998524544294</c:v>
                  </c:pt>
                  <c:pt idx="1">
                    <c:v>0.95855604707760822</c:v>
                  </c:pt>
                  <c:pt idx="2">
                    <c:v>1.0392625849452839</c:v>
                  </c:pt>
                  <c:pt idx="3">
                    <c:v>0.71622568539260323</c:v>
                  </c:pt>
                  <c:pt idx="4">
                    <c:v>1.1525448934863312</c:v>
                  </c:pt>
                  <c:pt idx="5">
                    <c:v>1.3963455517408996</c:v>
                  </c:pt>
                  <c:pt idx="6">
                    <c:v>1.154893319284275</c:v>
                  </c:pt>
                  <c:pt idx="7">
                    <c:v>1.4210689830420558</c:v>
                  </c:pt>
                  <c:pt idx="8">
                    <c:v>1.3677774514487677</c:v>
                  </c:pt>
                  <c:pt idx="10">
                    <c:v>1.4225305737541092</c:v>
                  </c:pt>
                  <c:pt idx="11">
                    <c:v>2.1647779175956265</c:v>
                  </c:pt>
                </c:numCache>
              </c:numRef>
            </c:plus>
            <c:minus>
              <c:numRef>
                <c:f>Sheet1!$M$159:$M$170</c:f>
                <c:numCache>
                  <c:formatCode>General</c:formatCode>
                  <c:ptCount val="12"/>
                  <c:pt idx="0">
                    <c:v>0.98902998524544294</c:v>
                  </c:pt>
                  <c:pt idx="1">
                    <c:v>0.95855604707760822</c:v>
                  </c:pt>
                  <c:pt idx="2">
                    <c:v>1.0392625849452839</c:v>
                  </c:pt>
                  <c:pt idx="3">
                    <c:v>0.71622568539260323</c:v>
                  </c:pt>
                  <c:pt idx="4">
                    <c:v>1.1525448934863312</c:v>
                  </c:pt>
                  <c:pt idx="5">
                    <c:v>1.3963455517408996</c:v>
                  </c:pt>
                  <c:pt idx="6">
                    <c:v>1.154893319284275</c:v>
                  </c:pt>
                  <c:pt idx="7">
                    <c:v>1.4210689830420558</c:v>
                  </c:pt>
                  <c:pt idx="8">
                    <c:v>1.3677774514487677</c:v>
                  </c:pt>
                  <c:pt idx="10">
                    <c:v>1.4225305737541092</c:v>
                  </c:pt>
                  <c:pt idx="11">
                    <c:v>2.1647779175956265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Sheet1!$L$159:$L$170</c:f>
              <c:numCache>
                <c:formatCode>General</c:formatCode>
                <c:ptCount val="12"/>
                <c:pt idx="0">
                  <c:v>58.912184341828279</c:v>
                </c:pt>
                <c:pt idx="1">
                  <c:v>75.263116087239084</c:v>
                </c:pt>
                <c:pt idx="2">
                  <c:v>73.379756529550349</c:v>
                </c:pt>
                <c:pt idx="3">
                  <c:v>70.486763497000396</c:v>
                </c:pt>
                <c:pt idx="4">
                  <c:v>78.584979753535748</c:v>
                </c:pt>
                <c:pt idx="5">
                  <c:v>75.928093865699807</c:v>
                </c:pt>
                <c:pt idx="6">
                  <c:v>65.356853191732995</c:v>
                </c:pt>
                <c:pt idx="7">
                  <c:v>65.057680525872982</c:v>
                </c:pt>
                <c:pt idx="8">
                  <c:v>66.68899584694681</c:v>
                </c:pt>
                <c:pt idx="10">
                  <c:v>60.624600800392578</c:v>
                </c:pt>
                <c:pt idx="11">
                  <c:v>59.447732965490133</c:v>
                </c:pt>
              </c:numCache>
            </c:numRef>
          </c:xVal>
          <c:yVal>
            <c:numRef>
              <c:f>Sheet1!$L$142:$L$153</c:f>
              <c:numCache>
                <c:formatCode>General</c:formatCode>
                <c:ptCount val="12"/>
                <c:pt idx="0">
                  <c:v>100</c:v>
                </c:pt>
                <c:pt idx="1">
                  <c:v>67.962877906972906</c:v>
                </c:pt>
                <c:pt idx="2">
                  <c:v>65.608949008039531</c:v>
                </c:pt>
                <c:pt idx="3">
                  <c:v>75.077790885308588</c:v>
                </c:pt>
                <c:pt idx="4">
                  <c:v>58.400959955116093</c:v>
                </c:pt>
                <c:pt idx="5">
                  <c:v>62.054327898705196</c:v>
                </c:pt>
                <c:pt idx="6">
                  <c:v>91.704475025168847</c:v>
                </c:pt>
                <c:pt idx="7">
                  <c:v>90.434929940468038</c:v>
                </c:pt>
                <c:pt idx="8">
                  <c:v>86.020437505876444</c:v>
                </c:pt>
                <c:pt idx="10">
                  <c:v>104.49959822643487</c:v>
                </c:pt>
                <c:pt idx="11">
                  <c:v>119.66753616244534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34-43BB-A03C-675086A83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3026952"/>
        <c:axId val="653027280"/>
      </c:scatterChart>
      <c:valAx>
        <c:axId val="653026952"/>
        <c:scaling>
          <c:orientation val="minMax"/>
          <c:max val="80"/>
          <c:min val="5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% remaining soluble protein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27280"/>
        <c:crossesAt val="-20"/>
        <c:crossBetween val="midCat"/>
      </c:valAx>
      <c:valAx>
        <c:axId val="653027280"/>
        <c:scaling>
          <c:orientation val="minMax"/>
          <c:max val="130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normalized final solution turbidity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2695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40079633263579"/>
          <c:y val="3.4449009424528929E-2"/>
          <c:w val="0.80537300611498774"/>
          <c:h val="0.7895532947382775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Sheet1!$C$159:$C$170</c:f>
              <c:numCache>
                <c:formatCode>General</c:formatCode>
                <c:ptCount val="12"/>
                <c:pt idx="0">
                  <c:v>54.489343234641716</c:v>
                </c:pt>
                <c:pt idx="1">
                  <c:v>70.074259812903847</c:v>
                </c:pt>
                <c:pt idx="2">
                  <c:v>69.24486449995176</c:v>
                </c:pt>
                <c:pt idx="3">
                  <c:v>70.402160285466294</c:v>
                </c:pt>
                <c:pt idx="4">
                  <c:v>76.883016684347567</c:v>
                </c:pt>
                <c:pt idx="5">
                  <c:v>72.967499276690134</c:v>
                </c:pt>
                <c:pt idx="6">
                  <c:v>65.406500144661976</c:v>
                </c:pt>
                <c:pt idx="7">
                  <c:v>70.69148423184491</c:v>
                </c:pt>
                <c:pt idx="8">
                  <c:v>72.195968753013787</c:v>
                </c:pt>
                <c:pt idx="9">
                  <c:v>100</c:v>
                </c:pt>
                <c:pt idx="10">
                  <c:v>67.798244768058638</c:v>
                </c:pt>
                <c:pt idx="11">
                  <c:v>68.801234448837874</c:v>
                </c:pt>
              </c:numCache>
            </c:numRef>
          </c:xVal>
          <c:yVal>
            <c:numRef>
              <c:f>Sheet1!$C$142:$C$153</c:f>
              <c:numCache>
                <c:formatCode>General</c:formatCode>
                <c:ptCount val="12"/>
                <c:pt idx="0">
                  <c:v>100</c:v>
                </c:pt>
                <c:pt idx="1">
                  <c:v>69.152039555006212</c:v>
                </c:pt>
                <c:pt idx="2">
                  <c:v>70.69962917181708</c:v>
                </c:pt>
                <c:pt idx="3">
                  <c:v>71.555006180469732</c:v>
                </c:pt>
                <c:pt idx="4">
                  <c:v>61.305315203955516</c:v>
                </c:pt>
                <c:pt idx="5">
                  <c:v>61.112484548825719</c:v>
                </c:pt>
                <c:pt idx="6">
                  <c:v>86.061804697157001</c:v>
                </c:pt>
                <c:pt idx="7">
                  <c:v>81.819530284301621</c:v>
                </c:pt>
                <c:pt idx="8">
                  <c:v>84.296662546353545</c:v>
                </c:pt>
                <c:pt idx="9">
                  <c:v>7.911001236093855E-2</c:v>
                </c:pt>
                <c:pt idx="10">
                  <c:v>104.92954264524106</c:v>
                </c:pt>
                <c:pt idx="11">
                  <c:v>110.65512978986402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152-4087-B0F0-344C9BD9DB55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Sheet1!$D$159:$D$170</c:f>
              <c:numCache>
                <c:formatCode>General</c:formatCode>
                <c:ptCount val="12"/>
                <c:pt idx="0">
                  <c:v>60.477453580901866</c:v>
                </c:pt>
                <c:pt idx="1">
                  <c:v>74.454193021832282</c:v>
                </c:pt>
                <c:pt idx="2">
                  <c:v>69.679657212813723</c:v>
                </c:pt>
                <c:pt idx="3">
                  <c:v>69.781677208732901</c:v>
                </c:pt>
                <c:pt idx="4">
                  <c:v>74.862273005509081</c:v>
                </c:pt>
                <c:pt idx="5">
                  <c:v>73.291165068353408</c:v>
                </c:pt>
                <c:pt idx="6">
                  <c:v>64.180779432768816</c:v>
                </c:pt>
                <c:pt idx="7">
                  <c:v>65.3948173842073</c:v>
                </c:pt>
                <c:pt idx="8">
                  <c:v>64.43582942256684</c:v>
                </c:pt>
                <c:pt idx="9">
                  <c:v>100</c:v>
                </c:pt>
                <c:pt idx="10">
                  <c:v>57.110793715568256</c:v>
                </c:pt>
                <c:pt idx="11">
                  <c:v>58.661497653540096</c:v>
                </c:pt>
              </c:numCache>
            </c:numRef>
          </c:xVal>
          <c:yVal>
            <c:numRef>
              <c:f>Sheet1!$D$142:$D$153</c:f>
              <c:numCache>
                <c:formatCode>General</c:formatCode>
                <c:ptCount val="12"/>
                <c:pt idx="0">
                  <c:v>100</c:v>
                </c:pt>
                <c:pt idx="1">
                  <c:v>65.661211055502946</c:v>
                </c:pt>
                <c:pt idx="2">
                  <c:v>68.420578024257168</c:v>
                </c:pt>
                <c:pt idx="3">
                  <c:v>75.098065737860139</c:v>
                </c:pt>
                <c:pt idx="4">
                  <c:v>65.449298886333906</c:v>
                </c:pt>
                <c:pt idx="5">
                  <c:v>69.556787952567731</c:v>
                </c:pt>
                <c:pt idx="6">
                  <c:v>97.668966139140608</c:v>
                </c:pt>
                <c:pt idx="7">
                  <c:v>94.206231119527459</c:v>
                </c:pt>
                <c:pt idx="8">
                  <c:v>96.172054646287023</c:v>
                </c:pt>
                <c:pt idx="9">
                  <c:v>-4.5087695567879997E-2</c:v>
                </c:pt>
                <c:pt idx="10">
                  <c:v>103.44920871094274</c:v>
                </c:pt>
                <c:pt idx="11">
                  <c:v>119.01348122097477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152-4087-B0F0-344C9BD9DB55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Sheet1!$E$159:$E$170</c:f>
              <c:numCache>
                <c:formatCode>General</c:formatCode>
                <c:ptCount val="12"/>
                <c:pt idx="0">
                  <c:v>59.450441609421013</c:v>
                </c:pt>
                <c:pt idx="1">
                  <c:v>79.018645731108933</c:v>
                </c:pt>
                <c:pt idx="2">
                  <c:v>77.252208047105015</c:v>
                </c:pt>
                <c:pt idx="3">
                  <c:v>74.111874386653582</c:v>
                </c:pt>
                <c:pt idx="4">
                  <c:v>81.050049067713445</c:v>
                </c:pt>
                <c:pt idx="5">
                  <c:v>82.34543670264965</c:v>
                </c:pt>
                <c:pt idx="6">
                  <c:v>71.265947006869496</c:v>
                </c:pt>
                <c:pt idx="7">
                  <c:v>70.893032384690883</c:v>
                </c:pt>
                <c:pt idx="8">
                  <c:v>72.188420019627102</c:v>
                </c:pt>
                <c:pt idx="9">
                  <c:v>100</c:v>
                </c:pt>
                <c:pt idx="10">
                  <c:v>64.749754661432775</c:v>
                </c:pt>
                <c:pt idx="11">
                  <c:v>64.985279685966646</c:v>
                </c:pt>
              </c:numCache>
            </c:numRef>
          </c:xVal>
          <c:yVal>
            <c:numRef>
              <c:f>Sheet1!$E$142:$E$153</c:f>
              <c:numCache>
                <c:formatCode>General</c:formatCode>
                <c:ptCount val="12"/>
                <c:pt idx="0">
                  <c:v>100</c:v>
                </c:pt>
                <c:pt idx="1">
                  <c:v>63.707679603633359</c:v>
                </c:pt>
                <c:pt idx="2">
                  <c:v>68.557165377974627</c:v>
                </c:pt>
                <c:pt idx="3">
                  <c:v>69.945950003753481</c:v>
                </c:pt>
                <c:pt idx="4">
                  <c:v>57.330530740935373</c:v>
                </c:pt>
                <c:pt idx="5">
                  <c:v>59.31236393664139</c:v>
                </c:pt>
                <c:pt idx="6">
                  <c:v>85.335185046167709</c:v>
                </c:pt>
                <c:pt idx="7">
                  <c:v>79.20576533293297</c:v>
                </c:pt>
                <c:pt idx="8">
                  <c:v>79.494782673973432</c:v>
                </c:pt>
                <c:pt idx="9">
                  <c:v>-7.5069439231296312E-3</c:v>
                </c:pt>
                <c:pt idx="10">
                  <c:v>91.198108250131384</c:v>
                </c:pt>
                <c:pt idx="11">
                  <c:v>93.048569927182641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152-4087-B0F0-344C9BD9DB55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Sheet1!$F$159:$F$170</c:f>
              <c:numCache>
                <c:formatCode>General</c:formatCode>
                <c:ptCount val="12"/>
                <c:pt idx="0">
                  <c:v>55.750526421337611</c:v>
                </c:pt>
                <c:pt idx="1">
                  <c:v>74.882181891105986</c:v>
                </c:pt>
                <c:pt idx="2">
                  <c:v>72.415521909154705</c:v>
                </c:pt>
                <c:pt idx="3">
                  <c:v>68.705504863130443</c:v>
                </c:pt>
                <c:pt idx="4">
                  <c:v>84.508172064574353</c:v>
                </c:pt>
                <c:pt idx="5">
                  <c:v>80.296801363681936</c:v>
                </c:pt>
                <c:pt idx="6">
                  <c:v>68.745613155519905</c:v>
                </c:pt>
                <c:pt idx="7">
                  <c:v>63.431264413917575</c:v>
                </c:pt>
                <c:pt idx="8">
                  <c:v>65.476787325779583</c:v>
                </c:pt>
                <c:pt idx="9">
                  <c:v>100</c:v>
                </c:pt>
                <c:pt idx="10">
                  <c:v>59.84157224506167</c:v>
                </c:pt>
                <c:pt idx="11">
                  <c:v>65.216083425248144</c:v>
                </c:pt>
              </c:numCache>
            </c:numRef>
          </c:xVal>
          <c:yVal>
            <c:numRef>
              <c:f>Sheet1!$F$142:$F$153</c:f>
              <c:numCache>
                <c:formatCode>General</c:formatCode>
                <c:ptCount val="12"/>
                <c:pt idx="0">
                  <c:v>100</c:v>
                </c:pt>
                <c:pt idx="1">
                  <c:v>84.032308170239219</c:v>
                </c:pt>
                <c:pt idx="2">
                  <c:v>68.297607952780368</c:v>
                </c:pt>
                <c:pt idx="3">
                  <c:v>79.426840633737186</c:v>
                </c:pt>
                <c:pt idx="4">
                  <c:v>60.080770425598018</c:v>
                </c:pt>
                <c:pt idx="5">
                  <c:v>67.388940664802746</c:v>
                </c:pt>
                <c:pt idx="6">
                  <c:v>95.114942528735639</c:v>
                </c:pt>
                <c:pt idx="7">
                  <c:v>90.579372475924231</c:v>
                </c:pt>
                <c:pt idx="8">
                  <c:v>90.548306927617276</c:v>
                </c:pt>
                <c:pt idx="9">
                  <c:v>1.5532774153463448E-2</c:v>
                </c:pt>
                <c:pt idx="10">
                  <c:v>113.54457906182047</c:v>
                </c:pt>
                <c:pt idx="11">
                  <c:v>115.98322460391427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152-4087-B0F0-344C9BD9DB55}"/>
            </c:ext>
          </c:extLst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Sheet1!$G$159:$G$170</c:f>
              <c:numCache>
                <c:formatCode>General</c:formatCode>
                <c:ptCount val="12"/>
                <c:pt idx="0">
                  <c:v>62.17347956131605</c:v>
                </c:pt>
                <c:pt idx="1">
                  <c:v>74.356929212362928</c:v>
                </c:pt>
                <c:pt idx="2">
                  <c:v>72.562313060817559</c:v>
                </c:pt>
                <c:pt idx="3">
                  <c:v>68.01595214356928</c:v>
                </c:pt>
                <c:pt idx="4">
                  <c:v>74.815553339980056</c:v>
                </c:pt>
                <c:pt idx="5">
                  <c:v>70.34895314057826</c:v>
                </c:pt>
                <c:pt idx="6">
                  <c:v>61.455633100697902</c:v>
                </c:pt>
                <c:pt idx="7">
                  <c:v>59.601196410767699</c:v>
                </c:pt>
                <c:pt idx="8">
                  <c:v>61.355932203389841</c:v>
                </c:pt>
                <c:pt idx="9">
                  <c:v>100</c:v>
                </c:pt>
                <c:pt idx="10">
                  <c:v>56.610169491525433</c:v>
                </c:pt>
                <c:pt idx="11">
                  <c:v>52.642073778664013</c:v>
                </c:pt>
              </c:numCache>
            </c:numRef>
          </c:xVal>
          <c:yVal>
            <c:numRef>
              <c:f>Sheet1!$G$142:$G$153</c:f>
              <c:numCache>
                <c:formatCode>General</c:formatCode>
                <c:ptCount val="12"/>
                <c:pt idx="0">
                  <c:v>100</c:v>
                </c:pt>
                <c:pt idx="1">
                  <c:v>71.402805611222433</c:v>
                </c:pt>
                <c:pt idx="2">
                  <c:v>67.82231128924515</c:v>
                </c:pt>
                <c:pt idx="3">
                  <c:v>78.977955911823642</c:v>
                </c:pt>
                <c:pt idx="4">
                  <c:v>64.355377421509687</c:v>
                </c:pt>
                <c:pt idx="5">
                  <c:v>65.01002004008015</c:v>
                </c:pt>
                <c:pt idx="6">
                  <c:v>99.425517702070792</c:v>
                </c:pt>
                <c:pt idx="7">
                  <c:v>104.35537742150969</c:v>
                </c:pt>
                <c:pt idx="8">
                  <c:v>99.19171676686706</c:v>
                </c:pt>
                <c:pt idx="9">
                  <c:v>0.55444221776887082</c:v>
                </c:pt>
                <c:pt idx="10">
                  <c:v>119.93319973279893</c:v>
                </c:pt>
                <c:pt idx="11">
                  <c:v>151.01536406145621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152-4087-B0F0-344C9BD9DB55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Sheet1!$H$159:$H$170</c:f>
              <c:numCache>
                <c:formatCode>General</c:formatCode>
                <c:ptCount val="12"/>
                <c:pt idx="0">
                  <c:v>61.796382849014421</c:v>
                </c:pt>
                <c:pt idx="1">
                  <c:v>74.679943100995729</c:v>
                </c:pt>
                <c:pt idx="2">
                  <c:v>74.740906319853693</c:v>
                </c:pt>
                <c:pt idx="3">
                  <c:v>70.006096321885792</c:v>
                </c:pt>
                <c:pt idx="4">
                  <c:v>77.910993700467372</c:v>
                </c:pt>
                <c:pt idx="5">
                  <c:v>75.960170697012799</c:v>
                </c:pt>
                <c:pt idx="6">
                  <c:v>62.426336110546643</c:v>
                </c:pt>
                <c:pt idx="7">
                  <c:v>64.946149156675475</c:v>
                </c:pt>
                <c:pt idx="8">
                  <c:v>66.409266409266408</c:v>
                </c:pt>
                <c:pt idx="9">
                  <c:v>100</c:v>
                </c:pt>
                <c:pt idx="10">
                  <c:v>61.410282462914033</c:v>
                </c:pt>
                <c:pt idx="11">
                  <c:v>55.557813452550306</c:v>
                </c:pt>
              </c:numCache>
            </c:numRef>
          </c:xVal>
          <c:yVal>
            <c:numRef>
              <c:f>Sheet1!$H$142:$H$153</c:f>
              <c:numCache>
                <c:formatCode>General</c:formatCode>
                <c:ptCount val="12"/>
                <c:pt idx="0">
                  <c:v>100</c:v>
                </c:pt>
                <c:pt idx="1">
                  <c:v>63.020104895104915</c:v>
                </c:pt>
                <c:pt idx="2">
                  <c:v>62.98513986013986</c:v>
                </c:pt>
                <c:pt idx="3">
                  <c:v>70.319055944055961</c:v>
                </c:pt>
                <c:pt idx="4">
                  <c:v>51.993006993007008</c:v>
                </c:pt>
                <c:pt idx="5">
                  <c:v>54.698426573426588</c:v>
                </c:pt>
                <c:pt idx="6">
                  <c:v>87.880244755244775</c:v>
                </c:pt>
                <c:pt idx="7">
                  <c:v>86.944930069930066</c:v>
                </c:pt>
                <c:pt idx="8">
                  <c:v>73.924825174825187</c:v>
                </c:pt>
                <c:pt idx="9">
                  <c:v>4.3706293706298003E-3</c:v>
                </c:pt>
                <c:pt idx="10">
                  <c:v>98.942307692307722</c:v>
                </c:pt>
                <c:pt idx="11">
                  <c:v>115.93531468531471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152-4087-B0F0-344C9BD9DB55}"/>
            </c:ext>
          </c:extLst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Sheet1!$I$159:$I$170</c:f>
              <c:numCache>
                <c:formatCode>General</c:formatCode>
                <c:ptCount val="12"/>
                <c:pt idx="0">
                  <c:v>57.294376625975588</c:v>
                </c:pt>
                <c:pt idx="1">
                  <c:v>77.386431859115461</c:v>
                </c:pt>
                <c:pt idx="2">
                  <c:v>74.664798879327606</c:v>
                </c:pt>
                <c:pt idx="3">
                  <c:v>70.062037222333402</c:v>
                </c:pt>
                <c:pt idx="4">
                  <c:v>78.727236341805082</c:v>
                </c:pt>
                <c:pt idx="5">
                  <c:v>75.105063037822703</c:v>
                </c:pt>
                <c:pt idx="6">
                  <c:v>63.638182909745858</c:v>
                </c:pt>
                <c:pt idx="7">
                  <c:v>61.316790074044427</c:v>
                </c:pt>
                <c:pt idx="8">
                  <c:v>63.818290974584748</c:v>
                </c:pt>
                <c:pt idx="9">
                  <c:v>100</c:v>
                </c:pt>
                <c:pt idx="10">
                  <c:v>56.734040424254552</c:v>
                </c:pt>
                <c:pt idx="11">
                  <c:v>53.011807084250549</c:v>
                </c:pt>
              </c:numCache>
            </c:numRef>
          </c:xVal>
          <c:yVal>
            <c:numRef>
              <c:f>Sheet1!$I$142:$I$153</c:f>
              <c:numCache>
                <c:formatCode>General</c:formatCode>
                <c:ptCount val="12"/>
                <c:pt idx="0">
                  <c:v>100</c:v>
                </c:pt>
                <c:pt idx="1">
                  <c:v>64.071923792345416</c:v>
                </c:pt>
                <c:pt idx="2">
                  <c:v>59.286398737388005</c:v>
                </c:pt>
                <c:pt idx="3">
                  <c:v>80.711346598275199</c:v>
                </c:pt>
                <c:pt idx="4">
                  <c:v>55.893128910433475</c:v>
                </c:pt>
                <c:pt idx="5">
                  <c:v>66.62533115382449</c:v>
                </c:pt>
                <c:pt idx="6">
                  <c:v>90.445859872611479</c:v>
                </c:pt>
                <c:pt idx="7">
                  <c:v>99.509610506735811</c:v>
                </c:pt>
                <c:pt idx="8">
                  <c:v>87.244236514288957</c:v>
                </c:pt>
                <c:pt idx="9">
                  <c:v>-0.29310636379008992</c:v>
                </c:pt>
                <c:pt idx="10">
                  <c:v>110.394002592864</c:v>
                </c:pt>
                <c:pt idx="11">
                  <c:v>138.13201059692241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152-4087-B0F0-344C9BD9DB55}"/>
            </c:ext>
          </c:extLst>
        </c:ser>
        <c:ser>
          <c:idx val="7"/>
          <c:order val="7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Sheet1!$J$159:$J$170</c:f>
              <c:numCache>
                <c:formatCode>General</c:formatCode>
                <c:ptCount val="12"/>
                <c:pt idx="0">
                  <c:v>59.865470852017935</c:v>
                </c:pt>
                <c:pt idx="1">
                  <c:v>77.252344068487574</c:v>
                </c:pt>
                <c:pt idx="2">
                  <c:v>76.477782307378718</c:v>
                </c:pt>
                <c:pt idx="3">
                  <c:v>72.808805544231561</c:v>
                </c:pt>
                <c:pt idx="4">
                  <c:v>79.922543823889129</c:v>
                </c:pt>
                <c:pt idx="5">
                  <c:v>77.109661638809641</c:v>
                </c:pt>
                <c:pt idx="6">
                  <c:v>65.735833673053406</c:v>
                </c:pt>
                <c:pt idx="7">
                  <c:v>64.186710150835708</c:v>
                </c:pt>
                <c:pt idx="8">
                  <c:v>67.631471667346105</c:v>
                </c:pt>
                <c:pt idx="9">
                  <c:v>100</c:v>
                </c:pt>
                <c:pt idx="10">
                  <c:v>60.741948634325318</c:v>
                </c:pt>
                <c:pt idx="11">
                  <c:v>56.706074194863433</c:v>
                </c:pt>
              </c:numCache>
            </c:numRef>
          </c:xVal>
          <c:yVal>
            <c:numRef>
              <c:f>Sheet1!$J$142:$J$153</c:f>
              <c:numCache>
                <c:formatCode>General</c:formatCode>
                <c:ptCount val="12"/>
                <c:pt idx="0">
                  <c:v>100</c:v>
                </c:pt>
                <c:pt idx="1">
                  <c:v>62.654950572728694</c:v>
                </c:pt>
                <c:pt idx="2">
                  <c:v>58.80276165071394</c:v>
                </c:pt>
                <c:pt idx="3">
                  <c:v>74.588106072493318</c:v>
                </c:pt>
                <c:pt idx="4">
                  <c:v>50.800251059155798</c:v>
                </c:pt>
                <c:pt idx="5">
                  <c:v>52.730268319472771</c:v>
                </c:pt>
                <c:pt idx="6">
                  <c:v>91.703279460222802</c:v>
                </c:pt>
                <c:pt idx="7">
                  <c:v>86.85862231288246</c:v>
                </c:pt>
                <c:pt idx="8">
                  <c:v>77.290914796798987</c:v>
                </c:pt>
                <c:pt idx="9">
                  <c:v>-0.13337517652596836</c:v>
                </c:pt>
                <c:pt idx="10">
                  <c:v>93.605837125372659</c:v>
                </c:pt>
                <c:pt idx="11">
                  <c:v>113.55719441393379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4152-4087-B0F0-344C9BD9D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3026952"/>
        <c:axId val="653027280"/>
      </c:scatterChart>
      <c:valAx>
        <c:axId val="653026952"/>
        <c:scaling>
          <c:orientation val="minMax"/>
          <c:max val="80"/>
          <c:min val="5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% remaining soluble protein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27280"/>
        <c:crossesAt val="-20"/>
        <c:crossBetween val="midCat"/>
      </c:valAx>
      <c:valAx>
        <c:axId val="653027280"/>
        <c:scaling>
          <c:orientation val="minMax"/>
          <c:max val="130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normalized final solution turbidity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2695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40079633263579"/>
          <c:y val="3.4449009424528929E-2"/>
          <c:w val="0.80537300611498774"/>
          <c:h val="0.7895532947382775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Sheet1!$J$50:$J$61</c:f>
              <c:numCache>
                <c:formatCode>General</c:formatCode>
                <c:ptCount val="12"/>
                <c:pt idx="0">
                  <c:v>62.17347956131605</c:v>
                </c:pt>
                <c:pt idx="1">
                  <c:v>74.356929212362928</c:v>
                </c:pt>
                <c:pt idx="2">
                  <c:v>72.562313060817559</c:v>
                </c:pt>
                <c:pt idx="3">
                  <c:v>68.01595214356928</c:v>
                </c:pt>
                <c:pt idx="4">
                  <c:v>74.815553339980056</c:v>
                </c:pt>
                <c:pt idx="5">
                  <c:v>70.34895314057826</c:v>
                </c:pt>
                <c:pt idx="6">
                  <c:v>61.455633100697902</c:v>
                </c:pt>
                <c:pt idx="7">
                  <c:v>59.601196410767699</c:v>
                </c:pt>
                <c:pt idx="8">
                  <c:v>61.355932203389841</c:v>
                </c:pt>
                <c:pt idx="9">
                  <c:v>100</c:v>
                </c:pt>
                <c:pt idx="10">
                  <c:v>56.610169491525433</c:v>
                </c:pt>
                <c:pt idx="11">
                  <c:v>52.642073778664013</c:v>
                </c:pt>
              </c:numCache>
            </c:numRef>
          </c:xVal>
          <c:yVal>
            <c:numRef>
              <c:f>Sheet1!$H$50:$H$61</c:f>
              <c:numCache>
                <c:formatCode>General</c:formatCode>
                <c:ptCount val="12"/>
                <c:pt idx="0">
                  <c:v>100</c:v>
                </c:pt>
                <c:pt idx="1">
                  <c:v>71.402805611222433</c:v>
                </c:pt>
                <c:pt idx="2">
                  <c:v>67.82231128924515</c:v>
                </c:pt>
                <c:pt idx="3">
                  <c:v>78.977955911823642</c:v>
                </c:pt>
                <c:pt idx="4">
                  <c:v>64.355377421509687</c:v>
                </c:pt>
                <c:pt idx="5">
                  <c:v>65.01002004008015</c:v>
                </c:pt>
                <c:pt idx="6">
                  <c:v>99.425517702070792</c:v>
                </c:pt>
                <c:pt idx="7">
                  <c:v>104.35537742150969</c:v>
                </c:pt>
                <c:pt idx="8">
                  <c:v>99.19171676686706</c:v>
                </c:pt>
                <c:pt idx="9">
                  <c:v>0.55444221776887082</c:v>
                </c:pt>
                <c:pt idx="10">
                  <c:v>119.93319973279893</c:v>
                </c:pt>
                <c:pt idx="11">
                  <c:v>151.01536406145621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8D-43A5-8A46-7CF822532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3026952"/>
        <c:axId val="653027280"/>
      </c:scatterChart>
      <c:valAx>
        <c:axId val="653026952"/>
        <c:scaling>
          <c:orientation val="minMax"/>
          <c:max val="80"/>
          <c:min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% remaining soluble protein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27280"/>
        <c:crossesAt val="-20"/>
        <c:crossBetween val="midCat"/>
      </c:valAx>
      <c:valAx>
        <c:axId val="653027280"/>
        <c:scaling>
          <c:orientation val="minMax"/>
          <c:max val="160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normalized final solution turbidity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2695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40079633263579"/>
          <c:y val="3.4449009424528929E-2"/>
          <c:w val="0.80537300611498774"/>
          <c:h val="0.7895532947382775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Sheet1!$P$50:$P$61</c:f>
              <c:numCache>
                <c:formatCode>General</c:formatCode>
                <c:ptCount val="12"/>
                <c:pt idx="0">
                  <c:v>57.294376625975588</c:v>
                </c:pt>
                <c:pt idx="1">
                  <c:v>77.386431859115461</c:v>
                </c:pt>
                <c:pt idx="2">
                  <c:v>74.664798879327606</c:v>
                </c:pt>
                <c:pt idx="3">
                  <c:v>70.062037222333402</c:v>
                </c:pt>
                <c:pt idx="4">
                  <c:v>78.727236341805082</c:v>
                </c:pt>
                <c:pt idx="5">
                  <c:v>75.105063037822703</c:v>
                </c:pt>
                <c:pt idx="6">
                  <c:v>63.638182909745858</c:v>
                </c:pt>
                <c:pt idx="7">
                  <c:v>61.316790074044427</c:v>
                </c:pt>
                <c:pt idx="8">
                  <c:v>63.818290974584748</c:v>
                </c:pt>
                <c:pt idx="9">
                  <c:v>100</c:v>
                </c:pt>
                <c:pt idx="10">
                  <c:v>56.734040424254552</c:v>
                </c:pt>
                <c:pt idx="11">
                  <c:v>53.011807084250549</c:v>
                </c:pt>
              </c:numCache>
            </c:numRef>
          </c:xVal>
          <c:yVal>
            <c:numRef>
              <c:f>Sheet1!$N$50:$N$61</c:f>
              <c:numCache>
                <c:formatCode>General</c:formatCode>
                <c:ptCount val="12"/>
                <c:pt idx="0">
                  <c:v>100</c:v>
                </c:pt>
                <c:pt idx="1">
                  <c:v>64.071923792345416</c:v>
                </c:pt>
                <c:pt idx="2">
                  <c:v>59.286398737388005</c:v>
                </c:pt>
                <c:pt idx="3">
                  <c:v>80.711346598275199</c:v>
                </c:pt>
                <c:pt idx="4">
                  <c:v>55.893128910433475</c:v>
                </c:pt>
                <c:pt idx="5">
                  <c:v>66.62533115382449</c:v>
                </c:pt>
                <c:pt idx="6">
                  <c:v>90.445859872611479</c:v>
                </c:pt>
                <c:pt idx="7">
                  <c:v>99.509610506735811</c:v>
                </c:pt>
                <c:pt idx="8">
                  <c:v>87.244236514288957</c:v>
                </c:pt>
                <c:pt idx="9">
                  <c:v>-0.29310636379008992</c:v>
                </c:pt>
                <c:pt idx="10">
                  <c:v>110.394002592864</c:v>
                </c:pt>
                <c:pt idx="11">
                  <c:v>138.13201059692241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7B-47CC-9FFB-CAB44326A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3026952"/>
        <c:axId val="653027280"/>
      </c:scatterChart>
      <c:valAx>
        <c:axId val="653026952"/>
        <c:scaling>
          <c:orientation val="minMax"/>
          <c:max val="80"/>
          <c:min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% remaining soluble protein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27280"/>
        <c:crossesAt val="-20"/>
        <c:crossBetween val="midCat"/>
      </c:valAx>
      <c:valAx>
        <c:axId val="653027280"/>
        <c:scaling>
          <c:orientation val="minMax"/>
          <c:max val="160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normalized final solution turbidity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2695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40079633263579"/>
          <c:y val="3.4449009424528929E-2"/>
          <c:w val="0.80537300611498774"/>
          <c:h val="0.7895532947382775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Sheet1!$J$96:$J$107</c:f>
              <c:numCache>
                <c:formatCode>General</c:formatCode>
                <c:ptCount val="12"/>
                <c:pt idx="0">
                  <c:v>61.796382849014421</c:v>
                </c:pt>
                <c:pt idx="1">
                  <c:v>74.679943100995729</c:v>
                </c:pt>
                <c:pt idx="2">
                  <c:v>74.740906319853693</c:v>
                </c:pt>
                <c:pt idx="3">
                  <c:v>70.006096321885792</c:v>
                </c:pt>
                <c:pt idx="4">
                  <c:v>77.910993700467372</c:v>
                </c:pt>
                <c:pt idx="5">
                  <c:v>75.960170697012799</c:v>
                </c:pt>
                <c:pt idx="6">
                  <c:v>62.426336110546643</c:v>
                </c:pt>
                <c:pt idx="7">
                  <c:v>64.946149156675475</c:v>
                </c:pt>
                <c:pt idx="8">
                  <c:v>66.409266409266408</c:v>
                </c:pt>
                <c:pt idx="9">
                  <c:v>100</c:v>
                </c:pt>
                <c:pt idx="10">
                  <c:v>61.410282462914033</c:v>
                </c:pt>
                <c:pt idx="11">
                  <c:v>55.557813452550306</c:v>
                </c:pt>
              </c:numCache>
            </c:numRef>
          </c:xVal>
          <c:yVal>
            <c:numRef>
              <c:f>Sheet1!$H$96:$H$107</c:f>
              <c:numCache>
                <c:formatCode>General</c:formatCode>
                <c:ptCount val="12"/>
                <c:pt idx="0">
                  <c:v>100</c:v>
                </c:pt>
                <c:pt idx="1">
                  <c:v>63.020104895104915</c:v>
                </c:pt>
                <c:pt idx="2">
                  <c:v>62.98513986013986</c:v>
                </c:pt>
                <c:pt idx="3">
                  <c:v>70.319055944055961</c:v>
                </c:pt>
                <c:pt idx="4">
                  <c:v>51.993006993007008</c:v>
                </c:pt>
                <c:pt idx="5">
                  <c:v>54.698426573426588</c:v>
                </c:pt>
                <c:pt idx="6">
                  <c:v>87.880244755244775</c:v>
                </c:pt>
                <c:pt idx="7">
                  <c:v>86.944930069930066</c:v>
                </c:pt>
                <c:pt idx="8">
                  <c:v>73.924825174825187</c:v>
                </c:pt>
                <c:pt idx="9">
                  <c:v>4.3706293706298003E-3</c:v>
                </c:pt>
                <c:pt idx="10">
                  <c:v>98.942307692307722</c:v>
                </c:pt>
                <c:pt idx="11">
                  <c:v>115.93531468531471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C4-474C-8021-E045EDA02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3026952"/>
        <c:axId val="653027280"/>
      </c:scatterChart>
      <c:valAx>
        <c:axId val="653026952"/>
        <c:scaling>
          <c:orientation val="minMax"/>
          <c:max val="80"/>
          <c:min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% remaining soluble protein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27280"/>
        <c:crossesAt val="-20"/>
        <c:crossBetween val="midCat"/>
      </c:valAx>
      <c:valAx>
        <c:axId val="653027280"/>
        <c:scaling>
          <c:orientation val="minMax"/>
          <c:max val="160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normalized final solution turbidity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2695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40079633263579"/>
          <c:y val="3.4449009424528929E-2"/>
          <c:w val="0.80537300611498774"/>
          <c:h val="0.7895532947382775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Sheet1!$P$96:$P$107</c:f>
              <c:numCache>
                <c:formatCode>General</c:formatCode>
                <c:ptCount val="12"/>
                <c:pt idx="0">
                  <c:v>59.865470852017935</c:v>
                </c:pt>
                <c:pt idx="1">
                  <c:v>77.252344068487574</c:v>
                </c:pt>
                <c:pt idx="2">
                  <c:v>76.477782307378718</c:v>
                </c:pt>
                <c:pt idx="3">
                  <c:v>72.808805544231561</c:v>
                </c:pt>
                <c:pt idx="4">
                  <c:v>79.922543823889129</c:v>
                </c:pt>
                <c:pt idx="5">
                  <c:v>77.109661638809641</c:v>
                </c:pt>
                <c:pt idx="6">
                  <c:v>65.735833673053406</c:v>
                </c:pt>
                <c:pt idx="7">
                  <c:v>64.186710150835708</c:v>
                </c:pt>
                <c:pt idx="8">
                  <c:v>67.631471667346105</c:v>
                </c:pt>
                <c:pt idx="9">
                  <c:v>100</c:v>
                </c:pt>
                <c:pt idx="10">
                  <c:v>60.741948634325318</c:v>
                </c:pt>
                <c:pt idx="11">
                  <c:v>56.706074194863433</c:v>
                </c:pt>
              </c:numCache>
            </c:numRef>
          </c:xVal>
          <c:yVal>
            <c:numRef>
              <c:f>Sheet1!$N$96:$N$107</c:f>
              <c:numCache>
                <c:formatCode>General</c:formatCode>
                <c:ptCount val="12"/>
                <c:pt idx="0">
                  <c:v>100</c:v>
                </c:pt>
                <c:pt idx="1">
                  <c:v>62.654950572728694</c:v>
                </c:pt>
                <c:pt idx="2">
                  <c:v>58.80276165071394</c:v>
                </c:pt>
                <c:pt idx="3">
                  <c:v>74.588106072493318</c:v>
                </c:pt>
                <c:pt idx="4">
                  <c:v>50.800251059155798</c:v>
                </c:pt>
                <c:pt idx="5">
                  <c:v>52.730268319472771</c:v>
                </c:pt>
                <c:pt idx="6">
                  <c:v>91.703279460222802</c:v>
                </c:pt>
                <c:pt idx="7">
                  <c:v>86.85862231288246</c:v>
                </c:pt>
                <c:pt idx="8">
                  <c:v>77.290914796798987</c:v>
                </c:pt>
                <c:pt idx="9">
                  <c:v>-0.13337517652596836</c:v>
                </c:pt>
                <c:pt idx="10">
                  <c:v>93.605837125372659</c:v>
                </c:pt>
                <c:pt idx="11">
                  <c:v>113.55719441393379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C7-4FFD-BFC7-3C3812D84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3026952"/>
        <c:axId val="653027280"/>
      </c:scatterChart>
      <c:valAx>
        <c:axId val="653026952"/>
        <c:scaling>
          <c:orientation val="minMax"/>
          <c:max val="80"/>
          <c:min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% remaining soluble protein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27280"/>
        <c:crossesAt val="-20"/>
        <c:crossBetween val="midCat"/>
      </c:valAx>
      <c:valAx>
        <c:axId val="653027280"/>
        <c:scaling>
          <c:orientation val="minMax"/>
          <c:max val="160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normalized final solution turbidity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2695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40079633263579"/>
          <c:y val="3.4449009424528929E-2"/>
          <c:w val="0.80537300611498774"/>
          <c:h val="0.7895532947382775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Sheet1!$F$96:$F$107</c:f>
              <c:numCache>
                <c:formatCode>General</c:formatCode>
                <c:ptCount val="12"/>
                <c:pt idx="0">
                  <c:v>59.450441609421013</c:v>
                </c:pt>
                <c:pt idx="1">
                  <c:v>79.018645731108933</c:v>
                </c:pt>
                <c:pt idx="2">
                  <c:v>77.252208047105015</c:v>
                </c:pt>
                <c:pt idx="3">
                  <c:v>74.111874386653582</c:v>
                </c:pt>
                <c:pt idx="4">
                  <c:v>81.050049067713445</c:v>
                </c:pt>
                <c:pt idx="5">
                  <c:v>82.34543670264965</c:v>
                </c:pt>
                <c:pt idx="6">
                  <c:v>71.265947006869496</c:v>
                </c:pt>
                <c:pt idx="7">
                  <c:v>70.893032384690883</c:v>
                </c:pt>
                <c:pt idx="8">
                  <c:v>72.188420019627102</c:v>
                </c:pt>
                <c:pt idx="9">
                  <c:v>100</c:v>
                </c:pt>
                <c:pt idx="10">
                  <c:v>64.749754661432775</c:v>
                </c:pt>
                <c:pt idx="11">
                  <c:v>64.985279685966646</c:v>
                </c:pt>
              </c:numCache>
            </c:numRef>
          </c:xVal>
          <c:yVal>
            <c:numRef>
              <c:f>Sheet1!$D$96:$D$107</c:f>
              <c:numCache>
                <c:formatCode>General</c:formatCode>
                <c:ptCount val="12"/>
                <c:pt idx="0">
                  <c:v>100</c:v>
                </c:pt>
                <c:pt idx="1">
                  <c:v>63.707679603633359</c:v>
                </c:pt>
                <c:pt idx="2">
                  <c:v>68.557165377974627</c:v>
                </c:pt>
                <c:pt idx="3">
                  <c:v>69.945950003753481</c:v>
                </c:pt>
                <c:pt idx="4">
                  <c:v>57.330530740935373</c:v>
                </c:pt>
                <c:pt idx="5">
                  <c:v>59.31236393664139</c:v>
                </c:pt>
                <c:pt idx="6">
                  <c:v>85.335185046167709</c:v>
                </c:pt>
                <c:pt idx="7">
                  <c:v>79.20576533293297</c:v>
                </c:pt>
                <c:pt idx="8">
                  <c:v>79.494782673973432</c:v>
                </c:pt>
                <c:pt idx="9">
                  <c:v>-7.5069439231296312E-3</c:v>
                </c:pt>
                <c:pt idx="10">
                  <c:v>91.198108250131384</c:v>
                </c:pt>
                <c:pt idx="11">
                  <c:v>93.048569927182641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FF-4DB0-8B13-7B3C93B2D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3026952"/>
        <c:axId val="653027280"/>
      </c:scatterChart>
      <c:valAx>
        <c:axId val="653026952"/>
        <c:scaling>
          <c:orientation val="minMax"/>
          <c:max val="80"/>
          <c:min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% remaining soluble protein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27280"/>
        <c:crossesAt val="-20"/>
        <c:crossBetween val="midCat"/>
      </c:valAx>
      <c:valAx>
        <c:axId val="653027280"/>
        <c:scaling>
          <c:orientation val="minMax"/>
          <c:max val="160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normalized final solution turbidity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2695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40079633263579"/>
          <c:y val="3.4449009424528929E-2"/>
          <c:w val="0.80537300611498774"/>
          <c:h val="0.7895532947382775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Sheet1!$F$7:$F$18</c:f>
              <c:numCache>
                <c:formatCode>General</c:formatCode>
                <c:ptCount val="12"/>
                <c:pt idx="0">
                  <c:v>54.489343234641716</c:v>
                </c:pt>
                <c:pt idx="1">
                  <c:v>70.074259812903847</c:v>
                </c:pt>
                <c:pt idx="2">
                  <c:v>69.24486449995176</c:v>
                </c:pt>
                <c:pt idx="3">
                  <c:v>70.402160285466294</c:v>
                </c:pt>
                <c:pt idx="4">
                  <c:v>76.883016684347567</c:v>
                </c:pt>
                <c:pt idx="5">
                  <c:v>72.967499276690134</c:v>
                </c:pt>
                <c:pt idx="6">
                  <c:v>65.406500144661976</c:v>
                </c:pt>
                <c:pt idx="7">
                  <c:v>70.69148423184491</c:v>
                </c:pt>
                <c:pt idx="8">
                  <c:v>72.195968753013787</c:v>
                </c:pt>
                <c:pt idx="9">
                  <c:v>100</c:v>
                </c:pt>
                <c:pt idx="10">
                  <c:v>67.798244768058638</c:v>
                </c:pt>
                <c:pt idx="11">
                  <c:v>68.801234448837874</c:v>
                </c:pt>
              </c:numCache>
            </c:numRef>
          </c:xVal>
          <c:yVal>
            <c:numRef>
              <c:f>Sheet1!$D$7:$D$18</c:f>
              <c:numCache>
                <c:formatCode>General</c:formatCode>
                <c:ptCount val="12"/>
                <c:pt idx="0">
                  <c:v>100</c:v>
                </c:pt>
                <c:pt idx="1">
                  <c:v>69.152039555006212</c:v>
                </c:pt>
                <c:pt idx="2">
                  <c:v>70.69962917181708</c:v>
                </c:pt>
                <c:pt idx="3">
                  <c:v>71.555006180469732</c:v>
                </c:pt>
                <c:pt idx="4">
                  <c:v>61.305315203955516</c:v>
                </c:pt>
                <c:pt idx="5">
                  <c:v>61.112484548825719</c:v>
                </c:pt>
                <c:pt idx="6">
                  <c:v>86.061804697157001</c:v>
                </c:pt>
                <c:pt idx="7">
                  <c:v>81.819530284301621</c:v>
                </c:pt>
                <c:pt idx="8">
                  <c:v>84.296662546353545</c:v>
                </c:pt>
                <c:pt idx="9">
                  <c:v>7.911001236093855E-2</c:v>
                </c:pt>
                <c:pt idx="10">
                  <c:v>104.92954264524106</c:v>
                </c:pt>
                <c:pt idx="11">
                  <c:v>110.65512978986402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58-4259-A7B7-25B41B5EA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3026952"/>
        <c:axId val="653027280"/>
      </c:scatterChart>
      <c:valAx>
        <c:axId val="653026952"/>
        <c:scaling>
          <c:orientation val="minMax"/>
          <c:max val="80"/>
          <c:min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% remaining soluble protein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27280"/>
        <c:crossesAt val="-20"/>
        <c:crossBetween val="midCat"/>
      </c:valAx>
      <c:valAx>
        <c:axId val="653027280"/>
        <c:scaling>
          <c:orientation val="minMax"/>
          <c:max val="160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normalized final solution turbidity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2695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40079633263579"/>
          <c:y val="3.4449009424528929E-2"/>
          <c:w val="0.80537300611498774"/>
          <c:h val="0.7895532947382775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Sheet1!$J$7:$J$18</c:f>
              <c:numCache>
                <c:formatCode>General</c:formatCode>
                <c:ptCount val="12"/>
                <c:pt idx="0">
                  <c:v>55.750526421337611</c:v>
                </c:pt>
                <c:pt idx="1">
                  <c:v>74.882181891105986</c:v>
                </c:pt>
                <c:pt idx="2">
                  <c:v>72.415521909154705</c:v>
                </c:pt>
                <c:pt idx="3">
                  <c:v>68.705504863130443</c:v>
                </c:pt>
                <c:pt idx="4">
                  <c:v>84.508172064574353</c:v>
                </c:pt>
                <c:pt idx="5">
                  <c:v>80.296801363681936</c:v>
                </c:pt>
                <c:pt idx="6">
                  <c:v>68.745613155519905</c:v>
                </c:pt>
                <c:pt idx="7">
                  <c:v>63.431264413917575</c:v>
                </c:pt>
                <c:pt idx="8">
                  <c:v>65.476787325779583</c:v>
                </c:pt>
                <c:pt idx="9">
                  <c:v>100</c:v>
                </c:pt>
                <c:pt idx="10">
                  <c:v>59.84157224506167</c:v>
                </c:pt>
                <c:pt idx="11">
                  <c:v>65.216083425248144</c:v>
                </c:pt>
              </c:numCache>
            </c:numRef>
          </c:xVal>
          <c:yVal>
            <c:numRef>
              <c:f>Sheet1!$H$7:$H$18</c:f>
              <c:numCache>
                <c:formatCode>General</c:formatCode>
                <c:ptCount val="12"/>
                <c:pt idx="0">
                  <c:v>100</c:v>
                </c:pt>
                <c:pt idx="1">
                  <c:v>84.032308170239219</c:v>
                </c:pt>
                <c:pt idx="2">
                  <c:v>68.297607952780368</c:v>
                </c:pt>
                <c:pt idx="3">
                  <c:v>79.426840633737186</c:v>
                </c:pt>
                <c:pt idx="4">
                  <c:v>60.080770425598018</c:v>
                </c:pt>
                <c:pt idx="5">
                  <c:v>67.388940664802746</c:v>
                </c:pt>
                <c:pt idx="6">
                  <c:v>95.114942528735639</c:v>
                </c:pt>
                <c:pt idx="7">
                  <c:v>90.579372475924231</c:v>
                </c:pt>
                <c:pt idx="8">
                  <c:v>90.548306927617276</c:v>
                </c:pt>
                <c:pt idx="9">
                  <c:v>1.5532774153463448E-2</c:v>
                </c:pt>
                <c:pt idx="10">
                  <c:v>113.54457906182047</c:v>
                </c:pt>
                <c:pt idx="11">
                  <c:v>115.98322460391427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E0-4801-A3C3-8D0993DCF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3026952"/>
        <c:axId val="653027280"/>
      </c:scatterChart>
      <c:valAx>
        <c:axId val="653026952"/>
        <c:scaling>
          <c:orientation val="minMax"/>
          <c:max val="80"/>
          <c:min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% remaining soluble protein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27280"/>
        <c:crossesAt val="-20"/>
        <c:crossBetween val="midCat"/>
      </c:valAx>
      <c:valAx>
        <c:axId val="653027280"/>
        <c:scaling>
          <c:orientation val="minMax"/>
          <c:max val="160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normalized final solution turbidity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2695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40079633263579"/>
          <c:y val="3.4449009424528929E-2"/>
          <c:w val="0.80537300611498774"/>
          <c:h val="0.7895532947382775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x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62485538202983926"/>
                  <c:y val="-4.5175794749990693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Sheet1!$T$142:$T$153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6.1068572234632068</c:v>
                  </c:pt>
                  <c:pt idx="2">
                    <c:v>1.6971618725298698</c:v>
                  </c:pt>
                  <c:pt idx="3">
                    <c:v>2.9639480811445313</c:v>
                  </c:pt>
                  <c:pt idx="4">
                    <c:v>3.6248554371371591</c:v>
                  </c:pt>
                  <c:pt idx="5">
                    <c:v>3.8947070283746763</c:v>
                  </c:pt>
                  <c:pt idx="6">
                    <c:v>3.3682771528832869</c:v>
                  </c:pt>
                  <c:pt idx="7">
                    <c:v>5.3025735934198837</c:v>
                  </c:pt>
                  <c:pt idx="8">
                    <c:v>7.4141924335794371</c:v>
                  </c:pt>
                  <c:pt idx="9">
                    <c:v>0.18152543964001069</c:v>
                  </c:pt>
                  <c:pt idx="10">
                    <c:v>6.2122564869873793</c:v>
                  </c:pt>
                  <c:pt idx="11">
                    <c:v>11.685372990209013</c:v>
                  </c:pt>
                </c:numCache>
              </c:numRef>
            </c:plus>
            <c:minus>
              <c:numRef>
                <c:f>Sheet1!$T$142:$T$153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6.1068572234632068</c:v>
                  </c:pt>
                  <c:pt idx="2">
                    <c:v>1.6971618725298698</c:v>
                  </c:pt>
                  <c:pt idx="3">
                    <c:v>2.9639480811445313</c:v>
                  </c:pt>
                  <c:pt idx="4">
                    <c:v>3.6248554371371591</c:v>
                  </c:pt>
                  <c:pt idx="5">
                    <c:v>3.8947070283746763</c:v>
                  </c:pt>
                  <c:pt idx="6">
                    <c:v>3.3682771528832869</c:v>
                  </c:pt>
                  <c:pt idx="7">
                    <c:v>5.3025735934198837</c:v>
                  </c:pt>
                  <c:pt idx="8">
                    <c:v>7.4141924335794371</c:v>
                  </c:pt>
                  <c:pt idx="9">
                    <c:v>0.18152543964001069</c:v>
                  </c:pt>
                  <c:pt idx="10">
                    <c:v>6.2122564869873793</c:v>
                  </c:pt>
                  <c:pt idx="11">
                    <c:v>11.685372990209013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Sheet1!$T$159:$T$170</c:f>
                <c:numCache>
                  <c:formatCode>General</c:formatCode>
                  <c:ptCount val="12"/>
                  <c:pt idx="0">
                    <c:v>2.0809841276674388</c:v>
                  </c:pt>
                  <c:pt idx="1">
                    <c:v>0.15295766970739588</c:v>
                  </c:pt>
                  <c:pt idx="2">
                    <c:v>0.75185802767566245</c:v>
                  </c:pt>
                  <c:pt idx="3">
                    <c:v>0.58346164998836769</c:v>
                  </c:pt>
                  <c:pt idx="4">
                    <c:v>2.8582373271877732</c:v>
                  </c:pt>
                  <c:pt idx="5">
                    <c:v>2.8795429061903537</c:v>
                  </c:pt>
                  <c:pt idx="6">
                    <c:v>2.285453224006103</c:v>
                  </c:pt>
                  <c:pt idx="7">
                    <c:v>1.5904719171885959</c:v>
                  </c:pt>
                  <c:pt idx="8">
                    <c:v>1.5525454149225817</c:v>
                  </c:pt>
                  <c:pt idx="9">
                    <c:v>0</c:v>
                  </c:pt>
                  <c:pt idx="10">
                    <c:v>1.4131112254967579</c:v>
                  </c:pt>
                  <c:pt idx="11">
                    <c:v>3.799776567289348</c:v>
                  </c:pt>
                </c:numCache>
              </c:numRef>
            </c:plus>
            <c:minus>
              <c:numRef>
                <c:f>Sheet1!$T$159:$T$170</c:f>
                <c:numCache>
                  <c:formatCode>General</c:formatCode>
                  <c:ptCount val="12"/>
                  <c:pt idx="0">
                    <c:v>2.0809841276674388</c:v>
                  </c:pt>
                  <c:pt idx="1">
                    <c:v>0.15295766970739588</c:v>
                  </c:pt>
                  <c:pt idx="2">
                    <c:v>0.75185802767566245</c:v>
                  </c:pt>
                  <c:pt idx="3">
                    <c:v>0.58346164998836769</c:v>
                  </c:pt>
                  <c:pt idx="4">
                    <c:v>2.8582373271877732</c:v>
                  </c:pt>
                  <c:pt idx="5">
                    <c:v>2.8795429061903537</c:v>
                  </c:pt>
                  <c:pt idx="6">
                    <c:v>2.285453224006103</c:v>
                  </c:pt>
                  <c:pt idx="7">
                    <c:v>1.5904719171885959</c:v>
                  </c:pt>
                  <c:pt idx="8">
                    <c:v>1.5525454149225817</c:v>
                  </c:pt>
                  <c:pt idx="9">
                    <c:v>0</c:v>
                  </c:pt>
                  <c:pt idx="10">
                    <c:v>1.4131112254967579</c:v>
                  </c:pt>
                  <c:pt idx="11">
                    <c:v>3.799776567289348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Sheet1!$S$159:$S$170</c:f>
              <c:numCache>
                <c:formatCode>General</c:formatCode>
                <c:ptCount val="12"/>
                <c:pt idx="0">
                  <c:v>59.906796277222689</c:v>
                </c:pt>
                <c:pt idx="1">
                  <c:v>74.639684734821557</c:v>
                </c:pt>
                <c:pt idx="2">
                  <c:v>73.239580429941995</c:v>
                </c:pt>
                <c:pt idx="3">
                  <c:v>68.909184442861843</c:v>
                </c:pt>
                <c:pt idx="4">
                  <c:v>79.078239701673922</c:v>
                </c:pt>
                <c:pt idx="5">
                  <c:v>75.535308400424341</c:v>
                </c:pt>
                <c:pt idx="6">
                  <c:v>64.209194122254814</c:v>
                </c:pt>
                <c:pt idx="7">
                  <c:v>62.65953666045359</c:v>
                </c:pt>
                <c:pt idx="8">
                  <c:v>64.413995312811949</c:v>
                </c:pt>
                <c:pt idx="9">
                  <c:v>100</c:v>
                </c:pt>
                <c:pt idx="10">
                  <c:v>59.287341399833714</c:v>
                </c:pt>
                <c:pt idx="11">
                  <c:v>57.805323552154157</c:v>
                </c:pt>
              </c:numCache>
            </c:numRef>
          </c:xVal>
          <c:yVal>
            <c:numRef>
              <c:f>Sheet1!$S$142:$S$153</c:f>
              <c:numCache>
                <c:formatCode>General</c:formatCode>
                <c:ptCount val="12"/>
                <c:pt idx="0">
                  <c:v>100</c:v>
                </c:pt>
                <c:pt idx="1">
                  <c:v>72.818406225522196</c:v>
                </c:pt>
                <c:pt idx="2">
                  <c:v>66.368353034055119</c:v>
                </c:pt>
                <c:pt idx="3">
                  <c:v>76.241284163205592</c:v>
                </c:pt>
                <c:pt idx="4">
                  <c:v>58.809718280038233</c:v>
                </c:pt>
                <c:pt idx="5">
                  <c:v>62.365795759436487</c:v>
                </c:pt>
                <c:pt idx="6">
                  <c:v>94.140234995350397</c:v>
                </c:pt>
                <c:pt idx="7">
                  <c:v>93.959893322454661</c:v>
                </c:pt>
                <c:pt idx="8">
                  <c:v>87.888282956436512</c:v>
                </c:pt>
                <c:pt idx="9">
                  <c:v>0.19144854043098802</c:v>
                </c:pt>
                <c:pt idx="10">
                  <c:v>110.80669549564237</c:v>
                </c:pt>
                <c:pt idx="11">
                  <c:v>127.64463445022839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4B-4EA9-9A61-A2072154B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3026952"/>
        <c:axId val="653027280"/>
      </c:scatterChart>
      <c:valAx>
        <c:axId val="653026952"/>
        <c:scaling>
          <c:orientation val="minMax"/>
          <c:max val="80"/>
          <c:min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% remaining soluble protein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27280"/>
        <c:crossesAt val="-20"/>
        <c:crossBetween val="midCat"/>
      </c:valAx>
      <c:valAx>
        <c:axId val="653027280"/>
        <c:scaling>
          <c:orientation val="minMax"/>
          <c:max val="130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normalized final solution turbidity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2695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366713</xdr:colOff>
      <xdr:row>64</xdr:row>
      <xdr:rowOff>80963</xdr:rowOff>
    </xdr:from>
    <xdr:to>
      <xdr:col>5</xdr:col>
      <xdr:colOff>421483</xdr:colOff>
      <xdr:row>86</xdr:row>
      <xdr:rowOff>154782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B0B9A99-9FFF-4F56-95D8-A363C2A29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514349</xdr:colOff>
      <xdr:row>64</xdr:row>
      <xdr:rowOff>80962</xdr:rowOff>
    </xdr:from>
    <xdr:to>
      <xdr:col>9</xdr:col>
      <xdr:colOff>569120</xdr:colOff>
      <xdr:row>86</xdr:row>
      <xdr:rowOff>154781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5CEBE5D-ACF8-4AB5-BB23-7790830C3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19050</xdr:colOff>
      <xdr:row>64</xdr:row>
      <xdr:rowOff>66675</xdr:rowOff>
    </xdr:from>
    <xdr:to>
      <xdr:col>17</xdr:col>
      <xdr:colOff>64295</xdr:colOff>
      <xdr:row>86</xdr:row>
      <xdr:rowOff>140494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53D989E-2272-4161-A32A-FB5FD9E7F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428623</xdr:colOff>
      <xdr:row>109</xdr:row>
      <xdr:rowOff>114300</xdr:rowOff>
    </xdr:from>
    <xdr:to>
      <xdr:col>9</xdr:col>
      <xdr:colOff>483394</xdr:colOff>
      <xdr:row>132</xdr:row>
      <xdr:rowOff>7144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1EE9E99-7961-458F-8A53-F1716E3C2F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581024</xdr:colOff>
      <xdr:row>109</xdr:row>
      <xdr:rowOff>100013</xdr:rowOff>
    </xdr:from>
    <xdr:to>
      <xdr:col>16</xdr:col>
      <xdr:colOff>626269</xdr:colOff>
      <xdr:row>131</xdr:row>
      <xdr:rowOff>173832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816CA31-A092-47EA-85F8-9A906E4A3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266700</xdr:colOff>
      <xdr:row>109</xdr:row>
      <xdr:rowOff>114300</xdr:rowOff>
    </xdr:from>
    <xdr:to>
      <xdr:col>5</xdr:col>
      <xdr:colOff>321470</xdr:colOff>
      <xdr:row>132</xdr:row>
      <xdr:rowOff>7144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3213D18-A1C9-4EE3-9934-AF89CC1105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204788</xdr:colOff>
      <xdr:row>20</xdr:row>
      <xdr:rowOff>1</xdr:rowOff>
    </xdr:from>
    <xdr:to>
      <xdr:col>5</xdr:col>
      <xdr:colOff>259558</xdr:colOff>
      <xdr:row>42</xdr:row>
      <xdr:rowOff>73820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6C8C01E-AF64-4241-BBC0-FA3D30F7BF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352424</xdr:colOff>
      <xdr:row>20</xdr:row>
      <xdr:rowOff>0</xdr:rowOff>
    </xdr:from>
    <xdr:to>
      <xdr:col>9</xdr:col>
      <xdr:colOff>407195</xdr:colOff>
      <xdr:row>42</xdr:row>
      <xdr:rowOff>73819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5D177E7-190F-4A9C-B2FB-394C4525C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30</xdr:col>
      <xdr:colOff>481011</xdr:colOff>
      <xdr:row>144</xdr:row>
      <xdr:rowOff>14287</xdr:rowOff>
    </xdr:from>
    <xdr:to>
      <xdr:col>38</xdr:col>
      <xdr:colOff>207169</xdr:colOff>
      <xdr:row>166</xdr:row>
      <xdr:rowOff>88106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8423ECFB-6381-4553-90B2-02D245F4E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38</xdr:col>
      <xdr:colOff>304799</xdr:colOff>
      <xdr:row>144</xdr:row>
      <xdr:rowOff>0</xdr:rowOff>
    </xdr:from>
    <xdr:to>
      <xdr:col>46</xdr:col>
      <xdr:colOff>30957</xdr:colOff>
      <xdr:row>166</xdr:row>
      <xdr:rowOff>73819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66E5C931-EC6A-40A3-86F2-962B9E6419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23</xdr:col>
      <xdr:colOff>0</xdr:colOff>
      <xdr:row>144</xdr:row>
      <xdr:rowOff>14287</xdr:rowOff>
    </xdr:from>
    <xdr:to>
      <xdr:col>30</xdr:col>
      <xdr:colOff>373858</xdr:colOff>
      <xdr:row>166</xdr:row>
      <xdr:rowOff>88106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766780DD-5295-46F3-90A1-F919B34C2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85725</xdr:colOff>
      <xdr:row>137</xdr:row>
      <xdr:rowOff>66675</xdr:rowOff>
    </xdr:from>
    <xdr:to>
      <xdr:col>18</xdr:col>
      <xdr:colOff>135733</xdr:colOff>
      <xdr:row>159</xdr:row>
      <xdr:rowOff>140494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D3A6FEB8-3811-433A-8C3E-59B075265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85725</xdr:colOff>
      <xdr:row>159</xdr:row>
      <xdr:rowOff>152400</xdr:rowOff>
    </xdr:from>
    <xdr:to>
      <xdr:col>18</xdr:col>
      <xdr:colOff>135733</xdr:colOff>
      <xdr:row>182</xdr:row>
      <xdr:rowOff>35719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B2F1A6CC-E494-43E0-8601-90A57390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1DE09-B796-44CC-9710-B3BB238AC852}">
  <dimension ref="B4:V170"/>
  <sheetViews>
    <sheetView tabSelected="1" topLeftCell="A139" workbookViewId="0">
      <selection activeCell="F170" sqref="F170"/>
    </sheetView>
  </sheetViews>
  <sheetFormatPr defaultRowHeight="15" x14ac:dyDescent="0.25"/>
  <cols>
    <col min="3" max="3" width="11.42578125" bestFit="1" customWidth="1"/>
    <col min="4" max="4" width="19.7109375" bestFit="1" customWidth="1"/>
    <col min="5" max="5" width="27.7109375" customWidth="1"/>
    <col min="6" max="6" width="11.42578125" bestFit="1" customWidth="1"/>
    <col min="7" max="7" width="19.7109375" customWidth="1"/>
    <col min="8" max="8" width="27.7109375" customWidth="1"/>
    <col min="9" max="9" width="9" customWidth="1"/>
    <col min="14" max="14" width="18" customWidth="1"/>
    <col min="15" max="15" width="22.85546875" customWidth="1"/>
    <col min="21" max="21" width="9.140625" bestFit="1" customWidth="1"/>
  </cols>
  <sheetData>
    <row r="4" spans="2:21" x14ac:dyDescent="0.25">
      <c r="K4" s="1">
        <v>44018</v>
      </c>
      <c r="L4" s="1"/>
      <c r="M4" s="1"/>
      <c r="U4" s="1">
        <v>44026</v>
      </c>
    </row>
    <row r="5" spans="2:21" x14ac:dyDescent="0.25">
      <c r="C5" t="s">
        <v>12</v>
      </c>
      <c r="G5" t="s">
        <v>13</v>
      </c>
    </row>
    <row r="6" spans="2:21" x14ac:dyDescent="0.25">
      <c r="C6" t="s">
        <v>14</v>
      </c>
      <c r="D6" t="s">
        <v>20</v>
      </c>
      <c r="E6" t="s">
        <v>21</v>
      </c>
      <c r="F6" t="s">
        <v>22</v>
      </c>
      <c r="G6" t="s">
        <v>14</v>
      </c>
      <c r="H6" t="s">
        <v>20</v>
      </c>
      <c r="I6" t="s">
        <v>21</v>
      </c>
      <c r="J6" t="s">
        <v>22</v>
      </c>
      <c r="K6" t="s">
        <v>12</v>
      </c>
      <c r="N6" t="s">
        <v>15</v>
      </c>
      <c r="O6" t="s">
        <v>16</v>
      </c>
    </row>
    <row r="7" spans="2:21" x14ac:dyDescent="0.25">
      <c r="B7" t="s">
        <v>0</v>
      </c>
      <c r="C7">
        <v>0.481547619047619</v>
      </c>
      <c r="D7">
        <f>C7/C$7*100</f>
        <v>100</v>
      </c>
      <c r="E7">
        <v>0.94166666666666676</v>
      </c>
      <c r="F7">
        <f>E7/E$16*100</f>
        <v>54.489343234641716</v>
      </c>
      <c r="G7">
        <v>0.36788571428571426</v>
      </c>
      <c r="H7">
        <f>G7/G$7*100</f>
        <v>100</v>
      </c>
      <c r="I7">
        <v>0.92666666666666675</v>
      </c>
      <c r="J7">
        <f>I7/I$16*100</f>
        <v>55.750526421337611</v>
      </c>
      <c r="K7" t="s">
        <v>0</v>
      </c>
      <c r="N7">
        <v>0.94166666666666676</v>
      </c>
      <c r="O7">
        <v>1.1200198410940936E-2</v>
      </c>
      <c r="P7">
        <f>N$15-N7</f>
        <v>0.78650000000000009</v>
      </c>
      <c r="R7" t="s">
        <v>17</v>
      </c>
      <c r="S7" t="s">
        <v>16</v>
      </c>
    </row>
    <row r="8" spans="2:21" x14ac:dyDescent="0.25">
      <c r="B8" t="s">
        <v>1</v>
      </c>
      <c r="C8">
        <v>0.33300000000000007</v>
      </c>
      <c r="D8">
        <f t="shared" ref="D8:D16" si="0">C8/C$7*100</f>
        <v>69.152039555006212</v>
      </c>
      <c r="E8">
        <v>1.2110000000000001</v>
      </c>
      <c r="F8">
        <f t="shared" ref="F8:F18" si="1">E8/E$16*100</f>
        <v>70.074259812903847</v>
      </c>
      <c r="G8">
        <v>0.30914285714285716</v>
      </c>
      <c r="H8">
        <f t="shared" ref="H8:H16" si="2">G8/G$7*100</f>
        <v>84.032308170239219</v>
      </c>
      <c r="I8">
        <v>1.2446666666666666</v>
      </c>
      <c r="J8">
        <f t="shared" ref="J8:J18" si="3">I8/I$16*100</f>
        <v>74.882181891105986</v>
      </c>
      <c r="K8" t="s">
        <v>1</v>
      </c>
      <c r="N8">
        <v>1.2110000000000001</v>
      </c>
      <c r="O8">
        <v>1.2858201014657285E-2</v>
      </c>
      <c r="P8">
        <f t="shared" ref="P8:P18" si="4">N$15-N8</f>
        <v>0.51716666666666677</v>
      </c>
      <c r="Q8">
        <f>(P$7-P8)/P$7*100</f>
        <v>34.24454333545242</v>
      </c>
      <c r="R8">
        <f>O8/P8*100</f>
        <v>2.4862779918770124</v>
      </c>
      <c r="S8">
        <f>Q8*R8/100</f>
        <v>0.85141454436813968</v>
      </c>
    </row>
    <row r="9" spans="2:21" x14ac:dyDescent="0.25">
      <c r="B9" t="s">
        <v>2</v>
      </c>
      <c r="C9">
        <v>0.34045238095238101</v>
      </c>
      <c r="D9">
        <f t="shared" si="0"/>
        <v>70.69962917181708</v>
      </c>
      <c r="E9">
        <v>1.1966666666666665</v>
      </c>
      <c r="F9">
        <f t="shared" si="1"/>
        <v>69.24486449995176</v>
      </c>
      <c r="G9">
        <v>0.25125714285714285</v>
      </c>
      <c r="H9">
        <f t="shared" si="2"/>
        <v>68.297607952780368</v>
      </c>
      <c r="I9">
        <v>1.2036666666666664</v>
      </c>
      <c r="J9">
        <f t="shared" si="3"/>
        <v>72.415521909154705</v>
      </c>
      <c r="K9" t="s">
        <v>2</v>
      </c>
      <c r="N9">
        <v>1.1966666666666665</v>
      </c>
      <c r="O9">
        <v>1.7798252098950043E-2</v>
      </c>
      <c r="P9">
        <f t="shared" si="4"/>
        <v>0.53150000000000031</v>
      </c>
      <c r="Q9">
        <f t="shared" ref="Q9:Q18" si="5">(P$7-P9)/P$7*100</f>
        <v>32.422123331214209</v>
      </c>
      <c r="R9">
        <f t="shared" ref="R9:R31" si="6">O9/P9*100</f>
        <v>3.348683367629357</v>
      </c>
      <c r="S9">
        <f t="shared" ref="S9:S31" si="7">Q9*R9/100</f>
        <v>1.0857142514246474</v>
      </c>
    </row>
    <row r="10" spans="2:21" x14ac:dyDescent="0.25">
      <c r="B10" t="s">
        <v>3</v>
      </c>
      <c r="C10">
        <v>0.34457142857142864</v>
      </c>
      <c r="D10">
        <f t="shared" si="0"/>
        <v>71.555006180469732</v>
      </c>
      <c r="E10">
        <v>1.2166666666666668</v>
      </c>
      <c r="F10">
        <f t="shared" si="1"/>
        <v>70.402160285466294</v>
      </c>
      <c r="G10">
        <v>0.29219999999999996</v>
      </c>
      <c r="H10">
        <f t="shared" si="2"/>
        <v>79.426840633737186</v>
      </c>
      <c r="I10">
        <v>1.1419999999999999</v>
      </c>
      <c r="J10">
        <f t="shared" si="3"/>
        <v>68.705504863130443</v>
      </c>
      <c r="K10" t="s">
        <v>3</v>
      </c>
      <c r="N10">
        <v>1.2166666666666668</v>
      </c>
      <c r="O10">
        <v>1.4881009523699796E-2</v>
      </c>
      <c r="P10">
        <f t="shared" si="4"/>
        <v>0.51150000000000007</v>
      </c>
      <c r="Q10">
        <f t="shared" si="5"/>
        <v>34.965034965034967</v>
      </c>
      <c r="R10">
        <f t="shared" si="6"/>
        <v>2.9092882744281123</v>
      </c>
      <c r="S10">
        <f t="shared" si="7"/>
        <v>1.0172336623874518</v>
      </c>
    </row>
    <row r="11" spans="2:21" x14ac:dyDescent="0.25">
      <c r="B11" t="s">
        <v>4</v>
      </c>
      <c r="C11">
        <v>0.29521428571428576</v>
      </c>
      <c r="D11">
        <f t="shared" si="0"/>
        <v>61.305315203955516</v>
      </c>
      <c r="E11">
        <v>1.3286666666666667</v>
      </c>
      <c r="F11">
        <f t="shared" si="1"/>
        <v>76.883016684347567</v>
      </c>
      <c r="G11">
        <v>0.22102857142857144</v>
      </c>
      <c r="H11">
        <f t="shared" si="2"/>
        <v>60.080770425598018</v>
      </c>
      <c r="I11">
        <v>1.4046666666666667</v>
      </c>
      <c r="J11">
        <f t="shared" si="3"/>
        <v>84.508172064574353</v>
      </c>
      <c r="K11" t="s">
        <v>4</v>
      </c>
      <c r="N11">
        <v>1.3286666666666667</v>
      </c>
      <c r="O11">
        <v>4.1766546953805389E-3</v>
      </c>
      <c r="P11">
        <f t="shared" si="4"/>
        <v>0.39950000000000019</v>
      </c>
      <c r="Q11">
        <f t="shared" si="5"/>
        <v>49.20534011443101</v>
      </c>
      <c r="R11">
        <f t="shared" si="6"/>
        <v>1.0454705119851158</v>
      </c>
      <c r="S11">
        <f t="shared" si="7"/>
        <v>0.51442732121835943</v>
      </c>
    </row>
    <row r="12" spans="2:21" x14ac:dyDescent="0.25">
      <c r="B12" t="s">
        <v>5</v>
      </c>
      <c r="C12">
        <v>0.29428571428571432</v>
      </c>
      <c r="D12">
        <f t="shared" si="0"/>
        <v>61.112484548825719</v>
      </c>
      <c r="E12">
        <v>1.2610000000000001</v>
      </c>
      <c r="F12">
        <f t="shared" si="1"/>
        <v>72.967499276690134</v>
      </c>
      <c r="G12">
        <v>0.24791428571428573</v>
      </c>
      <c r="H12">
        <f t="shared" si="2"/>
        <v>67.388940664802746</v>
      </c>
      <c r="I12">
        <v>1.3346666666666667</v>
      </c>
      <c r="J12">
        <f t="shared" si="3"/>
        <v>80.296801363681936</v>
      </c>
      <c r="K12" t="s">
        <v>5</v>
      </c>
      <c r="N12">
        <v>1.2610000000000001</v>
      </c>
      <c r="O12">
        <v>9.5393920141694337E-3</v>
      </c>
      <c r="P12">
        <f t="shared" si="4"/>
        <v>0.46716666666666673</v>
      </c>
      <c r="Q12">
        <f t="shared" si="5"/>
        <v>40.601822420004233</v>
      </c>
      <c r="R12">
        <f t="shared" si="6"/>
        <v>2.0419676091693395</v>
      </c>
      <c r="S12">
        <f t="shared" si="7"/>
        <v>0.82907606254894128</v>
      </c>
    </row>
    <row r="13" spans="2:21" x14ac:dyDescent="0.25">
      <c r="B13" t="s">
        <v>6</v>
      </c>
      <c r="C13">
        <v>0.41442857142857148</v>
      </c>
      <c r="D13">
        <f t="shared" si="0"/>
        <v>86.061804697157001</v>
      </c>
      <c r="E13">
        <v>1.1303333333333334</v>
      </c>
      <c r="F13">
        <f t="shared" si="1"/>
        <v>65.406500144661976</v>
      </c>
      <c r="G13">
        <v>0.34991428571428573</v>
      </c>
      <c r="H13">
        <f t="shared" si="2"/>
        <v>95.114942528735639</v>
      </c>
      <c r="I13">
        <v>1.1426666666666667</v>
      </c>
      <c r="J13">
        <f t="shared" si="3"/>
        <v>68.745613155519905</v>
      </c>
      <c r="K13" t="s">
        <v>6</v>
      </c>
      <c r="N13">
        <v>1.1303333333333334</v>
      </c>
      <c r="O13">
        <v>1.0728984626287397E-2</v>
      </c>
      <c r="P13">
        <f t="shared" si="4"/>
        <v>0.59783333333333344</v>
      </c>
      <c r="Q13">
        <f t="shared" si="5"/>
        <v>23.988133079042164</v>
      </c>
      <c r="R13">
        <f t="shared" si="6"/>
        <v>1.794644766036364</v>
      </c>
      <c r="S13">
        <f t="shared" si="7"/>
        <v>0.43050177477286788</v>
      </c>
    </row>
    <row r="14" spans="2:21" x14ac:dyDescent="0.25">
      <c r="B14" t="s">
        <v>7</v>
      </c>
      <c r="C14">
        <v>0.39400000000000002</v>
      </c>
      <c r="D14">
        <f t="shared" si="0"/>
        <v>81.819530284301621</v>
      </c>
      <c r="E14">
        <v>1.2216666666666667</v>
      </c>
      <c r="F14">
        <f t="shared" si="1"/>
        <v>70.69148423184491</v>
      </c>
      <c r="G14">
        <v>0.33322857142857149</v>
      </c>
      <c r="H14">
        <f t="shared" si="2"/>
        <v>90.579372475924231</v>
      </c>
      <c r="I14">
        <v>1.0543333333333333</v>
      </c>
      <c r="J14">
        <f t="shared" si="3"/>
        <v>63.431264413917575</v>
      </c>
      <c r="K14" t="s">
        <v>7</v>
      </c>
      <c r="N14">
        <v>1.2216666666666667</v>
      </c>
      <c r="O14">
        <v>1.178039803138153E-2</v>
      </c>
      <c r="P14">
        <f t="shared" si="4"/>
        <v>0.50650000000000017</v>
      </c>
      <c r="Q14">
        <f t="shared" si="5"/>
        <v>35.600762873490133</v>
      </c>
      <c r="R14">
        <f t="shared" si="6"/>
        <v>2.3258436389696993</v>
      </c>
      <c r="S14">
        <f t="shared" si="7"/>
        <v>0.82801807871775668</v>
      </c>
    </row>
    <row r="15" spans="2:21" x14ac:dyDescent="0.25">
      <c r="B15" t="s">
        <v>9</v>
      </c>
      <c r="C15">
        <v>0.40592857142857153</v>
      </c>
      <c r="D15">
        <f t="shared" si="0"/>
        <v>84.296662546353545</v>
      </c>
      <c r="E15">
        <v>1.2476666666666667</v>
      </c>
      <c r="F15">
        <f t="shared" si="1"/>
        <v>72.195968753013787</v>
      </c>
      <c r="G15">
        <v>0.3331142857142857</v>
      </c>
      <c r="H15">
        <f t="shared" si="2"/>
        <v>90.548306927617276</v>
      </c>
      <c r="I15">
        <v>1.0883333333333332</v>
      </c>
      <c r="J15">
        <f t="shared" si="3"/>
        <v>65.476787325779583</v>
      </c>
      <c r="K15" t="s">
        <v>8</v>
      </c>
      <c r="N15">
        <v>1.7281666666666669</v>
      </c>
      <c r="O15">
        <v>7.5351030369715868E-3</v>
      </c>
      <c r="P15">
        <f t="shared" si="4"/>
        <v>0</v>
      </c>
      <c r="Q15">
        <f t="shared" si="5"/>
        <v>100</v>
      </c>
    </row>
    <row r="16" spans="2:21" x14ac:dyDescent="0.25">
      <c r="B16" t="s">
        <v>18</v>
      </c>
      <c r="C16">
        <v>3.8095238095237668E-4</v>
      </c>
      <c r="D16">
        <f t="shared" si="0"/>
        <v>7.911001236093855E-2</v>
      </c>
      <c r="E16">
        <v>1.7281666666666669</v>
      </c>
      <c r="F16">
        <f t="shared" si="1"/>
        <v>100</v>
      </c>
      <c r="G16">
        <v>5.7142857142855807E-5</v>
      </c>
      <c r="H16">
        <f t="shared" si="2"/>
        <v>1.5532774153463448E-2</v>
      </c>
      <c r="I16">
        <v>1.6621666666666668</v>
      </c>
      <c r="J16">
        <f t="shared" si="3"/>
        <v>100</v>
      </c>
      <c r="K16" t="s">
        <v>9</v>
      </c>
      <c r="N16">
        <v>1.2476666666666667</v>
      </c>
      <c r="O16">
        <v>6.6416196150570657E-3</v>
      </c>
      <c r="P16">
        <f t="shared" si="4"/>
        <v>0.48050000000000015</v>
      </c>
      <c r="Q16">
        <f t="shared" si="5"/>
        <v>38.906547997457075</v>
      </c>
      <c r="R16">
        <f t="shared" si="6"/>
        <v>1.3822309292522503</v>
      </c>
      <c r="S16">
        <f t="shared" si="7"/>
        <v>0.53777833992522373</v>
      </c>
    </row>
    <row r="17" spans="2:19" x14ac:dyDescent="0.25">
      <c r="B17" t="s">
        <v>10</v>
      </c>
      <c r="C17">
        <v>0.50528571428571434</v>
      </c>
      <c r="D17">
        <f>C17/C$7*100</f>
        <v>104.92954264524106</v>
      </c>
      <c r="E17">
        <v>1.1716666666666669</v>
      </c>
      <c r="F17">
        <f t="shared" si="1"/>
        <v>67.798244768058638</v>
      </c>
      <c r="G17">
        <v>0.41771428571428576</v>
      </c>
      <c r="H17">
        <f>G17/G$7*100</f>
        <v>113.54457906182047</v>
      </c>
      <c r="I17">
        <v>0.9946666666666667</v>
      </c>
      <c r="J17">
        <f t="shared" si="3"/>
        <v>59.84157224506167</v>
      </c>
      <c r="K17" t="s">
        <v>10</v>
      </c>
      <c r="N17">
        <v>1.1716666666666669</v>
      </c>
      <c r="O17">
        <v>9.4044906531106E-3</v>
      </c>
      <c r="P17">
        <f t="shared" si="4"/>
        <v>0.55649999999999999</v>
      </c>
      <c r="Q17">
        <f t="shared" si="5"/>
        <v>29.243483788938342</v>
      </c>
      <c r="R17">
        <f t="shared" si="6"/>
        <v>1.6899354273334413</v>
      </c>
      <c r="S17">
        <f t="shared" si="7"/>
        <v>0.4941959927357808</v>
      </c>
    </row>
    <row r="18" spans="2:19" x14ac:dyDescent="0.25">
      <c r="B18" t="s">
        <v>11</v>
      </c>
      <c r="C18">
        <v>0.53285714285714281</v>
      </c>
      <c r="D18">
        <f>C18/C$7*100</f>
        <v>110.65512978986402</v>
      </c>
      <c r="E18">
        <v>1.1890000000000001</v>
      </c>
      <c r="F18">
        <f t="shared" si="1"/>
        <v>68.801234448837874</v>
      </c>
      <c r="G18">
        <v>0.42668571428571428</v>
      </c>
      <c r="H18">
        <f>G18/G$7*100</f>
        <v>115.98322460391427</v>
      </c>
      <c r="I18">
        <v>1.0839999999999996</v>
      </c>
      <c r="J18">
        <f t="shared" si="3"/>
        <v>65.216083425248144</v>
      </c>
      <c r="K18" t="s">
        <v>11</v>
      </c>
      <c r="N18">
        <v>1.1890000000000001</v>
      </c>
      <c r="O18">
        <v>2.0816659994660992E-3</v>
      </c>
      <c r="P18">
        <f t="shared" si="4"/>
        <v>0.53916666666666679</v>
      </c>
      <c r="Q18">
        <f t="shared" si="5"/>
        <v>31.44734053824962</v>
      </c>
      <c r="R18">
        <f t="shared" si="6"/>
        <v>0.38608952076650982</v>
      </c>
      <c r="S18">
        <f t="shared" si="7"/>
        <v>0.12141488637794033</v>
      </c>
    </row>
    <row r="19" spans="2:19" x14ac:dyDescent="0.25">
      <c r="K19" t="s">
        <v>13</v>
      </c>
    </row>
    <row r="20" spans="2:19" x14ac:dyDescent="0.25">
      <c r="K20" t="s">
        <v>0</v>
      </c>
      <c r="N20">
        <v>0.92666666666666675</v>
      </c>
      <c r="O20">
        <v>8.0897740663410395E-3</v>
      </c>
      <c r="P20">
        <f>N$28-N20</f>
        <v>0.73550000000000004</v>
      </c>
      <c r="R20">
        <f t="shared" si="6"/>
        <v>1.099901300658197</v>
      </c>
    </row>
    <row r="21" spans="2:19" x14ac:dyDescent="0.25">
      <c r="K21" t="s">
        <v>1</v>
      </c>
      <c r="N21">
        <v>1.2446666666666666</v>
      </c>
      <c r="O21">
        <v>1.6189845926107851E-2</v>
      </c>
      <c r="P21">
        <f t="shared" ref="P21:P31" si="8">N$28-N21</f>
        <v>0.4175000000000002</v>
      </c>
      <c r="Q21">
        <f>(P$20-P21)/P$20*100</f>
        <v>43.235893949694059</v>
      </c>
      <c r="R21">
        <f t="shared" si="6"/>
        <v>3.8778074074509803</v>
      </c>
      <c r="S21">
        <f t="shared" si="7"/>
        <v>1.6766046982588865</v>
      </c>
    </row>
    <row r="22" spans="2:19" x14ac:dyDescent="0.25">
      <c r="K22" t="s">
        <v>2</v>
      </c>
      <c r="N22">
        <v>1.2036666666666664</v>
      </c>
      <c r="O22">
        <v>1.0493384159131499E-2</v>
      </c>
      <c r="P22">
        <f t="shared" si="8"/>
        <v>0.45850000000000035</v>
      </c>
      <c r="Q22">
        <f t="shared" ref="Q22:Q31" si="9">(P$20-P22)/P$20*100</f>
        <v>37.661454792658013</v>
      </c>
      <c r="R22">
        <f t="shared" si="6"/>
        <v>2.2886334043907288</v>
      </c>
      <c r="S22">
        <f t="shared" si="7"/>
        <v>0.86193263496428441</v>
      </c>
    </row>
    <row r="23" spans="2:19" x14ac:dyDescent="0.25">
      <c r="K23" t="s">
        <v>3</v>
      </c>
      <c r="N23">
        <v>1.1419999999999999</v>
      </c>
      <c r="O23">
        <v>3.4641016151377578E-3</v>
      </c>
      <c r="P23">
        <f t="shared" si="8"/>
        <v>0.52016666666666689</v>
      </c>
      <c r="Q23">
        <f t="shared" si="9"/>
        <v>29.277135735327413</v>
      </c>
      <c r="R23">
        <f t="shared" si="6"/>
        <v>0.66595993882814919</v>
      </c>
      <c r="S23">
        <f t="shared" si="7"/>
        <v>0.19497399523362063</v>
      </c>
    </row>
    <row r="24" spans="2:19" x14ac:dyDescent="0.25">
      <c r="K24" t="s">
        <v>4</v>
      </c>
      <c r="N24">
        <v>1.4046666666666667</v>
      </c>
      <c r="O24">
        <v>2.5666666666666654E-2</v>
      </c>
      <c r="P24">
        <f t="shared" si="8"/>
        <v>0.25750000000000006</v>
      </c>
      <c r="Q24">
        <f t="shared" si="9"/>
        <v>64.989802855200537</v>
      </c>
      <c r="R24">
        <f t="shared" si="6"/>
        <v>9.967637540453067</v>
      </c>
      <c r="S24">
        <f t="shared" si="7"/>
        <v>6.477947986861408</v>
      </c>
    </row>
    <row r="25" spans="2:19" x14ac:dyDescent="0.25">
      <c r="K25" t="s">
        <v>5</v>
      </c>
      <c r="N25">
        <v>1.3346666666666667</v>
      </c>
      <c r="O25">
        <v>1.2467736139510075E-2</v>
      </c>
      <c r="P25">
        <f t="shared" si="8"/>
        <v>0.32750000000000012</v>
      </c>
      <c r="Q25">
        <f t="shared" si="9"/>
        <v>55.472467709041453</v>
      </c>
      <c r="R25">
        <f t="shared" si="6"/>
        <v>3.8069423326748306</v>
      </c>
      <c r="S25">
        <f t="shared" si="7"/>
        <v>2.1118048561948748</v>
      </c>
    </row>
    <row r="26" spans="2:19" x14ac:dyDescent="0.25">
      <c r="K26" t="s">
        <v>6</v>
      </c>
      <c r="N26">
        <v>1.1426666666666667</v>
      </c>
      <c r="O26">
        <v>6.8879927732572663E-3</v>
      </c>
      <c r="P26">
        <f t="shared" si="8"/>
        <v>0.51950000000000007</v>
      </c>
      <c r="Q26">
        <f t="shared" si="9"/>
        <v>29.36777702243371</v>
      </c>
      <c r="R26">
        <f t="shared" si="6"/>
        <v>1.325888888018723</v>
      </c>
      <c r="S26">
        <f t="shared" si="7"/>
        <v>0.38938409219856429</v>
      </c>
    </row>
    <row r="27" spans="2:19" x14ac:dyDescent="0.25">
      <c r="K27" t="s">
        <v>7</v>
      </c>
      <c r="N27">
        <v>1.0543333333333333</v>
      </c>
      <c r="O27">
        <v>1.2197449642354611E-2</v>
      </c>
      <c r="P27">
        <f t="shared" si="8"/>
        <v>0.60783333333333345</v>
      </c>
      <c r="Q27">
        <f t="shared" si="9"/>
        <v>17.357806480852016</v>
      </c>
      <c r="R27">
        <f t="shared" si="6"/>
        <v>2.0067095655093956</v>
      </c>
      <c r="S27">
        <f t="shared" si="7"/>
        <v>0.34832076301386722</v>
      </c>
    </row>
    <row r="28" spans="2:19" x14ac:dyDescent="0.25">
      <c r="K28" t="s">
        <v>8</v>
      </c>
      <c r="N28">
        <v>1.6621666666666668</v>
      </c>
      <c r="O28">
        <v>2.0002777584903337E-2</v>
      </c>
      <c r="P28">
        <f t="shared" si="8"/>
        <v>0</v>
      </c>
      <c r="Q28">
        <f t="shared" si="9"/>
        <v>100</v>
      </c>
    </row>
    <row r="29" spans="2:19" x14ac:dyDescent="0.25">
      <c r="K29" t="s">
        <v>9</v>
      </c>
      <c r="N29">
        <v>1.0883333333333332</v>
      </c>
      <c r="O29">
        <v>1.2018504251546747E-3</v>
      </c>
      <c r="P29">
        <f t="shared" si="8"/>
        <v>0.57383333333333364</v>
      </c>
      <c r="Q29">
        <f t="shared" si="9"/>
        <v>21.980512123272113</v>
      </c>
      <c r="R29">
        <f t="shared" si="6"/>
        <v>0.20944242088086099</v>
      </c>
      <c r="S29">
        <f t="shared" si="7"/>
        <v>4.6036516712992255E-2</v>
      </c>
    </row>
    <row r="30" spans="2:19" x14ac:dyDescent="0.25">
      <c r="K30" t="s">
        <v>10</v>
      </c>
      <c r="N30">
        <v>0.9946666666666667</v>
      </c>
      <c r="O30">
        <v>1.0268614533832952E-2</v>
      </c>
      <c r="P30">
        <f t="shared" si="8"/>
        <v>0.66750000000000009</v>
      </c>
      <c r="Q30">
        <f t="shared" si="9"/>
        <v>9.2454112848402374</v>
      </c>
      <c r="R30">
        <f t="shared" si="6"/>
        <v>1.538369218551753</v>
      </c>
      <c r="S30">
        <f t="shared" si="7"/>
        <v>0.14222856133449235</v>
      </c>
    </row>
    <row r="31" spans="2:19" x14ac:dyDescent="0.25">
      <c r="K31" t="s">
        <v>11</v>
      </c>
      <c r="N31">
        <v>1.0839999999999996</v>
      </c>
      <c r="O31">
        <v>6.658328118479411E-3</v>
      </c>
      <c r="P31">
        <f t="shared" si="8"/>
        <v>0.57816666666666716</v>
      </c>
      <c r="Q31">
        <f t="shared" si="9"/>
        <v>21.391343757081287</v>
      </c>
      <c r="R31">
        <f t="shared" si="6"/>
        <v>1.1516278094804391</v>
      </c>
      <c r="S31">
        <f t="shared" si="7"/>
        <v>0.24634866352810592</v>
      </c>
    </row>
    <row r="46" spans="2:11" x14ac:dyDescent="0.25">
      <c r="B46" t="s">
        <v>23</v>
      </c>
    </row>
    <row r="48" spans="2:11" x14ac:dyDescent="0.25">
      <c r="C48" t="s">
        <v>12</v>
      </c>
      <c r="G48" t="s">
        <v>13</v>
      </c>
      <c r="K48" t="s">
        <v>19</v>
      </c>
    </row>
    <row r="49" spans="2:16" x14ac:dyDescent="0.25">
      <c r="C49" t="s">
        <v>14</v>
      </c>
      <c r="D49" t="s">
        <v>20</v>
      </c>
      <c r="E49" t="s">
        <v>21</v>
      </c>
      <c r="F49" t="s">
        <v>22</v>
      </c>
      <c r="G49" t="s">
        <v>14</v>
      </c>
      <c r="H49" t="s">
        <v>20</v>
      </c>
      <c r="I49" t="s">
        <v>21</v>
      </c>
      <c r="J49" t="s">
        <v>22</v>
      </c>
      <c r="K49" t="s">
        <v>14</v>
      </c>
      <c r="N49" t="s">
        <v>20</v>
      </c>
      <c r="O49" t="s">
        <v>21</v>
      </c>
      <c r="P49" t="s">
        <v>22</v>
      </c>
    </row>
    <row r="50" spans="2:16" x14ac:dyDescent="0.25">
      <c r="B50" t="s">
        <v>0</v>
      </c>
      <c r="C50">
        <v>0.52807142857142864</v>
      </c>
      <c r="D50">
        <f>C50/C$50*100</f>
        <v>100</v>
      </c>
      <c r="E50">
        <v>0.98799999999999999</v>
      </c>
      <c r="F50">
        <f>E50/E$59*100</f>
        <v>60.477453580901866</v>
      </c>
      <c r="G50">
        <v>0.35642857142857148</v>
      </c>
      <c r="H50">
        <f>G50/G$50*100</f>
        <v>100</v>
      </c>
      <c r="I50">
        <v>1.0393333333333332</v>
      </c>
      <c r="J50">
        <f>I50/I$59*100</f>
        <v>62.17347956131605</v>
      </c>
      <c r="K50">
        <v>0.42240476190476184</v>
      </c>
      <c r="N50">
        <f>K50/K$50*100</f>
        <v>100</v>
      </c>
      <c r="O50">
        <v>0.95433333333333337</v>
      </c>
      <c r="P50">
        <f>O50/O$59*100</f>
        <v>57.294376625975588</v>
      </c>
    </row>
    <row r="51" spans="2:16" x14ac:dyDescent="0.25">
      <c r="B51" t="s">
        <v>1</v>
      </c>
      <c r="C51">
        <v>0.34673809523809523</v>
      </c>
      <c r="D51">
        <f t="shared" ref="D51:D61" si="10">C51/C$50*100</f>
        <v>65.661211055502946</v>
      </c>
      <c r="E51">
        <v>1.2163333333333333</v>
      </c>
      <c r="F51">
        <f t="shared" ref="F51:F61" si="11">E51/E$59*100</f>
        <v>74.454193021832282</v>
      </c>
      <c r="G51">
        <v>0.2545</v>
      </c>
      <c r="H51">
        <f t="shared" ref="H51:H61" si="12">G51/G$50*100</f>
        <v>71.402805611222433</v>
      </c>
      <c r="I51">
        <v>1.2430000000000001</v>
      </c>
      <c r="J51">
        <f t="shared" ref="J51:J61" si="13">I51/I$59*100</f>
        <v>74.356929212362928</v>
      </c>
      <c r="K51">
        <v>0.27064285714285713</v>
      </c>
      <c r="N51">
        <f t="shared" ref="N51:N61" si="14">K51/K$50*100</f>
        <v>64.071923792345416</v>
      </c>
      <c r="O51">
        <v>1.2889999999999999</v>
      </c>
      <c r="P51">
        <f t="shared" ref="P51:P61" si="15">O51/O$59*100</f>
        <v>77.386431859115461</v>
      </c>
    </row>
    <row r="52" spans="2:16" x14ac:dyDescent="0.25">
      <c r="B52" t="s">
        <v>2</v>
      </c>
      <c r="C52">
        <v>0.36130952380952375</v>
      </c>
      <c r="D52">
        <f t="shared" si="10"/>
        <v>68.420578024257168</v>
      </c>
      <c r="E52">
        <v>1.1383333333333334</v>
      </c>
      <c r="F52">
        <f t="shared" si="11"/>
        <v>69.679657212813723</v>
      </c>
      <c r="G52">
        <v>0.24173809523809525</v>
      </c>
      <c r="H52">
        <f t="shared" si="12"/>
        <v>67.82231128924515</v>
      </c>
      <c r="I52">
        <v>1.2130000000000001</v>
      </c>
      <c r="J52">
        <f t="shared" si="13"/>
        <v>72.562313060817559</v>
      </c>
      <c r="K52">
        <v>0.2504285714285715</v>
      </c>
      <c r="N52">
        <f t="shared" si="14"/>
        <v>59.286398737388005</v>
      </c>
      <c r="O52">
        <v>1.2436666666666667</v>
      </c>
      <c r="P52">
        <f t="shared" si="15"/>
        <v>74.664798879327606</v>
      </c>
    </row>
    <row r="53" spans="2:16" x14ac:dyDescent="0.25">
      <c r="B53" t="s">
        <v>3</v>
      </c>
      <c r="C53">
        <v>0.39657142857142863</v>
      </c>
      <c r="D53">
        <f t="shared" si="10"/>
        <v>75.098065737860139</v>
      </c>
      <c r="E53">
        <v>1.1399999999999999</v>
      </c>
      <c r="F53">
        <f t="shared" si="11"/>
        <v>69.781677208732901</v>
      </c>
      <c r="G53">
        <v>0.28150000000000003</v>
      </c>
      <c r="H53">
        <f t="shared" si="12"/>
        <v>78.977955911823642</v>
      </c>
      <c r="I53">
        <v>1.1369999999999998</v>
      </c>
      <c r="J53">
        <f t="shared" si="13"/>
        <v>68.01595214356928</v>
      </c>
      <c r="K53">
        <v>0.34092857142857147</v>
      </c>
      <c r="N53">
        <f t="shared" si="14"/>
        <v>80.711346598275199</v>
      </c>
      <c r="O53">
        <v>1.167</v>
      </c>
      <c r="P53">
        <f t="shared" si="15"/>
        <v>70.062037222333402</v>
      </c>
    </row>
    <row r="54" spans="2:16" x14ac:dyDescent="0.25">
      <c r="B54" t="s">
        <v>4</v>
      </c>
      <c r="C54">
        <v>0.3456190476190476</v>
      </c>
      <c r="D54">
        <f t="shared" si="10"/>
        <v>65.449298886333906</v>
      </c>
      <c r="E54">
        <v>1.2230000000000001</v>
      </c>
      <c r="F54">
        <f t="shared" si="11"/>
        <v>74.862273005509081</v>
      </c>
      <c r="G54">
        <v>0.22938095238095241</v>
      </c>
      <c r="H54">
        <f t="shared" si="12"/>
        <v>64.355377421509687</v>
      </c>
      <c r="I54">
        <v>1.2506666666666666</v>
      </c>
      <c r="J54">
        <f t="shared" si="13"/>
        <v>74.815553339980056</v>
      </c>
      <c r="K54">
        <v>0.23609523809523814</v>
      </c>
      <c r="N54">
        <f t="shared" si="14"/>
        <v>55.893128910433475</v>
      </c>
      <c r="O54">
        <v>1.3113333333333332</v>
      </c>
      <c r="P54">
        <f t="shared" si="15"/>
        <v>78.727236341805082</v>
      </c>
    </row>
    <row r="55" spans="2:16" x14ac:dyDescent="0.25">
      <c r="B55" t="s">
        <v>5</v>
      </c>
      <c r="C55">
        <v>0.36730952380952381</v>
      </c>
      <c r="D55">
        <f t="shared" si="10"/>
        <v>69.556787952567731</v>
      </c>
      <c r="E55">
        <v>1.1973333333333336</v>
      </c>
      <c r="F55">
        <f t="shared" si="11"/>
        <v>73.291165068353408</v>
      </c>
      <c r="G55">
        <v>0.23171428571428573</v>
      </c>
      <c r="H55">
        <f t="shared" si="12"/>
        <v>65.01002004008015</v>
      </c>
      <c r="I55">
        <v>1.1759999999999999</v>
      </c>
      <c r="J55">
        <f t="shared" si="13"/>
        <v>70.34895314057826</v>
      </c>
      <c r="K55">
        <v>0.28142857142857147</v>
      </c>
      <c r="N55">
        <f t="shared" si="14"/>
        <v>66.62533115382449</v>
      </c>
      <c r="O55">
        <v>1.2510000000000001</v>
      </c>
      <c r="P55">
        <f t="shared" si="15"/>
        <v>75.105063037822703</v>
      </c>
    </row>
    <row r="56" spans="2:16" x14ac:dyDescent="0.25">
      <c r="B56" t="s">
        <v>6</v>
      </c>
      <c r="C56">
        <v>0.51576190476190475</v>
      </c>
      <c r="D56">
        <f t="shared" si="10"/>
        <v>97.668966139140608</v>
      </c>
      <c r="E56">
        <v>1.0485</v>
      </c>
      <c r="F56">
        <f t="shared" si="11"/>
        <v>64.180779432768816</v>
      </c>
      <c r="G56">
        <v>0.35438095238095241</v>
      </c>
      <c r="H56">
        <f t="shared" si="12"/>
        <v>99.425517702070792</v>
      </c>
      <c r="I56">
        <v>1.0273333333333332</v>
      </c>
      <c r="J56">
        <f t="shared" si="13"/>
        <v>61.455633100697902</v>
      </c>
      <c r="K56">
        <v>0.38204761904761902</v>
      </c>
      <c r="N56">
        <f t="shared" si="14"/>
        <v>90.445859872611479</v>
      </c>
      <c r="O56">
        <v>1.06</v>
      </c>
      <c r="P56">
        <f t="shared" si="15"/>
        <v>63.638182909745858</v>
      </c>
    </row>
    <row r="57" spans="2:16" x14ac:dyDescent="0.25">
      <c r="B57" t="s">
        <v>7</v>
      </c>
      <c r="C57">
        <v>0.49747619047619046</v>
      </c>
      <c r="D57">
        <f t="shared" si="10"/>
        <v>94.206231119527459</v>
      </c>
      <c r="E57">
        <v>1.0683333333333334</v>
      </c>
      <c r="F57">
        <f t="shared" si="11"/>
        <v>65.3948173842073</v>
      </c>
      <c r="G57">
        <v>0.37195238095238098</v>
      </c>
      <c r="H57">
        <f t="shared" si="12"/>
        <v>104.35537742150969</v>
      </c>
      <c r="I57">
        <v>0.99633333333333329</v>
      </c>
      <c r="J57">
        <f t="shared" si="13"/>
        <v>59.601196410767699</v>
      </c>
      <c r="K57">
        <v>0.42033333333333328</v>
      </c>
      <c r="N57">
        <f t="shared" si="14"/>
        <v>99.509610506735811</v>
      </c>
      <c r="O57">
        <v>1.0213333333333332</v>
      </c>
      <c r="P57">
        <f t="shared" si="15"/>
        <v>61.316790074044427</v>
      </c>
    </row>
    <row r="58" spans="2:16" x14ac:dyDescent="0.25">
      <c r="B58" t="s">
        <v>9</v>
      </c>
      <c r="C58">
        <v>0.5078571428571429</v>
      </c>
      <c r="D58">
        <f t="shared" si="10"/>
        <v>96.172054646287023</v>
      </c>
      <c r="E58">
        <v>1.0526666666666669</v>
      </c>
      <c r="F58">
        <f t="shared" si="11"/>
        <v>64.43582942256684</v>
      </c>
      <c r="G58">
        <v>0.35354761904761905</v>
      </c>
      <c r="H58">
        <f t="shared" si="12"/>
        <v>99.19171676686706</v>
      </c>
      <c r="I58">
        <v>1.0256666666666667</v>
      </c>
      <c r="J58">
        <f t="shared" si="13"/>
        <v>61.355932203389841</v>
      </c>
      <c r="K58">
        <v>0.36852380952380953</v>
      </c>
      <c r="N58">
        <f t="shared" si="14"/>
        <v>87.244236514288957</v>
      </c>
      <c r="O58">
        <v>1.0629999999999999</v>
      </c>
      <c r="P58">
        <f t="shared" si="15"/>
        <v>63.818290974584748</v>
      </c>
    </row>
    <row r="59" spans="2:16" x14ac:dyDescent="0.25">
      <c r="B59" t="s">
        <v>18</v>
      </c>
      <c r="C59">
        <v>-2.3809523809524062E-4</v>
      </c>
      <c r="D59">
        <f t="shared" si="10"/>
        <v>-4.5087695567879997E-2</v>
      </c>
      <c r="E59">
        <v>1.6336666666666666</v>
      </c>
      <c r="F59">
        <f t="shared" si="11"/>
        <v>100</v>
      </c>
      <c r="G59">
        <v>1.9761904761904756E-3</v>
      </c>
      <c r="H59">
        <f t="shared" si="12"/>
        <v>0.55444221776887082</v>
      </c>
      <c r="I59">
        <v>1.6716666666666666</v>
      </c>
      <c r="J59">
        <f t="shared" si="13"/>
        <v>100</v>
      </c>
      <c r="K59">
        <v>-1.2380952380952345E-3</v>
      </c>
      <c r="N59">
        <f t="shared" si="14"/>
        <v>-0.29310636379008992</v>
      </c>
      <c r="O59">
        <v>1.6656666666666666</v>
      </c>
      <c r="P59">
        <f t="shared" si="15"/>
        <v>100</v>
      </c>
    </row>
    <row r="60" spans="2:16" x14ac:dyDescent="0.25">
      <c r="B60" t="s">
        <v>10</v>
      </c>
      <c r="C60">
        <v>0.54628571428571415</v>
      </c>
      <c r="D60">
        <f t="shared" si="10"/>
        <v>103.44920871094274</v>
      </c>
      <c r="E60">
        <v>0.93299999999999994</v>
      </c>
      <c r="F60">
        <f t="shared" si="11"/>
        <v>57.110793715568256</v>
      </c>
      <c r="G60">
        <v>0.42747619047619051</v>
      </c>
      <c r="H60">
        <f t="shared" si="12"/>
        <v>119.93319973279893</v>
      </c>
      <c r="I60">
        <v>0.94633333333333336</v>
      </c>
      <c r="J60">
        <f t="shared" si="13"/>
        <v>56.610169491525433</v>
      </c>
      <c r="K60">
        <v>0.46630952380952378</v>
      </c>
      <c r="N60">
        <f t="shared" si="14"/>
        <v>110.394002592864</v>
      </c>
      <c r="O60">
        <v>0.94499999999999995</v>
      </c>
      <c r="P60">
        <f t="shared" si="15"/>
        <v>56.734040424254552</v>
      </c>
    </row>
    <row r="61" spans="2:16" x14ac:dyDescent="0.25">
      <c r="B61" t="s">
        <v>11</v>
      </c>
      <c r="C61">
        <v>0.62847619047619041</v>
      </c>
      <c r="D61">
        <f t="shared" si="10"/>
        <v>119.01348122097477</v>
      </c>
      <c r="E61">
        <v>0.95833333333333337</v>
      </c>
      <c r="F61">
        <f t="shared" si="11"/>
        <v>58.661497653540096</v>
      </c>
      <c r="G61">
        <v>0.53826190476190472</v>
      </c>
      <c r="H61">
        <f t="shared" si="12"/>
        <v>151.01536406145621</v>
      </c>
      <c r="I61">
        <v>0.88000000000000012</v>
      </c>
      <c r="J61">
        <f t="shared" si="13"/>
        <v>52.642073778664013</v>
      </c>
      <c r="K61">
        <v>0.58347619047619048</v>
      </c>
      <c r="N61">
        <f t="shared" si="14"/>
        <v>138.13201059692241</v>
      </c>
      <c r="O61">
        <v>0.8829999999999999</v>
      </c>
      <c r="P61">
        <f t="shared" si="15"/>
        <v>53.011807084250549</v>
      </c>
    </row>
    <row r="92" spans="2:16" x14ac:dyDescent="0.25">
      <c r="B92" t="s">
        <v>24</v>
      </c>
    </row>
    <row r="94" spans="2:16" x14ac:dyDescent="0.25">
      <c r="C94" t="s">
        <v>12</v>
      </c>
      <c r="G94" t="s">
        <v>13</v>
      </c>
      <c r="K94" t="s">
        <v>19</v>
      </c>
    </row>
    <row r="95" spans="2:16" x14ac:dyDescent="0.25">
      <c r="C95" t="s">
        <v>14</v>
      </c>
      <c r="D95" t="s">
        <v>20</v>
      </c>
      <c r="E95" t="s">
        <v>21</v>
      </c>
      <c r="F95" t="s">
        <v>22</v>
      </c>
      <c r="G95" t="s">
        <v>14</v>
      </c>
      <c r="H95" t="s">
        <v>20</v>
      </c>
      <c r="I95" t="s">
        <v>21</v>
      </c>
      <c r="J95" t="s">
        <v>22</v>
      </c>
      <c r="K95" t="s">
        <v>14</v>
      </c>
      <c r="N95" t="s">
        <v>20</v>
      </c>
      <c r="O95" t="s">
        <v>21</v>
      </c>
      <c r="P95" t="s">
        <v>22</v>
      </c>
    </row>
    <row r="96" spans="2:16" x14ac:dyDescent="0.25">
      <c r="B96" t="s">
        <v>0</v>
      </c>
      <c r="C96">
        <v>0.6343333333333333</v>
      </c>
      <c r="D96">
        <f>C96/C$96*100</f>
        <v>100</v>
      </c>
      <c r="E96">
        <v>1.0096666666666667</v>
      </c>
      <c r="F96">
        <f>E96/E$105*100</f>
        <v>59.450441609421013</v>
      </c>
      <c r="G96">
        <v>0.54476190476190467</v>
      </c>
      <c r="H96">
        <f>G96/G$96*100</f>
        <v>100</v>
      </c>
      <c r="I96">
        <v>1.0136666666666665</v>
      </c>
      <c r="J96">
        <f>I96/I$105*100</f>
        <v>61.796382849014421</v>
      </c>
      <c r="K96">
        <v>0.60695238095238102</v>
      </c>
      <c r="N96">
        <f>K96/K$96*100</f>
        <v>100</v>
      </c>
      <c r="O96">
        <v>0.97899999999999998</v>
      </c>
      <c r="P96">
        <f>O96/O$105*100</f>
        <v>59.865470852017935</v>
      </c>
    </row>
    <row r="97" spans="2:16" x14ac:dyDescent="0.25">
      <c r="B97" t="s">
        <v>1</v>
      </c>
      <c r="C97">
        <v>0.4041190476190476</v>
      </c>
      <c r="D97">
        <f t="shared" ref="D97:D107" si="16">C97/C$96*100</f>
        <v>63.707679603633359</v>
      </c>
      <c r="E97">
        <v>1.3419999999999999</v>
      </c>
      <c r="F97">
        <f t="shared" ref="F97:F107" si="17">E97/E$105*100</f>
        <v>79.018645731108933</v>
      </c>
      <c r="G97">
        <v>0.34330952380952384</v>
      </c>
      <c r="H97">
        <f t="shared" ref="H97:H107" si="18">G97/G$96*100</f>
        <v>63.020104895104915</v>
      </c>
      <c r="I97">
        <v>1.2249999999999999</v>
      </c>
      <c r="J97">
        <f t="shared" ref="J97:J107" si="19">I97/I$105*100</f>
        <v>74.679943100995729</v>
      </c>
      <c r="K97">
        <v>0.38028571428571434</v>
      </c>
      <c r="N97">
        <f t="shared" ref="N97:N107" si="20">K97/K$96*100</f>
        <v>62.654950572728694</v>
      </c>
      <c r="O97">
        <v>1.2633333333333334</v>
      </c>
      <c r="P97">
        <f t="shared" ref="P97:P107" si="21">O97/O$105*100</f>
        <v>77.252344068487574</v>
      </c>
    </row>
    <row r="98" spans="2:16" x14ac:dyDescent="0.25">
      <c r="B98" t="s">
        <v>2</v>
      </c>
      <c r="C98">
        <v>0.43488095238095237</v>
      </c>
      <c r="D98">
        <f t="shared" si="16"/>
        <v>68.557165377974627</v>
      </c>
      <c r="E98">
        <v>1.3120000000000001</v>
      </c>
      <c r="F98">
        <f t="shared" si="17"/>
        <v>77.252208047105015</v>
      </c>
      <c r="G98">
        <v>0.34311904761904755</v>
      </c>
      <c r="H98">
        <f t="shared" si="18"/>
        <v>62.98513986013986</v>
      </c>
      <c r="I98">
        <v>1.226</v>
      </c>
      <c r="J98">
        <f t="shared" si="19"/>
        <v>74.740906319853693</v>
      </c>
      <c r="K98">
        <v>0.35690476190476189</v>
      </c>
      <c r="N98">
        <f t="shared" si="20"/>
        <v>58.80276165071394</v>
      </c>
      <c r="O98">
        <v>1.2506666666666666</v>
      </c>
      <c r="P98">
        <f t="shared" si="21"/>
        <v>76.477782307378718</v>
      </c>
    </row>
    <row r="99" spans="2:16" x14ac:dyDescent="0.25">
      <c r="B99" t="s">
        <v>3</v>
      </c>
      <c r="C99">
        <v>0.44369047619047619</v>
      </c>
      <c r="D99">
        <f t="shared" si="16"/>
        <v>69.945950003753481</v>
      </c>
      <c r="E99">
        <v>1.2586666666666666</v>
      </c>
      <c r="F99">
        <f t="shared" si="17"/>
        <v>74.111874386653582</v>
      </c>
      <c r="G99">
        <v>0.38307142857142862</v>
      </c>
      <c r="H99">
        <f t="shared" si="18"/>
        <v>70.319055944055961</v>
      </c>
      <c r="I99">
        <v>1.1483333333333332</v>
      </c>
      <c r="J99">
        <f t="shared" si="19"/>
        <v>70.006096321885792</v>
      </c>
      <c r="K99">
        <v>0.45271428571428574</v>
      </c>
      <c r="N99">
        <f t="shared" si="20"/>
        <v>74.588106072493318</v>
      </c>
      <c r="O99">
        <v>1.1906666666666668</v>
      </c>
      <c r="P99">
        <f t="shared" si="21"/>
        <v>72.808805544231561</v>
      </c>
    </row>
    <row r="100" spans="2:16" x14ac:dyDescent="0.25">
      <c r="B100" t="s">
        <v>4</v>
      </c>
      <c r="C100">
        <v>0.36366666666666669</v>
      </c>
      <c r="D100">
        <f t="shared" si="16"/>
        <v>57.330530740935373</v>
      </c>
      <c r="E100">
        <v>1.3765000000000001</v>
      </c>
      <c r="F100">
        <f t="shared" si="17"/>
        <v>81.050049067713445</v>
      </c>
      <c r="G100">
        <v>0.28323809523809529</v>
      </c>
      <c r="H100">
        <f t="shared" si="18"/>
        <v>51.993006993007008</v>
      </c>
      <c r="I100">
        <v>1.2779999999999998</v>
      </c>
      <c r="J100">
        <f t="shared" si="19"/>
        <v>77.910993700467372</v>
      </c>
      <c r="K100">
        <v>0.30833333333333329</v>
      </c>
      <c r="N100">
        <f t="shared" si="20"/>
        <v>50.800251059155798</v>
      </c>
      <c r="O100">
        <v>1.3070000000000002</v>
      </c>
      <c r="P100">
        <f t="shared" si="21"/>
        <v>79.922543823889129</v>
      </c>
    </row>
    <row r="101" spans="2:16" x14ac:dyDescent="0.25">
      <c r="B101" t="s">
        <v>5</v>
      </c>
      <c r="C101">
        <v>0.3762380952380952</v>
      </c>
      <c r="D101">
        <f t="shared" si="16"/>
        <v>59.31236393664139</v>
      </c>
      <c r="E101">
        <v>1.3984999999999999</v>
      </c>
      <c r="F101">
        <f t="shared" si="17"/>
        <v>82.34543670264965</v>
      </c>
      <c r="G101">
        <v>0.29797619047619051</v>
      </c>
      <c r="H101">
        <f t="shared" si="18"/>
        <v>54.698426573426588</v>
      </c>
      <c r="I101">
        <v>1.2459999999999998</v>
      </c>
      <c r="J101">
        <f t="shared" si="19"/>
        <v>75.960170697012799</v>
      </c>
      <c r="K101">
        <v>0.32004761904761908</v>
      </c>
      <c r="N101">
        <f t="shared" si="20"/>
        <v>52.730268319472771</v>
      </c>
      <c r="O101">
        <v>1.2610000000000001</v>
      </c>
      <c r="P101">
        <f t="shared" si="21"/>
        <v>77.109661638809641</v>
      </c>
    </row>
    <row r="102" spans="2:16" x14ac:dyDescent="0.25">
      <c r="B102" t="s">
        <v>6</v>
      </c>
      <c r="C102">
        <v>0.5413095238095238</v>
      </c>
      <c r="D102">
        <f t="shared" si="16"/>
        <v>85.335185046167709</v>
      </c>
      <c r="E102">
        <v>1.2103333333333335</v>
      </c>
      <c r="F102">
        <f t="shared" si="17"/>
        <v>71.265947006869496</v>
      </c>
      <c r="G102">
        <v>0.47873809523809524</v>
      </c>
      <c r="H102">
        <f t="shared" si="18"/>
        <v>87.880244755244775</v>
      </c>
      <c r="I102">
        <v>1.024</v>
      </c>
      <c r="J102">
        <f t="shared" si="19"/>
        <v>62.426336110546643</v>
      </c>
      <c r="K102">
        <v>0.55659523809523803</v>
      </c>
      <c r="N102">
        <f t="shared" si="20"/>
        <v>91.703279460222802</v>
      </c>
      <c r="O102">
        <v>1.0750000000000002</v>
      </c>
      <c r="P102">
        <f t="shared" si="21"/>
        <v>65.735833673053406</v>
      </c>
    </row>
    <row r="103" spans="2:16" x14ac:dyDescent="0.25">
      <c r="B103" t="s">
        <v>7</v>
      </c>
      <c r="C103">
        <v>0.50242857142857145</v>
      </c>
      <c r="D103">
        <f t="shared" si="16"/>
        <v>79.20576533293297</v>
      </c>
      <c r="E103">
        <v>1.204</v>
      </c>
      <c r="F103">
        <f t="shared" si="17"/>
        <v>70.893032384690883</v>
      </c>
      <c r="G103">
        <v>0.47364285714285709</v>
      </c>
      <c r="H103">
        <f t="shared" si="18"/>
        <v>86.944930069930066</v>
      </c>
      <c r="I103">
        <v>1.0653333333333335</v>
      </c>
      <c r="J103">
        <f t="shared" si="19"/>
        <v>64.946149156675475</v>
      </c>
      <c r="K103">
        <v>0.52719047619047621</v>
      </c>
      <c r="N103">
        <f t="shared" si="20"/>
        <v>86.85862231288246</v>
      </c>
      <c r="O103">
        <v>1.0496666666666667</v>
      </c>
      <c r="P103">
        <f t="shared" si="21"/>
        <v>64.186710150835708</v>
      </c>
    </row>
    <row r="104" spans="2:16" x14ac:dyDescent="0.25">
      <c r="B104" t="s">
        <v>9</v>
      </c>
      <c r="C104">
        <v>0.5042619047619048</v>
      </c>
      <c r="D104">
        <f t="shared" si="16"/>
        <v>79.494782673973432</v>
      </c>
      <c r="E104">
        <v>1.2260000000000002</v>
      </c>
      <c r="F104">
        <f t="shared" si="17"/>
        <v>72.188420019627102</v>
      </c>
      <c r="G104">
        <v>0.40271428571428569</v>
      </c>
      <c r="H104">
        <f t="shared" si="18"/>
        <v>73.924825174825187</v>
      </c>
      <c r="I104">
        <v>1.0893333333333333</v>
      </c>
      <c r="J104">
        <f t="shared" si="19"/>
        <v>66.409266409266408</v>
      </c>
      <c r="K104">
        <v>0.4691190476190476</v>
      </c>
      <c r="N104">
        <f t="shared" si="20"/>
        <v>77.290914796798987</v>
      </c>
      <c r="O104">
        <v>1.1060000000000001</v>
      </c>
      <c r="P104">
        <f t="shared" si="21"/>
        <v>67.631471667346105</v>
      </c>
    </row>
    <row r="105" spans="2:16" x14ac:dyDescent="0.25">
      <c r="B105" t="s">
        <v>18</v>
      </c>
      <c r="C105">
        <v>-4.7619047619052289E-5</v>
      </c>
      <c r="D105">
        <f t="shared" si="16"/>
        <v>-7.5069439231296312E-3</v>
      </c>
      <c r="E105">
        <v>1.6983333333333333</v>
      </c>
      <c r="F105">
        <f t="shared" si="17"/>
        <v>100</v>
      </c>
      <c r="G105">
        <v>2.3809523809526145E-5</v>
      </c>
      <c r="H105">
        <f t="shared" si="18"/>
        <v>4.3706293706298003E-3</v>
      </c>
      <c r="I105">
        <v>1.6403333333333332</v>
      </c>
      <c r="J105">
        <f t="shared" si="19"/>
        <v>100</v>
      </c>
      <c r="K105">
        <v>-8.095238095238061E-4</v>
      </c>
      <c r="N105">
        <f t="shared" si="20"/>
        <v>-0.13337517652596836</v>
      </c>
      <c r="O105">
        <v>1.6353333333333333</v>
      </c>
      <c r="P105">
        <f t="shared" si="21"/>
        <v>100</v>
      </c>
    </row>
    <row r="106" spans="2:16" x14ac:dyDescent="0.25">
      <c r="B106" t="s">
        <v>10</v>
      </c>
      <c r="C106">
        <v>0.57850000000000001</v>
      </c>
      <c r="D106">
        <f t="shared" si="16"/>
        <v>91.198108250131384</v>
      </c>
      <c r="E106">
        <v>1.0996666666666666</v>
      </c>
      <c r="F106">
        <f t="shared" si="17"/>
        <v>64.749754661432775</v>
      </c>
      <c r="G106">
        <v>0.53900000000000003</v>
      </c>
      <c r="H106">
        <f t="shared" si="18"/>
        <v>98.942307692307722</v>
      </c>
      <c r="I106">
        <v>1.0073333333333332</v>
      </c>
      <c r="J106">
        <f t="shared" si="19"/>
        <v>61.410282462914033</v>
      </c>
      <c r="K106">
        <v>0.56814285714285717</v>
      </c>
      <c r="N106">
        <f t="shared" si="20"/>
        <v>93.605837125372659</v>
      </c>
      <c r="O106">
        <v>0.99333333333333329</v>
      </c>
      <c r="P106">
        <f t="shared" si="21"/>
        <v>60.741948634325318</v>
      </c>
    </row>
    <row r="107" spans="2:16" x14ac:dyDescent="0.25">
      <c r="B107" t="s">
        <v>11</v>
      </c>
      <c r="C107">
        <v>0.59023809523809523</v>
      </c>
      <c r="D107">
        <f t="shared" si="16"/>
        <v>93.048569927182641</v>
      </c>
      <c r="E107">
        <v>1.1036666666666668</v>
      </c>
      <c r="F107">
        <f t="shared" si="17"/>
        <v>64.985279685966646</v>
      </c>
      <c r="G107">
        <v>0.63157142857142856</v>
      </c>
      <c r="H107">
        <f t="shared" si="18"/>
        <v>115.93531468531471</v>
      </c>
      <c r="I107">
        <v>0.91133333333333344</v>
      </c>
      <c r="J107">
        <f t="shared" si="19"/>
        <v>55.557813452550306</v>
      </c>
      <c r="K107">
        <v>0.68923809523809532</v>
      </c>
      <c r="N107">
        <f t="shared" si="20"/>
        <v>113.55719441393379</v>
      </c>
      <c r="O107">
        <v>0.92733333333333334</v>
      </c>
      <c r="P107">
        <f t="shared" si="21"/>
        <v>56.706074194863433</v>
      </c>
    </row>
    <row r="138" spans="2:22" x14ac:dyDescent="0.25">
      <c r="B138" t="s">
        <v>25</v>
      </c>
    </row>
    <row r="139" spans="2:22" x14ac:dyDescent="0.25">
      <c r="C139" s="2" t="s">
        <v>26</v>
      </c>
      <c r="D139" s="2"/>
      <c r="E139" s="2"/>
      <c r="F139" s="2"/>
      <c r="G139" s="2"/>
      <c r="H139" s="2"/>
      <c r="I139" s="2"/>
      <c r="J139" s="2"/>
      <c r="O139" s="2" t="s">
        <v>26</v>
      </c>
      <c r="P139" s="2"/>
      <c r="Q139" s="2"/>
      <c r="R139" s="2"/>
      <c r="S139" s="2"/>
      <c r="T139" s="2"/>
      <c r="U139" s="2"/>
      <c r="V139" s="2"/>
    </row>
    <row r="140" spans="2:22" x14ac:dyDescent="0.25">
      <c r="C140" s="2" t="s">
        <v>12</v>
      </c>
      <c r="D140" s="2"/>
      <c r="E140" s="2"/>
      <c r="F140" s="2" t="s">
        <v>13</v>
      </c>
      <c r="G140" s="2"/>
      <c r="H140" s="2"/>
      <c r="I140" s="2" t="s">
        <v>19</v>
      </c>
      <c r="J140" s="2"/>
      <c r="L140" t="s">
        <v>31</v>
      </c>
      <c r="O140" s="2" t="s">
        <v>12</v>
      </c>
      <c r="P140" s="2"/>
      <c r="Q140" s="2"/>
      <c r="R140" s="2" t="s">
        <v>13</v>
      </c>
      <c r="S140" s="2"/>
      <c r="T140" s="2"/>
      <c r="U140" s="2" t="s">
        <v>19</v>
      </c>
      <c r="V140" s="2"/>
    </row>
    <row r="141" spans="2:22" x14ac:dyDescent="0.25">
      <c r="C141" s="1" t="s">
        <v>32</v>
      </c>
      <c r="D141" t="s">
        <v>33</v>
      </c>
      <c r="E141" t="s">
        <v>34</v>
      </c>
      <c r="F141" s="1" t="s">
        <v>32</v>
      </c>
      <c r="G141" t="s">
        <v>33</v>
      </c>
      <c r="H141" t="s">
        <v>34</v>
      </c>
      <c r="I141" t="s">
        <v>32</v>
      </c>
      <c r="J141" t="s">
        <v>33</v>
      </c>
      <c r="L141" t="s">
        <v>28</v>
      </c>
      <c r="M141" t="s">
        <v>16</v>
      </c>
      <c r="O141" s="1">
        <v>44018</v>
      </c>
      <c r="P141" t="s">
        <v>28</v>
      </c>
      <c r="Q141" t="s">
        <v>29</v>
      </c>
      <c r="R141" s="1">
        <v>44018</v>
      </c>
      <c r="S141" t="s">
        <v>28</v>
      </c>
      <c r="T141" t="s">
        <v>29</v>
      </c>
      <c r="U141" t="s">
        <v>28</v>
      </c>
      <c r="V141" t="s">
        <v>29</v>
      </c>
    </row>
    <row r="142" spans="2:22" x14ac:dyDescent="0.25">
      <c r="B142" t="s">
        <v>0</v>
      </c>
      <c r="C142">
        <v>100</v>
      </c>
      <c r="D142">
        <v>100</v>
      </c>
      <c r="E142">
        <v>100</v>
      </c>
      <c r="F142">
        <v>100</v>
      </c>
      <c r="G142">
        <v>100</v>
      </c>
      <c r="H142">
        <v>100</v>
      </c>
      <c r="I142">
        <v>100</v>
      </c>
      <c r="J142">
        <v>100</v>
      </c>
      <c r="L142">
        <f>AVERAGE(C142:J142)</f>
        <v>100</v>
      </c>
      <c r="M142">
        <f>STDEV(C142:J142)/SQRT(8)</f>
        <v>0</v>
      </c>
      <c r="P142">
        <f>AVERAGE(C142:E142)</f>
        <v>100</v>
      </c>
      <c r="Q142">
        <f>STDEV(C142:E142)/SQRT(3)</f>
        <v>0</v>
      </c>
      <c r="S142">
        <f>AVERAGE(F142:H142)</f>
        <v>100</v>
      </c>
      <c r="T142">
        <f>STDEV(F142:H142)/SQRT(3)</f>
        <v>0</v>
      </c>
      <c r="U142">
        <f>AVERAGE(I142:J142)</f>
        <v>100</v>
      </c>
      <c r="V142">
        <f>STDEV(I142:J142)</f>
        <v>0</v>
      </c>
    </row>
    <row r="143" spans="2:22" x14ac:dyDescent="0.25">
      <c r="B143" t="s">
        <v>1</v>
      </c>
      <c r="C143">
        <v>69.152039555006212</v>
      </c>
      <c r="D143">
        <v>65.661211055502946</v>
      </c>
      <c r="E143">
        <v>63.707679603633359</v>
      </c>
      <c r="F143">
        <v>84.032308170239219</v>
      </c>
      <c r="G143">
        <v>71.402805611222433</v>
      </c>
      <c r="H143">
        <v>63.020104895104915</v>
      </c>
      <c r="I143">
        <v>64.071923792345416</v>
      </c>
      <c r="J143">
        <v>62.654950572728694</v>
      </c>
      <c r="L143">
        <f t="shared" ref="L143:L153" si="22">AVERAGE(C143:J143)</f>
        <v>67.962877906972906</v>
      </c>
      <c r="M143">
        <f t="shared" ref="M143:M153" si="23">STDEV(C143:J143)/SQRT(8)</f>
        <v>2.5446821351879354</v>
      </c>
      <c r="P143">
        <f t="shared" ref="P143:P153" si="24">AVERAGE(C143:E143)</f>
        <v>66.17364340471417</v>
      </c>
      <c r="Q143">
        <f t="shared" ref="Q143:Q153" si="25">STDEV(C143:E143)/SQRT(3)</f>
        <v>1.5923990291817309</v>
      </c>
      <c r="S143">
        <f t="shared" ref="S143:S153" si="26">AVERAGE(F143:H143)</f>
        <v>72.818406225522196</v>
      </c>
      <c r="T143">
        <f t="shared" ref="T143:T153" si="27">STDEV(F143:H143)/SQRT(3)</f>
        <v>6.1068572234632068</v>
      </c>
      <c r="U143">
        <f t="shared" ref="U143:U153" si="28">AVERAGE(I143:J143)</f>
        <v>63.363437182537055</v>
      </c>
      <c r="V143">
        <f t="shared" ref="V143:V153" si="29">STDEV(I143:J143)</f>
        <v>1.001951372350719</v>
      </c>
    </row>
    <row r="144" spans="2:22" x14ac:dyDescent="0.25">
      <c r="B144" t="s">
        <v>2</v>
      </c>
      <c r="C144">
        <v>70.69962917181708</v>
      </c>
      <c r="D144">
        <v>68.420578024257168</v>
      </c>
      <c r="E144">
        <v>68.557165377974627</v>
      </c>
      <c r="F144">
        <v>68.297607952780368</v>
      </c>
      <c r="G144">
        <v>67.82231128924515</v>
      </c>
      <c r="H144">
        <v>62.98513986013986</v>
      </c>
      <c r="I144">
        <v>59.286398737388005</v>
      </c>
      <c r="J144">
        <v>58.80276165071394</v>
      </c>
      <c r="L144">
        <f t="shared" si="22"/>
        <v>65.608949008039531</v>
      </c>
      <c r="M144">
        <f t="shared" si="23"/>
        <v>1.6247160424440517</v>
      </c>
      <c r="P144">
        <f t="shared" si="24"/>
        <v>69.225790858016296</v>
      </c>
      <c r="Q144">
        <f t="shared" si="25"/>
        <v>0.7379732510326843</v>
      </c>
      <c r="S144">
        <f t="shared" si="26"/>
        <v>66.368353034055119</v>
      </c>
      <c r="T144">
        <f t="shared" si="27"/>
        <v>1.6971618725298698</v>
      </c>
      <c r="U144">
        <f t="shared" si="28"/>
        <v>59.044580194050972</v>
      </c>
      <c r="V144">
        <f t="shared" si="29"/>
        <v>0.34198306362053749</v>
      </c>
    </row>
    <row r="145" spans="2:22" x14ac:dyDescent="0.25">
      <c r="B145" t="s">
        <v>3</v>
      </c>
      <c r="C145">
        <v>71.555006180469732</v>
      </c>
      <c r="D145">
        <v>75.098065737860139</v>
      </c>
      <c r="E145">
        <v>69.945950003753481</v>
      </c>
      <c r="F145">
        <v>79.426840633737186</v>
      </c>
      <c r="G145">
        <v>78.977955911823642</v>
      </c>
      <c r="H145">
        <v>70.319055944055961</v>
      </c>
      <c r="I145">
        <v>80.711346598275199</v>
      </c>
      <c r="J145">
        <v>74.588106072493318</v>
      </c>
      <c r="L145">
        <f t="shared" si="22"/>
        <v>75.077790885308588</v>
      </c>
      <c r="M145">
        <f t="shared" si="23"/>
        <v>1.5088668546080615</v>
      </c>
      <c r="P145">
        <f t="shared" si="24"/>
        <v>72.199673974027789</v>
      </c>
      <c r="Q145">
        <f t="shared" si="25"/>
        <v>1.5218159719499162</v>
      </c>
      <c r="S145">
        <f t="shared" si="26"/>
        <v>76.241284163205592</v>
      </c>
      <c r="T145">
        <f t="shared" si="27"/>
        <v>2.9639480811445313</v>
      </c>
      <c r="U145">
        <f t="shared" si="28"/>
        <v>77.649726335384258</v>
      </c>
      <c r="V145">
        <f t="shared" si="29"/>
        <v>4.3297848986166487</v>
      </c>
    </row>
    <row r="146" spans="2:22" x14ac:dyDescent="0.25">
      <c r="B146" t="s">
        <v>4</v>
      </c>
      <c r="C146">
        <v>61.305315203955516</v>
      </c>
      <c r="D146">
        <v>65.449298886333906</v>
      </c>
      <c r="E146">
        <v>57.330530740935373</v>
      </c>
      <c r="F146">
        <v>60.080770425598018</v>
      </c>
      <c r="G146">
        <v>64.355377421509687</v>
      </c>
      <c r="H146">
        <v>51.993006993007008</v>
      </c>
      <c r="I146">
        <v>55.893128910433475</v>
      </c>
      <c r="J146">
        <v>50.800251059155798</v>
      </c>
      <c r="L146">
        <f t="shared" si="22"/>
        <v>58.400959955116093</v>
      </c>
      <c r="M146">
        <f t="shared" si="23"/>
        <v>1.9023429342833384</v>
      </c>
      <c r="P146">
        <f t="shared" si="24"/>
        <v>61.361714943741596</v>
      </c>
      <c r="Q146">
        <f t="shared" si="25"/>
        <v>2.3438561352089877</v>
      </c>
      <c r="S146">
        <f t="shared" si="26"/>
        <v>58.809718280038233</v>
      </c>
      <c r="T146">
        <f t="shared" si="27"/>
        <v>3.6248554371371591</v>
      </c>
      <c r="U146">
        <f t="shared" si="28"/>
        <v>53.346689984794637</v>
      </c>
      <c r="V146">
        <f t="shared" si="29"/>
        <v>3.6012084643932187</v>
      </c>
    </row>
    <row r="147" spans="2:22" x14ac:dyDescent="0.25">
      <c r="B147" t="s">
        <v>5</v>
      </c>
      <c r="C147">
        <v>61.112484548825719</v>
      </c>
      <c r="D147">
        <v>69.556787952567731</v>
      </c>
      <c r="E147">
        <v>59.31236393664139</v>
      </c>
      <c r="F147">
        <v>67.388940664802746</v>
      </c>
      <c r="G147">
        <v>65.01002004008015</v>
      </c>
      <c r="H147">
        <v>54.698426573426588</v>
      </c>
      <c r="I147">
        <v>66.62533115382449</v>
      </c>
      <c r="J147">
        <v>52.730268319472771</v>
      </c>
      <c r="L147">
        <f t="shared" si="22"/>
        <v>62.054327898705196</v>
      </c>
      <c r="M147">
        <f t="shared" si="23"/>
        <v>2.1705331538348527</v>
      </c>
      <c r="P147">
        <f t="shared" si="24"/>
        <v>63.327212146011611</v>
      </c>
      <c r="Q147">
        <f t="shared" si="25"/>
        <v>3.1578378468938046</v>
      </c>
      <c r="S147">
        <f t="shared" si="26"/>
        <v>62.365795759436487</v>
      </c>
      <c r="T147">
        <f t="shared" si="27"/>
        <v>3.8947070283746763</v>
      </c>
      <c r="U147">
        <f t="shared" si="28"/>
        <v>59.67779973664863</v>
      </c>
      <c r="V147">
        <f t="shared" si="29"/>
        <v>9.82529315518331</v>
      </c>
    </row>
    <row r="148" spans="2:22" x14ac:dyDescent="0.25">
      <c r="B148" t="s">
        <v>6</v>
      </c>
      <c r="C148">
        <v>86.061804697157001</v>
      </c>
      <c r="D148">
        <v>97.668966139140608</v>
      </c>
      <c r="E148">
        <v>85.335185046167709</v>
      </c>
      <c r="F148">
        <v>95.114942528735639</v>
      </c>
      <c r="G148">
        <v>99.425517702070792</v>
      </c>
      <c r="H148">
        <v>87.880244755244775</v>
      </c>
      <c r="I148">
        <v>90.445859872611479</v>
      </c>
      <c r="J148">
        <v>91.703279460222802</v>
      </c>
      <c r="L148">
        <f t="shared" si="22"/>
        <v>91.704475025168847</v>
      </c>
      <c r="M148">
        <f t="shared" si="23"/>
        <v>1.8681416320596427</v>
      </c>
      <c r="P148">
        <f t="shared" si="24"/>
        <v>89.688651960821787</v>
      </c>
      <c r="Q148">
        <f t="shared" si="25"/>
        <v>3.995666603451312</v>
      </c>
      <c r="S148">
        <f t="shared" si="26"/>
        <v>94.140234995350397</v>
      </c>
      <c r="T148">
        <f t="shared" si="27"/>
        <v>3.3682771528832869</v>
      </c>
      <c r="U148">
        <f t="shared" si="28"/>
        <v>91.074569666417148</v>
      </c>
      <c r="V148">
        <f t="shared" si="29"/>
        <v>0.88912991719675905</v>
      </c>
    </row>
    <row r="149" spans="2:22" x14ac:dyDescent="0.25">
      <c r="B149" t="s">
        <v>7</v>
      </c>
      <c r="C149">
        <v>81.819530284301621</v>
      </c>
      <c r="D149">
        <v>94.206231119527459</v>
      </c>
      <c r="E149">
        <v>79.20576533293297</v>
      </c>
      <c r="F149">
        <v>90.579372475924231</v>
      </c>
      <c r="G149">
        <v>104.35537742150969</v>
      </c>
      <c r="H149">
        <v>86.944930069930066</v>
      </c>
      <c r="I149">
        <v>99.509610506735811</v>
      </c>
      <c r="J149">
        <v>86.85862231288246</v>
      </c>
      <c r="L149">
        <f t="shared" si="22"/>
        <v>90.434929940468038</v>
      </c>
      <c r="M149">
        <f t="shared" si="23"/>
        <v>3.0345086270960304</v>
      </c>
      <c r="P149">
        <f t="shared" si="24"/>
        <v>85.077175578920688</v>
      </c>
      <c r="Q149">
        <f t="shared" si="25"/>
        <v>4.6264703285500941</v>
      </c>
      <c r="S149">
        <f t="shared" si="26"/>
        <v>93.959893322454661</v>
      </c>
      <c r="T149">
        <f t="shared" si="27"/>
        <v>5.3025735934198837</v>
      </c>
      <c r="U149">
        <f t="shared" si="28"/>
        <v>93.184116409809135</v>
      </c>
      <c r="V149">
        <f t="shared" si="29"/>
        <v>8.9455995405846576</v>
      </c>
    </row>
    <row r="150" spans="2:22" x14ac:dyDescent="0.25">
      <c r="B150" t="s">
        <v>9</v>
      </c>
      <c r="C150">
        <v>84.296662546353545</v>
      </c>
      <c r="D150">
        <v>96.172054646287023</v>
      </c>
      <c r="E150">
        <v>79.494782673973432</v>
      </c>
      <c r="F150">
        <v>90.548306927617276</v>
      </c>
      <c r="G150">
        <v>99.19171676686706</v>
      </c>
      <c r="H150">
        <v>73.924825174825187</v>
      </c>
      <c r="I150">
        <v>87.244236514288957</v>
      </c>
      <c r="J150">
        <v>77.290914796798987</v>
      </c>
      <c r="L150">
        <f t="shared" si="22"/>
        <v>86.020437505876444</v>
      </c>
      <c r="M150">
        <f t="shared" si="23"/>
        <v>3.1808612629101223</v>
      </c>
      <c r="P150">
        <f t="shared" si="24"/>
        <v>86.654499955537986</v>
      </c>
      <c r="Q150">
        <f t="shared" si="25"/>
        <v>4.9565578797434737</v>
      </c>
      <c r="S150">
        <f t="shared" si="26"/>
        <v>87.888282956436512</v>
      </c>
      <c r="T150">
        <f t="shared" si="27"/>
        <v>7.4141924335794371</v>
      </c>
      <c r="U150">
        <f t="shared" si="28"/>
        <v>82.267575655543965</v>
      </c>
      <c r="V150">
        <f t="shared" si="29"/>
        <v>7.038061281768492</v>
      </c>
    </row>
    <row r="151" spans="2:22" x14ac:dyDescent="0.25">
      <c r="B151" t="s">
        <v>18</v>
      </c>
      <c r="C151">
        <v>7.911001236093855E-2</v>
      </c>
      <c r="D151">
        <v>-4.5087695567879997E-2</v>
      </c>
      <c r="E151">
        <v>-7.5069439231296312E-3</v>
      </c>
      <c r="F151">
        <v>1.5532774153463448E-2</v>
      </c>
      <c r="G151">
        <v>0.55444221776887082</v>
      </c>
      <c r="H151">
        <v>4.3706293706298003E-3</v>
      </c>
      <c r="I151">
        <v>-0.29310636379008992</v>
      </c>
      <c r="J151">
        <v>-0.13337517652596836</v>
      </c>
      <c r="P151">
        <f t="shared" si="24"/>
        <v>8.838457623309641E-3</v>
      </c>
      <c r="Q151">
        <f t="shared" si="25"/>
        <v>3.6772484176255053E-2</v>
      </c>
      <c r="S151">
        <f t="shared" si="26"/>
        <v>0.19144854043098802</v>
      </c>
      <c r="T151">
        <f t="shared" si="27"/>
        <v>0.18152543964001069</v>
      </c>
    </row>
    <row r="152" spans="2:22" x14ac:dyDescent="0.25">
      <c r="B152" t="s">
        <v>10</v>
      </c>
      <c r="C152">
        <v>104.92954264524106</v>
      </c>
      <c r="D152">
        <v>103.44920871094274</v>
      </c>
      <c r="E152">
        <v>91.198108250131384</v>
      </c>
      <c r="F152">
        <v>113.54457906182047</v>
      </c>
      <c r="G152">
        <v>119.93319973279893</v>
      </c>
      <c r="H152">
        <v>98.942307692307722</v>
      </c>
      <c r="I152">
        <v>110.394002592864</v>
      </c>
      <c r="J152">
        <v>93.605837125372659</v>
      </c>
      <c r="L152">
        <f t="shared" si="22"/>
        <v>104.49959822643487</v>
      </c>
      <c r="M152">
        <f t="shared" si="23"/>
        <v>3.4911291960063635</v>
      </c>
      <c r="P152">
        <f t="shared" si="24"/>
        <v>99.858953202105056</v>
      </c>
      <c r="Q152">
        <f t="shared" si="25"/>
        <v>4.3514565990732628</v>
      </c>
      <c r="S152">
        <f t="shared" si="26"/>
        <v>110.80669549564237</v>
      </c>
      <c r="T152">
        <f t="shared" si="27"/>
        <v>6.2122564869873793</v>
      </c>
      <c r="U152">
        <f t="shared" si="28"/>
        <v>101.99991985911834</v>
      </c>
      <c r="V152">
        <f t="shared" si="29"/>
        <v>11.87102564574495</v>
      </c>
    </row>
    <row r="153" spans="2:22" x14ac:dyDescent="0.25">
      <c r="B153" t="s">
        <v>11</v>
      </c>
      <c r="C153">
        <v>110.65512978986402</v>
      </c>
      <c r="D153">
        <v>119.01348122097477</v>
      </c>
      <c r="E153">
        <v>93.048569927182641</v>
      </c>
      <c r="F153">
        <v>115.98322460391427</v>
      </c>
      <c r="G153">
        <v>151.01536406145621</v>
      </c>
      <c r="H153">
        <v>115.93531468531471</v>
      </c>
      <c r="I153">
        <v>138.13201059692241</v>
      </c>
      <c r="J153">
        <v>113.55719441393379</v>
      </c>
      <c r="L153">
        <f t="shared" si="22"/>
        <v>119.66753616244534</v>
      </c>
      <c r="M153">
        <f t="shared" si="23"/>
        <v>6.2373925057310844</v>
      </c>
      <c r="P153">
        <f t="shared" si="24"/>
        <v>107.57239364600714</v>
      </c>
      <c r="Q153">
        <f t="shared" si="25"/>
        <v>7.6522676644052066</v>
      </c>
      <c r="S153">
        <f t="shared" si="26"/>
        <v>127.64463445022839</v>
      </c>
      <c r="T153">
        <f t="shared" si="27"/>
        <v>11.685372990209013</v>
      </c>
      <c r="U153">
        <f t="shared" si="28"/>
        <v>125.8446025054281</v>
      </c>
      <c r="V153">
        <f t="shared" si="29"/>
        <v>17.377019169404164</v>
      </c>
    </row>
    <row r="156" spans="2:22" x14ac:dyDescent="0.25">
      <c r="C156" s="2" t="s">
        <v>27</v>
      </c>
      <c r="D156" s="2"/>
      <c r="E156" s="2"/>
      <c r="F156" s="2"/>
      <c r="G156" s="2"/>
      <c r="H156" s="2"/>
      <c r="I156" s="2"/>
      <c r="J156" s="2"/>
      <c r="O156" s="2" t="s">
        <v>30</v>
      </c>
      <c r="P156" s="2"/>
      <c r="Q156" s="2"/>
      <c r="R156" s="2"/>
      <c r="S156" s="2"/>
      <c r="T156" s="2"/>
      <c r="U156" s="2"/>
      <c r="V156" s="2"/>
    </row>
    <row r="157" spans="2:22" x14ac:dyDescent="0.25">
      <c r="C157" s="2" t="s">
        <v>12</v>
      </c>
      <c r="D157" s="2"/>
      <c r="E157" s="2"/>
      <c r="F157" s="2" t="s">
        <v>13</v>
      </c>
      <c r="G157" s="2"/>
      <c r="H157" s="2"/>
      <c r="I157" s="2" t="s">
        <v>19</v>
      </c>
      <c r="J157" s="2"/>
      <c r="L157" t="s">
        <v>31</v>
      </c>
      <c r="O157" s="2" t="s">
        <v>12</v>
      </c>
      <c r="P157" s="2"/>
      <c r="Q157" s="2"/>
      <c r="R157" s="2" t="s">
        <v>13</v>
      </c>
      <c r="S157" s="2"/>
      <c r="T157" s="2"/>
      <c r="U157" s="2" t="s">
        <v>19</v>
      </c>
      <c r="V157" s="2"/>
    </row>
    <row r="158" spans="2:22" x14ac:dyDescent="0.25">
      <c r="C158" s="1" t="s">
        <v>32</v>
      </c>
      <c r="D158" t="s">
        <v>33</v>
      </c>
      <c r="E158" t="s">
        <v>34</v>
      </c>
      <c r="F158" s="1" t="s">
        <v>32</v>
      </c>
      <c r="G158" t="s">
        <v>33</v>
      </c>
      <c r="H158" t="s">
        <v>34</v>
      </c>
      <c r="I158" t="s">
        <v>32</v>
      </c>
      <c r="J158" t="s">
        <v>33</v>
      </c>
      <c r="L158" t="s">
        <v>28</v>
      </c>
      <c r="M158" t="s">
        <v>16</v>
      </c>
      <c r="O158" s="1">
        <v>44018</v>
      </c>
      <c r="P158" t="s">
        <v>28</v>
      </c>
      <c r="Q158" t="s">
        <v>29</v>
      </c>
      <c r="R158" s="1">
        <v>44018</v>
      </c>
      <c r="S158" t="s">
        <v>28</v>
      </c>
      <c r="T158" t="s">
        <v>29</v>
      </c>
      <c r="U158" t="s">
        <v>28</v>
      </c>
      <c r="V158" t="s">
        <v>29</v>
      </c>
    </row>
    <row r="159" spans="2:22" x14ac:dyDescent="0.25">
      <c r="B159" t="s">
        <v>0</v>
      </c>
      <c r="C159">
        <v>54.489343234641716</v>
      </c>
      <c r="D159">
        <v>60.477453580901866</v>
      </c>
      <c r="E159">
        <v>59.450441609421013</v>
      </c>
      <c r="F159">
        <v>55.750526421337611</v>
      </c>
      <c r="G159">
        <v>62.17347956131605</v>
      </c>
      <c r="H159">
        <v>61.796382849014421</v>
      </c>
      <c r="I159">
        <v>57.294376625975588</v>
      </c>
      <c r="J159">
        <v>59.865470852017935</v>
      </c>
      <c r="L159">
        <f>AVERAGE(C159:J159)</f>
        <v>58.912184341828279</v>
      </c>
      <c r="M159">
        <f>STDEV(C159:J159)/SQRT(8)</f>
        <v>0.98902998524544294</v>
      </c>
      <c r="P159">
        <f>AVERAGE(C159:E159)</f>
        <v>58.139079474988193</v>
      </c>
      <c r="Q159">
        <f>STDEV(C159:E159)/SQRT(3)</f>
        <v>1.8487941444326268</v>
      </c>
      <c r="S159">
        <f>AVERAGE(F159:H159)</f>
        <v>59.906796277222689</v>
      </c>
      <c r="T159">
        <f>STDEV(F159:H159)/SQRT(3)</f>
        <v>2.0809841276674388</v>
      </c>
      <c r="U159">
        <f>AVERAGE(I159:J159)</f>
        <v>58.579923738996762</v>
      </c>
      <c r="V159">
        <f>STDEV(I159:J159)</f>
        <v>1.8180381623041224</v>
      </c>
    </row>
    <row r="160" spans="2:22" x14ac:dyDescent="0.25">
      <c r="B160" t="s">
        <v>1</v>
      </c>
      <c r="C160">
        <v>70.074259812903847</v>
      </c>
      <c r="D160">
        <v>74.454193021832282</v>
      </c>
      <c r="E160">
        <v>79.018645731108933</v>
      </c>
      <c r="F160">
        <v>74.882181891105986</v>
      </c>
      <c r="G160">
        <v>74.356929212362928</v>
      </c>
      <c r="H160">
        <v>74.679943100995729</v>
      </c>
      <c r="I160">
        <v>77.386431859115461</v>
      </c>
      <c r="J160">
        <v>77.252344068487574</v>
      </c>
      <c r="L160">
        <f t="shared" ref="L160:L170" si="30">AVERAGE(C160:J160)</f>
        <v>75.263116087239084</v>
      </c>
      <c r="M160">
        <f t="shared" ref="M160:M170" si="31">STDEV(C160:J160)/SQRT(8)</f>
        <v>0.95855604707760822</v>
      </c>
      <c r="P160">
        <f t="shared" ref="P160:P170" si="32">AVERAGE(C160:E160)</f>
        <v>74.515699521948349</v>
      </c>
      <c r="Q160">
        <f t="shared" ref="Q160:Q170" si="33">STDEV(C160:E160)/SQRT(3)</f>
        <v>2.5822049460757217</v>
      </c>
      <c r="S160">
        <f t="shared" ref="S160:S170" si="34">AVERAGE(F160:H160)</f>
        <v>74.639684734821557</v>
      </c>
      <c r="T160">
        <f t="shared" ref="T160:T170" si="35">STDEV(F160:H160)/SQRT(3)</f>
        <v>0.15295766970739588</v>
      </c>
      <c r="U160">
        <f t="shared" ref="U160:U170" si="36">AVERAGE(I160:J160)</f>
        <v>77.319387963801518</v>
      </c>
      <c r="V160">
        <f t="shared" ref="V160:V170" si="37">STDEV(I160:J160)</f>
        <v>9.481438602730137E-2</v>
      </c>
    </row>
    <row r="161" spans="2:22" x14ac:dyDescent="0.25">
      <c r="B161" t="s">
        <v>2</v>
      </c>
      <c r="C161">
        <v>69.24486449995176</v>
      </c>
      <c r="D161">
        <v>69.679657212813723</v>
      </c>
      <c r="E161">
        <v>77.252208047105015</v>
      </c>
      <c r="F161">
        <v>72.415521909154705</v>
      </c>
      <c r="G161">
        <v>72.562313060817559</v>
      </c>
      <c r="H161">
        <v>74.740906319853693</v>
      </c>
      <c r="I161">
        <v>74.664798879327606</v>
      </c>
      <c r="J161">
        <v>76.477782307378718</v>
      </c>
      <c r="L161">
        <f t="shared" si="30"/>
        <v>73.379756529550349</v>
      </c>
      <c r="M161">
        <f t="shared" si="31"/>
        <v>1.0392625849452839</v>
      </c>
      <c r="P161">
        <f t="shared" si="32"/>
        <v>72.058909919956832</v>
      </c>
      <c r="Q161">
        <f t="shared" si="33"/>
        <v>2.5996807659063372</v>
      </c>
      <c r="S161">
        <f t="shared" si="34"/>
        <v>73.239580429941995</v>
      </c>
      <c r="T161">
        <f t="shared" si="35"/>
        <v>0.75185802767566245</v>
      </c>
      <c r="U161">
        <f t="shared" si="36"/>
        <v>75.571290593353154</v>
      </c>
      <c r="V161">
        <f t="shared" si="37"/>
        <v>1.2819728761537745</v>
      </c>
    </row>
    <row r="162" spans="2:22" x14ac:dyDescent="0.25">
      <c r="B162" t="s">
        <v>3</v>
      </c>
      <c r="C162">
        <v>70.402160285466294</v>
      </c>
      <c r="D162">
        <v>69.781677208732901</v>
      </c>
      <c r="E162">
        <v>74.111874386653582</v>
      </c>
      <c r="F162">
        <v>68.705504863130443</v>
      </c>
      <c r="G162">
        <v>68.01595214356928</v>
      </c>
      <c r="H162">
        <v>70.006096321885792</v>
      </c>
      <c r="I162">
        <v>70.062037222333402</v>
      </c>
      <c r="J162">
        <v>72.808805544231561</v>
      </c>
      <c r="L162">
        <f t="shared" si="30"/>
        <v>70.486763497000396</v>
      </c>
      <c r="M162">
        <f t="shared" si="31"/>
        <v>0.71622568539260323</v>
      </c>
      <c r="P162">
        <f t="shared" si="32"/>
        <v>71.431903960284259</v>
      </c>
      <c r="Q162">
        <f t="shared" si="33"/>
        <v>1.3519037104257541</v>
      </c>
      <c r="S162">
        <f t="shared" si="34"/>
        <v>68.909184442861843</v>
      </c>
      <c r="T162">
        <f t="shared" si="35"/>
        <v>0.58346164998836769</v>
      </c>
      <c r="U162">
        <f t="shared" si="36"/>
        <v>71.435421383282488</v>
      </c>
      <c r="V162">
        <f t="shared" si="37"/>
        <v>1.9422585067625819</v>
      </c>
    </row>
    <row r="163" spans="2:22" x14ac:dyDescent="0.25">
      <c r="B163" t="s">
        <v>4</v>
      </c>
      <c r="C163">
        <v>76.883016684347567</v>
      </c>
      <c r="D163">
        <v>74.862273005509081</v>
      </c>
      <c r="E163">
        <v>81.050049067713445</v>
      </c>
      <c r="F163">
        <v>84.508172064574353</v>
      </c>
      <c r="G163">
        <v>74.815553339980056</v>
      </c>
      <c r="H163">
        <v>77.910993700467372</v>
      </c>
      <c r="I163">
        <v>78.727236341805082</v>
      </c>
      <c r="J163">
        <v>79.922543823889129</v>
      </c>
      <c r="L163">
        <f t="shared" si="30"/>
        <v>78.584979753535748</v>
      </c>
      <c r="M163">
        <f t="shared" si="31"/>
        <v>1.1525448934863312</v>
      </c>
      <c r="P163">
        <f t="shared" si="32"/>
        <v>77.59844625252336</v>
      </c>
      <c r="Q163">
        <f t="shared" si="33"/>
        <v>1.8217228795165756</v>
      </c>
      <c r="S163">
        <f t="shared" si="34"/>
        <v>79.078239701673922</v>
      </c>
      <c r="T163">
        <f t="shared" si="35"/>
        <v>2.8582373271877732</v>
      </c>
      <c r="U163">
        <f t="shared" si="36"/>
        <v>79.324890082847105</v>
      </c>
      <c r="V163">
        <f t="shared" si="37"/>
        <v>0.84521002618464725</v>
      </c>
    </row>
    <row r="164" spans="2:22" x14ac:dyDescent="0.25">
      <c r="B164" t="s">
        <v>5</v>
      </c>
      <c r="C164">
        <v>72.967499276690134</v>
      </c>
      <c r="D164">
        <v>73.291165068353408</v>
      </c>
      <c r="E164">
        <v>82.34543670264965</v>
      </c>
      <c r="F164">
        <v>80.296801363681936</v>
      </c>
      <c r="G164">
        <v>70.34895314057826</v>
      </c>
      <c r="H164">
        <v>75.960170697012799</v>
      </c>
      <c r="I164">
        <v>75.105063037822703</v>
      </c>
      <c r="J164">
        <v>77.109661638809641</v>
      </c>
      <c r="L164">
        <f t="shared" si="30"/>
        <v>75.928093865699807</v>
      </c>
      <c r="M164">
        <f t="shared" si="31"/>
        <v>1.3963455517408996</v>
      </c>
      <c r="P164">
        <f t="shared" si="32"/>
        <v>76.201367015897731</v>
      </c>
      <c r="Q164">
        <f t="shared" si="33"/>
        <v>3.0734553910824389</v>
      </c>
      <c r="S164">
        <f t="shared" si="34"/>
        <v>75.535308400424341</v>
      </c>
      <c r="T164">
        <f t="shared" si="35"/>
        <v>2.8795429061903537</v>
      </c>
      <c r="U164">
        <f t="shared" si="36"/>
        <v>76.107362338316165</v>
      </c>
      <c r="V164">
        <f t="shared" si="37"/>
        <v>1.4174652643149299</v>
      </c>
    </row>
    <row r="165" spans="2:22" x14ac:dyDescent="0.25">
      <c r="B165" t="s">
        <v>6</v>
      </c>
      <c r="C165">
        <v>65.406500144661976</v>
      </c>
      <c r="D165">
        <v>64.180779432768816</v>
      </c>
      <c r="E165">
        <v>71.265947006869496</v>
      </c>
      <c r="F165">
        <v>68.745613155519905</v>
      </c>
      <c r="G165">
        <v>61.455633100697902</v>
      </c>
      <c r="H165">
        <v>62.426336110546643</v>
      </c>
      <c r="I165">
        <v>63.638182909745858</v>
      </c>
      <c r="J165">
        <v>65.735833673053406</v>
      </c>
      <c r="L165">
        <f t="shared" si="30"/>
        <v>65.356853191732995</v>
      </c>
      <c r="M165">
        <f t="shared" si="31"/>
        <v>1.154893319284275</v>
      </c>
      <c r="P165">
        <f t="shared" si="32"/>
        <v>66.951075528100091</v>
      </c>
      <c r="Q165">
        <f t="shared" si="33"/>
        <v>2.1862589603105262</v>
      </c>
      <c r="S165">
        <f t="shared" si="34"/>
        <v>64.209194122254814</v>
      </c>
      <c r="T165">
        <f t="shared" si="35"/>
        <v>2.285453224006103</v>
      </c>
      <c r="U165">
        <f t="shared" si="36"/>
        <v>64.687008291399636</v>
      </c>
      <c r="V165">
        <f t="shared" si="37"/>
        <v>1.4832630792959052</v>
      </c>
    </row>
    <row r="166" spans="2:22" x14ac:dyDescent="0.25">
      <c r="B166" t="s">
        <v>7</v>
      </c>
      <c r="C166">
        <v>70.69148423184491</v>
      </c>
      <c r="D166">
        <v>65.3948173842073</v>
      </c>
      <c r="E166">
        <v>70.893032384690883</v>
      </c>
      <c r="F166">
        <v>63.431264413917575</v>
      </c>
      <c r="G166">
        <v>59.601196410767699</v>
      </c>
      <c r="H166">
        <v>64.946149156675475</v>
      </c>
      <c r="I166">
        <v>61.316790074044427</v>
      </c>
      <c r="J166">
        <v>64.186710150835708</v>
      </c>
      <c r="L166">
        <f t="shared" si="30"/>
        <v>65.057680525872982</v>
      </c>
      <c r="M166">
        <f t="shared" si="31"/>
        <v>1.4210689830420558</v>
      </c>
      <c r="P166">
        <f t="shared" si="32"/>
        <v>68.993111333581027</v>
      </c>
      <c r="Q166">
        <f t="shared" si="33"/>
        <v>1.8000874908416358</v>
      </c>
      <c r="S166">
        <f t="shared" si="34"/>
        <v>62.65953666045359</v>
      </c>
      <c r="T166">
        <f t="shared" si="35"/>
        <v>1.5904719171885959</v>
      </c>
      <c r="U166">
        <f t="shared" si="36"/>
        <v>62.751750112440064</v>
      </c>
      <c r="V166">
        <f t="shared" si="37"/>
        <v>2.0293399477625322</v>
      </c>
    </row>
    <row r="167" spans="2:22" x14ac:dyDescent="0.25">
      <c r="B167" t="s">
        <v>9</v>
      </c>
      <c r="C167">
        <v>72.195968753013787</v>
      </c>
      <c r="D167">
        <v>64.43582942256684</v>
      </c>
      <c r="E167">
        <v>72.188420019627102</v>
      </c>
      <c r="F167">
        <v>65.476787325779583</v>
      </c>
      <c r="G167">
        <v>61.355932203389841</v>
      </c>
      <c r="H167">
        <v>66.409266409266408</v>
      </c>
      <c r="I167">
        <v>63.818290974584748</v>
      </c>
      <c r="J167">
        <v>67.631471667346105</v>
      </c>
      <c r="L167">
        <f t="shared" si="30"/>
        <v>66.68899584694681</v>
      </c>
      <c r="M167">
        <f t="shared" si="31"/>
        <v>1.3677774514487677</v>
      </c>
      <c r="P167">
        <f t="shared" si="32"/>
        <v>69.606739398402581</v>
      </c>
      <c r="Q167">
        <f t="shared" si="33"/>
        <v>2.5854559062501976</v>
      </c>
      <c r="S167">
        <f t="shared" si="34"/>
        <v>64.413995312811949</v>
      </c>
      <c r="T167">
        <f t="shared" si="35"/>
        <v>1.5525454149225817</v>
      </c>
      <c r="U167">
        <f t="shared" si="36"/>
        <v>65.724881320965423</v>
      </c>
      <c r="V167">
        <f t="shared" si="37"/>
        <v>2.6963259257411725</v>
      </c>
    </row>
    <row r="168" spans="2:22" x14ac:dyDescent="0.25">
      <c r="B168" t="s">
        <v>18</v>
      </c>
      <c r="C168">
        <v>100</v>
      </c>
      <c r="D168">
        <v>100</v>
      </c>
      <c r="E168">
        <v>100</v>
      </c>
      <c r="F168">
        <v>100</v>
      </c>
      <c r="G168">
        <v>100</v>
      </c>
      <c r="H168">
        <v>100</v>
      </c>
      <c r="I168">
        <v>100</v>
      </c>
      <c r="J168">
        <v>100</v>
      </c>
      <c r="P168">
        <f t="shared" si="32"/>
        <v>100</v>
      </c>
      <c r="Q168">
        <f t="shared" si="33"/>
        <v>0</v>
      </c>
      <c r="S168">
        <f t="shared" si="34"/>
        <v>100</v>
      </c>
      <c r="T168">
        <f t="shared" si="35"/>
        <v>0</v>
      </c>
    </row>
    <row r="169" spans="2:22" x14ac:dyDescent="0.25">
      <c r="B169" t="s">
        <v>10</v>
      </c>
      <c r="C169">
        <v>67.798244768058638</v>
      </c>
      <c r="D169">
        <v>57.110793715568256</v>
      </c>
      <c r="E169">
        <v>64.749754661432775</v>
      </c>
      <c r="F169">
        <v>59.84157224506167</v>
      </c>
      <c r="G169">
        <v>56.610169491525433</v>
      </c>
      <c r="H169">
        <v>61.410282462914033</v>
      </c>
      <c r="I169">
        <v>56.734040424254552</v>
      </c>
      <c r="J169">
        <v>60.741948634325318</v>
      </c>
      <c r="L169">
        <f t="shared" si="30"/>
        <v>60.624600800392578</v>
      </c>
      <c r="M169">
        <f t="shared" si="31"/>
        <v>1.4225305737541092</v>
      </c>
      <c r="P169">
        <f t="shared" si="32"/>
        <v>63.219597715019887</v>
      </c>
      <c r="Q169">
        <f t="shared" si="33"/>
        <v>3.1786494884010175</v>
      </c>
      <c r="S169">
        <f t="shared" si="34"/>
        <v>59.287341399833714</v>
      </c>
      <c r="T169">
        <f t="shared" si="35"/>
        <v>1.4131112254967579</v>
      </c>
      <c r="U169">
        <f t="shared" si="36"/>
        <v>58.737994529289935</v>
      </c>
      <c r="V169">
        <f t="shared" si="37"/>
        <v>2.834019073714277</v>
      </c>
    </row>
    <row r="170" spans="2:22" x14ac:dyDescent="0.25">
      <c r="B170" t="s">
        <v>11</v>
      </c>
      <c r="C170">
        <v>68.801234448837874</v>
      </c>
      <c r="D170">
        <v>58.661497653540096</v>
      </c>
      <c r="E170">
        <v>64.985279685966646</v>
      </c>
      <c r="F170">
        <v>65.216083425248144</v>
      </c>
      <c r="G170">
        <v>52.642073778664013</v>
      </c>
      <c r="H170">
        <v>55.557813452550306</v>
      </c>
      <c r="I170">
        <v>53.011807084250549</v>
      </c>
      <c r="J170">
        <v>56.706074194863433</v>
      </c>
      <c r="L170">
        <f t="shared" si="30"/>
        <v>59.447732965490133</v>
      </c>
      <c r="M170">
        <f t="shared" si="31"/>
        <v>2.1647779175956265</v>
      </c>
      <c r="P170">
        <f t="shared" si="32"/>
        <v>64.149337262781543</v>
      </c>
      <c r="Q170">
        <f t="shared" si="33"/>
        <v>2.9567812099555919</v>
      </c>
      <c r="S170">
        <f t="shared" si="34"/>
        <v>57.805323552154157</v>
      </c>
      <c r="T170">
        <f t="shared" si="35"/>
        <v>3.799776567289348</v>
      </c>
      <c r="U170">
        <f t="shared" si="36"/>
        <v>54.858940639556991</v>
      </c>
      <c r="V170">
        <f t="shared" si="37"/>
        <v>2.6122413254288039</v>
      </c>
    </row>
  </sheetData>
  <mergeCells count="16">
    <mergeCell ref="O157:Q157"/>
    <mergeCell ref="R157:T157"/>
    <mergeCell ref="U157:V157"/>
    <mergeCell ref="C139:J139"/>
    <mergeCell ref="C156:J156"/>
    <mergeCell ref="O139:V139"/>
    <mergeCell ref="O140:Q140"/>
    <mergeCell ref="R140:T140"/>
    <mergeCell ref="U140:V140"/>
    <mergeCell ref="O156:V156"/>
    <mergeCell ref="C157:E157"/>
    <mergeCell ref="F157:H157"/>
    <mergeCell ref="I157:J157"/>
    <mergeCell ref="C140:E140"/>
    <mergeCell ref="F140:H140"/>
    <mergeCell ref="I140:J1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Eugene Serebryany</dc:creator>
  <cp:lastModifiedBy>Eugene Serebryany</cp:lastModifiedBy>
  <dcterms:created xsi:type="dcterms:W3CDTF">2020-07-07T19:18:00Z</dcterms:created>
  <dcterms:modified xsi:type="dcterms:W3CDTF">2022-01-13T18:03:52Z</dcterms:modified>
</cp:coreProperties>
</file>