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Raw data/"/>
    </mc:Choice>
  </mc:AlternateContent>
  <xr:revisionPtr revIDLastSave="847" documentId="8_{B02FF51F-D108-419D-931F-93428F2739E3}" xr6:coauthVersionLast="47" xr6:coauthVersionMax="47" xr10:uidLastSave="{B65BA1EB-76F7-4486-8D85-1CFC340DFEC8}"/>
  <bookViews>
    <workbookView xWindow="-120" yWindow="-120" windowWidth="25440" windowHeight="15390" xr2:uid="{461604A6-57B3-40E9-9290-106E15A40C53}"/>
  </bookViews>
  <sheets>
    <sheet name="Fig1B" sheetId="1" r:id="rId1"/>
    <sheet name="Fig1E" sheetId="2" r:id="rId2"/>
    <sheet name="Fig1H and 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0" i="1" l="1"/>
  <c r="P71" i="1"/>
  <c r="P72" i="1"/>
  <c r="P69" i="1"/>
  <c r="P64" i="1"/>
  <c r="P63" i="1"/>
  <c r="P62" i="1"/>
  <c r="P61" i="1"/>
  <c r="P9" i="1"/>
  <c r="P8" i="1"/>
  <c r="P7" i="1"/>
  <c r="P6" i="1"/>
  <c r="H130" i="1"/>
  <c r="I130" i="1" s="1"/>
  <c r="H123" i="1"/>
  <c r="I123" i="1" s="1"/>
  <c r="H114" i="1"/>
  <c r="H107" i="1"/>
  <c r="I107" i="1" s="1"/>
  <c r="H106" i="1"/>
  <c r="I106" i="1" s="1"/>
  <c r="H84" i="1"/>
  <c r="I84" i="1" s="1"/>
  <c r="H69" i="1"/>
  <c r="I69" i="1" s="1"/>
  <c r="H68" i="1"/>
  <c r="I68" i="1" s="1"/>
  <c r="G59" i="1"/>
  <c r="H71" i="1" s="1"/>
  <c r="I71" i="1" s="1"/>
  <c r="G62" i="1"/>
  <c r="H75" i="1" s="1"/>
  <c r="I75" i="1" s="1"/>
  <c r="G78" i="1"/>
  <c r="H90" i="1" s="1"/>
  <c r="I90" i="1" s="1"/>
  <c r="G81" i="1"/>
  <c r="H94" i="1" s="1"/>
  <c r="I94" i="1" s="1"/>
  <c r="G97" i="1"/>
  <c r="H105" i="1" s="1"/>
  <c r="I105" i="1" s="1"/>
  <c r="G100" i="1"/>
  <c r="H112" i="1" s="1"/>
  <c r="I112" i="1" s="1"/>
  <c r="G116" i="1"/>
  <c r="H129" i="1" s="1"/>
  <c r="I129" i="1" s="1"/>
  <c r="G119" i="1"/>
  <c r="H133" i="1" s="1"/>
  <c r="I133" i="1" s="1"/>
  <c r="I114" i="1"/>
  <c r="H36" i="1"/>
  <c r="I36" i="1" s="1"/>
  <c r="H14" i="1"/>
  <c r="I14" i="1" s="1"/>
  <c r="G4" i="1"/>
  <c r="H11" i="1" s="1"/>
  <c r="I11" i="1" s="1"/>
  <c r="G7" i="1"/>
  <c r="H13" i="1" s="1"/>
  <c r="I13" i="1" s="1"/>
  <c r="G46" i="1"/>
  <c r="H53" i="1" s="1"/>
  <c r="I53" i="1" s="1"/>
  <c r="G43" i="1"/>
  <c r="H49" i="1" s="1"/>
  <c r="I49" i="1" s="1"/>
  <c r="G33" i="1"/>
  <c r="H41" i="1" s="1"/>
  <c r="I41" i="1" s="1"/>
  <c r="G30" i="1"/>
  <c r="H38" i="1" s="1"/>
  <c r="I38" i="1" s="1"/>
  <c r="G20" i="1"/>
  <c r="H27" i="1" s="1"/>
  <c r="I27" i="1" s="1"/>
  <c r="G17" i="1"/>
  <c r="H23" i="1" s="1"/>
  <c r="I23" i="1" s="1"/>
  <c r="H87" i="1" l="1"/>
  <c r="I87" i="1" s="1"/>
  <c r="H91" i="1"/>
  <c r="I91" i="1" s="1"/>
  <c r="J90" i="1" s="1"/>
  <c r="H124" i="1"/>
  <c r="I124" i="1" s="1"/>
  <c r="J112" i="1"/>
  <c r="H76" i="1"/>
  <c r="I76" i="1" s="1"/>
  <c r="H92" i="1"/>
  <c r="I92" i="1" s="1"/>
  <c r="H113" i="1"/>
  <c r="I113" i="1" s="1"/>
  <c r="H126" i="1"/>
  <c r="I126" i="1" s="1"/>
  <c r="H95" i="1"/>
  <c r="I95" i="1" s="1"/>
  <c r="H72" i="1"/>
  <c r="I72" i="1" s="1"/>
  <c r="H15" i="1"/>
  <c r="I15" i="1" s="1"/>
  <c r="H73" i="1"/>
  <c r="I73" i="1" s="1"/>
  <c r="H103" i="1"/>
  <c r="I103" i="1" s="1"/>
  <c r="H24" i="1"/>
  <c r="I24" i="1" s="1"/>
  <c r="H50" i="1"/>
  <c r="I50" i="1" s="1"/>
  <c r="H66" i="1"/>
  <c r="I66" i="1" s="1"/>
  <c r="H70" i="1"/>
  <c r="I70" i="1" s="1"/>
  <c r="J68" i="1" s="1"/>
  <c r="H74" i="1"/>
  <c r="I74" i="1" s="1"/>
  <c r="J74" i="1" s="1"/>
  <c r="H85" i="1"/>
  <c r="I85" i="1" s="1"/>
  <c r="H89" i="1"/>
  <c r="I89" i="1" s="1"/>
  <c r="H93" i="1"/>
  <c r="I93" i="1" s="1"/>
  <c r="J93" i="1" s="1"/>
  <c r="H104" i="1"/>
  <c r="I104" i="1" s="1"/>
  <c r="H111" i="1"/>
  <c r="I111" i="1" s="1"/>
  <c r="J109" i="1" s="1"/>
  <c r="K109" i="1" s="1"/>
  <c r="H128" i="1"/>
  <c r="I128" i="1" s="1"/>
  <c r="J128" i="1" s="1"/>
  <c r="H132" i="1"/>
  <c r="I132" i="1" s="1"/>
  <c r="H109" i="1"/>
  <c r="I109" i="1" s="1"/>
  <c r="H37" i="1"/>
  <c r="I37" i="1" s="1"/>
  <c r="J36" i="1" s="1"/>
  <c r="H65" i="1"/>
  <c r="I65" i="1" s="1"/>
  <c r="J65" i="1" s="1"/>
  <c r="H88" i="1"/>
  <c r="I88" i="1" s="1"/>
  <c r="H110" i="1"/>
  <c r="I110" i="1" s="1"/>
  <c r="H125" i="1"/>
  <c r="I125" i="1" s="1"/>
  <c r="H131" i="1"/>
  <c r="I131" i="1" s="1"/>
  <c r="H28" i="1"/>
  <c r="I28" i="1" s="1"/>
  <c r="H54" i="1"/>
  <c r="I54" i="1" s="1"/>
  <c r="H67" i="1"/>
  <c r="I67" i="1" s="1"/>
  <c r="H86" i="1"/>
  <c r="I86" i="1" s="1"/>
  <c r="J84" i="1" s="1"/>
  <c r="H108" i="1"/>
  <c r="I108" i="1" s="1"/>
  <c r="H122" i="1"/>
  <c r="I122" i="1" s="1"/>
  <c r="H127" i="1"/>
  <c r="I127" i="1" s="1"/>
  <c r="J125" i="1"/>
  <c r="J106" i="1"/>
  <c r="H12" i="1"/>
  <c r="I12" i="1" s="1"/>
  <c r="H39" i="1"/>
  <c r="I39" i="1" s="1"/>
  <c r="H25" i="1"/>
  <c r="I25" i="1" s="1"/>
  <c r="H40" i="1"/>
  <c r="I40" i="1" s="1"/>
  <c r="H51" i="1"/>
  <c r="I51" i="1" s="1"/>
  <c r="H10" i="1"/>
  <c r="I10" i="1" s="1"/>
  <c r="H26" i="1"/>
  <c r="I26" i="1" s="1"/>
  <c r="J26" i="1" s="1"/>
  <c r="H52" i="1"/>
  <c r="I52" i="1" s="1"/>
  <c r="J13" i="1"/>
  <c r="J10" i="1"/>
  <c r="J49" i="1" l="1"/>
  <c r="J122" i="1"/>
  <c r="K71" i="1"/>
  <c r="J23" i="1"/>
  <c r="J71" i="1"/>
  <c r="J87" i="1"/>
  <c r="K84" i="1" s="1"/>
  <c r="J131" i="1"/>
  <c r="K128" i="1" s="1"/>
  <c r="K65" i="1"/>
  <c r="J103" i="1"/>
  <c r="K103" i="1" s="1"/>
  <c r="K122" i="1"/>
  <c r="K90" i="1"/>
  <c r="J52" i="1"/>
  <c r="K49" i="1" s="1"/>
  <c r="J39" i="1"/>
  <c r="K36" i="1" s="1"/>
  <c r="K10" i="1"/>
  <c r="K23" i="1"/>
  <c r="G5" i="3" l="1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H83" i="3"/>
  <c r="G83" i="3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48" i="2"/>
  <c r="F47" i="2"/>
  <c r="F46" i="2"/>
  <c r="F45" i="2"/>
  <c r="F44" i="2"/>
  <c r="F43" i="2"/>
  <c r="F42" i="2"/>
  <c r="F41" i="2"/>
  <c r="F40" i="2"/>
  <c r="F36" i="2"/>
  <c r="F35" i="2"/>
  <c r="F34" i="2"/>
  <c r="F33" i="2"/>
  <c r="F32" i="2"/>
  <c r="F31" i="2"/>
  <c r="F30" i="2"/>
  <c r="F29" i="2"/>
  <c r="F28" i="2"/>
  <c r="F27" i="2"/>
  <c r="F26" i="2"/>
  <c r="F25" i="2"/>
  <c r="F21" i="2"/>
  <c r="F20" i="2"/>
  <c r="F19" i="2"/>
  <c r="F18" i="2"/>
  <c r="F17" i="2"/>
  <c r="F16" i="2"/>
  <c r="F15" i="2"/>
  <c r="F14" i="2"/>
  <c r="F13" i="2"/>
  <c r="F12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<sst xmlns="http://schemas.openxmlformats.org/spreadsheetml/2006/main" count="629" uniqueCount="191">
  <si>
    <t>Fig1B</t>
  </si>
  <si>
    <t>Biological Replicate</t>
  </si>
  <si>
    <t>Position</t>
  </si>
  <si>
    <t>Gene Name</t>
  </si>
  <si>
    <t>Sample Name</t>
  </si>
  <si>
    <t>Cq values</t>
  </si>
  <si>
    <r>
      <t>Average Cq values House keeping gene (</t>
    </r>
    <r>
      <rPr>
        <i/>
        <sz val="11"/>
        <color theme="1"/>
        <rFont val="Calibri"/>
        <family val="2"/>
        <scheme val="minor"/>
      </rPr>
      <t>ef1a</t>
    </r>
    <r>
      <rPr>
        <sz val="11"/>
        <color theme="1"/>
        <rFont val="Calibri"/>
        <family val="2"/>
        <scheme val="minor"/>
      </rPr>
      <t>)</t>
    </r>
  </si>
  <si>
    <t>dCq</t>
  </si>
  <si>
    <t>Log2(-dCq)*100</t>
  </si>
  <si>
    <t>geoMean</t>
  </si>
  <si>
    <t>Relative Fold Change</t>
  </si>
  <si>
    <t>bglap</t>
  </si>
  <si>
    <t xml:space="preserve">A1      </t>
  </si>
  <si>
    <t xml:space="preserve">Ef1a       </t>
  </si>
  <si>
    <t>Uncut (0hpa) 1</t>
  </si>
  <si>
    <r>
      <t xml:space="preserve">Summary </t>
    </r>
    <r>
      <rPr>
        <i/>
        <sz val="11"/>
        <color theme="1"/>
        <rFont val="Calibri"/>
        <family val="2"/>
        <scheme val="minor"/>
      </rPr>
      <t>bglap</t>
    </r>
    <r>
      <rPr>
        <sz val="11"/>
        <color theme="1"/>
        <rFont val="Calibri"/>
        <family val="2"/>
        <scheme val="minor"/>
      </rPr>
      <t xml:space="preserve"> relative fold change</t>
    </r>
  </si>
  <si>
    <t xml:space="preserve">A2      </t>
  </si>
  <si>
    <t>Uncut (0hpa)</t>
  </si>
  <si>
    <t>6hpa</t>
  </si>
  <si>
    <t>Fold Change</t>
  </si>
  <si>
    <t xml:space="preserve">A3      </t>
  </si>
  <si>
    <t xml:space="preserve">Uncut (0hpa) 1  </t>
  </si>
  <si>
    <t>Biological Rep 1</t>
  </si>
  <si>
    <t xml:space="preserve">A4      </t>
  </si>
  <si>
    <t xml:space="preserve">6hpa 1   </t>
  </si>
  <si>
    <t>Biological Rep 2</t>
  </si>
  <si>
    <t xml:space="preserve">A5      </t>
  </si>
  <si>
    <t>Biological Rep 3</t>
  </si>
  <si>
    <t xml:space="preserve">A6      </t>
  </si>
  <si>
    <t>Biological Rep 4</t>
  </si>
  <si>
    <t xml:space="preserve">C1      </t>
  </si>
  <si>
    <t xml:space="preserve">C2      </t>
  </si>
  <si>
    <t xml:space="preserve">C3      </t>
  </si>
  <si>
    <t xml:space="preserve">C4      </t>
  </si>
  <si>
    <t xml:space="preserve">C5      </t>
  </si>
  <si>
    <t xml:space="preserve">C6      </t>
  </si>
  <si>
    <t xml:space="preserve">A7      </t>
  </si>
  <si>
    <t xml:space="preserve">Uncut (0hpa) 2  </t>
  </si>
  <si>
    <t xml:space="preserve">A8      </t>
  </si>
  <si>
    <t xml:space="preserve">A9      </t>
  </si>
  <si>
    <t xml:space="preserve">A10     </t>
  </si>
  <si>
    <t xml:space="preserve">6hpa 2   </t>
  </si>
  <si>
    <t xml:space="preserve">A11     </t>
  </si>
  <si>
    <t xml:space="preserve">A12     </t>
  </si>
  <si>
    <t xml:space="preserve">C7      </t>
  </si>
  <si>
    <t xml:space="preserve">C8      </t>
  </si>
  <si>
    <t xml:space="preserve">C9      </t>
  </si>
  <si>
    <t xml:space="preserve">C10     </t>
  </si>
  <si>
    <t xml:space="preserve">C11     </t>
  </si>
  <si>
    <t xml:space="preserve">C12     </t>
  </si>
  <si>
    <t xml:space="preserve">E1      </t>
  </si>
  <si>
    <t xml:space="preserve">Uncut (0hpa) 3  </t>
  </si>
  <si>
    <t xml:space="preserve">E2      </t>
  </si>
  <si>
    <t xml:space="preserve">E3      </t>
  </si>
  <si>
    <t xml:space="preserve">E4      </t>
  </si>
  <si>
    <t xml:space="preserve">6hpa 3   </t>
  </si>
  <si>
    <t xml:space="preserve">E5      </t>
  </si>
  <si>
    <t xml:space="preserve">E6      </t>
  </si>
  <si>
    <t xml:space="preserve">G1      </t>
  </si>
  <si>
    <t xml:space="preserve">G2      </t>
  </si>
  <si>
    <t xml:space="preserve">G3      </t>
  </si>
  <si>
    <t xml:space="preserve">G4      </t>
  </si>
  <si>
    <t xml:space="preserve">G5      </t>
  </si>
  <si>
    <t xml:space="preserve">G6      </t>
  </si>
  <si>
    <t xml:space="preserve">E7      </t>
  </si>
  <si>
    <t xml:space="preserve">Uncut (0hpa) 4  </t>
  </si>
  <si>
    <t xml:space="preserve">E8      </t>
  </si>
  <si>
    <t xml:space="preserve">E9      </t>
  </si>
  <si>
    <t xml:space="preserve">E10     </t>
  </si>
  <si>
    <t xml:space="preserve">6hpa 4   </t>
  </si>
  <si>
    <t xml:space="preserve">E11     </t>
  </si>
  <si>
    <t xml:space="preserve">E12     </t>
  </si>
  <si>
    <t xml:space="preserve">G7      </t>
  </si>
  <si>
    <t xml:space="preserve">G8      </t>
  </si>
  <si>
    <t xml:space="preserve">G9      </t>
  </si>
  <si>
    <t xml:space="preserve">G10     </t>
  </si>
  <si>
    <t xml:space="preserve">G11     </t>
  </si>
  <si>
    <t xml:space="preserve">G12     </t>
  </si>
  <si>
    <t>Runx2a and runx2b</t>
  </si>
  <si>
    <t xml:space="preserve">Uncut1   </t>
  </si>
  <si>
    <r>
      <t xml:space="preserve">Summary </t>
    </r>
    <r>
      <rPr>
        <i/>
        <sz val="11"/>
        <color theme="1"/>
        <rFont val="Calibri"/>
        <family val="2"/>
        <scheme val="minor"/>
      </rPr>
      <t>Runx2a</t>
    </r>
    <r>
      <rPr>
        <sz val="11"/>
        <color theme="1"/>
        <rFont val="Calibri"/>
        <family val="2"/>
        <scheme val="minor"/>
      </rPr>
      <t xml:space="preserve"> relative fold change</t>
    </r>
  </si>
  <si>
    <t xml:space="preserve">B1      </t>
  </si>
  <si>
    <t xml:space="preserve">Runx2a     </t>
  </si>
  <si>
    <t xml:space="preserve">B2      </t>
  </si>
  <si>
    <t xml:space="preserve">B3      </t>
  </si>
  <si>
    <r>
      <t xml:space="preserve">Summary </t>
    </r>
    <r>
      <rPr>
        <i/>
        <sz val="11"/>
        <color theme="1"/>
        <rFont val="Calibri"/>
        <family val="2"/>
        <scheme val="minor"/>
      </rPr>
      <t>Runx2b</t>
    </r>
    <r>
      <rPr>
        <sz val="11"/>
        <color theme="1"/>
        <rFont val="Calibri"/>
        <family val="2"/>
        <scheme val="minor"/>
      </rPr>
      <t xml:space="preserve"> relative fold change</t>
    </r>
  </si>
  <si>
    <t xml:space="preserve">B4      </t>
  </si>
  <si>
    <t xml:space="preserve">B5      </t>
  </si>
  <si>
    <t xml:space="preserve">B6      </t>
  </si>
  <si>
    <t xml:space="preserve">Runx2b     </t>
  </si>
  <si>
    <t xml:space="preserve">Uncut 2  </t>
  </si>
  <si>
    <t xml:space="preserve">B7      </t>
  </si>
  <si>
    <t xml:space="preserve">B8      </t>
  </si>
  <si>
    <t xml:space="preserve">B9      </t>
  </si>
  <si>
    <t xml:space="preserve">B10     </t>
  </si>
  <si>
    <t xml:space="preserve">B11     </t>
  </si>
  <si>
    <t xml:space="preserve">B12     </t>
  </si>
  <si>
    <t xml:space="preserve">Uncut 3  </t>
  </si>
  <si>
    <t xml:space="preserve">F1      </t>
  </si>
  <si>
    <t xml:space="preserve">F2      </t>
  </si>
  <si>
    <t xml:space="preserve">F3      </t>
  </si>
  <si>
    <t xml:space="preserve">F4      </t>
  </si>
  <si>
    <t xml:space="preserve">F5      </t>
  </si>
  <si>
    <t xml:space="preserve">F6      </t>
  </si>
  <si>
    <t xml:space="preserve">Uncut 4  </t>
  </si>
  <si>
    <t xml:space="preserve">F7      </t>
  </si>
  <si>
    <t xml:space="preserve">F8      </t>
  </si>
  <si>
    <t xml:space="preserve">F9      </t>
  </si>
  <si>
    <t xml:space="preserve">F10     </t>
  </si>
  <si>
    <t xml:space="preserve">F11     </t>
  </si>
  <si>
    <t xml:space="preserve">F12     </t>
  </si>
  <si>
    <t>Time-point analysed</t>
  </si>
  <si>
    <t>Number of fish</t>
  </si>
  <si>
    <t>Fin Cryosection Internal reference (File name)</t>
  </si>
  <si>
    <t>Total osteoblast (Runx2+Bglap+) number</t>
  </si>
  <si>
    <t>Total number of Runx2+Bglap+ PCNA+ osteoblasts</t>
  </si>
  <si>
    <t>% of proliferating osteoblasts</t>
  </si>
  <si>
    <t xml:space="preserve">uncut </t>
  </si>
  <si>
    <t>Experiment #1</t>
  </si>
  <si>
    <t>a1</t>
  </si>
  <si>
    <t xml:space="preserve">Fig1E 0hpa Column </t>
  </si>
  <si>
    <t>b1</t>
  </si>
  <si>
    <t>c1</t>
  </si>
  <si>
    <t>d1</t>
  </si>
  <si>
    <t>e1</t>
  </si>
  <si>
    <t>f1</t>
  </si>
  <si>
    <t xml:space="preserve">Fig1E 6hpa Column </t>
  </si>
  <si>
    <t>g1</t>
  </si>
  <si>
    <t>Experiment #2</t>
  </si>
  <si>
    <t xml:space="preserve">12hpa </t>
  </si>
  <si>
    <t xml:space="preserve">Fig1E 12hpa Column </t>
  </si>
  <si>
    <t>18hpa</t>
  </si>
  <si>
    <t xml:space="preserve">Fig1E 18hpa Column </t>
  </si>
  <si>
    <t xml:space="preserve">24hpa </t>
  </si>
  <si>
    <t xml:space="preserve">Fig1E 24hpa Column </t>
  </si>
  <si>
    <t xml:space="preserve">Fig1H 0hpa Column </t>
  </si>
  <si>
    <t xml:space="preserve">Fig1I 0hpa Column </t>
  </si>
  <si>
    <t>Time-point</t>
  </si>
  <si>
    <t xml:space="preserve">Number of Fish </t>
  </si>
  <si>
    <t>Fin area</t>
  </si>
  <si>
    <t>Number of Runx2+Bglap+</t>
  </si>
  <si>
    <t>Number of Runx2+Blglap-</t>
  </si>
  <si>
    <t>Number of Runx2+Bglap+ cells per 100um2</t>
  </si>
  <si>
    <t>Runx2+Bglap- cells per 100um2</t>
  </si>
  <si>
    <t>0hpa</t>
  </si>
  <si>
    <t>#1</t>
  </si>
  <si>
    <t>uncut 40x zoom 0.6 a1</t>
  </si>
  <si>
    <t>uncut 40x zoom 0.6 b1</t>
  </si>
  <si>
    <t>uncut 40x zoom 0.6 c1</t>
  </si>
  <si>
    <t>#2</t>
  </si>
  <si>
    <t>#3</t>
  </si>
  <si>
    <t>#4</t>
  </si>
  <si>
    <t>#5</t>
  </si>
  <si>
    <t>uncut 40x 0.8 zoom a1</t>
  </si>
  <si>
    <t>uncut 40x 0.8 zoom b1</t>
  </si>
  <si>
    <t>uncut 40x 0,8x a1</t>
  </si>
  <si>
    <t>uncut 40x 0,8x b1</t>
  </si>
  <si>
    <t>uncut 40x 0,8x d1</t>
  </si>
  <si>
    <t>uncut 40x 0,8x g1</t>
  </si>
  <si>
    <t>uncut 40x 0,8x e1</t>
  </si>
  <si>
    <t>uncut 40x 0,8x c1</t>
  </si>
  <si>
    <t>uncut 40x 0,8x f1</t>
  </si>
  <si>
    <t xml:space="preserve">Fig1H 12hpa Column </t>
  </si>
  <si>
    <t xml:space="preserve">Fig1I 12hpa Column </t>
  </si>
  <si>
    <t>12 hpa</t>
  </si>
  <si>
    <t>12hpa 40x 0.6 zoom c1</t>
  </si>
  <si>
    <t>12hpa 40x 0.8 zoom a1</t>
  </si>
  <si>
    <t>12hpa 40x 0.8 zoom b1</t>
  </si>
  <si>
    <t>12hpa 40x 0.8 zoom d1</t>
  </si>
  <si>
    <t>12hpa 40x zoom 0.6 b1</t>
  </si>
  <si>
    <t>12hpa 40x zoom 0.6 c1</t>
  </si>
  <si>
    <t>12hpa 40x zoom 0.6 d1</t>
  </si>
  <si>
    <t>12hpa 40x zoom 0.6 a1</t>
  </si>
  <si>
    <t>#6</t>
  </si>
  <si>
    <t>12hpa 40x 0.8 zoom c1</t>
  </si>
  <si>
    <t>12hpa 40x 0.8 zoom e1</t>
  </si>
  <si>
    <t>12hpa 40x 0.6 zoom a1</t>
  </si>
  <si>
    <t>12hpa 40x 0.6 zoom b1</t>
  </si>
  <si>
    <t xml:space="preserve">Fig1H 24hpa Column </t>
  </si>
  <si>
    <t xml:space="preserve">Fig1I 24hpa Column </t>
  </si>
  <si>
    <t>24 hpa</t>
  </si>
  <si>
    <t>24hpa 40x zoom 0.6 a1</t>
  </si>
  <si>
    <t>24hpa 40x zoom 0.6 b1</t>
  </si>
  <si>
    <t>24hpa 40x zoom 0.6 c1</t>
  </si>
  <si>
    <t>24hpa 40x zoom 0.6 d1</t>
  </si>
  <si>
    <t>24hpa 40x zoom 0.6 1</t>
  </si>
  <si>
    <t>24hpa 40x 0.6 zoom a1</t>
  </si>
  <si>
    <t>24hpa 40x 0.8 zoom c1</t>
  </si>
  <si>
    <t>24hpa 40x 0.8 zoom d1</t>
  </si>
  <si>
    <t>24hpa 40x 0.6 zoom b1</t>
  </si>
  <si>
    <t xml:space="preserve">24hpa 40x 0.6 zoom c1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</si>
</sst>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1"/>
    <xf numFmtId="3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/>
    <xf numFmtId="0" fontId="1" fillId="2" borderId="2" xfId="1" applyBorder="1"/>
    <xf numFmtId="0" fontId="1" fillId="2" borderId="0" xfId="1" applyBorder="1"/>
    <xf numFmtId="0" fontId="0" fillId="0" borderId="7" xfId="0" applyBorder="1"/>
    <xf numFmtId="0" fontId="1" fillId="2" borderId="7" xfId="1" applyBorder="1"/>
    <xf numFmtId="0" fontId="2" fillId="0" borderId="0" xfId="0" applyFont="1"/>
    <xf numFmtId="0" fontId="1" fillId="2" borderId="3" xfId="1" applyBorder="1"/>
    <xf numFmtId="0" fontId="1" fillId="2" borderId="5" xfId="1" applyBorder="1"/>
    <xf numFmtId="0" fontId="1" fillId="2" borderId="8" xfId="1" applyBorder="1"/>
    <xf numFmtId="3" fontId="0" fillId="0" borderId="2" xfId="0" applyNumberFormat="1" applyBorder="1"/>
    <xf numFmtId="3" fontId="0" fillId="0" borderId="7" xfId="0" applyNumberFormat="1" applyBorder="1"/>
    <xf numFmtId="0" fontId="4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5" xfId="0" applyBorder="1"/>
    <xf numFmtId="0" fontId="5" fillId="0" borderId="0" xfId="0" applyFont="1"/>
    <xf numFmtId="0" fontId="4" fillId="0" borderId="7" xfId="0" applyFont="1" applyBorder="1"/>
    <xf numFmtId="0" fontId="0" fillId="0" borderId="8" xfId="0" applyBorder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0" xfId="0" applyFont="1"/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6C71-71EC-4065-BD5D-FE45DB6931E5}">
  <dimension ref="A2:R133"/>
  <sheetViews>
    <sheetView tabSelected="1" topLeftCell="B1" zoomScale="70" zoomScaleNormal="70" workbookViewId="0">
      <selection activeCell="P10" sqref="P10"/>
    </sheetView>
  </sheetViews>
  <sheetFormatPr defaultRowHeight="15"/>
  <cols>
    <col min="1" max="1" width="18.85546875" bestFit="1" customWidth="1"/>
    <col min="2" max="2" width="19.5703125" customWidth="1"/>
    <col min="3" max="3" width="14.42578125" bestFit="1" customWidth="1"/>
    <col min="4" max="4" width="45.7109375" bestFit="1" customWidth="1"/>
    <col min="5" max="5" width="30.5703125" bestFit="1" customWidth="1"/>
    <col min="6" max="6" width="26.140625" bestFit="1" customWidth="1"/>
    <col min="7" max="7" width="46.42578125" bestFit="1" customWidth="1"/>
    <col min="8" max="8" width="18.28515625" bestFit="1" customWidth="1"/>
    <col min="9" max="9" width="14.7109375" bestFit="1" customWidth="1"/>
    <col min="10" max="10" width="14.85546875" bestFit="1" customWidth="1"/>
    <col min="11" max="11" width="21.7109375" bestFit="1" customWidth="1"/>
    <col min="13" max="13" width="35.42578125" bestFit="1" customWidth="1"/>
    <col min="14" max="14" width="12.28515625" bestFit="1" customWidth="1"/>
    <col min="16" max="16" width="12" bestFit="1" customWidth="1"/>
  </cols>
  <sheetData>
    <row r="2" spans="1:16">
      <c r="K2" s="25" t="s">
        <v>0</v>
      </c>
    </row>
    <row r="3" spans="1:16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6">
      <c r="A4" s="28" t="s">
        <v>11</v>
      </c>
      <c r="B4" s="31">
        <v>1</v>
      </c>
      <c r="C4" s="6" t="s">
        <v>12</v>
      </c>
      <c r="D4" s="18" t="s">
        <v>13</v>
      </c>
      <c r="E4" s="6" t="s">
        <v>14</v>
      </c>
      <c r="F4" s="6">
        <v>17.55</v>
      </c>
      <c r="G4" s="31">
        <f>AVERAGE(F4:F6)</f>
        <v>17.47</v>
      </c>
      <c r="H4" s="6"/>
      <c r="I4" s="6"/>
      <c r="J4" s="6"/>
      <c r="K4" s="19"/>
      <c r="M4" t="s">
        <v>15</v>
      </c>
    </row>
    <row r="5" spans="1:16">
      <c r="A5" s="29"/>
      <c r="B5" s="32"/>
      <c r="C5" t="s">
        <v>16</v>
      </c>
      <c r="D5" s="17" t="s">
        <v>13</v>
      </c>
      <c r="E5" t="s">
        <v>14</v>
      </c>
      <c r="F5">
        <v>17.37</v>
      </c>
      <c r="G5" s="32"/>
      <c r="K5" s="20"/>
      <c r="N5" t="s">
        <v>17</v>
      </c>
      <c r="O5" t="s">
        <v>18</v>
      </c>
      <c r="P5" t="s">
        <v>19</v>
      </c>
    </row>
    <row r="6" spans="1:16">
      <c r="A6" s="29"/>
      <c r="B6" s="32"/>
      <c r="C6" t="s">
        <v>20</v>
      </c>
      <c r="D6" s="17" t="s">
        <v>13</v>
      </c>
      <c r="E6" t="s">
        <v>21</v>
      </c>
      <c r="F6">
        <v>17.489999999999998</v>
      </c>
      <c r="G6" s="32"/>
      <c r="K6" s="20"/>
      <c r="M6" t="s">
        <v>22</v>
      </c>
      <c r="N6">
        <v>2.0293893948798523E-2</v>
      </c>
      <c r="O6">
        <v>6.787939977001156E-3</v>
      </c>
      <c r="P6" s="2">
        <f>O6/N6</f>
        <v>0.33448188869652729</v>
      </c>
    </row>
    <row r="7" spans="1:16">
      <c r="A7" s="29"/>
      <c r="B7" s="32"/>
      <c r="C7" t="s">
        <v>23</v>
      </c>
      <c r="D7" s="17" t="s">
        <v>13</v>
      </c>
      <c r="E7" t="s">
        <v>24</v>
      </c>
      <c r="F7">
        <v>17.98</v>
      </c>
      <c r="G7" s="32">
        <f>AVERAGE(F7:F9)</f>
        <v>18.069999999999997</v>
      </c>
      <c r="K7" s="20"/>
      <c r="M7" t="s">
        <v>25</v>
      </c>
      <c r="N7">
        <v>0.16011601531059977</v>
      </c>
      <c r="O7">
        <v>3.7262187718763697E-2</v>
      </c>
      <c r="P7" s="2">
        <f>O7/N7</f>
        <v>0.23271992902446978</v>
      </c>
    </row>
    <row r="8" spans="1:16">
      <c r="A8" s="29"/>
      <c r="B8" s="32"/>
      <c r="C8" t="s">
        <v>26</v>
      </c>
      <c r="D8" s="17" t="s">
        <v>13</v>
      </c>
      <c r="E8" t="s">
        <v>24</v>
      </c>
      <c r="F8">
        <v>18.18</v>
      </c>
      <c r="G8" s="32"/>
      <c r="K8" s="20"/>
      <c r="M8" t="s">
        <v>27</v>
      </c>
      <c r="N8">
        <v>0.14397160325108405</v>
      </c>
      <c r="O8">
        <v>6.5027308565523287E-2</v>
      </c>
      <c r="P8" s="2">
        <f>O8/N8</f>
        <v>0.45166760039559162</v>
      </c>
    </row>
    <row r="9" spans="1:16">
      <c r="A9" s="29"/>
      <c r="B9" s="32"/>
      <c r="C9" t="s">
        <v>28</v>
      </c>
      <c r="D9" s="17" t="s">
        <v>13</v>
      </c>
      <c r="E9" t="s">
        <v>24</v>
      </c>
      <c r="F9">
        <v>18.05</v>
      </c>
      <c r="G9" s="32"/>
      <c r="K9" s="26"/>
      <c r="M9" t="s">
        <v>29</v>
      </c>
      <c r="N9">
        <v>0.10835639375662533</v>
      </c>
      <c r="O9">
        <v>3.5008673047261386E-2</v>
      </c>
      <c r="P9" s="2">
        <f>O9/N9</f>
        <v>0.32308820765937329</v>
      </c>
    </row>
    <row r="10" spans="1:16">
      <c r="A10" s="29"/>
      <c r="B10" s="32"/>
      <c r="C10" t="s">
        <v>30</v>
      </c>
      <c r="D10" s="17" t="s">
        <v>11</v>
      </c>
      <c r="E10" t="s">
        <v>21</v>
      </c>
      <c r="F10">
        <v>29.68</v>
      </c>
      <c r="H10">
        <f>F10-G4</f>
        <v>12.21</v>
      </c>
      <c r="I10">
        <f t="shared" ref="I10:I15" si="0">2^(-H10)*100</f>
        <v>2.1106865998727166E-2</v>
      </c>
      <c r="J10" s="21">
        <f t="shared" ref="J10" si="1">GEOMEAN(I10:I12)</f>
        <v>2.0293893948798523E-2</v>
      </c>
      <c r="K10" s="13">
        <f>J13/J10</f>
        <v>0.33448188869652729</v>
      </c>
    </row>
    <row r="11" spans="1:16">
      <c r="A11" s="29"/>
      <c r="B11" s="32"/>
      <c r="C11" t="s">
        <v>31</v>
      </c>
      <c r="D11" s="17" t="s">
        <v>11</v>
      </c>
      <c r="E11" t="s">
        <v>21</v>
      </c>
      <c r="F11">
        <v>29.71</v>
      </c>
      <c r="H11">
        <f>F11-G4</f>
        <v>12.240000000000002</v>
      </c>
      <c r="I11">
        <f t="shared" si="0"/>
        <v>2.0672492977600754E-2</v>
      </c>
      <c r="K11" s="20"/>
    </row>
    <row r="12" spans="1:16">
      <c r="A12" s="29"/>
      <c r="B12" s="32"/>
      <c r="C12" t="s">
        <v>32</v>
      </c>
      <c r="D12" s="17" t="s">
        <v>11</v>
      </c>
      <c r="E12" t="s">
        <v>21</v>
      </c>
      <c r="F12">
        <v>29.82</v>
      </c>
      <c r="H12">
        <f>F12-G4</f>
        <v>12.350000000000001</v>
      </c>
      <c r="I12">
        <f t="shared" si="0"/>
        <v>1.9154885202557381E-2</v>
      </c>
      <c r="K12" s="20"/>
    </row>
    <row r="13" spans="1:16">
      <c r="A13" s="29"/>
      <c r="B13" s="32"/>
      <c r="C13" t="s">
        <v>33</v>
      </c>
      <c r="D13" s="17" t="s">
        <v>11</v>
      </c>
      <c r="E13" t="s">
        <v>24</v>
      </c>
      <c r="F13">
        <v>31.8</v>
      </c>
      <c r="H13">
        <f>F13-G7</f>
        <v>13.730000000000004</v>
      </c>
      <c r="I13">
        <f t="shared" si="0"/>
        <v>7.3596669170578489E-3</v>
      </c>
      <c r="J13">
        <f>GEOMEAN(I13:I15)</f>
        <v>6.787939977001156E-3</v>
      </c>
      <c r="K13" s="20"/>
    </row>
    <row r="14" spans="1:16">
      <c r="A14" s="29"/>
      <c r="B14" s="32"/>
      <c r="C14" t="s">
        <v>34</v>
      </c>
      <c r="D14" s="17" t="s">
        <v>11</v>
      </c>
      <c r="E14" t="s">
        <v>24</v>
      </c>
      <c r="F14">
        <v>31.89</v>
      </c>
      <c r="H14">
        <f>F14-G7</f>
        <v>13.820000000000004</v>
      </c>
      <c r="I14">
        <f t="shared" si="0"/>
        <v>6.9145744952136016E-3</v>
      </c>
      <c r="K14" s="20"/>
    </row>
    <row r="15" spans="1:16">
      <c r="A15" s="29"/>
      <c r="B15" s="33"/>
      <c r="C15" s="9" t="s">
        <v>35</v>
      </c>
      <c r="D15" s="22" t="s">
        <v>11</v>
      </c>
      <c r="E15" s="9" t="s">
        <v>24</v>
      </c>
      <c r="F15" s="9">
        <v>32.06</v>
      </c>
      <c r="G15" s="9"/>
      <c r="H15" s="9">
        <f>F15-G7</f>
        <v>13.990000000000006</v>
      </c>
      <c r="I15" s="9">
        <f t="shared" si="0"/>
        <v>6.1459689334516301E-3</v>
      </c>
      <c r="J15" s="9"/>
      <c r="K15" s="23"/>
    </row>
    <row r="16" spans="1:16">
      <c r="A16" s="29"/>
    </row>
    <row r="17" spans="1:11">
      <c r="A17" s="29"/>
      <c r="B17" s="31">
        <v>2</v>
      </c>
      <c r="C17" s="6" t="s">
        <v>36</v>
      </c>
      <c r="D17" s="18" t="s">
        <v>13</v>
      </c>
      <c r="E17" s="6" t="s">
        <v>37</v>
      </c>
      <c r="F17" s="6">
        <v>17.11</v>
      </c>
      <c r="G17" s="31">
        <f>AVERAGE(F17:F19)</f>
        <v>16.919999999999998</v>
      </c>
      <c r="H17" s="6"/>
      <c r="I17" s="6"/>
      <c r="J17" s="6"/>
      <c r="K17" s="19"/>
    </row>
    <row r="18" spans="1:11">
      <c r="A18" s="29"/>
      <c r="B18" s="32"/>
      <c r="C18" t="s">
        <v>38</v>
      </c>
      <c r="D18" s="17" t="s">
        <v>13</v>
      </c>
      <c r="E18" t="s">
        <v>37</v>
      </c>
      <c r="F18">
        <v>16.75</v>
      </c>
      <c r="G18" s="32"/>
      <c r="K18" s="20"/>
    </row>
    <row r="19" spans="1:11">
      <c r="A19" s="29"/>
      <c r="B19" s="32"/>
      <c r="C19" t="s">
        <v>39</v>
      </c>
      <c r="D19" s="17" t="s">
        <v>13</v>
      </c>
      <c r="E19" t="s">
        <v>37</v>
      </c>
      <c r="F19">
        <v>16.899999999999999</v>
      </c>
      <c r="G19" s="32"/>
      <c r="K19" s="20"/>
    </row>
    <row r="20" spans="1:11">
      <c r="A20" s="29"/>
      <c r="B20" s="32"/>
      <c r="C20" t="s">
        <v>40</v>
      </c>
      <c r="D20" s="17" t="s">
        <v>13</v>
      </c>
      <c r="E20" t="s">
        <v>41</v>
      </c>
      <c r="F20">
        <v>15.98</v>
      </c>
      <c r="G20" s="32">
        <f>AVERAGE(F20:F22)</f>
        <v>16.213333333333335</v>
      </c>
      <c r="K20" s="20"/>
    </row>
    <row r="21" spans="1:11">
      <c r="A21" s="29"/>
      <c r="B21" s="32"/>
      <c r="C21" t="s">
        <v>42</v>
      </c>
      <c r="D21" s="17" t="s">
        <v>13</v>
      </c>
      <c r="E21" t="s">
        <v>41</v>
      </c>
      <c r="F21">
        <v>16.37</v>
      </c>
      <c r="G21" s="32"/>
      <c r="K21" s="20"/>
    </row>
    <row r="22" spans="1:11">
      <c r="A22" s="29"/>
      <c r="B22" s="32"/>
      <c r="C22" t="s">
        <v>43</v>
      </c>
      <c r="D22" s="17" t="s">
        <v>13</v>
      </c>
      <c r="E22" t="s">
        <v>41</v>
      </c>
      <c r="F22">
        <v>16.29</v>
      </c>
      <c r="G22" s="32"/>
      <c r="K22" s="20"/>
    </row>
    <row r="23" spans="1:11">
      <c r="A23" s="29"/>
      <c r="B23" s="32"/>
      <c r="C23" t="s">
        <v>44</v>
      </c>
      <c r="D23" s="17" t="s">
        <v>11</v>
      </c>
      <c r="E23" t="s">
        <v>37</v>
      </c>
      <c r="F23">
        <v>26.32</v>
      </c>
      <c r="H23">
        <f>F23-G17</f>
        <v>9.4000000000000021</v>
      </c>
      <c r="I23">
        <f t="shared" ref="I23:I28" si="2">2^(-H23)*100</f>
        <v>0.14801919594828095</v>
      </c>
      <c r="J23">
        <f t="shared" ref="J23:J26" si="3">GEOMEAN(I23:I25)</f>
        <v>0.16011601531059977</v>
      </c>
      <c r="K23" s="13">
        <f>J26/J23</f>
        <v>0.23271992902446978</v>
      </c>
    </row>
    <row r="24" spans="1:11">
      <c r="A24" s="29"/>
      <c r="B24" s="32"/>
      <c r="C24" t="s">
        <v>45</v>
      </c>
      <c r="D24" s="17" t="s">
        <v>11</v>
      </c>
      <c r="E24" t="s">
        <v>37</v>
      </c>
      <c r="F24">
        <v>26.13</v>
      </c>
      <c r="H24">
        <f>F24-G17</f>
        <v>9.2100000000000009</v>
      </c>
      <c r="I24">
        <f t="shared" si="2"/>
        <v>0.16885492798981741</v>
      </c>
      <c r="K24" s="20"/>
    </row>
    <row r="25" spans="1:11">
      <c r="A25" s="29"/>
      <c r="B25" s="32"/>
      <c r="C25" t="s">
        <v>46</v>
      </c>
      <c r="D25" s="17" t="s">
        <v>11</v>
      </c>
      <c r="E25" t="s">
        <v>37</v>
      </c>
      <c r="F25">
        <v>26.17</v>
      </c>
      <c r="H25">
        <f>F25-G17</f>
        <v>9.2500000000000036</v>
      </c>
      <c r="I25">
        <f t="shared" si="2"/>
        <v>0.16423758110424078</v>
      </c>
      <c r="K25" s="20"/>
    </row>
    <row r="26" spans="1:11">
      <c r="A26" s="29"/>
      <c r="B26" s="32"/>
      <c r="C26" t="s">
        <v>47</v>
      </c>
      <c r="D26" s="17" t="s">
        <v>11</v>
      </c>
      <c r="E26" t="s">
        <v>41</v>
      </c>
      <c r="F26">
        <v>27.6</v>
      </c>
      <c r="H26">
        <f>F26-G20</f>
        <v>11.386666666666667</v>
      </c>
      <c r="I26">
        <f t="shared" si="2"/>
        <v>3.734838118955057E-2</v>
      </c>
      <c r="J26">
        <f t="shared" si="3"/>
        <v>3.7262187718763697E-2</v>
      </c>
      <c r="K26" s="20"/>
    </row>
    <row r="27" spans="1:11">
      <c r="A27" s="29"/>
      <c r="B27" s="32"/>
      <c r="C27" t="s">
        <v>48</v>
      </c>
      <c r="D27" s="17" t="s">
        <v>11</v>
      </c>
      <c r="E27" t="s">
        <v>41</v>
      </c>
      <c r="F27">
        <v>27.56</v>
      </c>
      <c r="H27">
        <f>F27-G20</f>
        <v>11.346666666666664</v>
      </c>
      <c r="I27">
        <f t="shared" si="2"/>
        <v>3.8398387104198364E-2</v>
      </c>
      <c r="K27" s="20"/>
    </row>
    <row r="28" spans="1:11">
      <c r="A28" s="29"/>
      <c r="B28" s="33"/>
      <c r="C28" s="9" t="s">
        <v>49</v>
      </c>
      <c r="D28" s="22" t="s">
        <v>11</v>
      </c>
      <c r="E28" s="9" t="s">
        <v>41</v>
      </c>
      <c r="F28" s="9">
        <v>27.65</v>
      </c>
      <c r="G28" s="9"/>
      <c r="H28" s="9">
        <f>F28-G20</f>
        <v>11.436666666666664</v>
      </c>
      <c r="I28" s="9">
        <f t="shared" si="2"/>
        <v>3.6076158217520311E-2</v>
      </c>
      <c r="J28" s="9"/>
      <c r="K28" s="23"/>
    </row>
    <row r="29" spans="1:11">
      <c r="A29" s="29"/>
    </row>
    <row r="30" spans="1:11">
      <c r="A30" s="29"/>
      <c r="B30" s="31">
        <v>3</v>
      </c>
      <c r="C30" s="6" t="s">
        <v>50</v>
      </c>
      <c r="D30" s="18" t="s">
        <v>13</v>
      </c>
      <c r="E30" s="6" t="s">
        <v>51</v>
      </c>
      <c r="F30" s="6">
        <v>16.03</v>
      </c>
      <c r="G30" s="31">
        <f>AVERAGE(F30:F32)</f>
        <v>15.923333333333334</v>
      </c>
      <c r="H30" s="6"/>
      <c r="I30" s="6"/>
      <c r="J30" s="6"/>
      <c r="K30" s="19"/>
    </row>
    <row r="31" spans="1:11">
      <c r="A31" s="29"/>
      <c r="B31" s="32"/>
      <c r="C31" t="s">
        <v>52</v>
      </c>
      <c r="D31" s="17" t="s">
        <v>13</v>
      </c>
      <c r="E31" t="s">
        <v>51</v>
      </c>
      <c r="F31">
        <v>15.85</v>
      </c>
      <c r="G31" s="32"/>
      <c r="K31" s="20"/>
    </row>
    <row r="32" spans="1:11">
      <c r="A32" s="29"/>
      <c r="B32" s="32"/>
      <c r="C32" t="s">
        <v>53</v>
      </c>
      <c r="D32" s="17" t="s">
        <v>13</v>
      </c>
      <c r="E32" t="s">
        <v>51</v>
      </c>
      <c r="F32">
        <v>15.89</v>
      </c>
      <c r="G32" s="32"/>
      <c r="K32" s="20"/>
    </row>
    <row r="33" spans="1:11">
      <c r="A33" s="29"/>
      <c r="B33" s="32"/>
      <c r="C33" t="s">
        <v>54</v>
      </c>
      <c r="D33" s="17" t="s">
        <v>13</v>
      </c>
      <c r="E33" t="s">
        <v>55</v>
      </c>
      <c r="F33">
        <v>15.33</v>
      </c>
      <c r="G33" s="32">
        <f>AVERAGE(F33:F35)</f>
        <v>15.39</v>
      </c>
      <c r="K33" s="20"/>
    </row>
    <row r="34" spans="1:11">
      <c r="A34" s="29"/>
      <c r="B34" s="32"/>
      <c r="C34" t="s">
        <v>56</v>
      </c>
      <c r="D34" s="17" t="s">
        <v>13</v>
      </c>
      <c r="E34" t="s">
        <v>55</v>
      </c>
      <c r="F34">
        <v>15.48</v>
      </c>
      <c r="G34" s="32"/>
      <c r="K34" s="20"/>
    </row>
    <row r="35" spans="1:11">
      <c r="A35" s="29"/>
      <c r="B35" s="32"/>
      <c r="C35" t="s">
        <v>57</v>
      </c>
      <c r="D35" s="17" t="s">
        <v>13</v>
      </c>
      <c r="E35" t="s">
        <v>55</v>
      </c>
      <c r="F35">
        <v>15.36</v>
      </c>
      <c r="G35" s="32"/>
      <c r="K35" s="20"/>
    </row>
    <row r="36" spans="1:11">
      <c r="A36" s="29"/>
      <c r="B36" s="32"/>
      <c r="C36" t="s">
        <v>58</v>
      </c>
      <c r="D36" s="17" t="s">
        <v>11</v>
      </c>
      <c r="E36" t="s">
        <v>51</v>
      </c>
      <c r="F36">
        <v>25.37</v>
      </c>
      <c r="H36">
        <f>F36-G30</f>
        <v>9.4466666666666672</v>
      </c>
      <c r="I36">
        <f t="shared" ref="I36:I41" si="4">2^(-H36)*100</f>
        <v>0.14330784796007393</v>
      </c>
      <c r="J36">
        <f t="shared" ref="J36:J39" si="5">GEOMEAN(I36:I38)</f>
        <v>0.14397160325108405</v>
      </c>
      <c r="K36" s="13">
        <f>J39/J36</f>
        <v>0.45166760039559162</v>
      </c>
    </row>
    <row r="37" spans="1:11">
      <c r="A37" s="29"/>
      <c r="B37" s="32"/>
      <c r="C37" t="s">
        <v>59</v>
      </c>
      <c r="D37" s="17" t="s">
        <v>11</v>
      </c>
      <c r="E37" t="s">
        <v>51</v>
      </c>
      <c r="F37">
        <v>25.35</v>
      </c>
      <c r="H37">
        <f>F37-G30</f>
        <v>9.4266666666666676</v>
      </c>
      <c r="I37">
        <f t="shared" si="4"/>
        <v>0.14530835096742523</v>
      </c>
      <c r="K37" s="20"/>
    </row>
    <row r="38" spans="1:11">
      <c r="A38" s="29"/>
      <c r="B38" s="32"/>
      <c r="C38" t="s">
        <v>60</v>
      </c>
      <c r="D38" s="17" t="s">
        <v>11</v>
      </c>
      <c r="E38" t="s">
        <v>51</v>
      </c>
      <c r="F38">
        <v>25.37</v>
      </c>
      <c r="H38">
        <f>F38-G30</f>
        <v>9.4466666666666672</v>
      </c>
      <c r="I38">
        <f t="shared" si="4"/>
        <v>0.14330784796007393</v>
      </c>
      <c r="K38" s="20"/>
    </row>
    <row r="39" spans="1:11">
      <c r="A39" s="29"/>
      <c r="B39" s="32"/>
      <c r="C39" t="s">
        <v>61</v>
      </c>
      <c r="D39" s="17" t="s">
        <v>11</v>
      </c>
      <c r="E39" t="s">
        <v>55</v>
      </c>
      <c r="F39">
        <v>25.93</v>
      </c>
      <c r="H39">
        <f>F39-G33</f>
        <v>10.54</v>
      </c>
      <c r="I39">
        <f t="shared" si="4"/>
        <v>6.7165127838854727E-2</v>
      </c>
      <c r="J39">
        <f t="shared" si="5"/>
        <v>6.5027308565523287E-2</v>
      </c>
      <c r="K39" s="20"/>
    </row>
    <row r="40" spans="1:11">
      <c r="A40" s="29"/>
      <c r="B40" s="32"/>
      <c r="C40" t="s">
        <v>62</v>
      </c>
      <c r="D40" s="17" t="s">
        <v>11</v>
      </c>
      <c r="E40" t="s">
        <v>55</v>
      </c>
      <c r="F40">
        <v>25.97</v>
      </c>
      <c r="H40">
        <f>F40-G33</f>
        <v>10.579999999999998</v>
      </c>
      <c r="I40">
        <f t="shared" si="4"/>
        <v>6.5328493886040728E-2</v>
      </c>
      <c r="K40" s="20"/>
    </row>
    <row r="41" spans="1:11">
      <c r="A41" s="29"/>
      <c r="B41" s="33"/>
      <c r="C41" s="9" t="s">
        <v>63</v>
      </c>
      <c r="D41" s="22" t="s">
        <v>11</v>
      </c>
      <c r="E41" s="9" t="s">
        <v>55</v>
      </c>
      <c r="F41" s="9">
        <v>26.03</v>
      </c>
      <c r="G41" s="9"/>
      <c r="H41" s="9">
        <f>F41-G33</f>
        <v>10.64</v>
      </c>
      <c r="I41" s="9">
        <f t="shared" si="4"/>
        <v>6.2667280154438676E-2</v>
      </c>
      <c r="J41" s="9"/>
      <c r="K41" s="23"/>
    </row>
    <row r="42" spans="1:11">
      <c r="A42" s="29"/>
    </row>
    <row r="43" spans="1:11">
      <c r="A43" s="29"/>
      <c r="B43" s="31">
        <v>4</v>
      </c>
      <c r="C43" s="6" t="s">
        <v>64</v>
      </c>
      <c r="D43" s="18" t="s">
        <v>13</v>
      </c>
      <c r="E43" s="6" t="s">
        <v>65</v>
      </c>
      <c r="F43" s="6">
        <v>16.22</v>
      </c>
      <c r="G43" s="31">
        <f>AVERAGE(F43:F45)</f>
        <v>16.146666666666665</v>
      </c>
      <c r="H43" s="6"/>
      <c r="I43" s="6"/>
      <c r="J43" s="6"/>
      <c r="K43" s="19"/>
    </row>
    <row r="44" spans="1:11">
      <c r="A44" s="29"/>
      <c r="B44" s="32"/>
      <c r="C44" t="s">
        <v>66</v>
      </c>
      <c r="D44" s="17" t="s">
        <v>13</v>
      </c>
      <c r="E44" t="s">
        <v>65</v>
      </c>
      <c r="F44">
        <v>16.16</v>
      </c>
      <c r="G44" s="32"/>
      <c r="K44" s="20"/>
    </row>
    <row r="45" spans="1:11">
      <c r="A45" s="29"/>
      <c r="B45" s="32"/>
      <c r="C45" t="s">
        <v>67</v>
      </c>
      <c r="D45" s="17" t="s">
        <v>13</v>
      </c>
      <c r="E45" t="s">
        <v>65</v>
      </c>
      <c r="F45">
        <v>16.059999999999999</v>
      </c>
      <c r="G45" s="32"/>
      <c r="K45" s="20"/>
    </row>
    <row r="46" spans="1:11">
      <c r="A46" s="29"/>
      <c r="B46" s="32"/>
      <c r="C46" t="s">
        <v>68</v>
      </c>
      <c r="D46" s="17" t="s">
        <v>13</v>
      </c>
      <c r="E46" t="s">
        <v>69</v>
      </c>
      <c r="F46">
        <v>15.08</v>
      </c>
      <c r="G46" s="32">
        <f>AVERAGE(F46:F48)</f>
        <v>15.416666666666666</v>
      </c>
      <c r="K46" s="20"/>
    </row>
    <row r="47" spans="1:11">
      <c r="A47" s="29"/>
      <c r="B47" s="32"/>
      <c r="C47" t="s">
        <v>70</v>
      </c>
      <c r="D47" s="17" t="s">
        <v>13</v>
      </c>
      <c r="E47" t="s">
        <v>69</v>
      </c>
      <c r="F47">
        <v>15.56</v>
      </c>
      <c r="G47" s="32"/>
      <c r="K47" s="20"/>
    </row>
    <row r="48" spans="1:11">
      <c r="A48" s="29"/>
      <c r="B48" s="32"/>
      <c r="C48" t="s">
        <v>71</v>
      </c>
      <c r="D48" s="17" t="s">
        <v>13</v>
      </c>
      <c r="E48" t="s">
        <v>69</v>
      </c>
      <c r="F48">
        <v>15.61</v>
      </c>
      <c r="G48" s="32"/>
      <c r="K48" s="20"/>
    </row>
    <row r="49" spans="1:16">
      <c r="A49" s="29"/>
      <c r="B49" s="32"/>
      <c r="C49" t="s">
        <v>72</v>
      </c>
      <c r="D49" s="17" t="s">
        <v>11</v>
      </c>
      <c r="E49" t="s">
        <v>65</v>
      </c>
      <c r="F49">
        <v>26.07</v>
      </c>
      <c r="H49">
        <f>F49-G43</f>
        <v>9.9233333333333356</v>
      </c>
      <c r="I49">
        <f t="shared" ref="I49:I54" si="6">2^(-H49)*100</f>
        <v>0.10298619428867302</v>
      </c>
      <c r="J49">
        <f>GEOMEAN(I49:I51)</f>
        <v>0.10835639375662533</v>
      </c>
      <c r="K49" s="13">
        <f>J52/J49</f>
        <v>0.32308820765937329</v>
      </c>
    </row>
    <row r="50" spans="1:16">
      <c r="A50" s="29"/>
      <c r="B50" s="32"/>
      <c r="C50" t="s">
        <v>73</v>
      </c>
      <c r="D50" s="17" t="s">
        <v>11</v>
      </c>
      <c r="E50" t="s">
        <v>65</v>
      </c>
      <c r="F50">
        <v>26.03</v>
      </c>
      <c r="H50">
        <f>F50-G43</f>
        <v>9.8833333333333364</v>
      </c>
      <c r="I50">
        <f t="shared" si="6"/>
        <v>0.1058815303028727</v>
      </c>
      <c r="K50" s="20"/>
    </row>
    <row r="51" spans="1:16">
      <c r="A51" s="29"/>
      <c r="B51" s="32"/>
      <c r="C51" t="s">
        <v>74</v>
      </c>
      <c r="D51" s="17" t="s">
        <v>11</v>
      </c>
      <c r="E51" t="s">
        <v>65</v>
      </c>
      <c r="F51">
        <v>25.89</v>
      </c>
      <c r="H51">
        <f>F51-G43</f>
        <v>9.7433333333333358</v>
      </c>
      <c r="I51">
        <f t="shared" si="6"/>
        <v>0.11667139991757983</v>
      </c>
      <c r="K51" s="20"/>
    </row>
    <row r="52" spans="1:16">
      <c r="A52" s="29"/>
      <c r="B52" s="32"/>
      <c r="C52" t="s">
        <v>75</v>
      </c>
      <c r="D52" s="17" t="s">
        <v>11</v>
      </c>
      <c r="E52" t="s">
        <v>69</v>
      </c>
      <c r="F52">
        <v>26.9</v>
      </c>
      <c r="H52">
        <f>F52-G46</f>
        <v>11.483333333333333</v>
      </c>
      <c r="I52">
        <f t="shared" si="6"/>
        <v>3.4927879209845192E-2</v>
      </c>
      <c r="J52">
        <f>GEOMEAN(I52:I54)</f>
        <v>3.5008673047261386E-2</v>
      </c>
      <c r="K52" s="20"/>
    </row>
    <row r="53" spans="1:16">
      <c r="A53" s="29"/>
      <c r="B53" s="32"/>
      <c r="C53" t="s">
        <v>76</v>
      </c>
      <c r="D53" s="17" t="s">
        <v>11</v>
      </c>
      <c r="E53" t="s">
        <v>69</v>
      </c>
      <c r="F53">
        <v>26.92</v>
      </c>
      <c r="H53">
        <f>F53-G46</f>
        <v>11.503333333333336</v>
      </c>
      <c r="I53">
        <f t="shared" si="6"/>
        <v>3.4447016775342926E-2</v>
      </c>
      <c r="K53" s="20"/>
    </row>
    <row r="54" spans="1:16">
      <c r="A54" s="30"/>
      <c r="B54" s="33"/>
      <c r="C54" s="9" t="s">
        <v>77</v>
      </c>
      <c r="D54" s="22" t="s">
        <v>11</v>
      </c>
      <c r="E54" s="9" t="s">
        <v>69</v>
      </c>
      <c r="F54" s="9">
        <v>26.87</v>
      </c>
      <c r="G54" s="9"/>
      <c r="H54" s="9">
        <f>F54-G46</f>
        <v>11.453333333333335</v>
      </c>
      <c r="I54" s="9">
        <f t="shared" si="6"/>
        <v>3.5661788198488059E-2</v>
      </c>
      <c r="J54" s="9"/>
      <c r="K54" s="23"/>
    </row>
    <row r="55" spans="1:16">
      <c r="A55" s="1"/>
      <c r="B55" s="1"/>
      <c r="D55" s="17"/>
    </row>
    <row r="56" spans="1:16">
      <c r="A56" s="1"/>
      <c r="B56" s="1"/>
      <c r="D56" s="17"/>
    </row>
    <row r="57" spans="1:16">
      <c r="K57" s="25" t="s">
        <v>0</v>
      </c>
    </row>
    <row r="58" spans="1:16">
      <c r="B58" t="s">
        <v>1</v>
      </c>
      <c r="C58" t="s">
        <v>2</v>
      </c>
      <c r="D58" t="s">
        <v>3</v>
      </c>
      <c r="E58" t="s">
        <v>4</v>
      </c>
      <c r="F58" t="s">
        <v>5</v>
      </c>
      <c r="G58" t="s">
        <v>6</v>
      </c>
      <c r="H58" t="s">
        <v>7</v>
      </c>
      <c r="I58" t="s">
        <v>8</v>
      </c>
      <c r="J58" t="s">
        <v>9</v>
      </c>
      <c r="K58" t="s">
        <v>10</v>
      </c>
    </row>
    <row r="59" spans="1:16">
      <c r="A59" s="34" t="s">
        <v>78</v>
      </c>
      <c r="B59" s="35">
        <v>1</v>
      </c>
      <c r="C59" s="6" t="s">
        <v>12</v>
      </c>
      <c r="D59" s="18" t="s">
        <v>13</v>
      </c>
      <c r="E59" s="6" t="s">
        <v>79</v>
      </c>
      <c r="F59" s="6">
        <v>18.04</v>
      </c>
      <c r="G59" s="31">
        <f>AVERAGE(F59:F61)</f>
        <v>17.793333333333333</v>
      </c>
      <c r="H59" s="6"/>
      <c r="I59" s="6"/>
      <c r="J59" s="6"/>
      <c r="K59" s="19"/>
      <c r="M59" t="s">
        <v>80</v>
      </c>
    </row>
    <row r="60" spans="1:16">
      <c r="A60" s="32"/>
      <c r="B60" s="29"/>
      <c r="C60" t="s">
        <v>16</v>
      </c>
      <c r="D60" s="17" t="s">
        <v>13</v>
      </c>
      <c r="E60" t="s">
        <v>79</v>
      </c>
      <c r="F60">
        <v>17.670000000000002</v>
      </c>
      <c r="G60" s="32"/>
      <c r="K60" s="20"/>
      <c r="N60" t="s">
        <v>17</v>
      </c>
      <c r="O60" t="s">
        <v>18</v>
      </c>
      <c r="P60" t="s">
        <v>19</v>
      </c>
    </row>
    <row r="61" spans="1:16">
      <c r="A61" s="32"/>
      <c r="B61" s="29"/>
      <c r="C61" t="s">
        <v>20</v>
      </c>
      <c r="D61" s="17" t="s">
        <v>13</v>
      </c>
      <c r="E61" t="s">
        <v>79</v>
      </c>
      <c r="F61">
        <v>17.670000000000002</v>
      </c>
      <c r="G61" s="32"/>
      <c r="K61" s="20"/>
      <c r="M61" t="s">
        <v>22</v>
      </c>
      <c r="N61">
        <v>0.3456034496795492</v>
      </c>
      <c r="O61">
        <v>0.69923833666247714</v>
      </c>
      <c r="P61" s="2">
        <f>O61/N61</f>
        <v>2.0232388806038415</v>
      </c>
    </row>
    <row r="62" spans="1:16">
      <c r="A62" s="32"/>
      <c r="B62" s="29"/>
      <c r="C62" t="s">
        <v>23</v>
      </c>
      <c r="D62" s="17" t="s">
        <v>13</v>
      </c>
      <c r="E62" t="s">
        <v>24</v>
      </c>
      <c r="F62">
        <v>18.260000000000002</v>
      </c>
      <c r="G62" s="32">
        <f>AVERAGE(F62:F64)</f>
        <v>18.256666666666664</v>
      </c>
      <c r="K62" s="20"/>
      <c r="M62" t="s">
        <v>25</v>
      </c>
      <c r="N62">
        <v>0.49787524504658642</v>
      </c>
      <c r="O62">
        <v>0.72389692335185263</v>
      </c>
      <c r="P62" s="2">
        <f>O62/N62</f>
        <v>1.4539725173203124</v>
      </c>
    </row>
    <row r="63" spans="1:16">
      <c r="A63" s="32"/>
      <c r="B63" s="29"/>
      <c r="C63" t="s">
        <v>26</v>
      </c>
      <c r="D63" s="17" t="s">
        <v>13</v>
      </c>
      <c r="E63" t="s">
        <v>24</v>
      </c>
      <c r="F63">
        <v>18.2</v>
      </c>
      <c r="G63" s="32"/>
      <c r="K63" s="20"/>
      <c r="M63" t="s">
        <v>27</v>
      </c>
      <c r="N63">
        <v>0.34005881378754904</v>
      </c>
      <c r="O63">
        <v>0.66151977528322436</v>
      </c>
      <c r="P63" s="2">
        <f>O63/N63</f>
        <v>1.945309894824568</v>
      </c>
    </row>
    <row r="64" spans="1:16">
      <c r="A64" s="32"/>
      <c r="B64" s="29"/>
      <c r="C64" t="s">
        <v>28</v>
      </c>
      <c r="D64" s="17" t="s">
        <v>13</v>
      </c>
      <c r="E64" t="s">
        <v>24</v>
      </c>
      <c r="F64">
        <v>18.309999999999999</v>
      </c>
      <c r="G64" s="32"/>
      <c r="K64" s="20"/>
      <c r="M64" t="s">
        <v>29</v>
      </c>
      <c r="N64">
        <v>0.38882409339969826</v>
      </c>
      <c r="O64">
        <v>0.58392548774802278</v>
      </c>
      <c r="P64" s="2">
        <f>O64/N64</f>
        <v>1.5017729036347724</v>
      </c>
    </row>
    <row r="65" spans="1:16">
      <c r="A65" s="32"/>
      <c r="B65" s="29"/>
      <c r="C65" t="s">
        <v>81</v>
      </c>
      <c r="D65" s="17" t="s">
        <v>82</v>
      </c>
      <c r="E65" t="s">
        <v>79</v>
      </c>
      <c r="F65">
        <v>26.11</v>
      </c>
      <c r="H65">
        <f>F65-G59</f>
        <v>8.3166666666666664</v>
      </c>
      <c r="I65">
        <f t="shared" ref="I65:I76" si="7">2^(-H65)*100</f>
        <v>0.31364175072788153</v>
      </c>
      <c r="J65">
        <f>GEOMEAN(I65:I67)</f>
        <v>0.3456034496795492</v>
      </c>
      <c r="K65" s="13">
        <f>J68/J65</f>
        <v>2.0232388806038415</v>
      </c>
    </row>
    <row r="66" spans="1:16">
      <c r="A66" s="32"/>
      <c r="B66" s="29"/>
      <c r="C66" t="s">
        <v>83</v>
      </c>
      <c r="D66" s="17" t="s">
        <v>82</v>
      </c>
      <c r="E66" t="s">
        <v>79</v>
      </c>
      <c r="F66">
        <v>25.88</v>
      </c>
      <c r="H66">
        <f>F66-G59</f>
        <v>8.086666666666666</v>
      </c>
      <c r="I66">
        <f t="shared" si="7"/>
        <v>0.36785000679193253</v>
      </c>
      <c r="K66" s="20"/>
    </row>
    <row r="67" spans="1:16">
      <c r="A67" s="32"/>
      <c r="B67" s="29"/>
      <c r="C67" t="s">
        <v>84</v>
      </c>
      <c r="D67" s="17" t="s">
        <v>82</v>
      </c>
      <c r="E67" t="s">
        <v>79</v>
      </c>
      <c r="F67">
        <v>25.92</v>
      </c>
      <c r="H67">
        <f>F67-G59</f>
        <v>8.1266666666666687</v>
      </c>
      <c r="I67">
        <f t="shared" si="7"/>
        <v>0.35779112901181559</v>
      </c>
      <c r="K67" s="20"/>
      <c r="M67" t="s">
        <v>85</v>
      </c>
    </row>
    <row r="68" spans="1:16">
      <c r="A68" s="32"/>
      <c r="B68" s="29"/>
      <c r="C68" t="s">
        <v>86</v>
      </c>
      <c r="D68" s="17" t="s">
        <v>82</v>
      </c>
      <c r="E68" t="s">
        <v>24</v>
      </c>
      <c r="F68">
        <v>25.3</v>
      </c>
      <c r="H68">
        <f>F68-G62</f>
        <v>7.0433333333333366</v>
      </c>
      <c r="I68">
        <f t="shared" si="7"/>
        <v>0.75813299335432682</v>
      </c>
      <c r="J68">
        <f>GEOMEAN(I68:I70)</f>
        <v>0.69923833666247714</v>
      </c>
      <c r="K68" s="20"/>
      <c r="N68" t="s">
        <v>17</v>
      </c>
      <c r="O68" t="s">
        <v>18</v>
      </c>
      <c r="P68" t="s">
        <v>19</v>
      </c>
    </row>
    <row r="69" spans="1:16">
      <c r="A69" s="32"/>
      <c r="B69" s="29"/>
      <c r="C69" t="s">
        <v>87</v>
      </c>
      <c r="D69" s="17" t="s">
        <v>82</v>
      </c>
      <c r="E69" t="s">
        <v>24</v>
      </c>
      <c r="F69">
        <v>25.18</v>
      </c>
      <c r="H69">
        <f>F69-G62</f>
        <v>6.9233333333333356</v>
      </c>
      <c r="I69">
        <f t="shared" si="7"/>
        <v>0.82388955430938371</v>
      </c>
      <c r="K69" s="20"/>
      <c r="M69" t="s">
        <v>22</v>
      </c>
      <c r="N69" s="27">
        <v>0.103224</v>
      </c>
      <c r="O69" s="27">
        <v>8.0800999999999998E-2</v>
      </c>
      <c r="P69" s="2">
        <f>O69/N69</f>
        <v>0.78277338603425561</v>
      </c>
    </row>
    <row r="70" spans="1:16">
      <c r="A70" s="32"/>
      <c r="B70" s="29"/>
      <c r="C70" t="s">
        <v>88</v>
      </c>
      <c r="D70" s="17" t="s">
        <v>82</v>
      </c>
      <c r="E70" t="s">
        <v>24</v>
      </c>
      <c r="F70">
        <v>25.77</v>
      </c>
      <c r="H70">
        <f>F70-G62</f>
        <v>7.5133333333333354</v>
      </c>
      <c r="I70">
        <f t="shared" si="7"/>
        <v>0.54734518159658785</v>
      </c>
      <c r="K70" s="20"/>
      <c r="M70" t="s">
        <v>25</v>
      </c>
      <c r="N70" s="27">
        <v>0.178896</v>
      </c>
      <c r="O70" s="27">
        <v>0.140683</v>
      </c>
      <c r="P70" s="2">
        <f t="shared" ref="P70:P72" si="8">O70/N70</f>
        <v>0.78639544763437974</v>
      </c>
    </row>
    <row r="71" spans="1:16">
      <c r="A71" s="32"/>
      <c r="B71" s="29"/>
      <c r="C71" t="s">
        <v>30</v>
      </c>
      <c r="D71" s="17" t="s">
        <v>89</v>
      </c>
      <c r="E71" t="s">
        <v>79</v>
      </c>
      <c r="F71">
        <v>27.75</v>
      </c>
      <c r="H71">
        <f>F71-G59</f>
        <v>9.956666666666667</v>
      </c>
      <c r="I71">
        <f t="shared" si="7"/>
        <v>0.10063398636028296</v>
      </c>
      <c r="J71">
        <f>GEOMEAN(I71:I73)</f>
        <v>0.10322441802357228</v>
      </c>
      <c r="K71" s="13">
        <f>J74/J71</f>
        <v>0.7827734162990988</v>
      </c>
      <c r="M71" t="s">
        <v>27</v>
      </c>
      <c r="N71" s="27">
        <v>0.14973900000000001</v>
      </c>
      <c r="O71" s="27">
        <v>8.5804000000000005E-2</v>
      </c>
      <c r="P71" s="2">
        <f t="shared" si="8"/>
        <v>0.57302372795330536</v>
      </c>
    </row>
    <row r="72" spans="1:16">
      <c r="A72" s="32"/>
      <c r="B72" s="29"/>
      <c r="C72" t="s">
        <v>31</v>
      </c>
      <c r="D72" s="17" t="s">
        <v>89</v>
      </c>
      <c r="E72" t="s">
        <v>79</v>
      </c>
      <c r="F72">
        <v>27.59</v>
      </c>
      <c r="H72">
        <f>F72-G59</f>
        <v>9.7966666666666669</v>
      </c>
      <c r="I72">
        <f t="shared" si="7"/>
        <v>0.11243705861327935</v>
      </c>
      <c r="K72" s="20"/>
      <c r="M72" t="s">
        <v>29</v>
      </c>
      <c r="N72" s="27">
        <v>0.19803899999999999</v>
      </c>
      <c r="O72" s="27">
        <v>0.115331</v>
      </c>
      <c r="P72" s="2">
        <f t="shared" si="8"/>
        <v>0.58236508970455314</v>
      </c>
    </row>
    <row r="73" spans="1:16">
      <c r="A73" s="32"/>
      <c r="B73" s="29"/>
      <c r="C73" t="s">
        <v>32</v>
      </c>
      <c r="D73" s="17" t="s">
        <v>89</v>
      </c>
      <c r="E73" t="s">
        <v>79</v>
      </c>
      <c r="F73">
        <v>27.8</v>
      </c>
      <c r="H73">
        <f>F73-G59</f>
        <v>10.006666666666668</v>
      </c>
      <c r="I73">
        <f t="shared" si="7"/>
        <v>9.7206023349924675E-2</v>
      </c>
      <c r="K73" s="20"/>
    </row>
    <row r="74" spans="1:16">
      <c r="A74" s="32"/>
      <c r="B74" s="29"/>
      <c r="C74" t="s">
        <v>33</v>
      </c>
      <c r="D74" s="17" t="s">
        <v>89</v>
      </c>
      <c r="E74" t="s">
        <v>24</v>
      </c>
      <c r="F74">
        <v>28.6</v>
      </c>
      <c r="H74">
        <f>F74-G62</f>
        <v>10.343333333333337</v>
      </c>
      <c r="I74">
        <f t="shared" si="7"/>
        <v>7.6974417576097215E-2</v>
      </c>
      <c r="J74">
        <f t="shared" ref="J74" si="9">GEOMEAN(I74:I76)</f>
        <v>8.0801330341797942E-2</v>
      </c>
      <c r="K74" s="20"/>
    </row>
    <row r="75" spans="1:16">
      <c r="A75" s="32"/>
      <c r="B75" s="29"/>
      <c r="C75" t="s">
        <v>34</v>
      </c>
      <c r="D75" s="17" t="s">
        <v>89</v>
      </c>
      <c r="E75" t="s">
        <v>24</v>
      </c>
      <c r="F75">
        <v>28.42</v>
      </c>
      <c r="H75">
        <f>F75-G62</f>
        <v>10.163333333333338</v>
      </c>
      <c r="I75">
        <f t="shared" si="7"/>
        <v>8.7203077251990238E-2</v>
      </c>
      <c r="K75" s="20"/>
    </row>
    <row r="76" spans="1:16">
      <c r="A76" s="32"/>
      <c r="B76" s="30"/>
      <c r="C76" s="9" t="s">
        <v>35</v>
      </c>
      <c r="D76" s="22" t="s">
        <v>89</v>
      </c>
      <c r="E76" s="9" t="s">
        <v>24</v>
      </c>
      <c r="F76" s="9">
        <v>28.57</v>
      </c>
      <c r="G76" s="9"/>
      <c r="H76" s="9">
        <f>F76-G62</f>
        <v>10.313333333333336</v>
      </c>
      <c r="I76" s="9">
        <f t="shared" si="7"/>
        <v>7.8591813714444222E-2</v>
      </c>
      <c r="J76" s="9"/>
      <c r="K76" s="23"/>
    </row>
    <row r="77" spans="1:16">
      <c r="A77" s="32"/>
      <c r="D77" s="17"/>
    </row>
    <row r="78" spans="1:16">
      <c r="A78" s="32"/>
      <c r="B78" s="35">
        <v>2</v>
      </c>
      <c r="C78" s="6" t="s">
        <v>36</v>
      </c>
      <c r="D78" s="18" t="s">
        <v>13</v>
      </c>
      <c r="E78" s="6" t="s">
        <v>90</v>
      </c>
      <c r="F78" s="6">
        <v>17.02</v>
      </c>
      <c r="G78" s="31">
        <f>AVERAGE(F78:F80)</f>
        <v>17.09</v>
      </c>
      <c r="H78" s="6"/>
      <c r="I78" s="6"/>
      <c r="J78" s="6"/>
      <c r="K78" s="19"/>
    </row>
    <row r="79" spans="1:16">
      <c r="A79" s="32"/>
      <c r="B79" s="29"/>
      <c r="C79" t="s">
        <v>38</v>
      </c>
      <c r="D79" s="17" t="s">
        <v>13</v>
      </c>
      <c r="E79" t="s">
        <v>90</v>
      </c>
      <c r="F79">
        <v>17.309999999999999</v>
      </c>
      <c r="G79" s="32"/>
      <c r="K79" s="20"/>
    </row>
    <row r="80" spans="1:16">
      <c r="A80" s="32"/>
      <c r="B80" s="29"/>
      <c r="C80" t="s">
        <v>39</v>
      </c>
      <c r="D80" s="17" t="s">
        <v>13</v>
      </c>
      <c r="E80" t="s">
        <v>90</v>
      </c>
      <c r="F80">
        <v>16.940000000000001</v>
      </c>
      <c r="G80" s="32"/>
      <c r="K80" s="20"/>
    </row>
    <row r="81" spans="1:18">
      <c r="A81" s="32"/>
      <c r="B81" s="29"/>
      <c r="C81" t="s">
        <v>40</v>
      </c>
      <c r="D81" s="17" t="s">
        <v>13</v>
      </c>
      <c r="E81" t="s">
        <v>41</v>
      </c>
      <c r="F81">
        <v>16.59</v>
      </c>
      <c r="G81" s="32">
        <f>AVERAGE(F81:F83)</f>
        <v>16.666666666666668</v>
      </c>
      <c r="K81" s="20"/>
    </row>
    <row r="82" spans="1:18">
      <c r="A82" s="32"/>
      <c r="B82" s="29"/>
      <c r="C82" t="s">
        <v>42</v>
      </c>
      <c r="D82" s="17" t="s">
        <v>13</v>
      </c>
      <c r="E82" t="s">
        <v>41</v>
      </c>
      <c r="F82">
        <v>16.59</v>
      </c>
      <c r="G82" s="32"/>
      <c r="K82" s="20"/>
    </row>
    <row r="83" spans="1:18">
      <c r="A83" s="32"/>
      <c r="B83" s="29"/>
      <c r="C83" t="s">
        <v>43</v>
      </c>
      <c r="D83" s="17" t="s">
        <v>13</v>
      </c>
      <c r="E83" t="s">
        <v>41</v>
      </c>
      <c r="F83">
        <v>16.82</v>
      </c>
      <c r="G83" s="32"/>
      <c r="K83" s="20"/>
    </row>
    <row r="84" spans="1:18">
      <c r="A84" s="32"/>
      <c r="B84" s="29"/>
      <c r="C84" t="s">
        <v>91</v>
      </c>
      <c r="D84" s="17" t="s">
        <v>82</v>
      </c>
      <c r="E84" t="s">
        <v>90</v>
      </c>
      <c r="F84">
        <v>24.98</v>
      </c>
      <c r="H84">
        <f>F84-G78</f>
        <v>7.8900000000000006</v>
      </c>
      <c r="I84">
        <f t="shared" ref="I84:I95" si="10">2^(-H84)*100</f>
        <v>0.42157352988454172</v>
      </c>
      <c r="J84">
        <f>GEOMEAN(I84:I86)</f>
        <v>0.49787524504658642</v>
      </c>
      <c r="K84" s="13">
        <f>J87/J84</f>
        <v>1.4539725173203124</v>
      </c>
    </row>
    <row r="85" spans="1:18">
      <c r="A85" s="32"/>
      <c r="B85" s="29"/>
      <c r="C85" t="s">
        <v>92</v>
      </c>
      <c r="D85" s="17" t="s">
        <v>82</v>
      </c>
      <c r="E85" t="s">
        <v>90</v>
      </c>
      <c r="F85">
        <v>24.87</v>
      </c>
      <c r="H85">
        <f>F85-G78</f>
        <v>7.7800000000000011</v>
      </c>
      <c r="I85">
        <f t="shared" si="10"/>
        <v>0.45497405721424011</v>
      </c>
      <c r="K85" s="20"/>
    </row>
    <row r="86" spans="1:18">
      <c r="A86" s="32"/>
      <c r="B86" s="29"/>
      <c r="C86" t="s">
        <v>93</v>
      </c>
      <c r="D86" s="17" t="s">
        <v>82</v>
      </c>
      <c r="E86" t="s">
        <v>90</v>
      </c>
      <c r="F86">
        <v>24.37</v>
      </c>
      <c r="H86">
        <f>F86-G78</f>
        <v>7.2800000000000011</v>
      </c>
      <c r="I86">
        <f t="shared" si="10"/>
        <v>0.64343048224029087</v>
      </c>
      <c r="K86" s="20"/>
    </row>
    <row r="87" spans="1:18">
      <c r="A87" s="32"/>
      <c r="B87" s="29"/>
      <c r="C87" t="s">
        <v>94</v>
      </c>
      <c r="D87" s="17" t="s">
        <v>82</v>
      </c>
      <c r="E87" t="s">
        <v>41</v>
      </c>
      <c r="F87">
        <v>23.69</v>
      </c>
      <c r="H87">
        <f>F87-G81</f>
        <v>7.0233333333333334</v>
      </c>
      <c r="I87">
        <f t="shared" si="10"/>
        <v>0.7687161355532125</v>
      </c>
      <c r="J87">
        <f>GEOMEAN(I87:I89)</f>
        <v>0.72389692335185263</v>
      </c>
      <c r="K87" s="20"/>
    </row>
    <row r="88" spans="1:18">
      <c r="A88" s="32"/>
      <c r="B88" s="29"/>
      <c r="C88" t="s">
        <v>95</v>
      </c>
      <c r="D88" s="17" t="s">
        <v>82</v>
      </c>
      <c r="E88" t="s">
        <v>41</v>
      </c>
      <c r="F88">
        <v>23.79</v>
      </c>
      <c r="H88">
        <f>F88-G81</f>
        <v>7.1233333333333313</v>
      </c>
      <c r="I88">
        <f t="shared" si="10"/>
        <v>0.71723751559782911</v>
      </c>
      <c r="K88" s="20"/>
    </row>
    <row r="89" spans="1:18">
      <c r="A89" s="32"/>
      <c r="B89" s="29"/>
      <c r="C89" t="s">
        <v>96</v>
      </c>
      <c r="D89" s="17" t="s">
        <v>82</v>
      </c>
      <c r="E89" t="s">
        <v>41</v>
      </c>
      <c r="F89">
        <v>23.85</v>
      </c>
      <c r="H89">
        <f>F89-G81</f>
        <v>7.1833333333333336</v>
      </c>
      <c r="I89">
        <f t="shared" si="10"/>
        <v>0.68802021374699096</v>
      </c>
      <c r="K89" s="20"/>
    </row>
    <row r="90" spans="1:18">
      <c r="A90" s="32"/>
      <c r="B90" s="29"/>
      <c r="C90" t="s">
        <v>44</v>
      </c>
      <c r="D90" s="17" t="s">
        <v>89</v>
      </c>
      <c r="E90" t="s">
        <v>90</v>
      </c>
      <c r="F90">
        <v>26.26</v>
      </c>
      <c r="H90">
        <f>F90-G78</f>
        <v>9.1700000000000017</v>
      </c>
      <c r="I90">
        <f t="shared" si="10"/>
        <v>0.17360208616534561</v>
      </c>
      <c r="J90">
        <f>GEOMEAN(I90:I92)</f>
        <v>0.17889556450590788</v>
      </c>
      <c r="K90" s="13">
        <f>J93/J90</f>
        <v>0.78639896789398189</v>
      </c>
    </row>
    <row r="91" spans="1:18">
      <c r="A91" s="32"/>
      <c r="B91" s="29"/>
      <c r="C91" t="s">
        <v>45</v>
      </c>
      <c r="D91" s="17" t="s">
        <v>89</v>
      </c>
      <c r="E91" t="s">
        <v>90</v>
      </c>
      <c r="F91">
        <v>26.27</v>
      </c>
      <c r="H91">
        <f>F91-G78</f>
        <v>9.18</v>
      </c>
      <c r="I91">
        <f t="shared" si="10"/>
        <v>0.17240292896301862</v>
      </c>
      <c r="K91" s="20"/>
    </row>
    <row r="92" spans="1:18">
      <c r="A92" s="32"/>
      <c r="B92" s="29"/>
      <c r="C92" t="s">
        <v>46</v>
      </c>
      <c r="D92" s="17" t="s">
        <v>89</v>
      </c>
      <c r="E92" t="s">
        <v>90</v>
      </c>
      <c r="F92">
        <v>26.12</v>
      </c>
      <c r="H92">
        <f>F92-G78</f>
        <v>9.0300000000000011</v>
      </c>
      <c r="I92">
        <f t="shared" si="10"/>
        <v>0.19129302687244651</v>
      </c>
      <c r="K92" s="20"/>
    </row>
    <row r="93" spans="1:18">
      <c r="A93" s="32"/>
      <c r="B93" s="29"/>
      <c r="C93" t="s">
        <v>47</v>
      </c>
      <c r="D93" s="17" t="s">
        <v>89</v>
      </c>
      <c r="E93" t="s">
        <v>41</v>
      </c>
      <c r="F93">
        <v>26.16</v>
      </c>
      <c r="H93">
        <f>F93-G81</f>
        <v>9.4933333333333323</v>
      </c>
      <c r="I93">
        <f t="shared" si="10"/>
        <v>0.13874645889931411</v>
      </c>
      <c r="J93">
        <f>GEOMEAN(I93:I94)</f>
        <v>0.14068328728825721</v>
      </c>
      <c r="K93" s="20"/>
    </row>
    <row r="94" spans="1:18">
      <c r="A94" s="32"/>
      <c r="B94" s="29"/>
      <c r="C94" t="s">
        <v>48</v>
      </c>
      <c r="D94" s="17" t="s">
        <v>89</v>
      </c>
      <c r="E94" t="s">
        <v>41</v>
      </c>
      <c r="F94">
        <v>26.12</v>
      </c>
      <c r="H94">
        <f>F94-G81</f>
        <v>9.4533333333333331</v>
      </c>
      <c r="I94">
        <f t="shared" si="10"/>
        <v>0.14264715279395251</v>
      </c>
      <c r="K94" s="20"/>
    </row>
    <row r="95" spans="1:18">
      <c r="A95" s="32"/>
      <c r="B95" s="30"/>
      <c r="C95" s="9" t="s">
        <v>49</v>
      </c>
      <c r="D95" s="22" t="s">
        <v>89</v>
      </c>
      <c r="E95" s="9" t="s">
        <v>41</v>
      </c>
      <c r="F95" s="9">
        <v>26.27</v>
      </c>
      <c r="G95" s="9"/>
      <c r="H95" s="9">
        <f>F95-G81</f>
        <v>9.6033333333333317</v>
      </c>
      <c r="I95" s="9">
        <f t="shared" si="10"/>
        <v>0.12856081244566753</v>
      </c>
      <c r="J95" s="9"/>
      <c r="K95" s="23"/>
    </row>
    <row r="96" spans="1:18">
      <c r="A96" s="32"/>
      <c r="D96" s="17"/>
      <c r="M96" s="24"/>
      <c r="R96" s="24"/>
    </row>
    <row r="97" spans="1:11">
      <c r="A97" s="32"/>
      <c r="B97" s="35">
        <v>3</v>
      </c>
      <c r="C97" s="6" t="s">
        <v>50</v>
      </c>
      <c r="D97" s="18" t="s">
        <v>13</v>
      </c>
      <c r="E97" s="6" t="s">
        <v>97</v>
      </c>
      <c r="F97" s="6">
        <v>16.05</v>
      </c>
      <c r="G97" s="31">
        <f>AVERAGE(F97:F99)</f>
        <v>16.003333333333334</v>
      </c>
      <c r="H97" s="6"/>
      <c r="I97" s="6"/>
      <c r="J97" s="6"/>
      <c r="K97" s="19"/>
    </row>
    <row r="98" spans="1:11">
      <c r="A98" s="32"/>
      <c r="B98" s="29"/>
      <c r="C98" t="s">
        <v>52</v>
      </c>
      <c r="D98" s="17" t="s">
        <v>13</v>
      </c>
      <c r="E98" t="s">
        <v>97</v>
      </c>
      <c r="F98">
        <v>16</v>
      </c>
      <c r="G98" s="32"/>
      <c r="K98" s="20"/>
    </row>
    <row r="99" spans="1:11">
      <c r="A99" s="32"/>
      <c r="B99" s="29"/>
      <c r="C99" t="s">
        <v>53</v>
      </c>
      <c r="D99" s="17" t="s">
        <v>13</v>
      </c>
      <c r="E99" t="s">
        <v>97</v>
      </c>
      <c r="F99">
        <v>15.96</v>
      </c>
      <c r="G99" s="32"/>
      <c r="K99" s="20"/>
    </row>
    <row r="100" spans="1:11">
      <c r="A100" s="32"/>
      <c r="B100" s="29"/>
      <c r="C100" t="s">
        <v>54</v>
      </c>
      <c r="D100" s="17" t="s">
        <v>13</v>
      </c>
      <c r="E100" t="s">
        <v>55</v>
      </c>
      <c r="F100">
        <v>15.9</v>
      </c>
      <c r="G100" s="32">
        <f>AVERAGE(F100:F102)</f>
        <v>15.966666666666667</v>
      </c>
      <c r="K100" s="20"/>
    </row>
    <row r="101" spans="1:11">
      <c r="A101" s="32"/>
      <c r="B101" s="29"/>
      <c r="C101" t="s">
        <v>56</v>
      </c>
      <c r="D101" s="17" t="s">
        <v>13</v>
      </c>
      <c r="E101" t="s">
        <v>55</v>
      </c>
      <c r="F101">
        <v>16</v>
      </c>
      <c r="G101" s="32"/>
      <c r="K101" s="20"/>
    </row>
    <row r="102" spans="1:11">
      <c r="A102" s="32"/>
      <c r="B102" s="29"/>
      <c r="C102" t="s">
        <v>57</v>
      </c>
      <c r="D102" s="17" t="s">
        <v>13</v>
      </c>
      <c r="E102" t="s">
        <v>55</v>
      </c>
      <c r="F102">
        <v>16</v>
      </c>
      <c r="G102" s="32"/>
      <c r="K102" s="20"/>
    </row>
    <row r="103" spans="1:11">
      <c r="A103" s="32"/>
      <c r="B103" s="29"/>
      <c r="C103" t="s">
        <v>98</v>
      </c>
      <c r="D103" s="17" t="s">
        <v>82</v>
      </c>
      <c r="E103" t="s">
        <v>97</v>
      </c>
      <c r="F103">
        <v>23.95</v>
      </c>
      <c r="H103">
        <f>F103-G97</f>
        <v>7.9466666666666654</v>
      </c>
      <c r="I103">
        <f t="shared" ref="I103:I114" si="11">2^(-H103)*100</f>
        <v>0.40533580435927685</v>
      </c>
      <c r="J103">
        <f>GEOMEAN(I103:I105)</f>
        <v>0.34005881378754904</v>
      </c>
      <c r="K103" s="13">
        <f>J106/J103</f>
        <v>1.945309894824568</v>
      </c>
    </row>
    <row r="104" spans="1:11">
      <c r="A104" s="32"/>
      <c r="B104" s="29"/>
      <c r="C104" t="s">
        <v>99</v>
      </c>
      <c r="D104" s="17" t="s">
        <v>82</v>
      </c>
      <c r="E104" t="s">
        <v>97</v>
      </c>
      <c r="F104">
        <v>24.33</v>
      </c>
      <c r="H104">
        <f>F104-G97</f>
        <v>8.3266666666666644</v>
      </c>
      <c r="I104">
        <f t="shared" si="11"/>
        <v>0.31147526890359312</v>
      </c>
      <c r="K104" s="20"/>
    </row>
    <row r="105" spans="1:11">
      <c r="A105" s="32"/>
      <c r="B105" s="29"/>
      <c r="C105" t="s">
        <v>100</v>
      </c>
      <c r="D105" s="17" t="s">
        <v>82</v>
      </c>
      <c r="E105" t="s">
        <v>97</v>
      </c>
      <c r="F105">
        <v>24.33</v>
      </c>
      <c r="H105">
        <f>F105-G97</f>
        <v>8.3266666666666644</v>
      </c>
      <c r="I105">
        <f t="shared" si="11"/>
        <v>0.31147526890359312</v>
      </c>
      <c r="K105" s="20"/>
    </row>
    <row r="106" spans="1:11">
      <c r="A106" s="32"/>
      <c r="B106" s="29"/>
      <c r="C106" t="s">
        <v>101</v>
      </c>
      <c r="D106" s="17" t="s">
        <v>82</v>
      </c>
      <c r="E106" t="s">
        <v>55</v>
      </c>
      <c r="F106">
        <v>22.91</v>
      </c>
      <c r="H106">
        <f>F106-G100</f>
        <v>6.9433333333333334</v>
      </c>
      <c r="I106">
        <f t="shared" si="11"/>
        <v>0.81254682335037343</v>
      </c>
      <c r="J106">
        <f>GEOMEAN(I106:I108)</f>
        <v>0.66151977528322436</v>
      </c>
      <c r="K106" s="20"/>
    </row>
    <row r="107" spans="1:11">
      <c r="A107" s="32"/>
      <c r="B107" s="29"/>
      <c r="C107" t="s">
        <v>102</v>
      </c>
      <c r="D107" s="17" t="s">
        <v>82</v>
      </c>
      <c r="E107" t="s">
        <v>55</v>
      </c>
      <c r="F107">
        <v>23.36</v>
      </c>
      <c r="H107">
        <f>F107-G100</f>
        <v>7.3933333333333326</v>
      </c>
      <c r="I107">
        <f t="shared" si="11"/>
        <v>0.59481909067666949</v>
      </c>
      <c r="K107" s="20"/>
    </row>
    <row r="108" spans="1:11">
      <c r="A108" s="32"/>
      <c r="B108" s="29"/>
      <c r="C108" t="s">
        <v>103</v>
      </c>
      <c r="D108" s="17" t="s">
        <v>82</v>
      </c>
      <c r="E108" t="s">
        <v>55</v>
      </c>
      <c r="F108">
        <v>23.35</v>
      </c>
      <c r="H108">
        <f>F108-G100</f>
        <v>7.3833333333333346</v>
      </c>
      <c r="I108">
        <f t="shared" si="11"/>
        <v>0.5989563846365622</v>
      </c>
      <c r="K108" s="20"/>
    </row>
    <row r="109" spans="1:11">
      <c r="A109" s="32"/>
      <c r="B109" s="29"/>
      <c r="C109" t="s">
        <v>58</v>
      </c>
      <c r="D109" s="17" t="s">
        <v>89</v>
      </c>
      <c r="E109" t="s">
        <v>97</v>
      </c>
      <c r="F109">
        <v>25.38</v>
      </c>
      <c r="H109">
        <f>F109-G97</f>
        <v>9.3766666666666652</v>
      </c>
      <c r="I109">
        <f t="shared" si="11"/>
        <v>0.15043263889780786</v>
      </c>
      <c r="J109">
        <f>GEOMEAN(I109:I111)</f>
        <v>0.14973909615914077</v>
      </c>
      <c r="K109" s="13">
        <f>J112/J109</f>
        <v>0.57302368098500178</v>
      </c>
    </row>
    <row r="110" spans="1:11">
      <c r="A110" s="32"/>
      <c r="B110" s="29"/>
      <c r="C110" t="s">
        <v>59</v>
      </c>
      <c r="D110" s="17" t="s">
        <v>89</v>
      </c>
      <c r="E110" t="s">
        <v>97</v>
      </c>
      <c r="F110">
        <v>25.42</v>
      </c>
      <c r="H110">
        <f>F110-G97</f>
        <v>9.4166666666666679</v>
      </c>
      <c r="I110">
        <f t="shared" si="11"/>
        <v>0.14631905047623833</v>
      </c>
      <c r="K110" s="20"/>
    </row>
    <row r="111" spans="1:11">
      <c r="A111" s="32"/>
      <c r="B111" s="29"/>
      <c r="C111" t="s">
        <v>60</v>
      </c>
      <c r="D111" s="17" t="s">
        <v>89</v>
      </c>
      <c r="E111" t="s">
        <v>97</v>
      </c>
      <c r="F111">
        <v>25.36</v>
      </c>
      <c r="H111">
        <f>F111-G97</f>
        <v>9.3566666666666656</v>
      </c>
      <c r="I111">
        <f t="shared" si="11"/>
        <v>0.15253260028026247</v>
      </c>
      <c r="K111" s="20"/>
    </row>
    <row r="112" spans="1:11">
      <c r="A112" s="32"/>
      <c r="B112" s="29"/>
      <c r="C112" t="s">
        <v>61</v>
      </c>
      <c r="D112" s="17" t="s">
        <v>89</v>
      </c>
      <c r="E112" t="s">
        <v>55</v>
      </c>
      <c r="F112">
        <v>26.24</v>
      </c>
      <c r="H112">
        <f>F112-G100</f>
        <v>10.273333333333332</v>
      </c>
      <c r="I112">
        <f t="shared" si="11"/>
        <v>8.0801330341798205E-2</v>
      </c>
      <c r="J112">
        <f>GEOMEAN(I112:I114)</f>
        <v>8.5804048068477981E-2</v>
      </c>
      <c r="K112" s="20"/>
    </row>
    <row r="113" spans="1:11">
      <c r="A113" s="32"/>
      <c r="B113" s="29"/>
      <c r="C113" t="s">
        <v>62</v>
      </c>
      <c r="D113" s="17" t="s">
        <v>89</v>
      </c>
      <c r="E113" t="s">
        <v>55</v>
      </c>
      <c r="F113">
        <v>26.16</v>
      </c>
      <c r="H113">
        <f>F113-G100</f>
        <v>10.193333333333333</v>
      </c>
      <c r="I113">
        <f t="shared" si="11"/>
        <v>8.5408463872640297E-2</v>
      </c>
      <c r="K113" s="20"/>
    </row>
    <row r="114" spans="1:11">
      <c r="A114" s="32"/>
      <c r="B114" s="30"/>
      <c r="C114" s="9" t="s">
        <v>63</v>
      </c>
      <c r="D114" s="22" t="s">
        <v>89</v>
      </c>
      <c r="E114" s="9" t="s">
        <v>55</v>
      </c>
      <c r="F114" s="9">
        <v>26.06</v>
      </c>
      <c r="G114" s="9"/>
      <c r="H114" s="9">
        <f>F114-G100</f>
        <v>10.093333333333332</v>
      </c>
      <c r="I114" s="9">
        <f t="shared" si="11"/>
        <v>9.1538525054685682E-2</v>
      </c>
      <c r="J114" s="9"/>
      <c r="K114" s="23"/>
    </row>
    <row r="115" spans="1:11">
      <c r="A115" s="32"/>
      <c r="D115" s="17"/>
    </row>
    <row r="116" spans="1:11">
      <c r="A116" s="32"/>
      <c r="B116" s="35">
        <v>4</v>
      </c>
      <c r="C116" s="6" t="s">
        <v>64</v>
      </c>
      <c r="D116" s="18" t="s">
        <v>13</v>
      </c>
      <c r="E116" s="6" t="s">
        <v>104</v>
      </c>
      <c r="F116" s="6">
        <v>16.579999999999998</v>
      </c>
      <c r="G116" s="31">
        <f>AVERAGE(F116:F118)</f>
        <v>16.309999999999999</v>
      </c>
      <c r="H116" s="6"/>
      <c r="I116" s="6"/>
      <c r="J116" s="6"/>
      <c r="K116" s="19"/>
    </row>
    <row r="117" spans="1:11">
      <c r="A117" s="32"/>
      <c r="B117" s="29"/>
      <c r="C117" t="s">
        <v>66</v>
      </c>
      <c r="D117" s="17" t="s">
        <v>13</v>
      </c>
      <c r="E117" t="s">
        <v>104</v>
      </c>
      <c r="F117">
        <v>16.05</v>
      </c>
      <c r="G117" s="32"/>
      <c r="K117" s="20"/>
    </row>
    <row r="118" spans="1:11">
      <c r="A118" s="32"/>
      <c r="B118" s="29"/>
      <c r="C118" t="s">
        <v>67</v>
      </c>
      <c r="D118" s="17" t="s">
        <v>13</v>
      </c>
      <c r="E118" t="s">
        <v>104</v>
      </c>
      <c r="F118">
        <v>16.3</v>
      </c>
      <c r="G118" s="32"/>
      <c r="K118" s="20"/>
    </row>
    <row r="119" spans="1:11">
      <c r="A119" s="32"/>
      <c r="B119" s="29"/>
      <c r="C119" t="s">
        <v>68</v>
      </c>
      <c r="D119" s="17" t="s">
        <v>13</v>
      </c>
      <c r="E119" t="s">
        <v>69</v>
      </c>
      <c r="F119">
        <v>16.399999999999999</v>
      </c>
      <c r="G119" s="32">
        <f>AVERAGE(F119:F121)</f>
        <v>16.043333333333333</v>
      </c>
      <c r="K119" s="20"/>
    </row>
    <row r="120" spans="1:11">
      <c r="A120" s="32"/>
      <c r="B120" s="29"/>
      <c r="C120" t="s">
        <v>70</v>
      </c>
      <c r="D120" s="17" t="s">
        <v>13</v>
      </c>
      <c r="E120" t="s">
        <v>69</v>
      </c>
      <c r="F120">
        <v>15.83</v>
      </c>
      <c r="G120" s="32"/>
      <c r="K120" s="20"/>
    </row>
    <row r="121" spans="1:11">
      <c r="A121" s="32"/>
      <c r="B121" s="29"/>
      <c r="C121" t="s">
        <v>71</v>
      </c>
      <c r="D121" s="17" t="s">
        <v>13</v>
      </c>
      <c r="E121" t="s">
        <v>69</v>
      </c>
      <c r="F121">
        <v>15.9</v>
      </c>
      <c r="G121" s="32"/>
      <c r="K121" s="20"/>
    </row>
    <row r="122" spans="1:11">
      <c r="A122" s="32"/>
      <c r="B122" s="29"/>
      <c r="C122" t="s">
        <v>105</v>
      </c>
      <c r="D122" s="17" t="s">
        <v>82</v>
      </c>
      <c r="E122" t="s">
        <v>104</v>
      </c>
      <c r="F122">
        <v>24.26</v>
      </c>
      <c r="H122">
        <f>F122-G116</f>
        <v>7.9500000000000028</v>
      </c>
      <c r="I122">
        <f t="shared" ref="I122:I133" si="12">2^(-H122)*100</f>
        <v>0.40440036087553727</v>
      </c>
      <c r="J122">
        <f>GEOMEAN(I122:I124)</f>
        <v>0.38882409339969826</v>
      </c>
      <c r="K122" s="13">
        <f>J125/J122</f>
        <v>1.5017729036347724</v>
      </c>
    </row>
    <row r="123" spans="1:11">
      <c r="A123" s="32"/>
      <c r="B123" s="29"/>
      <c r="C123" t="s">
        <v>106</v>
      </c>
      <c r="D123" s="17" t="s">
        <v>82</v>
      </c>
      <c r="E123" t="s">
        <v>104</v>
      </c>
      <c r="F123">
        <v>24.32</v>
      </c>
      <c r="H123">
        <f>F123-G116</f>
        <v>8.0100000000000016</v>
      </c>
      <c r="I123">
        <f t="shared" si="12"/>
        <v>0.38792675603009175</v>
      </c>
      <c r="K123" s="20"/>
    </row>
    <row r="124" spans="1:11">
      <c r="A124" s="32"/>
      <c r="B124" s="29"/>
      <c r="C124" t="s">
        <v>107</v>
      </c>
      <c r="D124" s="17" t="s">
        <v>82</v>
      </c>
      <c r="E124" t="s">
        <v>104</v>
      </c>
      <c r="F124">
        <v>24.37</v>
      </c>
      <c r="H124">
        <f>F124-G116</f>
        <v>8.0600000000000023</v>
      </c>
      <c r="I124">
        <f t="shared" si="12"/>
        <v>0.37471254661143083</v>
      </c>
      <c r="K124" s="20"/>
    </row>
    <row r="125" spans="1:11">
      <c r="A125" s="32"/>
      <c r="B125" s="29"/>
      <c r="C125" t="s">
        <v>108</v>
      </c>
      <c r="D125" s="17" t="s">
        <v>82</v>
      </c>
      <c r="E125" t="s">
        <v>69</v>
      </c>
      <c r="F125">
        <v>23.46</v>
      </c>
      <c r="H125">
        <f>F125-G119</f>
        <v>7.4166666666666679</v>
      </c>
      <c r="I125">
        <f t="shared" si="12"/>
        <v>0.58527620190495344</v>
      </c>
      <c r="J125">
        <f>GEOMEAN(I125:I127)</f>
        <v>0.58392548774802278</v>
      </c>
      <c r="K125" s="20"/>
    </row>
    <row r="126" spans="1:11">
      <c r="A126" s="32"/>
      <c r="B126" s="29"/>
      <c r="C126" t="s">
        <v>109</v>
      </c>
      <c r="D126" s="17" t="s">
        <v>82</v>
      </c>
      <c r="E126" t="s">
        <v>69</v>
      </c>
      <c r="F126">
        <v>23.45</v>
      </c>
      <c r="H126">
        <f>F126-G119</f>
        <v>7.4066666666666663</v>
      </c>
      <c r="I126">
        <f t="shared" si="12"/>
        <v>0.58934711982431021</v>
      </c>
      <c r="K126" s="20"/>
    </row>
    <row r="127" spans="1:11">
      <c r="A127" s="32"/>
      <c r="B127" s="29"/>
      <c r="C127" t="s">
        <v>110</v>
      </c>
      <c r="D127" s="17" t="s">
        <v>82</v>
      </c>
      <c r="E127" t="s">
        <v>69</v>
      </c>
      <c r="F127">
        <v>23.48</v>
      </c>
      <c r="H127">
        <f>F127-G119</f>
        <v>7.4366666666666674</v>
      </c>
      <c r="I127">
        <f t="shared" si="12"/>
        <v>0.57721853148032376</v>
      </c>
      <c r="K127" s="20"/>
    </row>
    <row r="128" spans="1:11">
      <c r="A128" s="32"/>
      <c r="B128" s="29"/>
      <c r="C128" t="s">
        <v>72</v>
      </c>
      <c r="D128" s="17" t="s">
        <v>89</v>
      </c>
      <c r="E128" t="s">
        <v>104</v>
      </c>
      <c r="F128">
        <v>25.3</v>
      </c>
      <c r="H128">
        <f>F128-G116</f>
        <v>8.990000000000002</v>
      </c>
      <c r="I128">
        <f t="shared" si="12"/>
        <v>0.19667100587045261</v>
      </c>
      <c r="J128">
        <f>GEOMEAN(I128,I130)</f>
        <v>0.19803896089648976</v>
      </c>
      <c r="K128" s="13">
        <f>J131/J128</f>
        <v>0.5823667932342288</v>
      </c>
    </row>
    <row r="129" spans="1:11">
      <c r="A129" s="32"/>
      <c r="B129" s="29"/>
      <c r="C129" t="s">
        <v>73</v>
      </c>
      <c r="D129" s="17" t="s">
        <v>89</v>
      </c>
      <c r="E129" t="s">
        <v>104</v>
      </c>
      <c r="F129">
        <v>25.24</v>
      </c>
      <c r="H129">
        <f>F129-G116</f>
        <v>8.93</v>
      </c>
      <c r="I129">
        <f t="shared" si="12"/>
        <v>0.20502278977013033</v>
      </c>
      <c r="K129" s="20"/>
    </row>
    <row r="130" spans="1:11">
      <c r="A130" s="32"/>
      <c r="B130" s="29"/>
      <c r="C130" t="s">
        <v>74</v>
      </c>
      <c r="D130" s="17" t="s">
        <v>89</v>
      </c>
      <c r="E130" t="s">
        <v>104</v>
      </c>
      <c r="F130">
        <v>25.28</v>
      </c>
      <c r="H130">
        <f>F130-G116</f>
        <v>8.9700000000000024</v>
      </c>
      <c r="I130">
        <f t="shared" si="12"/>
        <v>0.19941643080218582</v>
      </c>
      <c r="K130" s="20"/>
    </row>
    <row r="131" spans="1:11">
      <c r="A131" s="32"/>
      <c r="B131" s="29"/>
      <c r="C131" t="s">
        <v>75</v>
      </c>
      <c r="D131" s="17" t="s">
        <v>89</v>
      </c>
      <c r="E131" t="s">
        <v>69</v>
      </c>
      <c r="F131">
        <v>25.69</v>
      </c>
      <c r="H131">
        <f>F131-G119</f>
        <v>9.6466666666666683</v>
      </c>
      <c r="I131">
        <f t="shared" si="12"/>
        <v>0.12475672776639767</v>
      </c>
      <c r="J131">
        <f>GEOMEAN(I131:I133)</f>
        <v>0.11533131459272757</v>
      </c>
      <c r="K131" s="20"/>
    </row>
    <row r="132" spans="1:11">
      <c r="A132" s="32"/>
      <c r="B132" s="29"/>
      <c r="C132" t="s">
        <v>76</v>
      </c>
      <c r="D132" s="17" t="s">
        <v>89</v>
      </c>
      <c r="E132" t="s">
        <v>69</v>
      </c>
      <c r="F132">
        <v>25.79</v>
      </c>
      <c r="H132">
        <f>F132-G119</f>
        <v>9.7466666666666661</v>
      </c>
      <c r="I132">
        <f t="shared" si="12"/>
        <v>0.1164021429222252</v>
      </c>
      <c r="K132" s="20"/>
    </row>
    <row r="133" spans="1:11">
      <c r="A133" s="33"/>
      <c r="B133" s="30"/>
      <c r="C133" s="9" t="s">
        <v>77</v>
      </c>
      <c r="D133" s="22" t="s">
        <v>89</v>
      </c>
      <c r="E133" s="9" t="s">
        <v>69</v>
      </c>
      <c r="F133" s="9">
        <v>25.93</v>
      </c>
      <c r="G133" s="9"/>
      <c r="H133" s="9">
        <f>F133-G119</f>
        <v>9.8866666666666667</v>
      </c>
      <c r="I133" s="9">
        <f t="shared" si="12"/>
        <v>0.10563717442188524</v>
      </c>
      <c r="J133" s="9"/>
      <c r="K133" s="23"/>
    </row>
  </sheetData>
  <mergeCells count="26">
    <mergeCell ref="A59:A133"/>
    <mergeCell ref="G116:G118"/>
    <mergeCell ref="G119:G121"/>
    <mergeCell ref="G78:G80"/>
    <mergeCell ref="G81:G83"/>
    <mergeCell ref="B59:B76"/>
    <mergeCell ref="B78:B95"/>
    <mergeCell ref="B97:B114"/>
    <mergeCell ref="B116:B133"/>
    <mergeCell ref="G59:G61"/>
    <mergeCell ref="G62:G64"/>
    <mergeCell ref="G97:G99"/>
    <mergeCell ref="G100:G102"/>
    <mergeCell ref="A4:A54"/>
    <mergeCell ref="G30:G32"/>
    <mergeCell ref="G33:G35"/>
    <mergeCell ref="G43:G45"/>
    <mergeCell ref="G46:G48"/>
    <mergeCell ref="B4:B15"/>
    <mergeCell ref="B17:B28"/>
    <mergeCell ref="B30:B41"/>
    <mergeCell ref="B43:B54"/>
    <mergeCell ref="G17:G19"/>
    <mergeCell ref="G20:G22"/>
    <mergeCell ref="G4:G6"/>
    <mergeCell ref="G7:G9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B88F-6198-47DD-8110-9160D6B263E7}">
  <dimension ref="A2:G64"/>
  <sheetViews>
    <sheetView topLeftCell="A43" workbookViewId="0">
      <selection activeCell="I10" sqref="I10"/>
    </sheetView>
  </sheetViews>
  <sheetFormatPr defaultRowHeight="15"/>
  <cols>
    <col min="1" max="1" width="19.42578125" bestFit="1" customWidth="1"/>
    <col min="2" max="2" width="14.42578125" bestFit="1" customWidth="1"/>
    <col min="3" max="3" width="42.85546875" bestFit="1" customWidth="1"/>
    <col min="4" max="4" width="39" bestFit="1" customWidth="1"/>
    <col min="5" max="5" width="46" bestFit="1" customWidth="1"/>
    <col min="6" max="6" width="27.5703125" bestFit="1" customWidth="1"/>
    <col min="7" max="7" width="19.28515625" bestFit="1" customWidth="1"/>
  </cols>
  <sheetData>
    <row r="2" spans="1:7">
      <c r="A2" t="s">
        <v>111</v>
      </c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7">
      <c r="A3" s="39" t="s">
        <v>117</v>
      </c>
      <c r="B3" s="31" t="s">
        <v>118</v>
      </c>
      <c r="C3" s="6" t="s">
        <v>119</v>
      </c>
      <c r="D3" s="6">
        <v>26</v>
      </c>
      <c r="E3" s="6">
        <v>0</v>
      </c>
      <c r="F3" s="7">
        <f t="shared" ref="F3:F8" si="0">(E3/D3)*100</f>
        <v>0</v>
      </c>
      <c r="G3" s="36" t="s">
        <v>120</v>
      </c>
    </row>
    <row r="4" spans="1:7">
      <c r="A4" s="40"/>
      <c r="B4" s="32"/>
      <c r="C4" t="s">
        <v>121</v>
      </c>
      <c r="D4">
        <v>36</v>
      </c>
      <c r="E4">
        <v>0</v>
      </c>
      <c r="F4" s="8">
        <f t="shared" si="0"/>
        <v>0</v>
      </c>
      <c r="G4" s="37"/>
    </row>
    <row r="5" spans="1:7">
      <c r="A5" s="40"/>
      <c r="B5" s="32"/>
      <c r="C5" t="s">
        <v>122</v>
      </c>
      <c r="D5">
        <v>19</v>
      </c>
      <c r="E5">
        <v>0</v>
      </c>
      <c r="F5" s="8">
        <f t="shared" si="0"/>
        <v>0</v>
      </c>
      <c r="G5" s="37"/>
    </row>
    <row r="6" spans="1:7">
      <c r="A6" s="40"/>
      <c r="B6" s="32"/>
      <c r="C6" t="s">
        <v>123</v>
      </c>
      <c r="D6">
        <v>32</v>
      </c>
      <c r="E6">
        <v>0</v>
      </c>
      <c r="F6" s="8">
        <f t="shared" si="0"/>
        <v>0</v>
      </c>
      <c r="G6" s="37"/>
    </row>
    <row r="7" spans="1:7">
      <c r="A7" s="40"/>
      <c r="B7" s="32"/>
      <c r="C7" t="s">
        <v>124</v>
      </c>
      <c r="D7">
        <v>39</v>
      </c>
      <c r="E7">
        <v>0</v>
      </c>
      <c r="F7" s="8">
        <f t="shared" si="0"/>
        <v>0</v>
      </c>
      <c r="G7" s="37"/>
    </row>
    <row r="8" spans="1:7">
      <c r="A8" s="41"/>
      <c r="B8" s="33"/>
      <c r="C8" s="9" t="s">
        <v>125</v>
      </c>
      <c r="D8" s="9">
        <v>47</v>
      </c>
      <c r="E8" s="9">
        <v>0</v>
      </c>
      <c r="F8" s="10">
        <f t="shared" si="0"/>
        <v>0</v>
      </c>
      <c r="G8" s="38"/>
    </row>
    <row r="11" spans="1:7">
      <c r="A11" t="s">
        <v>111</v>
      </c>
      <c r="B11" t="s">
        <v>112</v>
      </c>
      <c r="C11" t="s">
        <v>113</v>
      </c>
      <c r="D11" t="s">
        <v>114</v>
      </c>
      <c r="E11" t="s">
        <v>115</v>
      </c>
      <c r="F11" t="s">
        <v>116</v>
      </c>
    </row>
    <row r="12" spans="1:7">
      <c r="A12" s="39" t="s">
        <v>18</v>
      </c>
      <c r="B12" s="31" t="s">
        <v>118</v>
      </c>
      <c r="C12" s="6" t="s">
        <v>119</v>
      </c>
      <c r="D12" s="6">
        <v>35</v>
      </c>
      <c r="E12" s="6">
        <v>1</v>
      </c>
      <c r="F12" s="7">
        <f t="shared" ref="F12:F21" si="1">(E12/D12)*100</f>
        <v>2.8571428571428572</v>
      </c>
      <c r="G12" s="36" t="s">
        <v>126</v>
      </c>
    </row>
    <row r="13" spans="1:7">
      <c r="A13" s="40"/>
      <c r="B13" s="32"/>
      <c r="C13" t="s">
        <v>121</v>
      </c>
      <c r="D13">
        <v>44</v>
      </c>
      <c r="E13">
        <v>2</v>
      </c>
      <c r="F13" s="8">
        <f t="shared" si="1"/>
        <v>4.5454545454545459</v>
      </c>
      <c r="G13" s="37"/>
    </row>
    <row r="14" spans="1:7">
      <c r="A14" s="40"/>
      <c r="B14" s="32"/>
      <c r="C14" t="s">
        <v>122</v>
      </c>
      <c r="D14">
        <v>42</v>
      </c>
      <c r="E14">
        <v>0</v>
      </c>
      <c r="F14" s="8">
        <f t="shared" si="1"/>
        <v>0</v>
      </c>
      <c r="G14" s="37"/>
    </row>
    <row r="15" spans="1:7">
      <c r="A15" s="40"/>
      <c r="B15" s="32"/>
      <c r="C15" t="s">
        <v>124</v>
      </c>
      <c r="D15">
        <v>37</v>
      </c>
      <c r="E15">
        <v>0</v>
      </c>
      <c r="F15" s="8">
        <f t="shared" si="1"/>
        <v>0</v>
      </c>
      <c r="G15" s="37"/>
    </row>
    <row r="16" spans="1:7">
      <c r="A16" s="40"/>
      <c r="B16" s="32"/>
      <c r="C16" t="s">
        <v>125</v>
      </c>
      <c r="D16">
        <v>22</v>
      </c>
      <c r="E16">
        <v>0</v>
      </c>
      <c r="F16" s="8">
        <f t="shared" si="1"/>
        <v>0</v>
      </c>
      <c r="G16" s="37"/>
    </row>
    <row r="17" spans="1:7">
      <c r="A17" s="40"/>
      <c r="B17" s="32"/>
      <c r="C17" t="s">
        <v>127</v>
      </c>
      <c r="D17">
        <v>21</v>
      </c>
      <c r="E17">
        <v>0</v>
      </c>
      <c r="F17" s="8">
        <f t="shared" si="1"/>
        <v>0</v>
      </c>
      <c r="G17" s="37"/>
    </row>
    <row r="18" spans="1:7">
      <c r="A18" s="40"/>
      <c r="B18" s="32" t="s">
        <v>128</v>
      </c>
      <c r="C18" t="s">
        <v>119</v>
      </c>
      <c r="D18">
        <v>33</v>
      </c>
      <c r="E18">
        <v>0</v>
      </c>
      <c r="F18" s="8">
        <f t="shared" si="1"/>
        <v>0</v>
      </c>
      <c r="G18" s="37"/>
    </row>
    <row r="19" spans="1:7">
      <c r="A19" s="40"/>
      <c r="B19" s="32"/>
      <c r="C19" t="s">
        <v>121</v>
      </c>
      <c r="D19">
        <v>40</v>
      </c>
      <c r="E19">
        <v>0</v>
      </c>
      <c r="F19" s="8">
        <f t="shared" si="1"/>
        <v>0</v>
      </c>
      <c r="G19" s="37"/>
    </row>
    <row r="20" spans="1:7">
      <c r="A20" s="40"/>
      <c r="B20" s="32"/>
      <c r="C20" t="s">
        <v>122</v>
      </c>
      <c r="D20">
        <v>35</v>
      </c>
      <c r="E20">
        <v>0</v>
      </c>
      <c r="F20" s="8">
        <f t="shared" si="1"/>
        <v>0</v>
      </c>
      <c r="G20" s="37"/>
    </row>
    <row r="21" spans="1:7">
      <c r="A21" s="41"/>
      <c r="B21" s="33"/>
      <c r="C21" s="9" t="s">
        <v>123</v>
      </c>
      <c r="D21" s="9">
        <v>29</v>
      </c>
      <c r="E21" s="9">
        <v>0</v>
      </c>
      <c r="F21" s="10">
        <f t="shared" si="1"/>
        <v>0</v>
      </c>
      <c r="G21" s="38"/>
    </row>
    <row r="24" spans="1:7">
      <c r="A24" t="s">
        <v>111</v>
      </c>
      <c r="B24" t="s">
        <v>112</v>
      </c>
      <c r="C24" t="s">
        <v>113</v>
      </c>
      <c r="D24" t="s">
        <v>114</v>
      </c>
      <c r="E24" t="s">
        <v>115</v>
      </c>
      <c r="F24" t="s">
        <v>116</v>
      </c>
    </row>
    <row r="25" spans="1:7">
      <c r="A25" s="39" t="s">
        <v>129</v>
      </c>
      <c r="B25" s="31" t="s">
        <v>118</v>
      </c>
      <c r="C25" s="6" t="s">
        <v>119</v>
      </c>
      <c r="D25" s="6">
        <v>22</v>
      </c>
      <c r="E25" s="6">
        <v>4</v>
      </c>
      <c r="F25" s="7">
        <f t="shared" ref="F25:F36" si="2">(E25/D25)*100</f>
        <v>18.181818181818183</v>
      </c>
      <c r="G25" s="36" t="s">
        <v>130</v>
      </c>
    </row>
    <row r="26" spans="1:7">
      <c r="A26" s="40"/>
      <c r="B26" s="32"/>
      <c r="C26" t="s">
        <v>121</v>
      </c>
      <c r="D26">
        <v>28</v>
      </c>
      <c r="E26">
        <v>7</v>
      </c>
      <c r="F26" s="8">
        <f t="shared" si="2"/>
        <v>25</v>
      </c>
      <c r="G26" s="37"/>
    </row>
    <row r="27" spans="1:7">
      <c r="A27" s="40"/>
      <c r="B27" s="32"/>
      <c r="C27" t="s">
        <v>122</v>
      </c>
      <c r="D27">
        <v>18</v>
      </c>
      <c r="E27">
        <v>4</v>
      </c>
      <c r="F27" s="8">
        <f t="shared" si="2"/>
        <v>22.222222222222221</v>
      </c>
      <c r="G27" s="37"/>
    </row>
    <row r="28" spans="1:7">
      <c r="A28" s="40"/>
      <c r="B28" s="32"/>
      <c r="C28" t="s">
        <v>123</v>
      </c>
      <c r="D28">
        <v>17</v>
      </c>
      <c r="E28">
        <v>1</v>
      </c>
      <c r="F28" s="8">
        <f t="shared" si="2"/>
        <v>5.8823529411764701</v>
      </c>
      <c r="G28" s="37"/>
    </row>
    <row r="29" spans="1:7">
      <c r="A29" s="40"/>
      <c r="B29" s="32"/>
      <c r="C29" t="s">
        <v>124</v>
      </c>
      <c r="D29">
        <v>24</v>
      </c>
      <c r="E29">
        <v>3</v>
      </c>
      <c r="F29" s="8">
        <f t="shared" si="2"/>
        <v>12.5</v>
      </c>
      <c r="G29" s="37"/>
    </row>
    <row r="30" spans="1:7">
      <c r="A30" s="40"/>
      <c r="B30" s="32"/>
      <c r="C30" t="s">
        <v>125</v>
      </c>
      <c r="D30">
        <v>39</v>
      </c>
      <c r="E30">
        <v>6</v>
      </c>
      <c r="F30" s="8">
        <f t="shared" si="2"/>
        <v>15.384615384615385</v>
      </c>
      <c r="G30" s="37"/>
    </row>
    <row r="31" spans="1:7">
      <c r="A31" s="40"/>
      <c r="B31" s="32" t="s">
        <v>128</v>
      </c>
      <c r="C31" t="s">
        <v>119</v>
      </c>
      <c r="D31">
        <v>20</v>
      </c>
      <c r="E31">
        <v>1</v>
      </c>
      <c r="F31" s="8">
        <f t="shared" si="2"/>
        <v>5</v>
      </c>
      <c r="G31" s="37"/>
    </row>
    <row r="32" spans="1:7">
      <c r="A32" s="40"/>
      <c r="B32" s="32"/>
      <c r="C32" t="s">
        <v>121</v>
      </c>
      <c r="D32">
        <v>24</v>
      </c>
      <c r="E32">
        <v>6</v>
      </c>
      <c r="F32" s="8">
        <f t="shared" si="2"/>
        <v>25</v>
      </c>
      <c r="G32" s="37"/>
    </row>
    <row r="33" spans="1:7">
      <c r="A33" s="40"/>
      <c r="B33" s="32"/>
      <c r="C33" t="s">
        <v>122</v>
      </c>
      <c r="D33">
        <v>19</v>
      </c>
      <c r="E33">
        <v>5</v>
      </c>
      <c r="F33" s="8">
        <f t="shared" si="2"/>
        <v>26.315789473684209</v>
      </c>
      <c r="G33" s="37"/>
    </row>
    <row r="34" spans="1:7">
      <c r="A34" s="40"/>
      <c r="B34" s="32"/>
      <c r="C34" t="s">
        <v>123</v>
      </c>
      <c r="D34">
        <v>31</v>
      </c>
      <c r="E34">
        <v>9</v>
      </c>
      <c r="F34" s="8">
        <f t="shared" si="2"/>
        <v>29.032258064516132</v>
      </c>
      <c r="G34" s="37"/>
    </row>
    <row r="35" spans="1:7">
      <c r="A35" s="40"/>
      <c r="B35" s="32"/>
      <c r="C35" t="s">
        <v>124</v>
      </c>
      <c r="D35">
        <v>16</v>
      </c>
      <c r="E35">
        <v>4</v>
      </c>
      <c r="F35" s="8">
        <f t="shared" si="2"/>
        <v>25</v>
      </c>
      <c r="G35" s="37"/>
    </row>
    <row r="36" spans="1:7">
      <c r="A36" s="41"/>
      <c r="B36" s="33"/>
      <c r="C36" s="9" t="s">
        <v>127</v>
      </c>
      <c r="D36" s="9">
        <v>34</v>
      </c>
      <c r="E36" s="9">
        <v>6</v>
      </c>
      <c r="F36" s="10">
        <f t="shared" si="2"/>
        <v>17.647058823529413</v>
      </c>
      <c r="G36" s="38"/>
    </row>
    <row r="39" spans="1:7">
      <c r="A39" t="s">
        <v>111</v>
      </c>
      <c r="B39" t="s">
        <v>112</v>
      </c>
      <c r="C39" t="s">
        <v>113</v>
      </c>
      <c r="D39" t="s">
        <v>114</v>
      </c>
      <c r="E39" t="s">
        <v>115</v>
      </c>
      <c r="F39" t="s">
        <v>116</v>
      </c>
    </row>
    <row r="40" spans="1:7">
      <c r="A40" s="39" t="s">
        <v>131</v>
      </c>
      <c r="B40" s="31" t="s">
        <v>118</v>
      </c>
      <c r="C40" s="6" t="s">
        <v>119</v>
      </c>
      <c r="D40" s="6">
        <v>20</v>
      </c>
      <c r="E40" s="6">
        <v>9</v>
      </c>
      <c r="F40" s="7">
        <f t="shared" ref="F40:F48" si="3">(E40/D40)*100</f>
        <v>45</v>
      </c>
      <c r="G40" s="36" t="s">
        <v>132</v>
      </c>
    </row>
    <row r="41" spans="1:7">
      <c r="A41" s="40"/>
      <c r="B41" s="32"/>
      <c r="C41" t="s">
        <v>121</v>
      </c>
      <c r="D41">
        <v>24</v>
      </c>
      <c r="E41">
        <v>8</v>
      </c>
      <c r="F41" s="8">
        <f t="shared" si="3"/>
        <v>33.333333333333329</v>
      </c>
      <c r="G41" s="37"/>
    </row>
    <row r="42" spans="1:7">
      <c r="A42" s="40"/>
      <c r="B42" s="32"/>
      <c r="C42" t="s">
        <v>122</v>
      </c>
      <c r="D42">
        <v>24</v>
      </c>
      <c r="E42">
        <v>14</v>
      </c>
      <c r="F42" s="8">
        <f t="shared" si="3"/>
        <v>58.333333333333336</v>
      </c>
      <c r="G42" s="37"/>
    </row>
    <row r="43" spans="1:7">
      <c r="A43" s="40"/>
      <c r="B43" s="32"/>
      <c r="C43" t="s">
        <v>123</v>
      </c>
      <c r="D43">
        <v>31</v>
      </c>
      <c r="E43">
        <v>11</v>
      </c>
      <c r="F43" s="8">
        <f t="shared" si="3"/>
        <v>35.483870967741936</v>
      </c>
      <c r="G43" s="37"/>
    </row>
    <row r="44" spans="1:7">
      <c r="A44" s="40"/>
      <c r="B44" s="32"/>
      <c r="C44" t="s">
        <v>125</v>
      </c>
      <c r="D44">
        <v>21</v>
      </c>
      <c r="E44">
        <v>7</v>
      </c>
      <c r="F44" s="8">
        <f t="shared" si="3"/>
        <v>33.333333333333329</v>
      </c>
      <c r="G44" s="37"/>
    </row>
    <row r="45" spans="1:7">
      <c r="A45" s="40"/>
      <c r="B45" s="32" t="s">
        <v>128</v>
      </c>
      <c r="C45" t="s">
        <v>119</v>
      </c>
      <c r="D45">
        <v>23</v>
      </c>
      <c r="E45">
        <v>8</v>
      </c>
      <c r="F45" s="8">
        <f t="shared" si="3"/>
        <v>34.782608695652172</v>
      </c>
      <c r="G45" s="37"/>
    </row>
    <row r="46" spans="1:7">
      <c r="A46" s="40"/>
      <c r="B46" s="32"/>
      <c r="C46" t="s">
        <v>121</v>
      </c>
      <c r="D46">
        <v>20</v>
      </c>
      <c r="E46">
        <v>12</v>
      </c>
      <c r="F46" s="8">
        <f t="shared" si="3"/>
        <v>60</v>
      </c>
      <c r="G46" s="37"/>
    </row>
    <row r="47" spans="1:7">
      <c r="A47" s="40"/>
      <c r="B47" s="32"/>
      <c r="C47" t="s">
        <v>122</v>
      </c>
      <c r="D47">
        <v>30</v>
      </c>
      <c r="E47">
        <v>20</v>
      </c>
      <c r="F47" s="8">
        <f t="shared" si="3"/>
        <v>66.666666666666657</v>
      </c>
      <c r="G47" s="37"/>
    </row>
    <row r="48" spans="1:7">
      <c r="A48" s="41"/>
      <c r="B48" s="33"/>
      <c r="C48" s="9" t="s">
        <v>123</v>
      </c>
      <c r="D48" s="9">
        <v>24</v>
      </c>
      <c r="E48" s="9">
        <v>17</v>
      </c>
      <c r="F48" s="10">
        <f t="shared" si="3"/>
        <v>70.833333333333343</v>
      </c>
      <c r="G48" s="38"/>
    </row>
    <row r="51" spans="1:7">
      <c r="A51" t="s">
        <v>111</v>
      </c>
      <c r="B51" t="s">
        <v>112</v>
      </c>
      <c r="C51" t="s">
        <v>113</v>
      </c>
      <c r="D51" t="s">
        <v>114</v>
      </c>
      <c r="E51" t="s">
        <v>115</v>
      </c>
      <c r="F51" t="s">
        <v>116</v>
      </c>
    </row>
    <row r="52" spans="1:7">
      <c r="A52" s="39" t="s">
        <v>133</v>
      </c>
      <c r="B52" s="31" t="s">
        <v>118</v>
      </c>
      <c r="C52" s="6" t="s">
        <v>119</v>
      </c>
      <c r="D52" s="6">
        <v>24</v>
      </c>
      <c r="E52" s="6">
        <v>12</v>
      </c>
      <c r="F52" s="7">
        <f t="shared" ref="F52:F64" si="4">(E52/D52)*100</f>
        <v>50</v>
      </c>
      <c r="G52" s="36" t="s">
        <v>134</v>
      </c>
    </row>
    <row r="53" spans="1:7">
      <c r="A53" s="40"/>
      <c r="B53" s="32"/>
      <c r="C53" t="s">
        <v>121</v>
      </c>
      <c r="D53">
        <v>29</v>
      </c>
      <c r="E53">
        <v>24</v>
      </c>
      <c r="F53" s="8">
        <f t="shared" si="4"/>
        <v>82.758620689655174</v>
      </c>
      <c r="G53" s="37"/>
    </row>
    <row r="54" spans="1:7">
      <c r="A54" s="40"/>
      <c r="B54" s="32"/>
      <c r="C54" t="s">
        <v>122</v>
      </c>
      <c r="D54">
        <v>31</v>
      </c>
      <c r="E54">
        <v>30</v>
      </c>
      <c r="F54" s="8">
        <f t="shared" si="4"/>
        <v>96.774193548387103</v>
      </c>
      <c r="G54" s="37"/>
    </row>
    <row r="55" spans="1:7">
      <c r="A55" s="40"/>
      <c r="B55" s="32"/>
      <c r="C55" t="s">
        <v>123</v>
      </c>
      <c r="D55">
        <v>37</v>
      </c>
      <c r="E55">
        <v>29</v>
      </c>
      <c r="F55" s="8">
        <f t="shared" si="4"/>
        <v>78.378378378378372</v>
      </c>
      <c r="G55" s="37"/>
    </row>
    <row r="56" spans="1:7">
      <c r="A56" s="40"/>
      <c r="B56" s="32"/>
      <c r="C56" t="s">
        <v>124</v>
      </c>
      <c r="D56">
        <v>31</v>
      </c>
      <c r="E56">
        <v>29</v>
      </c>
      <c r="F56" s="8">
        <f t="shared" si="4"/>
        <v>93.548387096774192</v>
      </c>
      <c r="G56" s="37"/>
    </row>
    <row r="57" spans="1:7">
      <c r="A57" s="40"/>
      <c r="B57" s="32"/>
      <c r="C57" t="s">
        <v>125</v>
      </c>
      <c r="D57">
        <v>41</v>
      </c>
      <c r="E57">
        <v>36</v>
      </c>
      <c r="F57" s="8">
        <f t="shared" si="4"/>
        <v>87.804878048780495</v>
      </c>
      <c r="G57" s="37"/>
    </row>
    <row r="58" spans="1:7">
      <c r="A58" s="40"/>
      <c r="B58" s="32"/>
      <c r="C58" t="s">
        <v>127</v>
      </c>
      <c r="D58">
        <v>37</v>
      </c>
      <c r="E58">
        <v>28</v>
      </c>
      <c r="F58" s="8">
        <f t="shared" si="4"/>
        <v>75.675675675675677</v>
      </c>
      <c r="G58" s="37"/>
    </row>
    <row r="59" spans="1:7">
      <c r="A59" s="40"/>
      <c r="B59" s="32" t="s">
        <v>128</v>
      </c>
      <c r="C59" t="s">
        <v>119</v>
      </c>
      <c r="D59">
        <v>42</v>
      </c>
      <c r="E59">
        <v>28</v>
      </c>
      <c r="F59" s="8">
        <f t="shared" si="4"/>
        <v>66.666666666666657</v>
      </c>
      <c r="G59" s="37"/>
    </row>
    <row r="60" spans="1:7">
      <c r="A60" s="40"/>
      <c r="B60" s="32"/>
      <c r="C60" t="s">
        <v>121</v>
      </c>
      <c r="D60">
        <v>41</v>
      </c>
      <c r="E60">
        <v>27</v>
      </c>
      <c r="F60" s="8">
        <f t="shared" si="4"/>
        <v>65.853658536585371</v>
      </c>
      <c r="G60" s="37"/>
    </row>
    <row r="61" spans="1:7">
      <c r="A61" s="40"/>
      <c r="B61" s="32"/>
      <c r="C61" t="s">
        <v>122</v>
      </c>
      <c r="D61">
        <v>38</v>
      </c>
      <c r="E61">
        <v>33</v>
      </c>
      <c r="F61" s="8">
        <f t="shared" si="4"/>
        <v>86.842105263157904</v>
      </c>
      <c r="G61" s="37"/>
    </row>
    <row r="62" spans="1:7">
      <c r="A62" s="40"/>
      <c r="B62" s="32"/>
      <c r="C62" t="s">
        <v>123</v>
      </c>
      <c r="D62">
        <v>50</v>
      </c>
      <c r="E62">
        <v>37</v>
      </c>
      <c r="F62" s="8">
        <f t="shared" si="4"/>
        <v>74</v>
      </c>
      <c r="G62" s="37"/>
    </row>
    <row r="63" spans="1:7">
      <c r="A63" s="40"/>
      <c r="B63" s="32"/>
      <c r="C63" t="s">
        <v>124</v>
      </c>
      <c r="D63">
        <v>38</v>
      </c>
      <c r="E63">
        <v>32</v>
      </c>
      <c r="F63" s="8">
        <f t="shared" si="4"/>
        <v>84.210526315789465</v>
      </c>
      <c r="G63" s="37"/>
    </row>
    <row r="64" spans="1:7">
      <c r="A64" s="41"/>
      <c r="B64" s="33"/>
      <c r="C64" s="9" t="s">
        <v>125</v>
      </c>
      <c r="D64" s="9">
        <v>26</v>
      </c>
      <c r="E64" s="9">
        <v>23</v>
      </c>
      <c r="F64" s="10">
        <f t="shared" si="4"/>
        <v>88.461538461538453</v>
      </c>
      <c r="G64" s="38"/>
    </row>
  </sheetData>
  <mergeCells count="19">
    <mergeCell ref="G3:G8"/>
    <mergeCell ref="A3:A8"/>
    <mergeCell ref="B3:B8"/>
    <mergeCell ref="A12:A21"/>
    <mergeCell ref="B12:B17"/>
    <mergeCell ref="B18:B21"/>
    <mergeCell ref="A25:A36"/>
    <mergeCell ref="B25:B30"/>
    <mergeCell ref="B31:B36"/>
    <mergeCell ref="G12:G21"/>
    <mergeCell ref="G25:G36"/>
    <mergeCell ref="G40:G48"/>
    <mergeCell ref="G52:G64"/>
    <mergeCell ref="A40:A48"/>
    <mergeCell ref="B40:B44"/>
    <mergeCell ref="B45:B48"/>
    <mergeCell ref="A52:A64"/>
    <mergeCell ref="B52:B58"/>
    <mergeCell ref="B59:B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4405-5784-470D-9C04-A75EE7CD4029}">
  <dimension ref="A3:H83"/>
  <sheetViews>
    <sheetView topLeftCell="A22" workbookViewId="0">
      <selection activeCell="C16" sqref="C16"/>
    </sheetView>
  </sheetViews>
  <sheetFormatPr defaultRowHeight="15"/>
  <cols>
    <col min="1" max="1" width="12.140625" bestFit="1" customWidth="1"/>
    <col min="2" max="2" width="15.140625" bestFit="1" customWidth="1"/>
    <col min="3" max="3" width="65.85546875" bestFit="1" customWidth="1"/>
    <col min="4" max="4" width="10" bestFit="1" customWidth="1"/>
    <col min="5" max="5" width="26.42578125" bestFit="1" customWidth="1"/>
    <col min="6" max="6" width="24" bestFit="1" customWidth="1"/>
    <col min="7" max="7" width="39.42578125" bestFit="1" customWidth="1"/>
    <col min="8" max="8" width="28" customWidth="1"/>
  </cols>
  <sheetData>
    <row r="3" spans="1:8">
      <c r="G3" s="11" t="s">
        <v>135</v>
      </c>
      <c r="H3" s="11" t="s">
        <v>136</v>
      </c>
    </row>
    <row r="4" spans="1:8">
      <c r="A4" t="s">
        <v>137</v>
      </c>
      <c r="B4" t="s">
        <v>138</v>
      </c>
      <c r="C4" t="s">
        <v>113</v>
      </c>
      <c r="D4" t="s">
        <v>139</v>
      </c>
      <c r="E4" t="s">
        <v>140</v>
      </c>
      <c r="F4" t="s">
        <v>141</v>
      </c>
      <c r="G4" t="s">
        <v>142</v>
      </c>
      <c r="H4" s="5" t="s">
        <v>143</v>
      </c>
    </row>
    <row r="5" spans="1:8">
      <c r="A5" s="35" t="s">
        <v>144</v>
      </c>
      <c r="B5" s="39" t="s">
        <v>145</v>
      </c>
      <c r="C5" s="6" t="s">
        <v>146</v>
      </c>
      <c r="D5" s="6">
        <v>36633.584999999999</v>
      </c>
      <c r="E5" s="6">
        <v>30</v>
      </c>
      <c r="F5" s="6">
        <v>2</v>
      </c>
      <c r="G5" s="7">
        <f t="shared" ref="G5:G31" si="0">(E5/D5)*10000</f>
        <v>8.1892067074516461</v>
      </c>
      <c r="H5" s="12">
        <f t="shared" ref="H5:H31" si="1">(F5/D5)*10000</f>
        <v>0.54594711383010974</v>
      </c>
    </row>
    <row r="6" spans="1:8">
      <c r="A6" s="29"/>
      <c r="B6" s="40"/>
      <c r="C6" t="s">
        <v>147</v>
      </c>
      <c r="D6">
        <v>40537.578999999998</v>
      </c>
      <c r="E6">
        <v>24</v>
      </c>
      <c r="F6">
        <v>0</v>
      </c>
      <c r="G6" s="8">
        <f t="shared" si="0"/>
        <v>5.920432495487705</v>
      </c>
      <c r="H6" s="13">
        <f t="shared" si="1"/>
        <v>0</v>
      </c>
    </row>
    <row r="7" spans="1:8">
      <c r="A7" s="29"/>
      <c r="B7" s="41"/>
      <c r="C7" s="9" t="s">
        <v>148</v>
      </c>
      <c r="D7" s="9">
        <v>31256.243999999999</v>
      </c>
      <c r="E7" s="9">
        <v>23</v>
      </c>
      <c r="F7" s="9">
        <v>1</v>
      </c>
      <c r="G7" s="10">
        <f t="shared" si="0"/>
        <v>7.3585297068963245</v>
      </c>
      <c r="H7" s="14">
        <f t="shared" si="1"/>
        <v>0.31993607421288367</v>
      </c>
    </row>
    <row r="8" spans="1:8">
      <c r="A8" s="29"/>
      <c r="B8" s="39" t="s">
        <v>149</v>
      </c>
      <c r="C8" s="6" t="s">
        <v>146</v>
      </c>
      <c r="D8" s="6">
        <v>19719.830000000002</v>
      </c>
      <c r="E8" s="6">
        <v>21</v>
      </c>
      <c r="F8" s="6">
        <v>1</v>
      </c>
      <c r="G8" s="7">
        <f t="shared" si="0"/>
        <v>10.649179024362786</v>
      </c>
      <c r="H8" s="12">
        <f t="shared" si="1"/>
        <v>0.50710376306489457</v>
      </c>
    </row>
    <row r="9" spans="1:8">
      <c r="A9" s="29"/>
      <c r="B9" s="40"/>
      <c r="C9" t="s">
        <v>147</v>
      </c>
      <c r="D9">
        <v>33805.012000000002</v>
      </c>
      <c r="E9">
        <v>24</v>
      </c>
      <c r="F9">
        <v>3</v>
      </c>
      <c r="G9" s="8">
        <f t="shared" si="0"/>
        <v>7.0995389677719976</v>
      </c>
      <c r="H9" s="13">
        <f t="shared" si="1"/>
        <v>0.88744237097149969</v>
      </c>
    </row>
    <row r="10" spans="1:8">
      <c r="A10" s="29"/>
      <c r="B10" s="41"/>
      <c r="C10" s="9" t="s">
        <v>148</v>
      </c>
      <c r="D10" s="9">
        <v>25274.413</v>
      </c>
      <c r="E10" s="9">
        <v>24</v>
      </c>
      <c r="F10" s="9">
        <v>0</v>
      </c>
      <c r="G10" s="10">
        <f t="shared" si="0"/>
        <v>9.4957694962094674</v>
      </c>
      <c r="H10" s="14">
        <f t="shared" si="1"/>
        <v>0</v>
      </c>
    </row>
    <row r="11" spans="1:8">
      <c r="A11" s="29"/>
      <c r="B11" s="39" t="s">
        <v>150</v>
      </c>
      <c r="C11" s="6" t="s">
        <v>146</v>
      </c>
      <c r="D11" s="6">
        <v>25438.011999999999</v>
      </c>
      <c r="E11" s="6">
        <v>13</v>
      </c>
      <c r="F11" s="6">
        <v>0</v>
      </c>
      <c r="G11" s="7">
        <f t="shared" si="0"/>
        <v>5.1104622483863915</v>
      </c>
      <c r="H11" s="12">
        <f t="shared" si="1"/>
        <v>0</v>
      </c>
    </row>
    <row r="12" spans="1:8">
      <c r="A12" s="29"/>
      <c r="B12" s="40"/>
      <c r="C12" t="s">
        <v>147</v>
      </c>
      <c r="D12">
        <v>26841.108</v>
      </c>
      <c r="E12">
        <v>16</v>
      </c>
      <c r="F12">
        <v>1</v>
      </c>
      <c r="G12" s="8">
        <f t="shared" si="0"/>
        <v>5.961005782622685</v>
      </c>
      <c r="H12" s="13">
        <f t="shared" si="1"/>
        <v>0.37256286141391781</v>
      </c>
    </row>
    <row r="13" spans="1:8">
      <c r="A13" s="29"/>
      <c r="B13" s="41"/>
      <c r="C13" s="9" t="s">
        <v>148</v>
      </c>
      <c r="D13" s="9">
        <v>21382.147000000001</v>
      </c>
      <c r="E13" s="9">
        <v>6</v>
      </c>
      <c r="F13" s="9">
        <v>0</v>
      </c>
      <c r="G13" s="10">
        <f t="shared" si="0"/>
        <v>2.8060792959659291</v>
      </c>
      <c r="H13" s="14">
        <f t="shared" si="1"/>
        <v>0</v>
      </c>
    </row>
    <row r="14" spans="1:8">
      <c r="A14" s="29"/>
      <c r="B14" s="39" t="s">
        <v>151</v>
      </c>
      <c r="C14" s="6" t="s">
        <v>146</v>
      </c>
      <c r="D14" s="6">
        <v>48566.250999999997</v>
      </c>
      <c r="E14" s="6">
        <v>13</v>
      </c>
      <c r="F14" s="6">
        <v>0</v>
      </c>
      <c r="G14" s="7">
        <f t="shared" si="0"/>
        <v>2.6767559225438258</v>
      </c>
      <c r="H14" s="12">
        <f t="shared" si="1"/>
        <v>0</v>
      </c>
    </row>
    <row r="15" spans="1:8">
      <c r="A15" s="29"/>
      <c r="B15" s="40"/>
      <c r="C15" t="s">
        <v>147</v>
      </c>
      <c r="D15">
        <v>46919.97</v>
      </c>
      <c r="E15">
        <v>16</v>
      </c>
      <c r="F15">
        <v>0</v>
      </c>
      <c r="G15" s="8">
        <f t="shared" si="0"/>
        <v>3.4100618563907865</v>
      </c>
      <c r="H15" s="13">
        <f t="shared" si="1"/>
        <v>0</v>
      </c>
    </row>
    <row r="16" spans="1:8">
      <c r="A16" s="29"/>
      <c r="B16" s="41"/>
      <c r="C16" s="9" t="s">
        <v>148</v>
      </c>
      <c r="D16" s="9">
        <v>52187.805999999997</v>
      </c>
      <c r="E16" s="9">
        <v>13</v>
      </c>
      <c r="F16" s="9">
        <v>4</v>
      </c>
      <c r="G16" s="10">
        <f t="shared" si="0"/>
        <v>2.4910033581407891</v>
      </c>
      <c r="H16" s="14">
        <f t="shared" si="1"/>
        <v>0.76646257173562726</v>
      </c>
    </row>
    <row r="17" spans="1:8">
      <c r="A17" s="29"/>
      <c r="B17" s="39" t="s">
        <v>152</v>
      </c>
      <c r="C17" s="6" t="s">
        <v>153</v>
      </c>
      <c r="D17" s="6">
        <v>34654</v>
      </c>
      <c r="E17" s="6">
        <v>31</v>
      </c>
      <c r="F17" s="6">
        <v>0</v>
      </c>
      <c r="G17" s="7">
        <f t="shared" si="0"/>
        <v>8.9455762682518607</v>
      </c>
      <c r="H17" s="12">
        <f t="shared" si="1"/>
        <v>0</v>
      </c>
    </row>
    <row r="18" spans="1:8">
      <c r="A18" s="29"/>
      <c r="B18" s="40"/>
      <c r="C18" t="s">
        <v>154</v>
      </c>
      <c r="D18" s="3">
        <v>36005</v>
      </c>
      <c r="E18">
        <v>34</v>
      </c>
      <c r="F18">
        <v>0</v>
      </c>
      <c r="G18" s="8">
        <f t="shared" si="0"/>
        <v>9.4431328982085816</v>
      </c>
      <c r="H18" s="13">
        <f t="shared" si="1"/>
        <v>0</v>
      </c>
    </row>
    <row r="19" spans="1:8">
      <c r="A19" s="29"/>
      <c r="B19" s="40"/>
      <c r="C19" t="s">
        <v>155</v>
      </c>
      <c r="D19">
        <v>19155</v>
      </c>
      <c r="E19">
        <v>22</v>
      </c>
      <c r="F19">
        <v>0</v>
      </c>
      <c r="G19" s="8">
        <f t="shared" si="0"/>
        <v>11.485251892456278</v>
      </c>
      <c r="H19" s="13">
        <f t="shared" si="1"/>
        <v>0</v>
      </c>
    </row>
    <row r="20" spans="1:8">
      <c r="A20" s="29"/>
      <c r="B20" s="40"/>
      <c r="C20" t="s">
        <v>156</v>
      </c>
      <c r="D20">
        <v>21896</v>
      </c>
      <c r="E20">
        <v>20</v>
      </c>
      <c r="F20">
        <v>0</v>
      </c>
      <c r="G20" s="8">
        <f t="shared" si="0"/>
        <v>9.1340884179758852</v>
      </c>
      <c r="H20" s="13">
        <f t="shared" si="1"/>
        <v>0</v>
      </c>
    </row>
    <row r="21" spans="1:8">
      <c r="A21" s="29"/>
      <c r="B21" s="40"/>
      <c r="C21" t="s">
        <v>157</v>
      </c>
      <c r="D21" s="3">
        <v>26349</v>
      </c>
      <c r="E21">
        <v>19</v>
      </c>
      <c r="F21" s="3">
        <v>0</v>
      </c>
      <c r="G21" s="8">
        <f t="shared" si="0"/>
        <v>7.2108998443963719</v>
      </c>
      <c r="H21" s="13">
        <f t="shared" si="1"/>
        <v>0</v>
      </c>
    </row>
    <row r="22" spans="1:8">
      <c r="A22" s="29"/>
      <c r="B22" s="40"/>
      <c r="C22" t="s">
        <v>158</v>
      </c>
      <c r="D22">
        <v>27932</v>
      </c>
      <c r="E22">
        <v>18</v>
      </c>
      <c r="F22">
        <v>0</v>
      </c>
      <c r="G22" s="8">
        <f t="shared" si="0"/>
        <v>6.4442216812258346</v>
      </c>
      <c r="H22" s="13">
        <f t="shared" si="1"/>
        <v>0</v>
      </c>
    </row>
    <row r="23" spans="1:8">
      <c r="A23" s="29"/>
      <c r="B23" s="40"/>
      <c r="C23" t="s">
        <v>159</v>
      </c>
      <c r="D23" s="3">
        <v>25363.654999999999</v>
      </c>
      <c r="E23">
        <v>18</v>
      </c>
      <c r="F23" s="3">
        <v>2</v>
      </c>
      <c r="G23" s="8">
        <f t="shared" si="0"/>
        <v>7.0967689790765567</v>
      </c>
      <c r="H23" s="13">
        <f t="shared" si="1"/>
        <v>0.78852988656406187</v>
      </c>
    </row>
    <row r="24" spans="1:8">
      <c r="A24" s="29"/>
      <c r="B24" s="40"/>
      <c r="C24" t="s">
        <v>155</v>
      </c>
      <c r="D24">
        <v>18937.364000000001</v>
      </c>
      <c r="E24">
        <v>22</v>
      </c>
      <c r="F24" s="3">
        <v>4</v>
      </c>
      <c r="G24" s="8">
        <f t="shared" si="0"/>
        <v>11.617245145628504</v>
      </c>
      <c r="H24" s="13">
        <f t="shared" si="1"/>
        <v>2.1122263901142735</v>
      </c>
    </row>
    <row r="25" spans="1:8">
      <c r="A25" s="29"/>
      <c r="B25" s="40"/>
      <c r="C25" t="s">
        <v>156</v>
      </c>
      <c r="D25" s="3">
        <v>22631.466</v>
      </c>
      <c r="E25">
        <v>16</v>
      </c>
      <c r="F25" s="3">
        <v>2</v>
      </c>
      <c r="G25" s="8">
        <f t="shared" si="0"/>
        <v>7.0698027251084836</v>
      </c>
      <c r="H25" s="13">
        <f t="shared" si="1"/>
        <v>0.88372534063856045</v>
      </c>
    </row>
    <row r="26" spans="1:8">
      <c r="A26" s="29"/>
      <c r="B26" s="40"/>
      <c r="C26" t="s">
        <v>160</v>
      </c>
      <c r="D26" s="3">
        <v>16078.752</v>
      </c>
      <c r="E26">
        <v>21</v>
      </c>
      <c r="F26" s="3">
        <v>0</v>
      </c>
      <c r="G26" s="8">
        <f t="shared" si="0"/>
        <v>13.060715159982564</v>
      </c>
      <c r="H26" s="13">
        <f t="shared" si="1"/>
        <v>0</v>
      </c>
    </row>
    <row r="27" spans="1:8">
      <c r="A27" s="29"/>
      <c r="B27" s="40"/>
      <c r="C27" t="s">
        <v>157</v>
      </c>
      <c r="D27">
        <v>26905.920999999998</v>
      </c>
      <c r="E27">
        <v>20</v>
      </c>
      <c r="F27" s="3">
        <v>0</v>
      </c>
      <c r="G27" s="8">
        <f t="shared" si="0"/>
        <v>7.4333080811468966</v>
      </c>
      <c r="H27" s="13">
        <f t="shared" si="1"/>
        <v>0</v>
      </c>
    </row>
    <row r="28" spans="1:8">
      <c r="A28" s="29"/>
      <c r="B28" s="40"/>
      <c r="C28" t="s">
        <v>161</v>
      </c>
      <c r="D28" s="3">
        <v>24189.687999999998</v>
      </c>
      <c r="E28">
        <v>15</v>
      </c>
      <c r="F28" s="3">
        <v>1</v>
      </c>
      <c r="G28" s="8">
        <f t="shared" si="0"/>
        <v>6.2009894464120414</v>
      </c>
      <c r="H28" s="13">
        <f t="shared" si="1"/>
        <v>0.41339929642746942</v>
      </c>
    </row>
    <row r="29" spans="1:8">
      <c r="A29" s="29"/>
      <c r="B29" s="40"/>
      <c r="C29" t="s">
        <v>158</v>
      </c>
      <c r="D29" s="3">
        <v>29386.271000000001</v>
      </c>
      <c r="E29">
        <v>19</v>
      </c>
      <c r="F29" s="3">
        <v>0</v>
      </c>
      <c r="G29" s="8">
        <f t="shared" si="0"/>
        <v>6.4656042952846926</v>
      </c>
      <c r="H29" s="13">
        <f t="shared" si="1"/>
        <v>0</v>
      </c>
    </row>
    <row r="30" spans="1:8">
      <c r="A30" s="29"/>
      <c r="B30" s="40"/>
      <c r="C30" t="s">
        <v>153</v>
      </c>
      <c r="D30">
        <v>34393.69</v>
      </c>
      <c r="E30">
        <v>32</v>
      </c>
      <c r="F30" s="3">
        <v>2</v>
      </c>
      <c r="G30" s="8">
        <f t="shared" si="0"/>
        <v>9.3040322221895924</v>
      </c>
      <c r="H30" s="13">
        <f t="shared" si="1"/>
        <v>0.58150201388684952</v>
      </c>
    </row>
    <row r="31" spans="1:8">
      <c r="A31" s="30"/>
      <c r="B31" s="41"/>
      <c r="C31" s="9" t="s">
        <v>154</v>
      </c>
      <c r="D31" s="9">
        <v>36402.406000000003</v>
      </c>
      <c r="E31" s="9">
        <v>26</v>
      </c>
      <c r="F31" s="16">
        <v>0</v>
      </c>
      <c r="G31" s="10">
        <f t="shared" si="0"/>
        <v>7.1423850390548358</v>
      </c>
      <c r="H31" s="14">
        <f t="shared" si="1"/>
        <v>0</v>
      </c>
    </row>
    <row r="32" spans="1:8">
      <c r="A32" s="1"/>
      <c r="B32" s="1"/>
      <c r="F32" s="3"/>
    </row>
    <row r="33" spans="1:8">
      <c r="A33" s="1"/>
      <c r="B33" s="4"/>
      <c r="G33" s="11" t="s">
        <v>162</v>
      </c>
      <c r="H33" s="11" t="s">
        <v>163</v>
      </c>
    </row>
    <row r="34" spans="1:8">
      <c r="A34" t="s">
        <v>137</v>
      </c>
      <c r="B34" t="s">
        <v>138</v>
      </c>
      <c r="C34" t="s">
        <v>113</v>
      </c>
      <c r="D34" t="s">
        <v>139</v>
      </c>
      <c r="E34" t="s">
        <v>140</v>
      </c>
      <c r="F34" t="s">
        <v>141</v>
      </c>
      <c r="G34" t="s">
        <v>142</v>
      </c>
      <c r="H34" s="5" t="s">
        <v>143</v>
      </c>
    </row>
    <row r="35" spans="1:8">
      <c r="A35" s="35" t="s">
        <v>164</v>
      </c>
      <c r="B35" s="42" t="s">
        <v>145</v>
      </c>
      <c r="C35" s="6" t="s">
        <v>165</v>
      </c>
      <c r="D35" s="15">
        <v>65908.331999999995</v>
      </c>
      <c r="E35" s="6">
        <v>35</v>
      </c>
      <c r="F35" s="15">
        <v>20</v>
      </c>
      <c r="G35" s="7">
        <f t="shared" ref="G35:G60" si="2">(E35/D35)*10000</f>
        <v>5.3104059741642384</v>
      </c>
      <c r="H35" s="12">
        <f t="shared" ref="H35:H60" si="3">(F35/D35)*10000</f>
        <v>3.0345176995224219</v>
      </c>
    </row>
    <row r="36" spans="1:8">
      <c r="A36" s="29"/>
      <c r="B36" s="43"/>
      <c r="C36" t="s">
        <v>166</v>
      </c>
      <c r="D36" s="3">
        <v>50267.726000000002</v>
      </c>
      <c r="E36">
        <v>23</v>
      </c>
      <c r="F36" s="3">
        <v>16</v>
      </c>
      <c r="G36" s="8">
        <f t="shared" si="2"/>
        <v>4.5755003916429393</v>
      </c>
      <c r="H36" s="13">
        <f t="shared" si="3"/>
        <v>3.182956794186393</v>
      </c>
    </row>
    <row r="37" spans="1:8">
      <c r="A37" s="29"/>
      <c r="B37" s="43"/>
      <c r="C37" t="s">
        <v>167</v>
      </c>
      <c r="D37">
        <v>49107.491999999998</v>
      </c>
      <c r="E37">
        <v>15</v>
      </c>
      <c r="F37" s="3">
        <v>7</v>
      </c>
      <c r="G37" s="8">
        <f t="shared" si="2"/>
        <v>3.0545237374370493</v>
      </c>
      <c r="H37" s="13">
        <f t="shared" si="3"/>
        <v>1.4254444108039563</v>
      </c>
    </row>
    <row r="38" spans="1:8">
      <c r="A38" s="29"/>
      <c r="B38" s="44"/>
      <c r="C38" s="9" t="s">
        <v>168</v>
      </c>
      <c r="D38" s="9">
        <v>42141.845999999998</v>
      </c>
      <c r="E38" s="9">
        <v>12</v>
      </c>
      <c r="F38" s="16">
        <v>8</v>
      </c>
      <c r="G38" s="10">
        <f t="shared" si="2"/>
        <v>2.8475259484361461</v>
      </c>
      <c r="H38" s="14">
        <f t="shared" si="3"/>
        <v>1.898350632290764</v>
      </c>
    </row>
    <row r="39" spans="1:8">
      <c r="A39" s="29"/>
      <c r="B39" s="39" t="s">
        <v>149</v>
      </c>
      <c r="C39" s="6" t="s">
        <v>169</v>
      </c>
      <c r="D39" s="6">
        <v>45754.552000000003</v>
      </c>
      <c r="E39" s="6">
        <v>28</v>
      </c>
      <c r="F39" s="6">
        <v>11</v>
      </c>
      <c r="G39" s="7">
        <f t="shared" si="2"/>
        <v>6.1196096947905856</v>
      </c>
      <c r="H39" s="12">
        <f t="shared" si="3"/>
        <v>2.4041323800963017</v>
      </c>
    </row>
    <row r="40" spans="1:8">
      <c r="A40" s="29"/>
      <c r="B40" s="40"/>
      <c r="C40" t="s">
        <v>170</v>
      </c>
      <c r="D40">
        <v>45586.764999999999</v>
      </c>
      <c r="E40">
        <v>25</v>
      </c>
      <c r="F40">
        <v>24</v>
      </c>
      <c r="G40" s="8">
        <f t="shared" si="2"/>
        <v>5.4840478371299213</v>
      </c>
      <c r="H40" s="13">
        <f t="shared" si="3"/>
        <v>5.2646859236447243</v>
      </c>
    </row>
    <row r="41" spans="1:8">
      <c r="A41" s="29"/>
      <c r="B41" s="41"/>
      <c r="C41" s="9" t="s">
        <v>171</v>
      </c>
      <c r="D41" s="9">
        <v>43523.408000000003</v>
      </c>
      <c r="E41" s="9">
        <v>21</v>
      </c>
      <c r="F41" s="9">
        <v>15</v>
      </c>
      <c r="G41" s="10">
        <f t="shared" si="2"/>
        <v>4.8249898077834343</v>
      </c>
      <c r="H41" s="14">
        <f t="shared" si="3"/>
        <v>3.4464212912738819</v>
      </c>
    </row>
    <row r="42" spans="1:8">
      <c r="A42" s="29"/>
      <c r="B42" s="39" t="s">
        <v>150</v>
      </c>
      <c r="C42" s="6" t="s">
        <v>172</v>
      </c>
      <c r="D42" s="6">
        <v>31562.379000000001</v>
      </c>
      <c r="E42" s="6">
        <v>21</v>
      </c>
      <c r="F42" s="6">
        <v>15</v>
      </c>
      <c r="G42" s="7">
        <f t="shared" si="2"/>
        <v>6.6534908537787976</v>
      </c>
      <c r="H42" s="12">
        <f t="shared" si="3"/>
        <v>4.7524934669848555</v>
      </c>
    </row>
    <row r="43" spans="1:8">
      <c r="A43" s="29"/>
      <c r="B43" s="40"/>
      <c r="C43" t="s">
        <v>169</v>
      </c>
      <c r="D43">
        <v>40145.036999999997</v>
      </c>
      <c r="E43">
        <v>21</v>
      </c>
      <c r="F43">
        <v>18</v>
      </c>
      <c r="G43" s="8">
        <f t="shared" si="2"/>
        <v>5.2310326678737402</v>
      </c>
      <c r="H43" s="13">
        <f t="shared" si="3"/>
        <v>4.4837422867489201</v>
      </c>
    </row>
    <row r="44" spans="1:8">
      <c r="A44" s="29"/>
      <c r="B44" s="41"/>
      <c r="C44" s="9" t="s">
        <v>170</v>
      </c>
      <c r="D44" s="9">
        <v>41759.364000000001</v>
      </c>
      <c r="E44" s="9">
        <v>20</v>
      </c>
      <c r="F44" s="9">
        <v>6</v>
      </c>
      <c r="G44" s="10">
        <f t="shared" si="2"/>
        <v>4.7893449718247618</v>
      </c>
      <c r="H44" s="14">
        <f t="shared" si="3"/>
        <v>1.4368034915474286</v>
      </c>
    </row>
    <row r="45" spans="1:8">
      <c r="A45" s="29"/>
      <c r="B45" s="39" t="s">
        <v>151</v>
      </c>
      <c r="C45" s="6" t="s">
        <v>172</v>
      </c>
      <c r="D45" s="6">
        <v>46507.561999999998</v>
      </c>
      <c r="E45" s="6">
        <v>23</v>
      </c>
      <c r="F45" s="6">
        <v>19</v>
      </c>
      <c r="G45" s="7">
        <f t="shared" si="2"/>
        <v>4.9454323148566681</v>
      </c>
      <c r="H45" s="12">
        <f t="shared" si="3"/>
        <v>4.0853571296642039</v>
      </c>
    </row>
    <row r="46" spans="1:8">
      <c r="A46" s="29"/>
      <c r="B46" s="40"/>
      <c r="C46" t="s">
        <v>169</v>
      </c>
      <c r="D46">
        <v>46538.319000000003</v>
      </c>
      <c r="E46">
        <v>20</v>
      </c>
      <c r="F46">
        <v>19</v>
      </c>
      <c r="G46" s="8">
        <f t="shared" si="2"/>
        <v>4.2975338236862397</v>
      </c>
      <c r="H46" s="13">
        <f t="shared" si="3"/>
        <v>4.0826571325019279</v>
      </c>
    </row>
    <row r="47" spans="1:8">
      <c r="A47" s="29"/>
      <c r="B47" s="40"/>
      <c r="C47" t="s">
        <v>170</v>
      </c>
      <c r="D47">
        <v>52062.025999999998</v>
      </c>
      <c r="E47">
        <v>21</v>
      </c>
      <c r="F47">
        <v>15</v>
      </c>
      <c r="G47" s="8">
        <f t="shared" si="2"/>
        <v>4.033650169511267</v>
      </c>
      <c r="H47" s="13">
        <f t="shared" si="3"/>
        <v>2.881178692508048</v>
      </c>
    </row>
    <row r="48" spans="1:8">
      <c r="A48" s="29"/>
      <c r="B48" s="41"/>
      <c r="C48" s="9" t="s">
        <v>171</v>
      </c>
      <c r="D48" s="9">
        <v>52957.81</v>
      </c>
      <c r="E48" s="9">
        <v>18</v>
      </c>
      <c r="F48" s="9">
        <v>22</v>
      </c>
      <c r="G48" s="10">
        <f t="shared" si="2"/>
        <v>3.3989320933021969</v>
      </c>
      <c r="H48" s="14">
        <f t="shared" si="3"/>
        <v>4.1542503362582401</v>
      </c>
    </row>
    <row r="49" spans="1:8">
      <c r="A49" s="29"/>
      <c r="B49" s="39" t="s">
        <v>152</v>
      </c>
      <c r="C49" s="6" t="s">
        <v>172</v>
      </c>
      <c r="D49" s="6">
        <v>40187.881999999998</v>
      </c>
      <c r="E49" s="6">
        <v>30</v>
      </c>
      <c r="F49" s="6">
        <v>15</v>
      </c>
      <c r="G49" s="7">
        <f t="shared" si="2"/>
        <v>7.4649368185165867</v>
      </c>
      <c r="H49" s="12">
        <f t="shared" si="3"/>
        <v>3.7324684092582934</v>
      </c>
    </row>
    <row r="50" spans="1:8">
      <c r="A50" s="29"/>
      <c r="B50" s="40"/>
      <c r="C50" t="s">
        <v>169</v>
      </c>
      <c r="D50">
        <v>51964.728000000003</v>
      </c>
      <c r="E50">
        <v>29</v>
      </c>
      <c r="F50">
        <v>20</v>
      </c>
      <c r="G50" s="8">
        <f t="shared" si="2"/>
        <v>5.5807085144369468</v>
      </c>
      <c r="H50" s="13">
        <f t="shared" si="3"/>
        <v>3.8487644927151354</v>
      </c>
    </row>
    <row r="51" spans="1:8">
      <c r="A51" s="29"/>
      <c r="B51" s="40"/>
      <c r="C51" t="s">
        <v>170</v>
      </c>
      <c r="D51">
        <v>50972.841999999997</v>
      </c>
      <c r="E51">
        <v>21</v>
      </c>
      <c r="F51">
        <v>19</v>
      </c>
      <c r="G51" s="8">
        <f t="shared" si="2"/>
        <v>4.1198409145010988</v>
      </c>
      <c r="H51" s="13">
        <f t="shared" si="3"/>
        <v>3.7274751131200419</v>
      </c>
    </row>
    <row r="52" spans="1:8">
      <c r="A52" s="29"/>
      <c r="B52" s="41"/>
      <c r="C52" s="9" t="s">
        <v>171</v>
      </c>
      <c r="D52" s="9">
        <v>37603.211000000003</v>
      </c>
      <c r="E52" s="9">
        <v>22</v>
      </c>
      <c r="F52" s="9">
        <v>9</v>
      </c>
      <c r="G52" s="10">
        <f t="shared" si="2"/>
        <v>5.8505641978287439</v>
      </c>
      <c r="H52" s="14">
        <f t="shared" si="3"/>
        <v>2.3934126263844862</v>
      </c>
    </row>
    <row r="53" spans="1:8">
      <c r="A53" s="29"/>
      <c r="B53" s="39" t="s">
        <v>173</v>
      </c>
      <c r="C53" s="6" t="s">
        <v>174</v>
      </c>
      <c r="D53" s="6">
        <v>43811</v>
      </c>
      <c r="E53" s="6">
        <v>23</v>
      </c>
      <c r="F53" s="6">
        <v>13</v>
      </c>
      <c r="G53" s="7">
        <f t="shared" si="2"/>
        <v>5.2498231037867198</v>
      </c>
      <c r="H53" s="12">
        <f t="shared" si="3"/>
        <v>2.9672913195316246</v>
      </c>
    </row>
    <row r="54" spans="1:8">
      <c r="A54" s="29"/>
      <c r="B54" s="40"/>
      <c r="C54" t="s">
        <v>168</v>
      </c>
      <c r="D54">
        <v>39172</v>
      </c>
      <c r="E54">
        <v>22</v>
      </c>
      <c r="F54">
        <v>9</v>
      </c>
      <c r="G54" s="8">
        <f t="shared" si="2"/>
        <v>5.6162565097518637</v>
      </c>
      <c r="H54" s="13">
        <f t="shared" si="3"/>
        <v>2.2975594812621258</v>
      </c>
    </row>
    <row r="55" spans="1:8">
      <c r="A55" s="29"/>
      <c r="B55" s="40"/>
      <c r="C55" t="s">
        <v>175</v>
      </c>
      <c r="D55">
        <v>37996</v>
      </c>
      <c r="E55">
        <v>27</v>
      </c>
      <c r="F55">
        <v>7</v>
      </c>
      <c r="G55" s="8">
        <f t="shared" si="2"/>
        <v>7.1060111590693751</v>
      </c>
      <c r="H55" s="13">
        <f t="shared" si="3"/>
        <v>1.8422991893883567</v>
      </c>
    </row>
    <row r="56" spans="1:8">
      <c r="A56" s="29"/>
      <c r="B56" s="40"/>
      <c r="C56" t="s">
        <v>176</v>
      </c>
      <c r="D56">
        <v>61932.771000000001</v>
      </c>
      <c r="E56">
        <v>26</v>
      </c>
      <c r="F56">
        <v>13</v>
      </c>
      <c r="G56" s="8">
        <f t="shared" si="2"/>
        <v>4.1981005500302899</v>
      </c>
      <c r="H56" s="13">
        <f t="shared" si="3"/>
        <v>2.099050275015145</v>
      </c>
    </row>
    <row r="57" spans="1:8">
      <c r="A57" s="29"/>
      <c r="B57" s="40"/>
      <c r="C57" t="s">
        <v>177</v>
      </c>
      <c r="D57">
        <v>58743.250999999997</v>
      </c>
      <c r="E57">
        <v>29</v>
      </c>
      <c r="F57">
        <v>12</v>
      </c>
      <c r="G57" s="8">
        <f t="shared" si="2"/>
        <v>4.9367373283443241</v>
      </c>
      <c r="H57" s="13">
        <f t="shared" si="3"/>
        <v>2.0427878600045477</v>
      </c>
    </row>
    <row r="58" spans="1:8">
      <c r="A58" s="29"/>
      <c r="B58" s="40"/>
      <c r="C58" t="s">
        <v>165</v>
      </c>
      <c r="D58">
        <v>61504.446000000004</v>
      </c>
      <c r="E58">
        <v>27</v>
      </c>
      <c r="F58">
        <v>11</v>
      </c>
      <c r="G58" s="8">
        <f t="shared" si="2"/>
        <v>4.3899265428713878</v>
      </c>
      <c r="H58" s="13">
        <f t="shared" si="3"/>
        <v>1.7884885915401953</v>
      </c>
    </row>
    <row r="59" spans="1:8">
      <c r="A59" s="29"/>
      <c r="B59" s="40"/>
      <c r="C59" t="s">
        <v>168</v>
      </c>
      <c r="D59">
        <v>39055.898999999998</v>
      </c>
      <c r="E59">
        <v>20</v>
      </c>
      <c r="F59">
        <v>13</v>
      </c>
      <c r="G59" s="8">
        <f t="shared" si="2"/>
        <v>5.1208653525041115</v>
      </c>
      <c r="H59" s="13">
        <f t="shared" si="3"/>
        <v>3.3285624791276733</v>
      </c>
    </row>
    <row r="60" spans="1:8">
      <c r="A60" s="30"/>
      <c r="B60" s="41"/>
      <c r="C60" s="9" t="s">
        <v>175</v>
      </c>
      <c r="D60" s="9">
        <v>40494.226000000002</v>
      </c>
      <c r="E60" s="9">
        <v>26</v>
      </c>
      <c r="F60" s="9">
        <v>5</v>
      </c>
      <c r="G60" s="10">
        <f t="shared" si="2"/>
        <v>6.4206684676477073</v>
      </c>
      <c r="H60" s="14">
        <f t="shared" si="3"/>
        <v>1.2347439360860979</v>
      </c>
    </row>
    <row r="61" spans="1:8">
      <c r="A61" s="1"/>
      <c r="B61" s="1"/>
    </row>
    <row r="62" spans="1:8">
      <c r="A62" s="1"/>
      <c r="B62" s="1"/>
      <c r="G62" s="11" t="s">
        <v>178</v>
      </c>
      <c r="H62" s="11" t="s">
        <v>179</v>
      </c>
    </row>
    <row r="63" spans="1:8">
      <c r="A63" t="s">
        <v>137</v>
      </c>
      <c r="B63" t="s">
        <v>138</v>
      </c>
      <c r="C63" t="s">
        <v>113</v>
      </c>
      <c r="D63" t="s">
        <v>139</v>
      </c>
      <c r="E63" t="s">
        <v>140</v>
      </c>
      <c r="F63" t="s">
        <v>141</v>
      </c>
      <c r="G63" t="s">
        <v>142</v>
      </c>
      <c r="H63" s="5" t="s">
        <v>143</v>
      </c>
    </row>
    <row r="64" spans="1:8">
      <c r="A64" s="35" t="s">
        <v>180</v>
      </c>
      <c r="B64" s="39" t="s">
        <v>145</v>
      </c>
      <c r="C64" s="6" t="s">
        <v>181</v>
      </c>
      <c r="D64" s="6">
        <v>38544.951000000001</v>
      </c>
      <c r="E64" s="6">
        <v>21</v>
      </c>
      <c r="F64" s="6">
        <v>13</v>
      </c>
      <c r="G64" s="7">
        <f t="shared" ref="G64:G83" si="4">(E64/D64)*10000</f>
        <v>5.4481843808803898</v>
      </c>
      <c r="H64" s="12">
        <f t="shared" ref="H64:H83" si="5">(F64/D64)*10000</f>
        <v>3.3726855691164319</v>
      </c>
    </row>
    <row r="65" spans="1:8">
      <c r="A65" s="29"/>
      <c r="B65" s="40"/>
      <c r="C65" t="s">
        <v>182</v>
      </c>
      <c r="D65">
        <v>45804.338000000003</v>
      </c>
      <c r="E65">
        <v>19</v>
      </c>
      <c r="F65">
        <v>22</v>
      </c>
      <c r="G65" s="8">
        <f t="shared" si="4"/>
        <v>4.1480787256438454</v>
      </c>
      <c r="H65" s="13">
        <f t="shared" si="5"/>
        <v>4.8030385244297165</v>
      </c>
    </row>
    <row r="66" spans="1:8">
      <c r="A66" s="29"/>
      <c r="B66" s="40"/>
      <c r="C66" t="s">
        <v>183</v>
      </c>
      <c r="D66">
        <v>44955.347000000002</v>
      </c>
      <c r="E66">
        <v>17</v>
      </c>
      <c r="F66">
        <v>14</v>
      </c>
      <c r="G66" s="8">
        <f t="shared" si="4"/>
        <v>3.781530148126762</v>
      </c>
      <c r="H66" s="13">
        <f t="shared" si="5"/>
        <v>3.1142012984573335</v>
      </c>
    </row>
    <row r="67" spans="1:8">
      <c r="A67" s="29"/>
      <c r="B67" s="41"/>
      <c r="C67" s="9" t="s">
        <v>184</v>
      </c>
      <c r="D67" s="9">
        <v>50353.631999999998</v>
      </c>
      <c r="E67" s="9">
        <v>26</v>
      </c>
      <c r="F67" s="9">
        <v>25</v>
      </c>
      <c r="G67" s="10">
        <f t="shared" si="4"/>
        <v>5.1634805608461374</v>
      </c>
      <c r="H67" s="14">
        <f t="shared" si="5"/>
        <v>4.964885154659747</v>
      </c>
    </row>
    <row r="68" spans="1:8">
      <c r="A68" s="29"/>
      <c r="B68" s="39" t="s">
        <v>149</v>
      </c>
      <c r="C68" s="6" t="s">
        <v>181</v>
      </c>
      <c r="D68" s="6">
        <v>49189.290999999997</v>
      </c>
      <c r="E68" s="6">
        <v>29</v>
      </c>
      <c r="F68" s="6">
        <v>31</v>
      </c>
      <c r="G68" s="7">
        <f t="shared" si="4"/>
        <v>5.8955921930242914</v>
      </c>
      <c r="H68" s="12">
        <f t="shared" si="5"/>
        <v>6.3021847580604486</v>
      </c>
    </row>
    <row r="69" spans="1:8">
      <c r="A69" s="29"/>
      <c r="B69" s="40"/>
      <c r="C69" t="s">
        <v>185</v>
      </c>
      <c r="D69">
        <v>33830.623</v>
      </c>
      <c r="E69">
        <v>25</v>
      </c>
      <c r="F69">
        <v>16</v>
      </c>
      <c r="G69" s="8">
        <f t="shared" si="4"/>
        <v>7.389754542799877</v>
      </c>
      <c r="H69" s="13">
        <f t="shared" si="5"/>
        <v>4.7294429073919213</v>
      </c>
    </row>
    <row r="70" spans="1:8">
      <c r="A70" s="29"/>
      <c r="B70" s="40"/>
      <c r="C70" t="s">
        <v>183</v>
      </c>
      <c r="D70">
        <v>45526.088000000003</v>
      </c>
      <c r="E70">
        <v>21</v>
      </c>
      <c r="F70">
        <v>20</v>
      </c>
      <c r="G70" s="8">
        <f t="shared" si="4"/>
        <v>4.6127398427029354</v>
      </c>
      <c r="H70" s="13">
        <f t="shared" si="5"/>
        <v>4.3930855644789855</v>
      </c>
    </row>
    <row r="71" spans="1:8">
      <c r="A71" s="29"/>
      <c r="B71" s="41"/>
      <c r="C71" s="9" t="s">
        <v>184</v>
      </c>
      <c r="D71" s="9">
        <v>50808.406000000003</v>
      </c>
      <c r="E71" s="9">
        <v>24</v>
      </c>
      <c r="F71" s="9">
        <v>37</v>
      </c>
      <c r="G71" s="10">
        <f t="shared" si="4"/>
        <v>4.7236278185936396</v>
      </c>
      <c r="H71" s="14">
        <f t="shared" si="5"/>
        <v>7.2822595536651935</v>
      </c>
    </row>
    <row r="72" spans="1:8">
      <c r="A72" s="29"/>
      <c r="B72" s="39" t="s">
        <v>150</v>
      </c>
      <c r="C72" s="6" t="s">
        <v>182</v>
      </c>
      <c r="D72" s="6">
        <v>29713.484</v>
      </c>
      <c r="E72" s="6">
        <v>22</v>
      </c>
      <c r="F72" s="6">
        <v>13</v>
      </c>
      <c r="G72" s="7">
        <f t="shared" si="4"/>
        <v>7.4040459207005149</v>
      </c>
      <c r="H72" s="12">
        <f t="shared" si="5"/>
        <v>4.3751180440503044</v>
      </c>
    </row>
    <row r="73" spans="1:8">
      <c r="A73" s="29"/>
      <c r="B73" s="40"/>
      <c r="C73" t="s">
        <v>183</v>
      </c>
      <c r="D73">
        <v>47438.891000000003</v>
      </c>
      <c r="E73">
        <v>23</v>
      </c>
      <c r="F73">
        <v>14</v>
      </c>
      <c r="G73" s="8">
        <f t="shared" si="4"/>
        <v>4.848342681535283</v>
      </c>
      <c r="H73" s="13">
        <f t="shared" si="5"/>
        <v>2.951165110499737</v>
      </c>
    </row>
    <row r="74" spans="1:8">
      <c r="A74" s="29"/>
      <c r="B74" s="41"/>
      <c r="C74" s="9" t="s">
        <v>184</v>
      </c>
      <c r="D74" s="9">
        <v>35590.597000000002</v>
      </c>
      <c r="E74" s="9">
        <v>24</v>
      </c>
      <c r="F74" s="9">
        <v>18</v>
      </c>
      <c r="G74" s="10">
        <f t="shared" si="4"/>
        <v>6.7433541505358834</v>
      </c>
      <c r="H74" s="14">
        <f t="shared" si="5"/>
        <v>5.0575156129019136</v>
      </c>
    </row>
    <row r="75" spans="1:8">
      <c r="A75" s="29"/>
      <c r="B75" s="39" t="s">
        <v>151</v>
      </c>
      <c r="C75" s="6" t="s">
        <v>181</v>
      </c>
      <c r="D75" s="6">
        <v>36733.875</v>
      </c>
      <c r="E75" s="6">
        <v>23</v>
      </c>
      <c r="F75" s="6">
        <v>19</v>
      </c>
      <c r="G75" s="7">
        <f t="shared" si="4"/>
        <v>6.2612506848242946</v>
      </c>
      <c r="H75" s="12">
        <f t="shared" si="5"/>
        <v>5.1723375222461554</v>
      </c>
    </row>
    <row r="76" spans="1:8">
      <c r="A76" s="29"/>
      <c r="B76" s="40"/>
      <c r="C76" t="s">
        <v>182</v>
      </c>
      <c r="D76">
        <v>35515.32</v>
      </c>
      <c r="E76">
        <v>21</v>
      </c>
      <c r="F76">
        <v>15</v>
      </c>
      <c r="G76" s="8">
        <f t="shared" si="4"/>
        <v>5.9129412321217991</v>
      </c>
      <c r="H76" s="13">
        <f t="shared" si="5"/>
        <v>4.2235294515155717</v>
      </c>
    </row>
    <row r="77" spans="1:8">
      <c r="A77" s="29"/>
      <c r="B77" s="41"/>
      <c r="C77" s="9" t="s">
        <v>183</v>
      </c>
      <c r="D77" s="9">
        <v>34657.713000000003</v>
      </c>
      <c r="E77" s="9">
        <v>17</v>
      </c>
      <c r="F77" s="9">
        <v>13</v>
      </c>
      <c r="G77" s="10">
        <f t="shared" si="4"/>
        <v>4.9051130407825809</v>
      </c>
      <c r="H77" s="14">
        <f t="shared" si="5"/>
        <v>3.7509687958925619</v>
      </c>
    </row>
    <row r="78" spans="1:8">
      <c r="A78" s="29"/>
      <c r="B78" s="39" t="s">
        <v>152</v>
      </c>
      <c r="C78" s="6" t="s">
        <v>186</v>
      </c>
      <c r="D78" s="6">
        <v>60000</v>
      </c>
      <c r="E78" s="6">
        <v>32</v>
      </c>
      <c r="F78" s="6">
        <v>22</v>
      </c>
      <c r="G78" s="7">
        <f t="shared" si="4"/>
        <v>5.3333333333333339</v>
      </c>
      <c r="H78" s="12">
        <f t="shared" si="5"/>
        <v>3.6666666666666665</v>
      </c>
    </row>
    <row r="79" spans="1:8">
      <c r="A79" s="29"/>
      <c r="B79" s="40"/>
      <c r="C79" t="s">
        <v>187</v>
      </c>
      <c r="D79">
        <v>50664</v>
      </c>
      <c r="E79">
        <v>33</v>
      </c>
      <c r="F79">
        <v>31</v>
      </c>
      <c r="G79" s="8">
        <f t="shared" si="4"/>
        <v>6.5135007105637142</v>
      </c>
      <c r="H79" s="13">
        <f t="shared" si="5"/>
        <v>6.1187430917416705</v>
      </c>
    </row>
    <row r="80" spans="1:8">
      <c r="A80" s="29"/>
      <c r="B80" s="40"/>
      <c r="C80" t="s">
        <v>188</v>
      </c>
      <c r="D80">
        <v>74029</v>
      </c>
      <c r="E80">
        <v>30</v>
      </c>
      <c r="F80">
        <v>25</v>
      </c>
      <c r="G80" s="8">
        <f t="shared" si="4"/>
        <v>4.0524659255156763</v>
      </c>
      <c r="H80" s="13">
        <f t="shared" si="5"/>
        <v>3.3770549379297301</v>
      </c>
    </row>
    <row r="81" spans="1:8">
      <c r="A81" s="29"/>
      <c r="B81" s="40"/>
      <c r="C81" t="s">
        <v>186</v>
      </c>
      <c r="D81">
        <v>68961.42</v>
      </c>
      <c r="E81">
        <v>26</v>
      </c>
      <c r="F81">
        <v>18</v>
      </c>
      <c r="G81" s="8">
        <f t="shared" si="4"/>
        <v>3.7702239890071869</v>
      </c>
      <c r="H81" s="13">
        <f t="shared" si="5"/>
        <v>2.6101550693126678</v>
      </c>
    </row>
    <row r="82" spans="1:8">
      <c r="A82" s="29"/>
      <c r="B82" s="40"/>
      <c r="C82" t="s">
        <v>189</v>
      </c>
      <c r="D82">
        <v>68672.519</v>
      </c>
      <c r="E82">
        <v>32</v>
      </c>
      <c r="F82">
        <v>27</v>
      </c>
      <c r="G82" s="8">
        <f t="shared" si="4"/>
        <v>4.6597970288522541</v>
      </c>
      <c r="H82" s="13">
        <f t="shared" si="5"/>
        <v>3.9317037430940895</v>
      </c>
    </row>
    <row r="83" spans="1:8">
      <c r="A83" s="30"/>
      <c r="B83" s="41"/>
      <c r="C83" s="9" t="s">
        <v>190</v>
      </c>
      <c r="D83" s="9">
        <v>64354.082999999999</v>
      </c>
      <c r="E83" s="9">
        <v>34</v>
      </c>
      <c r="F83" s="9">
        <v>37</v>
      </c>
      <c r="G83" s="10">
        <f t="shared" si="4"/>
        <v>5.2832700607356955</v>
      </c>
      <c r="H83" s="14">
        <f t="shared" si="5"/>
        <v>5.7494409484476687</v>
      </c>
    </row>
  </sheetData>
  <mergeCells count="19">
    <mergeCell ref="A35:A60"/>
    <mergeCell ref="B35:B38"/>
    <mergeCell ref="A64:A83"/>
    <mergeCell ref="B64:B67"/>
    <mergeCell ref="B68:B71"/>
    <mergeCell ref="B72:B74"/>
    <mergeCell ref="B75:B77"/>
    <mergeCell ref="B78:B83"/>
    <mergeCell ref="B39:B41"/>
    <mergeCell ref="B42:B44"/>
    <mergeCell ref="B45:B48"/>
    <mergeCell ref="B49:B52"/>
    <mergeCell ref="B53:B60"/>
    <mergeCell ref="A5:A31"/>
    <mergeCell ref="B17:B31"/>
    <mergeCell ref="B5:B7"/>
    <mergeCell ref="B8:B10"/>
    <mergeCell ref="B11:B13"/>
    <mergeCell ref="B14:B1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ana.brandao</dc:creator>
  <cp:keywords/>
  <dc:description/>
  <cp:lastModifiedBy>Antonio Jacinto</cp:lastModifiedBy>
  <cp:revision/>
  <dcterms:created xsi:type="dcterms:W3CDTF">2022-02-11T11:24:16Z</dcterms:created>
  <dcterms:modified xsi:type="dcterms:W3CDTF">2022-07-21T18:17:56Z</dcterms:modified>
  <cp:category/>
  <cp:contentStatus/>
</cp:coreProperties>
</file>