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munlpt-my.sharepoint.com/personal/ana_brandao_fcm_unl_pt/Documents/Paper MetaFinRepair/Paper MetaFinRepair_Elife/Raw data/"/>
    </mc:Choice>
  </mc:AlternateContent>
  <xr:revisionPtr revIDLastSave="1262" documentId="8_{36B7E749-8E62-4D80-8DA5-ED9AAFAE5C5D}" xr6:coauthVersionLast="47" xr6:coauthVersionMax="47" xr10:uidLastSave="{8742CE10-D69D-4181-B37F-62F87B6C1B77}"/>
  <bookViews>
    <workbookView xWindow="-120" yWindow="-120" windowWidth="25440" windowHeight="15390" activeTab="1" xr2:uid="{60C8A641-622F-4ECC-8704-8742AE48A1F6}"/>
  </bookViews>
  <sheets>
    <sheet name="Fig5H and I" sheetId="1" r:id="rId1"/>
    <sheet name="Fig5J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1" i="2" l="1"/>
  <c r="P222" i="2"/>
  <c r="P223" i="2"/>
  <c r="P224" i="2"/>
  <c r="P225" i="2"/>
  <c r="P226" i="2"/>
  <c r="P220" i="2"/>
  <c r="P102" i="2"/>
  <c r="P103" i="2"/>
  <c r="P104" i="2"/>
  <c r="P105" i="2"/>
  <c r="P106" i="2"/>
  <c r="P107" i="2"/>
  <c r="P108" i="2"/>
  <c r="P101" i="2"/>
  <c r="P100" i="2"/>
  <c r="P7" i="2"/>
  <c r="P8" i="2"/>
  <c r="P9" i="2"/>
  <c r="P10" i="2"/>
  <c r="P11" i="2"/>
  <c r="P12" i="2"/>
  <c r="P6" i="2"/>
  <c r="G101" i="2"/>
  <c r="G98" i="2"/>
  <c r="G114" i="2"/>
  <c r="G111" i="2"/>
  <c r="G127" i="2"/>
  <c r="G124" i="2"/>
  <c r="G140" i="2"/>
  <c r="G137" i="2"/>
  <c r="G59" i="2"/>
  <c r="H65" i="2" s="1"/>
  <c r="I65" i="2" s="1"/>
  <c r="G56" i="2"/>
  <c r="H64" i="2" s="1"/>
  <c r="I64" i="2" s="1"/>
  <c r="G153" i="2"/>
  <c r="H159" i="2" s="1"/>
  <c r="I159" i="2" s="1"/>
  <c r="G150" i="2"/>
  <c r="H158" i="2" s="1"/>
  <c r="I158" i="2" s="1"/>
  <c r="G166" i="2"/>
  <c r="G163" i="2"/>
  <c r="H66" i="2" l="1"/>
  <c r="I66" i="2" s="1"/>
  <c r="H62" i="2"/>
  <c r="I62" i="2" s="1"/>
  <c r="H63" i="2"/>
  <c r="I63" i="2" s="1"/>
  <c r="H67" i="2"/>
  <c r="I67" i="2" s="1"/>
  <c r="H160" i="2"/>
  <c r="I160" i="2" s="1"/>
  <c r="H156" i="2"/>
  <c r="I156" i="2" s="1"/>
  <c r="H157" i="2"/>
  <c r="I157" i="2" s="1"/>
  <c r="H161" i="2"/>
  <c r="I161" i="2" s="1"/>
  <c r="J65" i="2" l="1"/>
  <c r="J62" i="2"/>
  <c r="J156" i="2"/>
  <c r="J159" i="2"/>
  <c r="K156" i="2" l="1"/>
  <c r="G179" i="2"/>
  <c r="G176" i="2"/>
  <c r="G7" i="2" l="1"/>
  <c r="H109" i="2" s="1"/>
  <c r="I109" i="2" s="1"/>
  <c r="G4" i="2"/>
  <c r="G205" i="2"/>
  <c r="H213" i="2" s="1"/>
  <c r="I213" i="2" s="1"/>
  <c r="G273" i="2"/>
  <c r="H279" i="2" s="1"/>
  <c r="G270" i="2"/>
  <c r="H278" i="2" s="1"/>
  <c r="G202" i="2"/>
  <c r="H210" i="2" s="1"/>
  <c r="I210" i="2" s="1"/>
  <c r="G192" i="2"/>
  <c r="H198" i="2" s="1"/>
  <c r="I198" i="2" s="1"/>
  <c r="G189" i="2"/>
  <c r="H197" i="2" s="1"/>
  <c r="I197" i="2" s="1"/>
  <c r="H105" i="2" l="1"/>
  <c r="I105" i="2" s="1"/>
  <c r="H12" i="2"/>
  <c r="H11" i="2"/>
  <c r="I11" i="2" s="1"/>
  <c r="H10" i="2"/>
  <c r="I10" i="2" s="1"/>
  <c r="H208" i="2"/>
  <c r="I208" i="2" s="1"/>
  <c r="H211" i="2"/>
  <c r="I211" i="2" s="1"/>
  <c r="H106" i="2"/>
  <c r="I106" i="2" s="1"/>
  <c r="H212" i="2"/>
  <c r="I212" i="2" s="1"/>
  <c r="H107" i="2"/>
  <c r="I107" i="2" s="1"/>
  <c r="J107" i="2" s="1"/>
  <c r="H209" i="2"/>
  <c r="I209" i="2" s="1"/>
  <c r="H104" i="2"/>
  <c r="I104" i="2" s="1"/>
  <c r="H108" i="2"/>
  <c r="I108" i="2" s="1"/>
  <c r="H276" i="2"/>
  <c r="H280" i="2"/>
  <c r="H281" i="2"/>
  <c r="H277" i="2"/>
  <c r="H196" i="2"/>
  <c r="I196" i="2" s="1"/>
  <c r="H200" i="2"/>
  <c r="I200" i="2" s="1"/>
  <c r="H195" i="2"/>
  <c r="I195" i="2" s="1"/>
  <c r="H199" i="2"/>
  <c r="I199" i="2" s="1"/>
  <c r="J104" i="2" l="1"/>
  <c r="J211" i="2"/>
  <c r="J208" i="2"/>
  <c r="J198" i="2"/>
  <c r="J195" i="2"/>
  <c r="K208" i="2" l="1"/>
  <c r="K195" i="2"/>
  <c r="G260" i="2" l="1"/>
  <c r="H266" i="2" s="1"/>
  <c r="I266" i="2" s="1"/>
  <c r="G257" i="2"/>
  <c r="H264" i="2" s="1"/>
  <c r="I264" i="2" s="1"/>
  <c r="G247" i="2"/>
  <c r="H253" i="2" s="1"/>
  <c r="I253" i="2" s="1"/>
  <c r="G244" i="2"/>
  <c r="H252" i="2" s="1"/>
  <c r="I252" i="2" s="1"/>
  <c r="G234" i="2"/>
  <c r="H240" i="2" s="1"/>
  <c r="I240" i="2" s="1"/>
  <c r="G231" i="2"/>
  <c r="H238" i="2" s="1"/>
  <c r="I238" i="2" s="1"/>
  <c r="G221" i="2"/>
  <c r="H229" i="2" s="1"/>
  <c r="I229" i="2" s="1"/>
  <c r="G218" i="2"/>
  <c r="H225" i="2" s="1"/>
  <c r="I225" i="2" s="1"/>
  <c r="H239" i="2" l="1"/>
  <c r="I239" i="2" s="1"/>
  <c r="H268" i="2"/>
  <c r="I268" i="2" s="1"/>
  <c r="H237" i="2"/>
  <c r="I237" i="2" s="1"/>
  <c r="H267" i="2"/>
  <c r="I267" i="2" s="1"/>
  <c r="H226" i="2"/>
  <c r="I226" i="2" s="1"/>
  <c r="H241" i="2"/>
  <c r="I241" i="2" s="1"/>
  <c r="H250" i="2"/>
  <c r="I250" i="2" s="1"/>
  <c r="H254" i="2"/>
  <c r="I254" i="2" s="1"/>
  <c r="H265" i="2"/>
  <c r="I265" i="2" s="1"/>
  <c r="H227" i="2"/>
  <c r="I227" i="2" s="1"/>
  <c r="H242" i="2"/>
  <c r="I242" i="2" s="1"/>
  <c r="H251" i="2"/>
  <c r="I251" i="2" s="1"/>
  <c r="H255" i="2"/>
  <c r="I255" i="2" s="1"/>
  <c r="H224" i="2"/>
  <c r="I224" i="2" s="1"/>
  <c r="H228" i="2"/>
  <c r="I228" i="2" s="1"/>
  <c r="H263" i="2"/>
  <c r="I263" i="2" s="1"/>
  <c r="J266" i="2" l="1"/>
  <c r="J240" i="2"/>
  <c r="J250" i="2"/>
  <c r="J237" i="2"/>
  <c r="J263" i="2"/>
  <c r="K263" i="2" s="1"/>
  <c r="J253" i="2"/>
  <c r="J224" i="2"/>
  <c r="J227" i="2"/>
  <c r="K237" i="2" l="1"/>
  <c r="K250" i="2"/>
  <c r="K224" i="2"/>
  <c r="G299" i="2" l="1"/>
  <c r="G296" i="2"/>
  <c r="G286" i="2"/>
  <c r="G283" i="2"/>
  <c r="G85" i="2"/>
  <c r="G82" i="2"/>
  <c r="I279" i="2" l="1"/>
  <c r="I281" i="2"/>
  <c r="I280" i="2"/>
  <c r="H290" i="2"/>
  <c r="I290" i="2" s="1"/>
  <c r="H289" i="2"/>
  <c r="I289" i="2" s="1"/>
  <c r="H291" i="2"/>
  <c r="I291" i="2" s="1"/>
  <c r="H304" i="2"/>
  <c r="I304" i="2" s="1"/>
  <c r="H303" i="2"/>
  <c r="I303" i="2" s="1"/>
  <c r="J302" i="2" s="1"/>
  <c r="H302" i="2"/>
  <c r="I302" i="2" s="1"/>
  <c r="H89" i="2"/>
  <c r="I89" i="2" s="1"/>
  <c r="H184" i="2"/>
  <c r="I184" i="2" s="1"/>
  <c r="H88" i="2"/>
  <c r="I88" i="2" s="1"/>
  <c r="H183" i="2"/>
  <c r="I183" i="2" s="1"/>
  <c r="H182" i="2"/>
  <c r="I182" i="2" s="1"/>
  <c r="H90" i="2"/>
  <c r="I90" i="2" s="1"/>
  <c r="H294" i="2"/>
  <c r="I294" i="2" s="1"/>
  <c r="H293" i="2"/>
  <c r="I293" i="2" s="1"/>
  <c r="H292" i="2"/>
  <c r="I292" i="2" s="1"/>
  <c r="H305" i="2"/>
  <c r="I305" i="2" s="1"/>
  <c r="H307" i="2"/>
  <c r="I307" i="2" s="1"/>
  <c r="H306" i="2"/>
  <c r="I306" i="2" s="1"/>
  <c r="H185" i="2"/>
  <c r="I185" i="2" s="1"/>
  <c r="H93" i="2"/>
  <c r="I93" i="2" s="1"/>
  <c r="H92" i="2"/>
  <c r="I92" i="2" s="1"/>
  <c r="H187" i="2"/>
  <c r="I187" i="2" s="1"/>
  <c r="H91" i="2"/>
  <c r="I91" i="2" s="1"/>
  <c r="H186" i="2"/>
  <c r="I186" i="2" s="1"/>
  <c r="G72" i="2"/>
  <c r="G69" i="2"/>
  <c r="G46" i="2"/>
  <c r="G43" i="2"/>
  <c r="G33" i="2"/>
  <c r="G30" i="2"/>
  <c r="G20" i="2"/>
  <c r="H26" i="2" s="1"/>
  <c r="G17" i="2"/>
  <c r="H25" i="2" s="1"/>
  <c r="I41" i="1"/>
  <c r="N7" i="1"/>
  <c r="O7" i="1" s="1"/>
  <c r="N33" i="1"/>
  <c r="O33" i="1" s="1"/>
  <c r="J33" i="1"/>
  <c r="I33" i="1"/>
  <c r="E33" i="1"/>
  <c r="N31" i="1"/>
  <c r="O31" i="1" s="1"/>
  <c r="J31" i="1"/>
  <c r="I31" i="1"/>
  <c r="E31" i="1"/>
  <c r="L31" i="1" s="1"/>
  <c r="M31" i="1" s="1"/>
  <c r="N30" i="1"/>
  <c r="O30" i="1" s="1"/>
  <c r="J30" i="1"/>
  <c r="I30" i="1"/>
  <c r="E30" i="1"/>
  <c r="L30" i="1" s="1"/>
  <c r="M30" i="1" s="1"/>
  <c r="N29" i="1"/>
  <c r="O29" i="1" s="1"/>
  <c r="J29" i="1"/>
  <c r="I29" i="1"/>
  <c r="E29" i="1"/>
  <c r="L29" i="1" s="1"/>
  <c r="M29" i="1" s="1"/>
  <c r="N28" i="1"/>
  <c r="O28" i="1" s="1"/>
  <c r="J28" i="1"/>
  <c r="I28" i="1"/>
  <c r="E28" i="1"/>
  <c r="N27" i="1"/>
  <c r="O27" i="1" s="1"/>
  <c r="J27" i="1"/>
  <c r="I27" i="1"/>
  <c r="E27" i="1"/>
  <c r="L27" i="1" s="1"/>
  <c r="M27" i="1" s="1"/>
  <c r="N26" i="1"/>
  <c r="O26" i="1" s="1"/>
  <c r="J26" i="1"/>
  <c r="I26" i="1"/>
  <c r="E26" i="1"/>
  <c r="L26" i="1" s="1"/>
  <c r="M26" i="1" s="1"/>
  <c r="L25" i="1"/>
  <c r="M25" i="1" s="1"/>
  <c r="J25" i="1"/>
  <c r="I25" i="1"/>
  <c r="F25" i="1"/>
  <c r="N23" i="1"/>
  <c r="O23" i="1" s="1"/>
  <c r="J23" i="1"/>
  <c r="I23" i="1"/>
  <c r="E23" i="1"/>
  <c r="N22" i="1"/>
  <c r="O22" i="1" s="1"/>
  <c r="L22" i="1"/>
  <c r="M22" i="1" s="1"/>
  <c r="J22" i="1"/>
  <c r="I22" i="1"/>
  <c r="E22" i="1"/>
  <c r="N21" i="1"/>
  <c r="O21" i="1" s="1"/>
  <c r="J21" i="1"/>
  <c r="I21" i="1"/>
  <c r="E21" i="1"/>
  <c r="L21" i="1" s="1"/>
  <c r="M21" i="1" s="1"/>
  <c r="N20" i="1"/>
  <c r="O20" i="1" s="1"/>
  <c r="J20" i="1"/>
  <c r="I20" i="1"/>
  <c r="E20" i="1"/>
  <c r="L20" i="1" s="1"/>
  <c r="M20" i="1" s="1"/>
  <c r="N19" i="1"/>
  <c r="O19" i="1" s="1"/>
  <c r="J19" i="1"/>
  <c r="I19" i="1"/>
  <c r="E19" i="1"/>
  <c r="N18" i="1"/>
  <c r="O18" i="1" s="1"/>
  <c r="J18" i="1"/>
  <c r="I18" i="1"/>
  <c r="E18" i="1"/>
  <c r="L18" i="1" s="1"/>
  <c r="M18" i="1" s="1"/>
  <c r="N17" i="1"/>
  <c r="O17" i="1" s="1"/>
  <c r="J17" i="1"/>
  <c r="I17" i="1"/>
  <c r="E17" i="1"/>
  <c r="L17" i="1" s="1"/>
  <c r="M17" i="1" s="1"/>
  <c r="N15" i="1"/>
  <c r="O15" i="1" s="1"/>
  <c r="J15" i="1"/>
  <c r="I15" i="1"/>
  <c r="E15" i="1"/>
  <c r="L15" i="1" s="1"/>
  <c r="M15" i="1" s="1"/>
  <c r="N14" i="1"/>
  <c r="O14" i="1" s="1"/>
  <c r="J14" i="1"/>
  <c r="I14" i="1"/>
  <c r="E14" i="1"/>
  <c r="N13" i="1"/>
  <c r="O13" i="1" s="1"/>
  <c r="J13" i="1"/>
  <c r="I13" i="1"/>
  <c r="E13" i="1"/>
  <c r="L13" i="1" s="1"/>
  <c r="M13" i="1" s="1"/>
  <c r="N11" i="1"/>
  <c r="O11" i="1" s="1"/>
  <c r="J11" i="1"/>
  <c r="I11" i="1"/>
  <c r="E11" i="1"/>
  <c r="L11" i="1" s="1"/>
  <c r="M11" i="1" s="1"/>
  <c r="L10" i="1"/>
  <c r="M10" i="1" s="1"/>
  <c r="J10" i="1"/>
  <c r="I10" i="1"/>
  <c r="F10" i="1"/>
  <c r="L9" i="1"/>
  <c r="M9" i="1" s="1"/>
  <c r="J9" i="1"/>
  <c r="I9" i="1"/>
  <c r="F9" i="1"/>
  <c r="N8" i="1"/>
  <c r="O8" i="1" s="1"/>
  <c r="J8" i="1"/>
  <c r="I8" i="1"/>
  <c r="E8" i="1"/>
  <c r="J7" i="1"/>
  <c r="I7" i="1"/>
  <c r="E7" i="1"/>
  <c r="N77" i="1"/>
  <c r="O77" i="1" s="1"/>
  <c r="J77" i="1"/>
  <c r="I77" i="1"/>
  <c r="E77" i="1"/>
  <c r="N76" i="1"/>
  <c r="O76" i="1" s="1"/>
  <c r="J76" i="1"/>
  <c r="I76" i="1"/>
  <c r="E76" i="1"/>
  <c r="N75" i="1"/>
  <c r="O75" i="1" s="1"/>
  <c r="J75" i="1"/>
  <c r="I75" i="1"/>
  <c r="E75" i="1"/>
  <c r="L75" i="1" s="1"/>
  <c r="M75" i="1" s="1"/>
  <c r="N74" i="1"/>
  <c r="O74" i="1" s="1"/>
  <c r="J74" i="1"/>
  <c r="I74" i="1"/>
  <c r="E74" i="1"/>
  <c r="L74" i="1" s="1"/>
  <c r="M74" i="1" s="1"/>
  <c r="N72" i="1"/>
  <c r="O72" i="1" s="1"/>
  <c r="J72" i="1"/>
  <c r="I72" i="1"/>
  <c r="E72" i="1"/>
  <c r="L72" i="1" s="1"/>
  <c r="M72" i="1" s="1"/>
  <c r="N71" i="1"/>
  <c r="O71" i="1" s="1"/>
  <c r="J71" i="1"/>
  <c r="I71" i="1"/>
  <c r="E71" i="1"/>
  <c r="L71" i="1" s="1"/>
  <c r="M71" i="1" s="1"/>
  <c r="N70" i="1"/>
  <c r="O70" i="1" s="1"/>
  <c r="J70" i="1"/>
  <c r="I70" i="1"/>
  <c r="E70" i="1"/>
  <c r="N69" i="1"/>
  <c r="O69" i="1" s="1"/>
  <c r="J69" i="1"/>
  <c r="I69" i="1"/>
  <c r="E69" i="1"/>
  <c r="L69" i="1" s="1"/>
  <c r="M69" i="1" s="1"/>
  <c r="N67" i="1"/>
  <c r="O67" i="1" s="1"/>
  <c r="J67" i="1"/>
  <c r="I67" i="1"/>
  <c r="E67" i="1"/>
  <c r="L67" i="1" s="1"/>
  <c r="M67" i="1" s="1"/>
  <c r="N66" i="1"/>
  <c r="O66" i="1" s="1"/>
  <c r="J66" i="1"/>
  <c r="I66" i="1"/>
  <c r="E66" i="1"/>
  <c r="N65" i="1"/>
  <c r="O65" i="1" s="1"/>
  <c r="J65" i="1"/>
  <c r="I65" i="1"/>
  <c r="E65" i="1"/>
  <c r="N64" i="1"/>
  <c r="O64" i="1" s="1"/>
  <c r="J64" i="1"/>
  <c r="I64" i="1"/>
  <c r="E64" i="1"/>
  <c r="L64" i="1" s="1"/>
  <c r="M64" i="1" s="1"/>
  <c r="N63" i="1"/>
  <c r="O63" i="1" s="1"/>
  <c r="J63" i="1"/>
  <c r="I63" i="1"/>
  <c r="E63" i="1"/>
  <c r="L63" i="1" s="1"/>
  <c r="M63" i="1" s="1"/>
  <c r="N62" i="1"/>
  <c r="O62" i="1" s="1"/>
  <c r="J62" i="1"/>
  <c r="I62" i="1"/>
  <c r="E62" i="1"/>
  <c r="N59" i="1"/>
  <c r="O59" i="1" s="1"/>
  <c r="J59" i="1"/>
  <c r="I59" i="1"/>
  <c r="E59" i="1"/>
  <c r="N58" i="1"/>
  <c r="O58" i="1" s="1"/>
  <c r="J58" i="1"/>
  <c r="I58" i="1"/>
  <c r="E58" i="1"/>
  <c r="L58" i="1" s="1"/>
  <c r="M58" i="1" s="1"/>
  <c r="N57" i="1"/>
  <c r="O57" i="1" s="1"/>
  <c r="J57" i="1"/>
  <c r="I57" i="1"/>
  <c r="E57" i="1"/>
  <c r="L57" i="1" s="1"/>
  <c r="M57" i="1" s="1"/>
  <c r="N54" i="1"/>
  <c r="O54" i="1" s="1"/>
  <c r="J54" i="1"/>
  <c r="I54" i="1"/>
  <c r="E54" i="1"/>
  <c r="N53" i="1"/>
  <c r="O53" i="1" s="1"/>
  <c r="J53" i="1"/>
  <c r="I53" i="1"/>
  <c r="E53" i="1"/>
  <c r="L53" i="1" s="1"/>
  <c r="M53" i="1" s="1"/>
  <c r="N52" i="1"/>
  <c r="O52" i="1" s="1"/>
  <c r="J52" i="1"/>
  <c r="I52" i="1"/>
  <c r="E52" i="1"/>
  <c r="L52" i="1" s="1"/>
  <c r="M52" i="1" s="1"/>
  <c r="N51" i="1"/>
  <c r="O51" i="1" s="1"/>
  <c r="J51" i="1"/>
  <c r="I51" i="1"/>
  <c r="E51" i="1"/>
  <c r="L51" i="1" s="1"/>
  <c r="M51" i="1" s="1"/>
  <c r="N50" i="1"/>
  <c r="O50" i="1" s="1"/>
  <c r="J50" i="1"/>
  <c r="I50" i="1"/>
  <c r="E50" i="1"/>
  <c r="N49" i="1"/>
  <c r="O49" i="1" s="1"/>
  <c r="L49" i="1"/>
  <c r="M49" i="1" s="1"/>
  <c r="J49" i="1"/>
  <c r="I49" i="1"/>
  <c r="N47" i="1"/>
  <c r="O47" i="1" s="1"/>
  <c r="J47" i="1"/>
  <c r="I47" i="1"/>
  <c r="E47" i="1"/>
  <c r="L47" i="1" s="1"/>
  <c r="M47" i="1" s="1"/>
  <c r="N46" i="1"/>
  <c r="O46" i="1" s="1"/>
  <c r="J46" i="1"/>
  <c r="I46" i="1"/>
  <c r="E46" i="1"/>
  <c r="L46" i="1" s="1"/>
  <c r="M46" i="1" s="1"/>
  <c r="N45" i="1"/>
  <c r="O45" i="1" s="1"/>
  <c r="J45" i="1"/>
  <c r="I45" i="1"/>
  <c r="E45" i="1"/>
  <c r="N44" i="1"/>
  <c r="O44" i="1" s="1"/>
  <c r="J44" i="1"/>
  <c r="I44" i="1"/>
  <c r="E44" i="1"/>
  <c r="L44" i="1" s="1"/>
  <c r="M44" i="1" s="1"/>
  <c r="N43" i="1"/>
  <c r="O43" i="1" s="1"/>
  <c r="J43" i="1"/>
  <c r="I43" i="1"/>
  <c r="E43" i="1"/>
  <c r="L43" i="1" s="1"/>
  <c r="M43" i="1" s="1"/>
  <c r="N42" i="1"/>
  <c r="O42" i="1" s="1"/>
  <c r="J42" i="1"/>
  <c r="I42" i="1"/>
  <c r="E42" i="1"/>
  <c r="N41" i="1"/>
  <c r="O41" i="1" s="1"/>
  <c r="J41" i="1"/>
  <c r="E41" i="1"/>
  <c r="L41" i="1" s="1"/>
  <c r="M41" i="1" s="1"/>
  <c r="J292" i="2" l="1"/>
  <c r="J88" i="2"/>
  <c r="J289" i="2"/>
  <c r="J279" i="2"/>
  <c r="J185" i="2"/>
  <c r="J91" i="2"/>
  <c r="H50" i="2"/>
  <c r="I50" i="2" s="1"/>
  <c r="H49" i="2"/>
  <c r="I49" i="2" s="1"/>
  <c r="H145" i="2"/>
  <c r="I145" i="2" s="1"/>
  <c r="H51" i="2"/>
  <c r="I51" i="2" s="1"/>
  <c r="H54" i="2"/>
  <c r="I54" i="2" s="1"/>
  <c r="H53" i="2"/>
  <c r="I53" i="2" s="1"/>
  <c r="H146" i="2"/>
  <c r="I146" i="2" s="1"/>
  <c r="H52" i="2"/>
  <c r="I52" i="2" s="1"/>
  <c r="J305" i="2"/>
  <c r="K302" i="2" s="1"/>
  <c r="J182" i="2"/>
  <c r="H133" i="2"/>
  <c r="I133" i="2" s="1"/>
  <c r="H41" i="2"/>
  <c r="I41" i="2" s="1"/>
  <c r="H40" i="2"/>
  <c r="I40" i="2" s="1"/>
  <c r="H135" i="2"/>
  <c r="I135" i="2" s="1"/>
  <c r="H39" i="2"/>
  <c r="I39" i="2" s="1"/>
  <c r="H134" i="2"/>
  <c r="I134" i="2" s="1"/>
  <c r="I12" i="2"/>
  <c r="H117" i="2"/>
  <c r="I117" i="2" s="1"/>
  <c r="H118" i="2"/>
  <c r="I118" i="2" s="1"/>
  <c r="H119" i="2"/>
  <c r="I119" i="2" s="1"/>
  <c r="H24" i="2"/>
  <c r="I24" i="2" s="1"/>
  <c r="H23" i="2"/>
  <c r="I23" i="2" s="1"/>
  <c r="H144" i="2"/>
  <c r="I144" i="2" s="1"/>
  <c r="H143" i="2"/>
  <c r="I143" i="2" s="1"/>
  <c r="H170" i="2"/>
  <c r="I170" i="2" s="1"/>
  <c r="H169" i="2"/>
  <c r="I169" i="2" s="1"/>
  <c r="H77" i="2"/>
  <c r="I77" i="2" s="1"/>
  <c r="H76" i="2"/>
  <c r="I76" i="2" s="1"/>
  <c r="H171" i="2"/>
  <c r="I171" i="2" s="1"/>
  <c r="H75" i="2"/>
  <c r="I75" i="2" s="1"/>
  <c r="H37" i="2"/>
  <c r="I37" i="2" s="1"/>
  <c r="H132" i="2"/>
  <c r="I132" i="2" s="1"/>
  <c r="H36" i="2"/>
  <c r="I36" i="2" s="1"/>
  <c r="H131" i="2"/>
  <c r="I131" i="2" s="1"/>
  <c r="H130" i="2"/>
  <c r="I130" i="2" s="1"/>
  <c r="H38" i="2"/>
  <c r="I38" i="2" s="1"/>
  <c r="H15" i="2"/>
  <c r="I15" i="2" s="1"/>
  <c r="H14" i="2"/>
  <c r="I14" i="2" s="1"/>
  <c r="H13" i="2"/>
  <c r="I13" i="2" s="1"/>
  <c r="H121" i="2"/>
  <c r="I121" i="2" s="1"/>
  <c r="I26" i="2"/>
  <c r="H120" i="2"/>
  <c r="I120" i="2" s="1"/>
  <c r="I25" i="2"/>
  <c r="H28" i="2"/>
  <c r="I28" i="2" s="1"/>
  <c r="H122" i="2"/>
  <c r="I122" i="2" s="1"/>
  <c r="H27" i="2"/>
  <c r="I27" i="2" s="1"/>
  <c r="H148" i="2"/>
  <c r="I148" i="2" s="1"/>
  <c r="H147" i="2"/>
  <c r="I147" i="2" s="1"/>
  <c r="H174" i="2"/>
  <c r="I174" i="2" s="1"/>
  <c r="H78" i="2"/>
  <c r="I78" i="2" s="1"/>
  <c r="H173" i="2"/>
  <c r="I173" i="2" s="1"/>
  <c r="H172" i="2"/>
  <c r="I172" i="2" s="1"/>
  <c r="H80" i="2"/>
  <c r="I80" i="2" s="1"/>
  <c r="H79" i="2"/>
  <c r="I79" i="2" s="1"/>
  <c r="I276" i="2"/>
  <c r="I278" i="2"/>
  <c r="I277" i="2"/>
  <c r="L42" i="1"/>
  <c r="M42" i="1" s="1"/>
  <c r="L54" i="1"/>
  <c r="M54" i="1" s="1"/>
  <c r="L65" i="1"/>
  <c r="M65" i="1" s="1"/>
  <c r="L77" i="1"/>
  <c r="M77" i="1" s="1"/>
  <c r="L8" i="1"/>
  <c r="M8" i="1" s="1"/>
  <c r="L14" i="1"/>
  <c r="M14" i="1" s="1"/>
  <c r="L19" i="1"/>
  <c r="M19" i="1" s="1"/>
  <c r="L23" i="1"/>
  <c r="M23" i="1" s="1"/>
  <c r="L7" i="1"/>
  <c r="M7" i="1" s="1"/>
  <c r="L59" i="1"/>
  <c r="M59" i="1" s="1"/>
  <c r="L66" i="1"/>
  <c r="M66" i="1" s="1"/>
  <c r="L28" i="1"/>
  <c r="M28" i="1" s="1"/>
  <c r="L33" i="1"/>
  <c r="M33" i="1" s="1"/>
  <c r="L45" i="1"/>
  <c r="M45" i="1" s="1"/>
  <c r="L50" i="1"/>
  <c r="M50" i="1" s="1"/>
  <c r="L62" i="1"/>
  <c r="M62" i="1" s="1"/>
  <c r="L70" i="1"/>
  <c r="M70" i="1" s="1"/>
  <c r="L76" i="1"/>
  <c r="M76" i="1" s="1"/>
  <c r="N10" i="1"/>
  <c r="O10" i="1" s="1"/>
  <c r="N25" i="1"/>
  <c r="O25" i="1" s="1"/>
  <c r="N9" i="1"/>
  <c r="O9" i="1" s="1"/>
  <c r="K88" i="2" l="1"/>
  <c r="K289" i="2"/>
  <c r="K182" i="2"/>
  <c r="J276" i="2"/>
  <c r="K276" i="2" s="1"/>
  <c r="J143" i="2"/>
  <c r="J172" i="2"/>
  <c r="J52" i="2"/>
  <c r="J146" i="2"/>
  <c r="J117" i="2"/>
  <c r="J120" i="2"/>
  <c r="J49" i="2"/>
  <c r="J23" i="2"/>
  <c r="J78" i="2"/>
  <c r="J130" i="2"/>
  <c r="J39" i="2"/>
  <c r="J13" i="2"/>
  <c r="J75" i="2"/>
  <c r="J36" i="2"/>
  <c r="J133" i="2"/>
  <c r="J26" i="2"/>
  <c r="J169" i="2"/>
  <c r="J10" i="2"/>
  <c r="K143" i="2" l="1"/>
  <c r="K117" i="2"/>
  <c r="K62" i="2"/>
  <c r="K130" i="2"/>
  <c r="K75" i="2"/>
  <c r="K23" i="2"/>
  <c r="K36" i="2"/>
  <c r="K49" i="2"/>
  <c r="K104" i="2"/>
  <c r="K10" i="2"/>
  <c r="K169" i="2"/>
</calcChain>
</file>

<file path=xl/sharedStrings.xml><?xml version="1.0" encoding="utf-8"?>
<sst xmlns="http://schemas.openxmlformats.org/spreadsheetml/2006/main" count="817" uniqueCount="174">
  <si>
    <t>HC#163_20</t>
  </si>
  <si>
    <t>HC#164_20</t>
  </si>
  <si>
    <t>HC#165_20</t>
  </si>
  <si>
    <t>HC#166_20</t>
  </si>
  <si>
    <t>HC#167_20</t>
  </si>
  <si>
    <t>HC#168_20</t>
  </si>
  <si>
    <t>HC#158_20</t>
  </si>
  <si>
    <t>HC#159_20</t>
  </si>
  <si>
    <t>HC#160_20</t>
  </si>
  <si>
    <t>HC#161_20</t>
  </si>
  <si>
    <t>HC#162_20</t>
  </si>
  <si>
    <t>Number of fish</t>
  </si>
  <si>
    <t>Fin Cryosection Internal reference (File name)</t>
  </si>
  <si>
    <t>Fin area</t>
  </si>
  <si>
    <t>total OB (runx2+ and bglap+) number</t>
  </si>
  <si>
    <t>number of runx2+bglap+</t>
  </si>
  <si>
    <t>number of runx2+bglap-</t>
  </si>
  <si>
    <t>number of runx2+bglap+ EdU+</t>
  </si>
  <si>
    <t>runx2+bglap+EDU+ per 100um2</t>
  </si>
  <si>
    <t>number of runx2+bglap- EdU +</t>
  </si>
  <si>
    <t>runx2+bglap- EDU+ 100um2</t>
  </si>
  <si>
    <t xml:space="preserve">% of runx2+bglap+ EDU+ </t>
  </si>
  <si>
    <t>% of runx2+bglap+ EDU- %</t>
  </si>
  <si>
    <t>% of runx2+bglap- EDU+</t>
  </si>
  <si>
    <t>% of runx2+bglap- EDU- %</t>
  </si>
  <si>
    <t>Fig5H PBS 0-12hpa Runx2+Bglap+ Column</t>
  </si>
  <si>
    <t>Fig5I PBS 0-12hpa Runx2+Bglap+ Column</t>
  </si>
  <si>
    <t>Fig5I PBS 0-12hpa Runx2+Bglap- Column</t>
  </si>
  <si>
    <t>24hpa PBS1x 40x 0.6 zoom a1</t>
  </si>
  <si>
    <t>24hpa PBS1x 40x 0.6 zoom b1</t>
  </si>
  <si>
    <t>24hpa PBS1x 40x 0.6 zoom c1</t>
  </si>
  <si>
    <t>24hpa PBS1x 40x 0.6 zoom d1</t>
  </si>
  <si>
    <t>24hpa PBS1x 40x 0.6 zoom e1</t>
  </si>
  <si>
    <t xml:space="preserve">24hpa PBS1x 40x 0.6 zoom c1 </t>
  </si>
  <si>
    <t>24hpa PBS1x 40x 0.6 zoom f1</t>
  </si>
  <si>
    <t>24hpa PBS1x 40x 0.6 zoom g1</t>
  </si>
  <si>
    <t>24hpa 2DG0.5mg 40x 0.6 zoom a1</t>
  </si>
  <si>
    <t>24hpa 2DG0.5mg 40x 0.6 zoom b1</t>
  </si>
  <si>
    <t>24hpa 2DG0.5mg 40x 0.6 zoom c1</t>
  </si>
  <si>
    <t>24hpa 2DG0.5mg 40x 0.6 zoom d1</t>
  </si>
  <si>
    <t>24hpa 2DG0.5mg 40x 0.6 zoom e1</t>
  </si>
  <si>
    <t>24hpa 2DG0.5mg 40x 0.6 zoom f1</t>
  </si>
  <si>
    <t>24hpa 2DG0.5mg 40x 0.6 zoom g1</t>
  </si>
  <si>
    <t>24hpa  2DG0.5mg 40x 0.6 zoom a1</t>
  </si>
  <si>
    <t>24hpa  2DG0.5mg 40x 0.6 zoom b1</t>
  </si>
  <si>
    <t>24hpa  2DG0.5mg 40x 0.6 zoom c1</t>
  </si>
  <si>
    <t>24hpa  2DG0.5mg 40x 0.6 zoom d1</t>
  </si>
  <si>
    <t>24hpa  2DG0.5mg 40x 0.6 zoom e1</t>
  </si>
  <si>
    <t>Control (PBS1x) Condition for 2DG</t>
  </si>
  <si>
    <t>2DG condition</t>
  </si>
  <si>
    <t>Fig5H PBS 0-12hpa Runx2+Bglap- Column</t>
  </si>
  <si>
    <t>Relative Fold Change</t>
  </si>
  <si>
    <t xml:space="preserve">A1      </t>
  </si>
  <si>
    <t xml:space="preserve">Ef1a       </t>
  </si>
  <si>
    <t xml:space="preserve">Ef1a     </t>
  </si>
  <si>
    <t xml:space="preserve">A2      </t>
  </si>
  <si>
    <t xml:space="preserve">A3      </t>
  </si>
  <si>
    <t xml:space="preserve">A4      </t>
  </si>
  <si>
    <t xml:space="preserve">A5      </t>
  </si>
  <si>
    <t xml:space="preserve">A6      </t>
  </si>
  <si>
    <t xml:space="preserve">B1      </t>
  </si>
  <si>
    <t xml:space="preserve">wnt10a     </t>
  </si>
  <si>
    <t xml:space="preserve">B2      </t>
  </si>
  <si>
    <t xml:space="preserve">B3      </t>
  </si>
  <si>
    <t xml:space="preserve">B4      </t>
  </si>
  <si>
    <t xml:space="preserve">B5      </t>
  </si>
  <si>
    <t xml:space="preserve">B6      </t>
  </si>
  <si>
    <t xml:space="preserve">E1      </t>
  </si>
  <si>
    <t xml:space="preserve">fgf20a     </t>
  </si>
  <si>
    <t xml:space="preserve">E2      </t>
  </si>
  <si>
    <t xml:space="preserve">E3      </t>
  </si>
  <si>
    <t xml:space="preserve">E4      </t>
  </si>
  <si>
    <t xml:space="preserve">E5      </t>
  </si>
  <si>
    <t xml:space="preserve">E6      </t>
  </si>
  <si>
    <t xml:space="preserve">A7      </t>
  </si>
  <si>
    <t xml:space="preserve">A8      </t>
  </si>
  <si>
    <t xml:space="preserve">A9      </t>
  </si>
  <si>
    <t xml:space="preserve">A10     </t>
  </si>
  <si>
    <t xml:space="preserve">A11     </t>
  </si>
  <si>
    <t xml:space="preserve">A12     </t>
  </si>
  <si>
    <t xml:space="preserve">B7      </t>
  </si>
  <si>
    <t xml:space="preserve">B8      </t>
  </si>
  <si>
    <t xml:space="preserve">B9      </t>
  </si>
  <si>
    <t xml:space="preserve">B10     </t>
  </si>
  <si>
    <t xml:space="preserve">B11     </t>
  </si>
  <si>
    <t xml:space="preserve">B12     </t>
  </si>
  <si>
    <t xml:space="preserve">E7      </t>
  </si>
  <si>
    <t xml:space="preserve">E8      </t>
  </si>
  <si>
    <t xml:space="preserve">E9      </t>
  </si>
  <si>
    <t xml:space="preserve">E10     </t>
  </si>
  <si>
    <t xml:space="preserve">E11     </t>
  </si>
  <si>
    <t xml:space="preserve">E12     </t>
  </si>
  <si>
    <t xml:space="preserve">Wnt10a     </t>
  </si>
  <si>
    <t xml:space="preserve">Wnt10a   </t>
  </si>
  <si>
    <t xml:space="preserve">D1      </t>
  </si>
  <si>
    <t xml:space="preserve">Fgf20a     </t>
  </si>
  <si>
    <t xml:space="preserve">D2      </t>
  </si>
  <si>
    <t xml:space="preserve">D3      </t>
  </si>
  <si>
    <t xml:space="preserve">D4      </t>
  </si>
  <si>
    <t xml:space="preserve">D5      </t>
  </si>
  <si>
    <t xml:space="preserve">D6      </t>
  </si>
  <si>
    <t>Position</t>
  </si>
  <si>
    <t>Sample Name</t>
  </si>
  <si>
    <t>Gene Name</t>
  </si>
  <si>
    <t>dCq</t>
  </si>
  <si>
    <t>geoMean</t>
  </si>
  <si>
    <t xml:space="preserve">D7      </t>
  </si>
  <si>
    <t xml:space="preserve">D8      </t>
  </si>
  <si>
    <t xml:space="preserve">D9      </t>
  </si>
  <si>
    <t xml:space="preserve">D10     </t>
  </si>
  <si>
    <t xml:space="preserve">D11     </t>
  </si>
  <si>
    <t xml:space="preserve">D12     </t>
  </si>
  <si>
    <t xml:space="preserve">C4      </t>
  </si>
  <si>
    <t xml:space="preserve">C5      </t>
  </si>
  <si>
    <t xml:space="preserve">C6      </t>
  </si>
  <si>
    <t xml:space="preserve">C10     </t>
  </si>
  <si>
    <t xml:space="preserve">C11     </t>
  </si>
  <si>
    <t xml:space="preserve">C12     </t>
  </si>
  <si>
    <t xml:space="preserve">irs2b      </t>
  </si>
  <si>
    <t xml:space="preserve">C1      </t>
  </si>
  <si>
    <t xml:space="preserve">C2      </t>
  </si>
  <si>
    <t xml:space="preserve">C3      </t>
  </si>
  <si>
    <t xml:space="preserve">C7      </t>
  </si>
  <si>
    <t xml:space="preserve">C8      </t>
  </si>
  <si>
    <t xml:space="preserve">C9      </t>
  </si>
  <si>
    <t>Biological Replicate</t>
  </si>
  <si>
    <t>Cq values</t>
  </si>
  <si>
    <r>
      <t>Average Cq values House keeping gene (</t>
    </r>
    <r>
      <rPr>
        <i/>
        <sz val="11"/>
        <color theme="1"/>
        <rFont val="Calibri"/>
        <family val="2"/>
        <scheme val="minor"/>
      </rPr>
      <t>ef1a</t>
    </r>
    <r>
      <rPr>
        <sz val="11"/>
        <color theme="1"/>
        <rFont val="Calibri"/>
        <family val="2"/>
        <scheme val="minor"/>
      </rPr>
      <t>)</t>
    </r>
  </si>
  <si>
    <t>Log2(-dCq)*100</t>
  </si>
  <si>
    <t xml:space="preserve">Ef1a 2DG       </t>
  </si>
  <si>
    <t xml:space="preserve">fgf20a 2DG    </t>
  </si>
  <si>
    <t xml:space="preserve">Ef1a PBS       </t>
  </si>
  <si>
    <t xml:space="preserve">fgf20a PBS     </t>
  </si>
  <si>
    <t>PBS</t>
  </si>
  <si>
    <t xml:space="preserve">2DG </t>
  </si>
  <si>
    <t xml:space="preserve">Ef1a    </t>
  </si>
  <si>
    <t xml:space="preserve">Ef1a      </t>
  </si>
  <si>
    <t xml:space="preserve">Ef1a        </t>
  </si>
  <si>
    <t xml:space="preserve">wnt10a      </t>
  </si>
  <si>
    <t xml:space="preserve">wnt10a    </t>
  </si>
  <si>
    <t xml:space="preserve">Ef1a   </t>
  </si>
  <si>
    <t xml:space="preserve">Ef1a DN  </t>
  </si>
  <si>
    <t xml:space="preserve">Ef1a DN   </t>
  </si>
  <si>
    <t>Wnt10a</t>
  </si>
  <si>
    <t xml:space="preserve">Wnt10a </t>
  </si>
  <si>
    <t xml:space="preserve">Ef1a </t>
  </si>
  <si>
    <t xml:space="preserve">Ef1a  </t>
  </si>
  <si>
    <t>wnt10a</t>
  </si>
  <si>
    <t xml:space="preserve">wnt10a </t>
  </si>
  <si>
    <t>fgf20a</t>
  </si>
  <si>
    <t>irs2b</t>
  </si>
  <si>
    <t>Ef1a</t>
  </si>
  <si>
    <t xml:space="preserve">irs2b </t>
  </si>
  <si>
    <t xml:space="preserve">irs2b   </t>
  </si>
  <si>
    <t xml:space="preserve">irs2b  </t>
  </si>
  <si>
    <t xml:space="preserve">irs2b    </t>
  </si>
  <si>
    <t xml:space="preserve">fgf20a </t>
  </si>
  <si>
    <t>Fgf20a</t>
  </si>
  <si>
    <t xml:space="preserve">Fgf20a </t>
  </si>
  <si>
    <t>Fold Change</t>
  </si>
  <si>
    <r>
      <t xml:space="preserve">Summary </t>
    </r>
    <r>
      <rPr>
        <i/>
        <sz val="11"/>
        <color theme="1"/>
        <rFont val="Calibri"/>
        <family val="2"/>
        <scheme val="minor"/>
      </rPr>
      <t xml:space="preserve">wnt10a </t>
    </r>
    <r>
      <rPr>
        <sz val="11"/>
        <color theme="1"/>
        <rFont val="Calibri"/>
        <family val="2"/>
        <scheme val="minor"/>
      </rPr>
      <t>relative fold change</t>
    </r>
  </si>
  <si>
    <t>2DG</t>
  </si>
  <si>
    <t>Fig5J</t>
  </si>
  <si>
    <t>Biological Rep 1</t>
  </si>
  <si>
    <t>Biological Rep 2</t>
  </si>
  <si>
    <t>Biological Rep 3</t>
  </si>
  <si>
    <t>Biological Rep 4</t>
  </si>
  <si>
    <t>Biological Rep 5</t>
  </si>
  <si>
    <t>Biological Rep 6</t>
  </si>
  <si>
    <t>Biological Rep 7</t>
  </si>
  <si>
    <r>
      <t xml:space="preserve">Summary </t>
    </r>
    <r>
      <rPr>
        <i/>
        <sz val="11"/>
        <color theme="1"/>
        <rFont val="Calibri"/>
        <family val="2"/>
        <scheme val="minor"/>
      </rPr>
      <t xml:space="preserve">fgf20a </t>
    </r>
    <r>
      <rPr>
        <sz val="11"/>
        <color theme="1"/>
        <rFont val="Calibri"/>
        <family val="2"/>
        <scheme val="minor"/>
      </rPr>
      <t>relative fold change</t>
    </r>
  </si>
  <si>
    <t>Biological Rep 9</t>
  </si>
  <si>
    <t>Biological Rep 10</t>
  </si>
  <si>
    <r>
      <t xml:space="preserve">Summary </t>
    </r>
    <r>
      <rPr>
        <i/>
        <sz val="11"/>
        <color theme="1"/>
        <rFont val="Calibri"/>
        <family val="2"/>
        <scheme val="minor"/>
      </rPr>
      <t xml:space="preserve">irs2b </t>
    </r>
    <r>
      <rPr>
        <sz val="11"/>
        <color theme="1"/>
        <rFont val="Calibri"/>
        <family val="2"/>
        <scheme val="minor"/>
      </rPr>
      <t>relative fold 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</si>
</sst>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2">
    <xf numFmtId="0" fontId="0" fillId="0" borderId="0" xfId="0"/>
    <xf numFmtId="0" fontId="1" fillId="3" borderId="0" xfId="2"/>
    <xf numFmtId="0" fontId="3" fillId="0" borderId="0" xfId="0" applyFont="1"/>
    <xf numFmtId="0" fontId="2" fillId="2" borderId="0" xfId="1"/>
    <xf numFmtId="0" fontId="4" fillId="2" borderId="0" xfId="1" applyFont="1"/>
    <xf numFmtId="0" fontId="5" fillId="0" borderId="0" xfId="0" applyFont="1"/>
    <xf numFmtId="0" fontId="0" fillId="0" borderId="2" xfId="0" applyBorder="1"/>
    <xf numFmtId="0" fontId="1" fillId="3" borderId="2" xfId="2" applyBorder="1"/>
    <xf numFmtId="0" fontId="0" fillId="0" borderId="3" xfId="0" applyBorder="1"/>
    <xf numFmtId="0" fontId="0" fillId="0" borderId="0" xfId="0" applyBorder="1"/>
    <xf numFmtId="0" fontId="1" fillId="3" borderId="0" xfId="2" applyBorder="1"/>
    <xf numFmtId="0" fontId="0" fillId="0" borderId="5" xfId="0" applyBorder="1"/>
    <xf numFmtId="0" fontId="0" fillId="0" borderId="7" xfId="0" applyBorder="1"/>
    <xf numFmtId="0" fontId="1" fillId="3" borderId="7" xfId="2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" fillId="3" borderId="10" xfId="2" applyBorder="1"/>
    <xf numFmtId="0" fontId="0" fillId="0" borderId="11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5" xfId="2" applyBorder="1"/>
    <xf numFmtId="0" fontId="6" fillId="0" borderId="2" xfId="0" applyFont="1" applyBorder="1"/>
    <xf numFmtId="0" fontId="6" fillId="0" borderId="0" xfId="0" applyFont="1" applyBorder="1"/>
    <xf numFmtId="0" fontId="6" fillId="0" borderId="7" xfId="0" applyFont="1" applyBorder="1"/>
  </cellXfs>
  <cellStyles count="3">
    <cellStyle name="20% - Accent3" xfId="2" builtinId="38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A10E-3A24-4E05-8C87-B11DBE71157C}">
  <dimension ref="A2:O77"/>
  <sheetViews>
    <sheetView topLeftCell="A52" workbookViewId="0">
      <selection activeCell="A74" sqref="A74:O77"/>
    </sheetView>
  </sheetViews>
  <sheetFormatPr defaultRowHeight="15" x14ac:dyDescent="0.25"/>
  <cols>
    <col min="1" max="1" width="14.42578125" bestFit="1" customWidth="1"/>
    <col min="2" max="2" width="43.42578125" customWidth="1"/>
    <col min="3" max="3" width="10" bestFit="1" customWidth="1"/>
    <col min="4" max="4" width="34.28515625" bestFit="1" customWidth="1"/>
    <col min="5" max="5" width="23" bestFit="1" customWidth="1"/>
    <col min="6" max="6" width="22.7109375" bestFit="1" customWidth="1"/>
    <col min="7" max="7" width="29.140625" bestFit="1" customWidth="1"/>
    <col min="8" max="8" width="25.28515625" bestFit="1" customWidth="1"/>
    <col min="9" max="10" width="38" bestFit="1" customWidth="1"/>
    <col min="11" max="11" width="28.42578125" bestFit="1" customWidth="1"/>
    <col min="12" max="12" width="37.140625" bestFit="1" customWidth="1"/>
    <col min="13" max="13" width="38" bestFit="1" customWidth="1"/>
    <col min="14" max="14" width="36.85546875" bestFit="1" customWidth="1"/>
    <col min="15" max="15" width="25.28515625" customWidth="1"/>
    <col min="16" max="16" width="38" bestFit="1" customWidth="1"/>
    <col min="17" max="17" width="24.28515625" bestFit="1" customWidth="1"/>
    <col min="18" max="18" width="37.140625" bestFit="1" customWidth="1"/>
    <col min="19" max="19" width="24.28515625" bestFit="1" customWidth="1"/>
  </cols>
  <sheetData>
    <row r="2" spans="1:15" ht="18.75" x14ac:dyDescent="0.3">
      <c r="A2" s="4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5">
      <c r="I4" s="2" t="s">
        <v>25</v>
      </c>
      <c r="J4" s="2" t="s">
        <v>50</v>
      </c>
      <c r="L4" s="2" t="s">
        <v>26</v>
      </c>
      <c r="M4" s="2"/>
      <c r="N4" s="2" t="s">
        <v>27</v>
      </c>
    </row>
    <row r="5" spans="1:15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19</v>
      </c>
      <c r="I5" s="1" t="s">
        <v>18</v>
      </c>
      <c r="J5" s="1" t="s">
        <v>20</v>
      </c>
      <c r="L5" s="1" t="s">
        <v>21</v>
      </c>
      <c r="M5" t="s">
        <v>22</v>
      </c>
      <c r="N5" s="1" t="s">
        <v>23</v>
      </c>
      <c r="O5" t="s">
        <v>24</v>
      </c>
    </row>
    <row r="6" spans="1:15" x14ac:dyDescent="0.25">
      <c r="I6" s="1"/>
      <c r="J6" s="1"/>
      <c r="L6" s="1"/>
      <c r="N6" s="1"/>
    </row>
    <row r="7" spans="1:15" x14ac:dyDescent="0.25">
      <c r="A7" s="15" t="s">
        <v>6</v>
      </c>
      <c r="B7" s="6" t="s">
        <v>28</v>
      </c>
      <c r="C7" s="6">
        <v>45850.773000000001</v>
      </c>
      <c r="D7" s="6">
        <v>82</v>
      </c>
      <c r="E7" s="6">
        <f>D7-F7</f>
        <v>51</v>
      </c>
      <c r="F7" s="6">
        <v>31</v>
      </c>
      <c r="G7" s="6">
        <v>14</v>
      </c>
      <c r="H7" s="6">
        <v>16</v>
      </c>
      <c r="I7" s="7">
        <f>(G7/C7)*10000</f>
        <v>3.0533836365201519</v>
      </c>
      <c r="J7" s="7">
        <f>(H7/C7)*10000</f>
        <v>3.4895812988801733</v>
      </c>
      <c r="K7" s="6"/>
      <c r="L7" s="7">
        <f>(G7/E7)*100</f>
        <v>27.450980392156865</v>
      </c>
      <c r="M7" s="6">
        <f>100-L7</f>
        <v>72.549019607843135</v>
      </c>
      <c r="N7" s="7">
        <f>(H7/F7)*100</f>
        <v>51.612903225806448</v>
      </c>
      <c r="O7" s="8">
        <f>100-N7</f>
        <v>48.387096774193552</v>
      </c>
    </row>
    <row r="8" spans="1:15" x14ac:dyDescent="0.25">
      <c r="A8" s="16"/>
      <c r="B8" s="9" t="s">
        <v>29</v>
      </c>
      <c r="C8" s="9">
        <v>43886.629000000001</v>
      </c>
      <c r="D8" s="9">
        <v>61</v>
      </c>
      <c r="E8" s="9">
        <f>D8-F8</f>
        <v>40</v>
      </c>
      <c r="F8" s="9">
        <v>21</v>
      </c>
      <c r="G8" s="9">
        <v>14</v>
      </c>
      <c r="H8" s="9">
        <v>8</v>
      </c>
      <c r="I8" s="10">
        <f>(G8/C8)*10000</f>
        <v>3.190037676395697</v>
      </c>
      <c r="J8" s="10">
        <f>(H8/C8)*10000</f>
        <v>1.8228786722261123</v>
      </c>
      <c r="K8" s="9"/>
      <c r="L8" s="10">
        <f>(G8/E8)*100</f>
        <v>35</v>
      </c>
      <c r="M8" s="9">
        <f t="shared" ref="M8:M33" si="0">100-L8</f>
        <v>65</v>
      </c>
      <c r="N8" s="10">
        <f>(H8/F8)*100</f>
        <v>38.095238095238095</v>
      </c>
      <c r="O8" s="11">
        <f t="shared" ref="O8:O33" si="1">100-N8</f>
        <v>61.904761904761905</v>
      </c>
    </row>
    <row r="9" spans="1:15" x14ac:dyDescent="0.25">
      <c r="A9" s="16"/>
      <c r="B9" s="9" t="s">
        <v>30</v>
      </c>
      <c r="C9" s="9">
        <v>44042.567999999999</v>
      </c>
      <c r="D9" s="9">
        <v>70</v>
      </c>
      <c r="E9" s="9">
        <v>33</v>
      </c>
      <c r="F9" s="9">
        <f>D9-E9</f>
        <v>37</v>
      </c>
      <c r="G9" s="9">
        <v>19</v>
      </c>
      <c r="H9" s="9">
        <v>17</v>
      </c>
      <c r="I9" s="10">
        <f>(G9/C9)*10000</f>
        <v>4.3140082113286402</v>
      </c>
      <c r="J9" s="10">
        <f>(H9/C9)*10000</f>
        <v>3.8599020838203626</v>
      </c>
      <c r="K9" s="9"/>
      <c r="L9" s="10">
        <f>(G9/E9)*100</f>
        <v>57.575757575757578</v>
      </c>
      <c r="M9" s="9">
        <f t="shared" si="0"/>
        <v>42.424242424242422</v>
      </c>
      <c r="N9" s="10">
        <f>(H9/F9)*100</f>
        <v>45.945945945945951</v>
      </c>
      <c r="O9" s="11">
        <f t="shared" si="1"/>
        <v>54.054054054054049</v>
      </c>
    </row>
    <row r="10" spans="1:15" x14ac:dyDescent="0.25">
      <c r="A10" s="16"/>
      <c r="B10" s="9" t="s">
        <v>31</v>
      </c>
      <c r="C10" s="9">
        <v>36839.909</v>
      </c>
      <c r="D10" s="9">
        <v>64</v>
      </c>
      <c r="E10" s="9">
        <v>28</v>
      </c>
      <c r="F10" s="9">
        <f>D10-E10</f>
        <v>36</v>
      </c>
      <c r="G10" s="9">
        <v>8</v>
      </c>
      <c r="H10" s="9">
        <v>12</v>
      </c>
      <c r="I10" s="10">
        <f>(G10/C10)*10000</f>
        <v>2.171558024206846</v>
      </c>
      <c r="J10" s="10">
        <f>(H10/C10)*10000</f>
        <v>3.2573370363102692</v>
      </c>
      <c r="K10" s="9"/>
      <c r="L10" s="10">
        <f>(G10/E10)*100</f>
        <v>28.571428571428569</v>
      </c>
      <c r="M10" s="9">
        <f t="shared" si="0"/>
        <v>71.428571428571431</v>
      </c>
      <c r="N10" s="10">
        <f>(H10/F10)*100</f>
        <v>33.333333333333329</v>
      </c>
      <c r="O10" s="11">
        <f t="shared" si="1"/>
        <v>66.666666666666671</v>
      </c>
    </row>
    <row r="11" spans="1:15" x14ac:dyDescent="0.25">
      <c r="A11" s="17"/>
      <c r="B11" s="12" t="s">
        <v>32</v>
      </c>
      <c r="C11" s="12">
        <v>47716.900999999998</v>
      </c>
      <c r="D11" s="12">
        <v>65</v>
      </c>
      <c r="E11" s="12">
        <f>D11-F11</f>
        <v>43</v>
      </c>
      <c r="F11" s="12">
        <v>22</v>
      </c>
      <c r="G11" s="12">
        <v>17</v>
      </c>
      <c r="H11" s="12">
        <v>7</v>
      </c>
      <c r="I11" s="13">
        <f>(G11/C11)*10000</f>
        <v>3.562678976155639</v>
      </c>
      <c r="J11" s="13">
        <f>(H11/C11)*10000</f>
        <v>1.4669854607699693</v>
      </c>
      <c r="K11" s="12"/>
      <c r="L11" s="13">
        <f>(G11/E11)*100</f>
        <v>39.534883720930232</v>
      </c>
      <c r="M11" s="12">
        <f t="shared" si="0"/>
        <v>60.465116279069768</v>
      </c>
      <c r="N11" s="13">
        <f>(H11/F11)*100</f>
        <v>31.818181818181817</v>
      </c>
      <c r="O11" s="14">
        <f t="shared" si="1"/>
        <v>68.181818181818187</v>
      </c>
    </row>
    <row r="12" spans="1:15" x14ac:dyDescent="0.25">
      <c r="I12" s="1"/>
      <c r="J12" s="1"/>
      <c r="L12" s="1"/>
      <c r="N12" s="1"/>
    </row>
    <row r="13" spans="1:15" x14ac:dyDescent="0.25">
      <c r="A13" s="15" t="s">
        <v>7</v>
      </c>
      <c r="B13" s="6" t="s">
        <v>28</v>
      </c>
      <c r="C13" s="6">
        <v>33826.074999999997</v>
      </c>
      <c r="D13" s="6">
        <v>47</v>
      </c>
      <c r="E13" s="6">
        <f t="shared" ref="E13:E15" si="2">D13-F13</f>
        <v>34</v>
      </c>
      <c r="F13" s="6">
        <v>13</v>
      </c>
      <c r="G13" s="6">
        <v>7</v>
      </c>
      <c r="H13" s="6">
        <v>5</v>
      </c>
      <c r="I13" s="7">
        <f>(G13/C13)*10000</f>
        <v>2.0694094718349678</v>
      </c>
      <c r="J13" s="7">
        <f>(H13/C13)*10000</f>
        <v>1.4781496227392628</v>
      </c>
      <c r="K13" s="6"/>
      <c r="L13" s="7">
        <f>(G13/E13)*100</f>
        <v>20.588235294117645</v>
      </c>
      <c r="M13" s="6">
        <f t="shared" si="0"/>
        <v>79.411764705882348</v>
      </c>
      <c r="N13" s="7">
        <f>(H13/F13)*100</f>
        <v>38.461538461538467</v>
      </c>
      <c r="O13" s="8">
        <f t="shared" si="1"/>
        <v>61.538461538461533</v>
      </c>
    </row>
    <row r="14" spans="1:15" x14ac:dyDescent="0.25">
      <c r="A14" s="16"/>
      <c r="B14" s="9" t="s">
        <v>29</v>
      </c>
      <c r="C14" s="9">
        <v>34628.99</v>
      </c>
      <c r="D14" s="9">
        <v>66</v>
      </c>
      <c r="E14" s="9">
        <f t="shared" si="2"/>
        <v>45</v>
      </c>
      <c r="F14" s="9">
        <v>21</v>
      </c>
      <c r="G14" s="9">
        <v>6</v>
      </c>
      <c r="H14" s="9">
        <v>8</v>
      </c>
      <c r="I14" s="10">
        <f>(G14/C14)*10000</f>
        <v>1.7326523239632461</v>
      </c>
      <c r="J14" s="10">
        <f>(H14/C14)*10000</f>
        <v>2.3102030986176612</v>
      </c>
      <c r="K14" s="9"/>
      <c r="L14" s="10">
        <f>(G14/E14)*100</f>
        <v>13.333333333333334</v>
      </c>
      <c r="M14" s="9">
        <f t="shared" si="0"/>
        <v>86.666666666666671</v>
      </c>
      <c r="N14" s="10">
        <f>(H14/F14)*100</f>
        <v>38.095238095238095</v>
      </c>
      <c r="O14" s="11">
        <f t="shared" si="1"/>
        <v>61.904761904761905</v>
      </c>
    </row>
    <row r="15" spans="1:15" x14ac:dyDescent="0.25">
      <c r="A15" s="17"/>
      <c r="B15" s="12" t="s">
        <v>30</v>
      </c>
      <c r="C15" s="12">
        <v>40459.31</v>
      </c>
      <c r="D15" s="12">
        <v>55</v>
      </c>
      <c r="E15" s="12">
        <f t="shared" si="2"/>
        <v>36</v>
      </c>
      <c r="F15" s="12">
        <v>19</v>
      </c>
      <c r="G15" s="12">
        <v>7</v>
      </c>
      <c r="H15" s="12">
        <v>3</v>
      </c>
      <c r="I15" s="13">
        <f>(G15/C15)*10000</f>
        <v>1.7301333117149058</v>
      </c>
      <c r="J15" s="13">
        <f>(H15/C15)*10000</f>
        <v>0.7414857050206739</v>
      </c>
      <c r="K15" s="12"/>
      <c r="L15" s="13">
        <f>(G15/E15)*100</f>
        <v>19.444444444444446</v>
      </c>
      <c r="M15" s="12">
        <f t="shared" si="0"/>
        <v>80.555555555555557</v>
      </c>
      <c r="N15" s="13">
        <f>(H15/F15)*100</f>
        <v>15.789473684210526</v>
      </c>
      <c r="O15" s="14">
        <f t="shared" si="1"/>
        <v>84.21052631578948</v>
      </c>
    </row>
    <row r="16" spans="1:15" x14ac:dyDescent="0.25">
      <c r="I16" s="1"/>
      <c r="J16" s="1"/>
      <c r="L16" s="1"/>
      <c r="N16" s="1"/>
    </row>
    <row r="17" spans="1:15" x14ac:dyDescent="0.25">
      <c r="A17" s="15" t="s">
        <v>8</v>
      </c>
      <c r="B17" s="6" t="s">
        <v>28</v>
      </c>
      <c r="C17" s="6">
        <v>49348.582000000002</v>
      </c>
      <c r="D17" s="6">
        <v>51</v>
      </c>
      <c r="E17" s="6">
        <f t="shared" ref="E17:E23" si="3">D17-F17</f>
        <v>35</v>
      </c>
      <c r="F17" s="6">
        <v>16</v>
      </c>
      <c r="G17" s="6">
        <v>14</v>
      </c>
      <c r="H17" s="6">
        <v>8</v>
      </c>
      <c r="I17" s="7">
        <f t="shared" ref="I17:I23" si="4">(G17/C17)*10000</f>
        <v>2.8369609485435667</v>
      </c>
      <c r="J17" s="7">
        <f t="shared" ref="J17:J23" si="5">(H17/C17)*10000</f>
        <v>1.6211205420248953</v>
      </c>
      <c r="K17" s="6"/>
      <c r="L17" s="7">
        <f t="shared" ref="L17:L23" si="6">(G17/E17)*100</f>
        <v>40</v>
      </c>
      <c r="M17" s="6">
        <f t="shared" si="0"/>
        <v>60</v>
      </c>
      <c r="N17" s="7">
        <f t="shared" ref="N17:N23" si="7">(H17/F17)*100</f>
        <v>50</v>
      </c>
      <c r="O17" s="8">
        <f t="shared" si="1"/>
        <v>50</v>
      </c>
    </row>
    <row r="18" spans="1:15" x14ac:dyDescent="0.25">
      <c r="A18" s="16"/>
      <c r="B18" s="9" t="s">
        <v>29</v>
      </c>
      <c r="C18" s="9">
        <v>48349.036999999997</v>
      </c>
      <c r="D18" s="9">
        <v>49</v>
      </c>
      <c r="E18" s="9">
        <f t="shared" si="3"/>
        <v>27</v>
      </c>
      <c r="F18" s="9">
        <v>22</v>
      </c>
      <c r="G18" s="9">
        <v>8</v>
      </c>
      <c r="H18" s="9">
        <v>9</v>
      </c>
      <c r="I18" s="10">
        <f t="shared" si="4"/>
        <v>1.6546348172353464</v>
      </c>
      <c r="J18" s="10">
        <f t="shared" si="5"/>
        <v>1.8614641693897647</v>
      </c>
      <c r="K18" s="9"/>
      <c r="L18" s="10">
        <f t="shared" si="6"/>
        <v>29.629629629629626</v>
      </c>
      <c r="M18" s="9">
        <f t="shared" si="0"/>
        <v>70.370370370370381</v>
      </c>
      <c r="N18" s="10">
        <f t="shared" si="7"/>
        <v>40.909090909090914</v>
      </c>
      <c r="O18" s="11">
        <f t="shared" si="1"/>
        <v>59.090909090909086</v>
      </c>
    </row>
    <row r="19" spans="1:15" x14ac:dyDescent="0.25">
      <c r="A19" s="16"/>
      <c r="B19" s="9" t="s">
        <v>33</v>
      </c>
      <c r="C19" s="9">
        <v>50177.826000000001</v>
      </c>
      <c r="D19" s="9">
        <v>80</v>
      </c>
      <c r="E19" s="9">
        <f t="shared" si="3"/>
        <v>45</v>
      </c>
      <c r="F19" s="9">
        <v>35</v>
      </c>
      <c r="G19" s="9">
        <v>12</v>
      </c>
      <c r="H19" s="9">
        <v>14</v>
      </c>
      <c r="I19" s="10">
        <f t="shared" si="4"/>
        <v>2.3914946016194483</v>
      </c>
      <c r="J19" s="10">
        <f t="shared" si="5"/>
        <v>2.7900770352226898</v>
      </c>
      <c r="K19" s="9"/>
      <c r="L19" s="10">
        <f t="shared" si="6"/>
        <v>26.666666666666668</v>
      </c>
      <c r="M19" s="9">
        <f t="shared" si="0"/>
        <v>73.333333333333329</v>
      </c>
      <c r="N19" s="10">
        <f t="shared" si="7"/>
        <v>40</v>
      </c>
      <c r="O19" s="11">
        <f t="shared" si="1"/>
        <v>60</v>
      </c>
    </row>
    <row r="20" spans="1:15" x14ac:dyDescent="0.25">
      <c r="A20" s="16"/>
      <c r="B20" s="9" t="s">
        <v>31</v>
      </c>
      <c r="C20" s="9">
        <v>48673.601999999999</v>
      </c>
      <c r="D20" s="9">
        <v>59</v>
      </c>
      <c r="E20" s="9">
        <f t="shared" si="3"/>
        <v>41</v>
      </c>
      <c r="F20" s="9">
        <v>18</v>
      </c>
      <c r="G20" s="9">
        <v>11</v>
      </c>
      <c r="H20" s="9">
        <v>3</v>
      </c>
      <c r="I20" s="10">
        <f t="shared" si="4"/>
        <v>2.2599519139758755</v>
      </c>
      <c r="J20" s="10">
        <f t="shared" si="5"/>
        <v>0.61635052199342055</v>
      </c>
      <c r="K20" s="9"/>
      <c r="L20" s="10">
        <f t="shared" si="6"/>
        <v>26.829268292682929</v>
      </c>
      <c r="M20" s="9">
        <f t="shared" si="0"/>
        <v>73.170731707317074</v>
      </c>
      <c r="N20" s="10">
        <f t="shared" si="7"/>
        <v>16.666666666666664</v>
      </c>
      <c r="O20" s="11">
        <f t="shared" si="1"/>
        <v>83.333333333333343</v>
      </c>
    </row>
    <row r="21" spans="1:15" x14ac:dyDescent="0.25">
      <c r="A21" s="16"/>
      <c r="B21" s="9" t="s">
        <v>32</v>
      </c>
      <c r="C21" s="9">
        <v>53746.843000000001</v>
      </c>
      <c r="D21" s="9">
        <v>62</v>
      </c>
      <c r="E21" s="9">
        <f t="shared" si="3"/>
        <v>40</v>
      </c>
      <c r="F21" s="9">
        <v>22</v>
      </c>
      <c r="G21" s="9">
        <v>15</v>
      </c>
      <c r="H21" s="9">
        <v>9</v>
      </c>
      <c r="I21" s="10">
        <f t="shared" si="4"/>
        <v>2.7908615953498885</v>
      </c>
      <c r="J21" s="10">
        <f t="shared" si="5"/>
        <v>1.6745169572099332</v>
      </c>
      <c r="K21" s="9"/>
      <c r="L21" s="10">
        <f t="shared" si="6"/>
        <v>37.5</v>
      </c>
      <c r="M21" s="9">
        <f t="shared" si="0"/>
        <v>62.5</v>
      </c>
      <c r="N21" s="10">
        <f t="shared" si="7"/>
        <v>40.909090909090914</v>
      </c>
      <c r="O21" s="11">
        <f t="shared" si="1"/>
        <v>59.090909090909086</v>
      </c>
    </row>
    <row r="22" spans="1:15" x14ac:dyDescent="0.25">
      <c r="A22" s="16"/>
      <c r="B22" s="9" t="s">
        <v>34</v>
      </c>
      <c r="C22" s="9">
        <v>52853.571000000004</v>
      </c>
      <c r="D22" s="9">
        <v>77</v>
      </c>
      <c r="E22" s="9">
        <f t="shared" si="3"/>
        <v>45</v>
      </c>
      <c r="F22" s="9">
        <v>32</v>
      </c>
      <c r="G22" s="9">
        <v>7</v>
      </c>
      <c r="H22" s="9">
        <v>12</v>
      </c>
      <c r="I22" s="10">
        <f t="shared" si="4"/>
        <v>1.3244138224832527</v>
      </c>
      <c r="J22" s="10">
        <f t="shared" si="5"/>
        <v>2.2704236956855763</v>
      </c>
      <c r="K22" s="9"/>
      <c r="L22" s="10">
        <f t="shared" si="6"/>
        <v>15.555555555555555</v>
      </c>
      <c r="M22" s="9">
        <f t="shared" si="0"/>
        <v>84.444444444444443</v>
      </c>
      <c r="N22" s="10">
        <f t="shared" si="7"/>
        <v>37.5</v>
      </c>
      <c r="O22" s="11">
        <f t="shared" si="1"/>
        <v>62.5</v>
      </c>
    </row>
    <row r="23" spans="1:15" x14ac:dyDescent="0.25">
      <c r="A23" s="17"/>
      <c r="B23" s="12" t="s">
        <v>35</v>
      </c>
      <c r="C23" s="12">
        <v>48898.356</v>
      </c>
      <c r="D23" s="12">
        <v>73</v>
      </c>
      <c r="E23" s="12">
        <f t="shared" si="3"/>
        <v>52</v>
      </c>
      <c r="F23" s="12">
        <v>21</v>
      </c>
      <c r="G23" s="12">
        <v>14</v>
      </c>
      <c r="H23" s="12">
        <v>9</v>
      </c>
      <c r="I23" s="13">
        <f t="shared" si="4"/>
        <v>2.8630819408325303</v>
      </c>
      <c r="J23" s="13">
        <f t="shared" si="5"/>
        <v>1.8405526762494837</v>
      </c>
      <c r="K23" s="12"/>
      <c r="L23" s="13">
        <f t="shared" si="6"/>
        <v>26.923076923076923</v>
      </c>
      <c r="M23" s="12">
        <f t="shared" si="0"/>
        <v>73.07692307692308</v>
      </c>
      <c r="N23" s="13">
        <f t="shared" si="7"/>
        <v>42.857142857142854</v>
      </c>
      <c r="O23" s="14">
        <f t="shared" si="1"/>
        <v>57.142857142857146</v>
      </c>
    </row>
    <row r="24" spans="1:15" x14ac:dyDescent="0.25">
      <c r="I24" s="1"/>
      <c r="J24" s="1"/>
      <c r="L24" s="1"/>
      <c r="N24" s="1"/>
    </row>
    <row r="25" spans="1:15" x14ac:dyDescent="0.25">
      <c r="A25" s="15" t="s">
        <v>9</v>
      </c>
      <c r="B25" s="6" t="s">
        <v>28</v>
      </c>
      <c r="C25" s="6">
        <v>47409.091</v>
      </c>
      <c r="D25" s="6">
        <v>74</v>
      </c>
      <c r="E25" s="6">
        <v>31</v>
      </c>
      <c r="F25" s="6">
        <f>D25-E25</f>
        <v>43</v>
      </c>
      <c r="G25" s="6">
        <v>7</v>
      </c>
      <c r="H25" s="6">
        <v>17</v>
      </c>
      <c r="I25" s="7">
        <f t="shared" ref="I25:I31" si="8">(G25/C25)*10000</f>
        <v>1.4765100642828186</v>
      </c>
      <c r="J25" s="7">
        <f t="shared" ref="J25:J31" si="9">(H25/C25)*10000</f>
        <v>3.585810156115417</v>
      </c>
      <c r="K25" s="6"/>
      <c r="L25" s="7">
        <f t="shared" ref="L25:L31" si="10">(G25/E25)*100</f>
        <v>22.58064516129032</v>
      </c>
      <c r="M25" s="6">
        <f t="shared" si="0"/>
        <v>77.41935483870968</v>
      </c>
      <c r="N25" s="7">
        <f t="shared" ref="N25:N31" si="11">(H25/F25)*100</f>
        <v>39.534883720930232</v>
      </c>
      <c r="O25" s="8">
        <f t="shared" si="1"/>
        <v>60.465116279069768</v>
      </c>
    </row>
    <row r="26" spans="1:15" x14ac:dyDescent="0.25">
      <c r="A26" s="16"/>
      <c r="B26" s="9" t="s">
        <v>29</v>
      </c>
      <c r="C26" s="9">
        <v>45641.097999999998</v>
      </c>
      <c r="D26" s="9">
        <v>85</v>
      </c>
      <c r="E26" s="9">
        <f t="shared" ref="E26:E31" si="12">D26-F26</f>
        <v>50</v>
      </c>
      <c r="F26" s="9">
        <v>35</v>
      </c>
      <c r="G26" s="9">
        <v>14</v>
      </c>
      <c r="H26" s="9">
        <v>12</v>
      </c>
      <c r="I26" s="10">
        <f t="shared" si="8"/>
        <v>3.0674108672845692</v>
      </c>
      <c r="J26" s="10">
        <f t="shared" si="9"/>
        <v>2.6292093148153448</v>
      </c>
      <c r="K26" s="9"/>
      <c r="L26" s="10">
        <f t="shared" si="10"/>
        <v>28.000000000000004</v>
      </c>
      <c r="M26" s="9">
        <f t="shared" si="0"/>
        <v>72</v>
      </c>
      <c r="N26" s="10">
        <f t="shared" si="11"/>
        <v>34.285714285714285</v>
      </c>
      <c r="O26" s="11">
        <f t="shared" si="1"/>
        <v>65.714285714285722</v>
      </c>
    </row>
    <row r="27" spans="1:15" x14ac:dyDescent="0.25">
      <c r="A27" s="16"/>
      <c r="B27" s="9" t="s">
        <v>30</v>
      </c>
      <c r="C27" s="9">
        <v>42455.167999999998</v>
      </c>
      <c r="D27" s="9">
        <v>67</v>
      </c>
      <c r="E27" s="9">
        <f t="shared" si="12"/>
        <v>40</v>
      </c>
      <c r="F27" s="9">
        <v>27</v>
      </c>
      <c r="G27" s="9">
        <v>11</v>
      </c>
      <c r="H27" s="9">
        <v>13</v>
      </c>
      <c r="I27" s="10">
        <f t="shared" si="8"/>
        <v>2.5909684305100384</v>
      </c>
      <c r="J27" s="10">
        <f t="shared" si="9"/>
        <v>3.0620535996936815</v>
      </c>
      <c r="K27" s="9"/>
      <c r="L27" s="10">
        <f t="shared" si="10"/>
        <v>27.500000000000004</v>
      </c>
      <c r="M27" s="9">
        <f t="shared" si="0"/>
        <v>72.5</v>
      </c>
      <c r="N27" s="10">
        <f t="shared" si="11"/>
        <v>48.148148148148145</v>
      </c>
      <c r="O27" s="11">
        <f t="shared" si="1"/>
        <v>51.851851851851855</v>
      </c>
    </row>
    <row r="28" spans="1:15" x14ac:dyDescent="0.25">
      <c r="A28" s="16"/>
      <c r="B28" s="9" t="s">
        <v>31</v>
      </c>
      <c r="C28" s="9">
        <v>50556.605000000003</v>
      </c>
      <c r="D28" s="9">
        <v>80</v>
      </c>
      <c r="E28" s="9">
        <f t="shared" si="12"/>
        <v>37</v>
      </c>
      <c r="F28" s="9">
        <v>43</v>
      </c>
      <c r="G28" s="9">
        <v>9</v>
      </c>
      <c r="H28" s="9">
        <v>15</v>
      </c>
      <c r="I28" s="10">
        <f t="shared" si="8"/>
        <v>1.7801828267542885</v>
      </c>
      <c r="J28" s="10">
        <f t="shared" si="9"/>
        <v>2.966971377923814</v>
      </c>
      <c r="K28" s="9"/>
      <c r="L28" s="10">
        <f t="shared" si="10"/>
        <v>24.324324324324326</v>
      </c>
      <c r="M28" s="9">
        <f t="shared" si="0"/>
        <v>75.675675675675677</v>
      </c>
      <c r="N28" s="10">
        <f t="shared" si="11"/>
        <v>34.883720930232556</v>
      </c>
      <c r="O28" s="11">
        <f t="shared" si="1"/>
        <v>65.116279069767444</v>
      </c>
    </row>
    <row r="29" spans="1:15" x14ac:dyDescent="0.25">
      <c r="A29" s="16"/>
      <c r="B29" s="9" t="s">
        <v>32</v>
      </c>
      <c r="C29" s="9">
        <v>51688.872000000003</v>
      </c>
      <c r="D29" s="9">
        <v>70</v>
      </c>
      <c r="E29" s="9">
        <f t="shared" si="12"/>
        <v>37</v>
      </c>
      <c r="F29" s="9">
        <v>33</v>
      </c>
      <c r="G29" s="9">
        <v>14</v>
      </c>
      <c r="H29" s="9">
        <v>14</v>
      </c>
      <c r="I29" s="10">
        <f t="shared" si="8"/>
        <v>2.7085133527386707</v>
      </c>
      <c r="J29" s="10">
        <f t="shared" si="9"/>
        <v>2.7085133527386707</v>
      </c>
      <c r="K29" s="9"/>
      <c r="L29" s="10">
        <f t="shared" si="10"/>
        <v>37.837837837837839</v>
      </c>
      <c r="M29" s="9">
        <f t="shared" si="0"/>
        <v>62.162162162162161</v>
      </c>
      <c r="N29" s="10">
        <f t="shared" si="11"/>
        <v>42.424242424242422</v>
      </c>
      <c r="O29" s="11">
        <f t="shared" si="1"/>
        <v>57.575757575757578</v>
      </c>
    </row>
    <row r="30" spans="1:15" x14ac:dyDescent="0.25">
      <c r="A30" s="16"/>
      <c r="B30" s="9" t="s">
        <v>34</v>
      </c>
      <c r="C30" s="9">
        <v>50495.807999999997</v>
      </c>
      <c r="D30" s="9">
        <v>78</v>
      </c>
      <c r="E30" s="9">
        <f t="shared" si="12"/>
        <v>47</v>
      </c>
      <c r="F30" s="9">
        <v>31</v>
      </c>
      <c r="G30" s="9">
        <v>8</v>
      </c>
      <c r="H30" s="9">
        <v>10</v>
      </c>
      <c r="I30" s="10">
        <f t="shared" si="8"/>
        <v>1.5842899275916131</v>
      </c>
      <c r="J30" s="10">
        <f t="shared" si="9"/>
        <v>1.9803624094895167</v>
      </c>
      <c r="K30" s="9"/>
      <c r="L30" s="10">
        <f t="shared" si="10"/>
        <v>17.021276595744681</v>
      </c>
      <c r="M30" s="9">
        <f t="shared" si="0"/>
        <v>82.978723404255319</v>
      </c>
      <c r="N30" s="10">
        <f t="shared" si="11"/>
        <v>32.258064516129032</v>
      </c>
      <c r="O30" s="11">
        <f t="shared" si="1"/>
        <v>67.741935483870975</v>
      </c>
    </row>
    <row r="31" spans="1:15" x14ac:dyDescent="0.25">
      <c r="A31" s="17"/>
      <c r="B31" s="12" t="s">
        <v>35</v>
      </c>
      <c r="C31" s="12">
        <v>49520.678</v>
      </c>
      <c r="D31" s="12">
        <v>71</v>
      </c>
      <c r="E31" s="12">
        <f t="shared" si="12"/>
        <v>43</v>
      </c>
      <c r="F31" s="12">
        <v>28</v>
      </c>
      <c r="G31" s="12">
        <v>12</v>
      </c>
      <c r="H31" s="12">
        <v>7</v>
      </c>
      <c r="I31" s="13">
        <f t="shared" si="8"/>
        <v>2.4232301504434171</v>
      </c>
      <c r="J31" s="13">
        <f t="shared" si="9"/>
        <v>1.413550921091993</v>
      </c>
      <c r="K31" s="12"/>
      <c r="L31" s="13">
        <f t="shared" si="10"/>
        <v>27.906976744186046</v>
      </c>
      <c r="M31" s="12">
        <f t="shared" si="0"/>
        <v>72.093023255813961</v>
      </c>
      <c r="N31" s="13">
        <f t="shared" si="11"/>
        <v>25</v>
      </c>
      <c r="O31" s="14">
        <f t="shared" si="1"/>
        <v>75</v>
      </c>
    </row>
    <row r="32" spans="1:15" x14ac:dyDescent="0.25">
      <c r="I32" s="1"/>
      <c r="J32" s="1"/>
      <c r="L32" s="1"/>
      <c r="N32" s="1"/>
    </row>
    <row r="33" spans="1:15" x14ac:dyDescent="0.25">
      <c r="A33" s="19" t="s">
        <v>10</v>
      </c>
      <c r="B33" s="20" t="s">
        <v>28</v>
      </c>
      <c r="C33" s="20">
        <v>31965.571</v>
      </c>
      <c r="D33" s="20">
        <v>63</v>
      </c>
      <c r="E33" s="20">
        <f>D33-F33</f>
        <v>36</v>
      </c>
      <c r="F33" s="20">
        <v>27</v>
      </c>
      <c r="G33" s="20">
        <v>9</v>
      </c>
      <c r="H33" s="20">
        <v>10</v>
      </c>
      <c r="I33" s="21">
        <f>(G33/C33)*10000</f>
        <v>2.8155292455123044</v>
      </c>
      <c r="J33" s="21">
        <f>(H33/C33)*10000</f>
        <v>3.1283658283470053</v>
      </c>
      <c r="K33" s="20"/>
      <c r="L33" s="21">
        <f>(G33/E33)*100</f>
        <v>25</v>
      </c>
      <c r="M33" s="20">
        <f t="shared" si="0"/>
        <v>75</v>
      </c>
      <c r="N33" s="21">
        <f>(H33/F33)*100</f>
        <v>37.037037037037038</v>
      </c>
      <c r="O33" s="22">
        <f t="shared" si="1"/>
        <v>62.962962962962962</v>
      </c>
    </row>
    <row r="36" spans="1:15" ht="18.75" x14ac:dyDescent="0.3">
      <c r="A36" s="4" t="s">
        <v>49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8" spans="1:15" x14ac:dyDescent="0.25">
      <c r="I38" s="2" t="s">
        <v>25</v>
      </c>
      <c r="J38" s="2" t="s">
        <v>25</v>
      </c>
      <c r="L38" s="2" t="s">
        <v>26</v>
      </c>
      <c r="M38" s="2"/>
      <c r="N38" s="2" t="s">
        <v>27</v>
      </c>
    </row>
    <row r="39" spans="1:15" x14ac:dyDescent="0.25">
      <c r="A39" t="s">
        <v>11</v>
      </c>
      <c r="B39" t="s">
        <v>12</v>
      </c>
      <c r="C39" t="s">
        <v>13</v>
      </c>
      <c r="D39" t="s">
        <v>14</v>
      </c>
      <c r="E39" t="s">
        <v>15</v>
      </c>
      <c r="F39" t="s">
        <v>16</v>
      </c>
      <c r="G39" t="s">
        <v>17</v>
      </c>
      <c r="H39" t="s">
        <v>19</v>
      </c>
      <c r="I39" s="1" t="s">
        <v>18</v>
      </c>
      <c r="J39" s="1" t="s">
        <v>20</v>
      </c>
      <c r="L39" s="1" t="s">
        <v>21</v>
      </c>
      <c r="M39" t="s">
        <v>22</v>
      </c>
      <c r="N39" s="1" t="s">
        <v>23</v>
      </c>
      <c r="O39" t="s">
        <v>24</v>
      </c>
    </row>
    <row r="40" spans="1:15" x14ac:dyDescent="0.25">
      <c r="I40" s="1"/>
      <c r="J40" s="1"/>
      <c r="L40" s="1"/>
      <c r="N40" s="1"/>
    </row>
    <row r="41" spans="1:15" x14ac:dyDescent="0.25">
      <c r="A41" s="15" t="s">
        <v>0</v>
      </c>
      <c r="B41" s="6" t="s">
        <v>36</v>
      </c>
      <c r="C41" s="6">
        <v>48323.186999999998</v>
      </c>
      <c r="D41" s="6">
        <v>63</v>
      </c>
      <c r="E41" s="6">
        <f t="shared" ref="E41:E47" si="13">D41-F41</f>
        <v>44</v>
      </c>
      <c r="F41" s="6">
        <v>19</v>
      </c>
      <c r="G41" s="6">
        <v>4</v>
      </c>
      <c r="H41" s="6">
        <v>2</v>
      </c>
      <c r="I41" s="7">
        <f t="shared" ref="I41:I47" si="14">(G41/C41)*10000</f>
        <v>0.82775997369544352</v>
      </c>
      <c r="J41" s="7">
        <f t="shared" ref="J41:J47" si="15">(H41/C41)*10000</f>
        <v>0.41387998684772176</v>
      </c>
      <c r="K41" s="6"/>
      <c r="L41" s="7">
        <f t="shared" ref="L41:L47" si="16">(G41/E41)*100</f>
        <v>9.0909090909090917</v>
      </c>
      <c r="M41" s="6">
        <f>100-L41</f>
        <v>90.909090909090907</v>
      </c>
      <c r="N41" s="7">
        <f t="shared" ref="N41:N47" si="17">(H41/F41)*100</f>
        <v>10.526315789473683</v>
      </c>
      <c r="O41" s="8">
        <f>100-N41</f>
        <v>89.473684210526315</v>
      </c>
    </row>
    <row r="42" spans="1:15" x14ac:dyDescent="0.25">
      <c r="A42" s="16"/>
      <c r="B42" s="9" t="s">
        <v>37</v>
      </c>
      <c r="C42" s="9">
        <v>51177.131000000001</v>
      </c>
      <c r="D42" s="9">
        <v>60</v>
      </c>
      <c r="E42" s="9">
        <f t="shared" si="13"/>
        <v>36</v>
      </c>
      <c r="F42" s="9">
        <v>24</v>
      </c>
      <c r="G42" s="9">
        <v>3</v>
      </c>
      <c r="H42" s="9">
        <v>5</v>
      </c>
      <c r="I42" s="10">
        <f t="shared" si="14"/>
        <v>0.58619933188517348</v>
      </c>
      <c r="J42" s="10">
        <f t="shared" si="15"/>
        <v>0.9769988864752891</v>
      </c>
      <c r="K42" s="9"/>
      <c r="L42" s="10">
        <f t="shared" si="16"/>
        <v>8.3333333333333321</v>
      </c>
      <c r="M42" s="9">
        <f>100-L42</f>
        <v>91.666666666666671</v>
      </c>
      <c r="N42" s="10">
        <f t="shared" si="17"/>
        <v>20.833333333333336</v>
      </c>
      <c r="O42" s="11">
        <f>100-N42</f>
        <v>79.166666666666657</v>
      </c>
    </row>
    <row r="43" spans="1:15" x14ac:dyDescent="0.25">
      <c r="A43" s="16"/>
      <c r="B43" s="9" t="s">
        <v>38</v>
      </c>
      <c r="C43" s="9">
        <v>52103.553999999996</v>
      </c>
      <c r="D43" s="9">
        <v>58</v>
      </c>
      <c r="E43" s="9">
        <f t="shared" si="13"/>
        <v>37</v>
      </c>
      <c r="F43" s="9">
        <v>21</v>
      </c>
      <c r="G43" s="9">
        <v>2</v>
      </c>
      <c r="H43" s="9">
        <v>4</v>
      </c>
      <c r="I43" s="10">
        <f t="shared" si="14"/>
        <v>0.38385097492581799</v>
      </c>
      <c r="J43" s="10">
        <f t="shared" si="15"/>
        <v>0.76770194985163598</v>
      </c>
      <c r="K43" s="9"/>
      <c r="L43" s="10">
        <f t="shared" si="16"/>
        <v>5.4054054054054053</v>
      </c>
      <c r="M43" s="9">
        <f t="shared" ref="M43:M77" si="18">100-L43</f>
        <v>94.594594594594597</v>
      </c>
      <c r="N43" s="10">
        <f t="shared" si="17"/>
        <v>19.047619047619047</v>
      </c>
      <c r="O43" s="11">
        <f t="shared" ref="O43:O77" si="19">100-N43</f>
        <v>80.952380952380949</v>
      </c>
    </row>
    <row r="44" spans="1:15" x14ac:dyDescent="0.25">
      <c r="A44" s="16"/>
      <c r="B44" s="9" t="s">
        <v>39</v>
      </c>
      <c r="C44" s="9">
        <v>52109.536999999997</v>
      </c>
      <c r="D44" s="9">
        <v>39</v>
      </c>
      <c r="E44" s="9">
        <f t="shared" si="13"/>
        <v>33</v>
      </c>
      <c r="F44" s="9">
        <v>6</v>
      </c>
      <c r="G44" s="9">
        <v>0</v>
      </c>
      <c r="H44" s="9">
        <v>1</v>
      </c>
      <c r="I44" s="10">
        <f t="shared" si="14"/>
        <v>0</v>
      </c>
      <c r="J44" s="10">
        <f t="shared" si="15"/>
        <v>0.19190345137781592</v>
      </c>
      <c r="K44" s="9"/>
      <c r="L44" s="10">
        <f t="shared" si="16"/>
        <v>0</v>
      </c>
      <c r="M44" s="9">
        <f t="shared" si="18"/>
        <v>100</v>
      </c>
      <c r="N44" s="10">
        <f t="shared" si="17"/>
        <v>16.666666666666664</v>
      </c>
      <c r="O44" s="11">
        <f t="shared" si="19"/>
        <v>83.333333333333343</v>
      </c>
    </row>
    <row r="45" spans="1:15" x14ac:dyDescent="0.25">
      <c r="A45" s="16"/>
      <c r="B45" s="9" t="s">
        <v>40</v>
      </c>
      <c r="C45" s="9">
        <v>48516.705000000002</v>
      </c>
      <c r="D45" s="9">
        <v>48</v>
      </c>
      <c r="E45" s="9">
        <f t="shared" si="13"/>
        <v>33</v>
      </c>
      <c r="F45" s="9">
        <v>15</v>
      </c>
      <c r="G45" s="9">
        <v>4</v>
      </c>
      <c r="H45" s="9">
        <v>1</v>
      </c>
      <c r="I45" s="10">
        <f t="shared" si="14"/>
        <v>0.82445829740498655</v>
      </c>
      <c r="J45" s="10">
        <f t="shared" si="15"/>
        <v>0.20611457435124664</v>
      </c>
      <c r="K45" s="9"/>
      <c r="L45" s="10">
        <f t="shared" si="16"/>
        <v>12.121212121212121</v>
      </c>
      <c r="M45" s="9">
        <f t="shared" si="18"/>
        <v>87.878787878787875</v>
      </c>
      <c r="N45" s="10">
        <f t="shared" si="17"/>
        <v>6.666666666666667</v>
      </c>
      <c r="O45" s="11">
        <f t="shared" si="19"/>
        <v>93.333333333333329</v>
      </c>
    </row>
    <row r="46" spans="1:15" x14ac:dyDescent="0.25">
      <c r="A46" s="16"/>
      <c r="B46" s="9" t="s">
        <v>41</v>
      </c>
      <c r="C46" s="9">
        <v>51148.648000000001</v>
      </c>
      <c r="D46" s="9">
        <v>67</v>
      </c>
      <c r="E46" s="9">
        <f t="shared" si="13"/>
        <v>45</v>
      </c>
      <c r="F46" s="9">
        <v>22</v>
      </c>
      <c r="G46" s="9">
        <v>2</v>
      </c>
      <c r="H46" s="9">
        <v>3</v>
      </c>
      <c r="I46" s="10">
        <f t="shared" si="14"/>
        <v>0.39101717801025748</v>
      </c>
      <c r="J46" s="10">
        <f t="shared" si="15"/>
        <v>0.58652576701538617</v>
      </c>
      <c r="K46" s="9"/>
      <c r="L46" s="10">
        <f t="shared" si="16"/>
        <v>4.4444444444444446</v>
      </c>
      <c r="M46" s="9">
        <f t="shared" si="18"/>
        <v>95.555555555555557</v>
      </c>
      <c r="N46" s="10">
        <f t="shared" si="17"/>
        <v>13.636363636363635</v>
      </c>
      <c r="O46" s="11">
        <f t="shared" si="19"/>
        <v>86.36363636363636</v>
      </c>
    </row>
    <row r="47" spans="1:15" x14ac:dyDescent="0.25">
      <c r="A47" s="17"/>
      <c r="B47" s="12" t="s">
        <v>42</v>
      </c>
      <c r="C47" s="12">
        <v>46640.284</v>
      </c>
      <c r="D47" s="12">
        <v>39</v>
      </c>
      <c r="E47" s="12">
        <f t="shared" si="13"/>
        <v>25</v>
      </c>
      <c r="F47" s="12">
        <v>14</v>
      </c>
      <c r="G47" s="12">
        <v>2</v>
      </c>
      <c r="H47" s="12">
        <v>1</v>
      </c>
      <c r="I47" s="13">
        <f t="shared" si="14"/>
        <v>0.42881385542163508</v>
      </c>
      <c r="J47" s="13">
        <f t="shared" si="15"/>
        <v>0.21440692771081754</v>
      </c>
      <c r="K47" s="12"/>
      <c r="L47" s="13">
        <f t="shared" si="16"/>
        <v>8</v>
      </c>
      <c r="M47" s="12">
        <f t="shared" si="18"/>
        <v>92</v>
      </c>
      <c r="N47" s="13">
        <f t="shared" si="17"/>
        <v>7.1428571428571423</v>
      </c>
      <c r="O47" s="14">
        <f t="shared" si="19"/>
        <v>92.857142857142861</v>
      </c>
    </row>
    <row r="48" spans="1:15" x14ac:dyDescent="0.25">
      <c r="I48" s="1"/>
      <c r="J48" s="1"/>
      <c r="L48" s="1"/>
      <c r="N48" s="1"/>
    </row>
    <row r="49" spans="1:15" x14ac:dyDescent="0.25">
      <c r="A49" s="15" t="s">
        <v>1</v>
      </c>
      <c r="B49" s="6" t="s">
        <v>43</v>
      </c>
      <c r="C49" s="6">
        <v>47621.637999999999</v>
      </c>
      <c r="D49" s="6">
        <v>66</v>
      </c>
      <c r="E49" s="6">
        <v>46</v>
      </c>
      <c r="F49" s="6">
        <v>20</v>
      </c>
      <c r="G49" s="6">
        <v>13</v>
      </c>
      <c r="H49" s="6">
        <v>9</v>
      </c>
      <c r="I49" s="7">
        <f t="shared" ref="I49:I54" si="20">(G49/C49)*10000</f>
        <v>2.7298515015380196</v>
      </c>
      <c r="J49" s="7">
        <f t="shared" ref="J49:J54" si="21">(H49/C49)*10000</f>
        <v>1.8898971933724749</v>
      </c>
      <c r="K49" s="6"/>
      <c r="L49" s="7">
        <f t="shared" ref="L49:L54" si="22">(G49/E49)*100</f>
        <v>28.260869565217391</v>
      </c>
      <c r="M49" s="6">
        <f t="shared" si="18"/>
        <v>71.739130434782609</v>
      </c>
      <c r="N49" s="7">
        <f t="shared" ref="N49:N54" si="23">(H49/F49)*100</f>
        <v>45</v>
      </c>
      <c r="O49" s="8">
        <f t="shared" si="19"/>
        <v>55</v>
      </c>
    </row>
    <row r="50" spans="1:15" x14ac:dyDescent="0.25">
      <c r="A50" s="16"/>
      <c r="B50" s="9" t="s">
        <v>44</v>
      </c>
      <c r="C50" s="9">
        <v>51338.815000000002</v>
      </c>
      <c r="D50" s="9">
        <v>63</v>
      </c>
      <c r="E50" s="9">
        <f>D50-F50</f>
        <v>44</v>
      </c>
      <c r="F50" s="9">
        <v>19</v>
      </c>
      <c r="G50" s="9">
        <v>11</v>
      </c>
      <c r="H50" s="9">
        <v>7</v>
      </c>
      <c r="I50" s="10">
        <f t="shared" si="20"/>
        <v>2.1426283407593258</v>
      </c>
      <c r="J50" s="10">
        <f t="shared" si="21"/>
        <v>1.3634907623013892</v>
      </c>
      <c r="K50" s="9"/>
      <c r="L50" s="10">
        <f t="shared" si="22"/>
        <v>25</v>
      </c>
      <c r="M50" s="9">
        <f t="shared" si="18"/>
        <v>75</v>
      </c>
      <c r="N50" s="10">
        <f t="shared" si="23"/>
        <v>36.84210526315789</v>
      </c>
      <c r="O50" s="11">
        <f t="shared" si="19"/>
        <v>63.15789473684211</v>
      </c>
    </row>
    <row r="51" spans="1:15" x14ac:dyDescent="0.25">
      <c r="A51" s="16"/>
      <c r="B51" s="9" t="s">
        <v>45</v>
      </c>
      <c r="C51" s="9">
        <v>50243.288999999997</v>
      </c>
      <c r="D51" s="9">
        <v>61</v>
      </c>
      <c r="E51" s="9">
        <f>D51-F51</f>
        <v>42</v>
      </c>
      <c r="F51" s="9">
        <v>19</v>
      </c>
      <c r="G51" s="9">
        <v>13</v>
      </c>
      <c r="H51" s="9">
        <v>6</v>
      </c>
      <c r="I51" s="10">
        <f t="shared" si="20"/>
        <v>2.5874102310459817</v>
      </c>
      <c r="J51" s="10">
        <f t="shared" si="21"/>
        <v>1.1941893374058377</v>
      </c>
      <c r="K51" s="9"/>
      <c r="L51" s="10">
        <f t="shared" si="22"/>
        <v>30.952380952380953</v>
      </c>
      <c r="M51" s="9">
        <f t="shared" si="18"/>
        <v>69.047619047619051</v>
      </c>
      <c r="N51" s="10">
        <f t="shared" si="23"/>
        <v>31.578947368421051</v>
      </c>
      <c r="O51" s="11">
        <f t="shared" si="19"/>
        <v>68.421052631578945</v>
      </c>
    </row>
    <row r="52" spans="1:15" x14ac:dyDescent="0.25">
      <c r="A52" s="16"/>
      <c r="B52" s="9" t="s">
        <v>46</v>
      </c>
      <c r="C52" s="9">
        <v>54375.985999999997</v>
      </c>
      <c r="D52" s="9">
        <v>71</v>
      </c>
      <c r="E52" s="9">
        <f>D52-F52</f>
        <v>46</v>
      </c>
      <c r="F52" s="9">
        <v>25</v>
      </c>
      <c r="G52" s="9">
        <v>9</v>
      </c>
      <c r="H52" s="9">
        <v>11</v>
      </c>
      <c r="I52" s="10">
        <f t="shared" si="20"/>
        <v>1.6551424005442403</v>
      </c>
      <c r="J52" s="10">
        <f t="shared" si="21"/>
        <v>2.0229518228874048</v>
      </c>
      <c r="K52" s="9"/>
      <c r="L52" s="10">
        <f t="shared" si="22"/>
        <v>19.565217391304348</v>
      </c>
      <c r="M52" s="9">
        <f t="shared" si="18"/>
        <v>80.434782608695656</v>
      </c>
      <c r="N52" s="10">
        <f t="shared" si="23"/>
        <v>44</v>
      </c>
      <c r="O52" s="11">
        <f t="shared" si="19"/>
        <v>56</v>
      </c>
    </row>
    <row r="53" spans="1:15" x14ac:dyDescent="0.25">
      <c r="A53" s="16"/>
      <c r="B53" s="9" t="s">
        <v>47</v>
      </c>
      <c r="C53" s="9">
        <v>51430.847000000002</v>
      </c>
      <c r="D53" s="9">
        <v>59</v>
      </c>
      <c r="E53" s="9">
        <f>D53-F53</f>
        <v>48</v>
      </c>
      <c r="F53" s="9">
        <v>11</v>
      </c>
      <c r="G53" s="9">
        <v>13</v>
      </c>
      <c r="H53" s="9">
        <v>6</v>
      </c>
      <c r="I53" s="10">
        <f t="shared" si="20"/>
        <v>2.5276659355814224</v>
      </c>
      <c r="J53" s="10">
        <f t="shared" si="21"/>
        <v>1.1666150471914258</v>
      </c>
      <c r="K53" s="9"/>
      <c r="L53" s="10">
        <f t="shared" si="22"/>
        <v>27.083333333333332</v>
      </c>
      <c r="M53" s="9">
        <f t="shared" si="18"/>
        <v>72.916666666666671</v>
      </c>
      <c r="N53" s="10">
        <f t="shared" si="23"/>
        <v>54.54545454545454</v>
      </c>
      <c r="O53" s="11">
        <f t="shared" si="19"/>
        <v>45.45454545454546</v>
      </c>
    </row>
    <row r="54" spans="1:15" x14ac:dyDescent="0.25">
      <c r="A54" s="17"/>
      <c r="B54" s="12" t="s">
        <v>41</v>
      </c>
      <c r="C54" s="12">
        <v>52113.127999999997</v>
      </c>
      <c r="D54" s="12">
        <v>52</v>
      </c>
      <c r="E54" s="12">
        <f>D54-F54</f>
        <v>37</v>
      </c>
      <c r="F54" s="12">
        <v>15</v>
      </c>
      <c r="G54" s="12">
        <v>12</v>
      </c>
      <c r="H54" s="12">
        <v>6</v>
      </c>
      <c r="I54" s="13">
        <f t="shared" si="20"/>
        <v>2.302682732842289</v>
      </c>
      <c r="J54" s="13">
        <f t="shared" si="21"/>
        <v>1.1513413664211445</v>
      </c>
      <c r="K54" s="12"/>
      <c r="L54" s="13">
        <f t="shared" si="22"/>
        <v>32.432432432432435</v>
      </c>
      <c r="M54" s="12">
        <f t="shared" si="18"/>
        <v>67.567567567567565</v>
      </c>
      <c r="N54" s="13">
        <f t="shared" si="23"/>
        <v>40</v>
      </c>
      <c r="O54" s="14">
        <f t="shared" si="19"/>
        <v>60</v>
      </c>
    </row>
    <row r="55" spans="1:15" x14ac:dyDescent="0.25">
      <c r="I55" s="1"/>
      <c r="J55" s="1"/>
      <c r="L55" s="1"/>
      <c r="N55" s="1"/>
    </row>
    <row r="56" spans="1:15" x14ac:dyDescent="0.25">
      <c r="I56" s="1"/>
      <c r="J56" s="1"/>
      <c r="L56" s="1"/>
      <c r="N56" s="1"/>
    </row>
    <row r="57" spans="1:15" x14ac:dyDescent="0.25">
      <c r="A57" s="15" t="s">
        <v>2</v>
      </c>
      <c r="B57" s="6" t="s">
        <v>36</v>
      </c>
      <c r="C57" s="6">
        <v>39500.216</v>
      </c>
      <c r="D57" s="6">
        <v>50</v>
      </c>
      <c r="E57" s="6">
        <f t="shared" ref="E57:E77" si="24">D57-F57</f>
        <v>39</v>
      </c>
      <c r="F57" s="6">
        <v>11</v>
      </c>
      <c r="G57" s="6">
        <v>6</v>
      </c>
      <c r="H57" s="6">
        <v>7</v>
      </c>
      <c r="I57" s="7">
        <f>(G57/C57)*10000</f>
        <v>1.5189790354564137</v>
      </c>
      <c r="J57" s="7">
        <f>(H57/C57)*10000</f>
        <v>1.7721422080324827</v>
      </c>
      <c r="K57" s="6"/>
      <c r="L57" s="7">
        <f>(G57/E57)*100</f>
        <v>15.384615384615385</v>
      </c>
      <c r="M57" s="6">
        <f t="shared" si="18"/>
        <v>84.615384615384613</v>
      </c>
      <c r="N57" s="7">
        <f>(H57/F57)*100</f>
        <v>63.636363636363633</v>
      </c>
      <c r="O57" s="8">
        <f t="shared" si="19"/>
        <v>36.363636363636367</v>
      </c>
    </row>
    <row r="58" spans="1:15" x14ac:dyDescent="0.25">
      <c r="A58" s="16"/>
      <c r="B58" s="9" t="s">
        <v>37</v>
      </c>
      <c r="C58" s="9">
        <v>36503.137000000002</v>
      </c>
      <c r="D58" s="9">
        <v>52</v>
      </c>
      <c r="E58" s="9">
        <f t="shared" si="24"/>
        <v>40</v>
      </c>
      <c r="F58" s="9">
        <v>12</v>
      </c>
      <c r="G58" s="9">
        <v>7</v>
      </c>
      <c r="H58" s="9">
        <v>3</v>
      </c>
      <c r="I58" s="10">
        <f>(G58/C58)*10000</f>
        <v>1.9176434069214379</v>
      </c>
      <c r="J58" s="10">
        <f>(H58/C58)*10000</f>
        <v>0.82184717439490196</v>
      </c>
      <c r="K58" s="9"/>
      <c r="L58" s="10">
        <f>(G58/E58)*100</f>
        <v>17.5</v>
      </c>
      <c r="M58" s="9">
        <f t="shared" si="18"/>
        <v>82.5</v>
      </c>
      <c r="N58" s="10">
        <f>(H58/F58)*100</f>
        <v>25</v>
      </c>
      <c r="O58" s="11">
        <f t="shared" si="19"/>
        <v>75</v>
      </c>
    </row>
    <row r="59" spans="1:15" x14ac:dyDescent="0.25">
      <c r="A59" s="17"/>
      <c r="B59" s="12" t="s">
        <v>38</v>
      </c>
      <c r="C59" s="12">
        <v>40800.868999999999</v>
      </c>
      <c r="D59" s="12">
        <v>51</v>
      </c>
      <c r="E59" s="12">
        <f t="shared" si="24"/>
        <v>36</v>
      </c>
      <c r="F59" s="12">
        <v>15</v>
      </c>
      <c r="G59" s="12">
        <v>8</v>
      </c>
      <c r="H59" s="12">
        <v>7</v>
      </c>
      <c r="I59" s="13">
        <f>(G59/C59)*10000</f>
        <v>1.960742551831433</v>
      </c>
      <c r="J59" s="13">
        <f>(H59/C59)*10000</f>
        <v>1.7156497328525038</v>
      </c>
      <c r="K59" s="12"/>
      <c r="L59" s="13">
        <f>(G59/E59)*100</f>
        <v>22.222222222222221</v>
      </c>
      <c r="M59" s="12">
        <f t="shared" si="18"/>
        <v>77.777777777777771</v>
      </c>
      <c r="N59" s="13">
        <f>(H59/F59)*100</f>
        <v>46.666666666666664</v>
      </c>
      <c r="O59" s="14">
        <f t="shared" si="19"/>
        <v>53.333333333333336</v>
      </c>
    </row>
    <row r="60" spans="1:15" x14ac:dyDescent="0.25">
      <c r="I60" s="1"/>
      <c r="J60" s="1"/>
      <c r="L60" s="1"/>
      <c r="N60" s="1"/>
    </row>
    <row r="61" spans="1:15" x14ac:dyDescent="0.25">
      <c r="I61" s="1"/>
      <c r="J61" s="1"/>
      <c r="L61" s="1"/>
      <c r="N61" s="1"/>
    </row>
    <row r="62" spans="1:15" x14ac:dyDescent="0.25">
      <c r="A62" s="15" t="s">
        <v>3</v>
      </c>
      <c r="B62" s="6" t="s">
        <v>36</v>
      </c>
      <c r="C62" s="6">
        <v>51490.565999999999</v>
      </c>
      <c r="D62" s="6">
        <v>27</v>
      </c>
      <c r="E62" s="6">
        <f t="shared" si="24"/>
        <v>18</v>
      </c>
      <c r="F62" s="6">
        <v>9</v>
      </c>
      <c r="G62" s="6">
        <v>5</v>
      </c>
      <c r="H62" s="6">
        <v>4</v>
      </c>
      <c r="I62" s="7">
        <f t="shared" ref="I62:I67" si="25">(G62/C62)*10000</f>
        <v>0.97105166798904485</v>
      </c>
      <c r="J62" s="7">
        <f t="shared" ref="J62:J67" si="26">(H62/C62)*10000</f>
        <v>0.77684133439123582</v>
      </c>
      <c r="K62" s="6"/>
      <c r="L62" s="7">
        <f t="shared" ref="L62:L67" si="27">(G62/E62)*100</f>
        <v>27.777777777777779</v>
      </c>
      <c r="M62" s="6">
        <f t="shared" si="18"/>
        <v>72.222222222222229</v>
      </c>
      <c r="N62" s="7">
        <f t="shared" ref="N62:N67" si="28">(H62/F62)*100</f>
        <v>44.444444444444443</v>
      </c>
      <c r="O62" s="8">
        <f t="shared" si="19"/>
        <v>55.555555555555557</v>
      </c>
    </row>
    <row r="63" spans="1:15" x14ac:dyDescent="0.25">
      <c r="A63" s="16"/>
      <c r="B63" s="9" t="s">
        <v>37</v>
      </c>
      <c r="C63" s="9">
        <v>51419.837</v>
      </c>
      <c r="D63" s="9">
        <v>57</v>
      </c>
      <c r="E63" s="9">
        <f t="shared" si="24"/>
        <v>41</v>
      </c>
      <c r="F63" s="9">
        <v>16</v>
      </c>
      <c r="G63" s="9">
        <v>8</v>
      </c>
      <c r="H63" s="9">
        <v>3</v>
      </c>
      <c r="I63" s="10">
        <f t="shared" si="25"/>
        <v>1.5558197899382682</v>
      </c>
      <c r="J63" s="10">
        <f t="shared" si="26"/>
        <v>0.58343242122685068</v>
      </c>
      <c r="K63" s="9"/>
      <c r="L63" s="10">
        <f t="shared" si="27"/>
        <v>19.512195121951219</v>
      </c>
      <c r="M63" s="9">
        <f t="shared" si="18"/>
        <v>80.487804878048777</v>
      </c>
      <c r="N63" s="10">
        <f t="shared" si="28"/>
        <v>18.75</v>
      </c>
      <c r="O63" s="11">
        <f t="shared" si="19"/>
        <v>81.25</v>
      </c>
    </row>
    <row r="64" spans="1:15" x14ac:dyDescent="0.25">
      <c r="A64" s="16"/>
      <c r="B64" s="9" t="s">
        <v>38</v>
      </c>
      <c r="C64" s="9">
        <v>50525.608</v>
      </c>
      <c r="D64" s="9">
        <v>49</v>
      </c>
      <c r="E64" s="9">
        <f t="shared" si="24"/>
        <v>31</v>
      </c>
      <c r="F64" s="9">
        <v>18</v>
      </c>
      <c r="G64" s="9">
        <v>9</v>
      </c>
      <c r="H64" s="9">
        <v>5</v>
      </c>
      <c r="I64" s="10">
        <f t="shared" si="25"/>
        <v>1.7812749526932958</v>
      </c>
      <c r="J64" s="10">
        <f t="shared" si="26"/>
        <v>0.98959719594071982</v>
      </c>
      <c r="K64" s="9"/>
      <c r="L64" s="10">
        <f t="shared" si="27"/>
        <v>29.032258064516132</v>
      </c>
      <c r="M64" s="9">
        <f t="shared" si="18"/>
        <v>70.967741935483872</v>
      </c>
      <c r="N64" s="10">
        <f t="shared" si="28"/>
        <v>27.777777777777779</v>
      </c>
      <c r="O64" s="11">
        <f t="shared" si="19"/>
        <v>72.222222222222229</v>
      </c>
    </row>
    <row r="65" spans="1:15" x14ac:dyDescent="0.25">
      <c r="A65" s="16"/>
      <c r="B65" s="9" t="s">
        <v>39</v>
      </c>
      <c r="C65" s="9">
        <v>52317.896000000001</v>
      </c>
      <c r="D65" s="9">
        <v>49</v>
      </c>
      <c r="E65" s="9">
        <f t="shared" si="24"/>
        <v>31</v>
      </c>
      <c r="F65" s="9">
        <v>18</v>
      </c>
      <c r="G65" s="9">
        <v>9</v>
      </c>
      <c r="H65" s="9">
        <v>4</v>
      </c>
      <c r="I65" s="10">
        <f t="shared" si="25"/>
        <v>1.7202526645949219</v>
      </c>
      <c r="J65" s="10">
        <f t="shared" si="26"/>
        <v>0.7645567398199653</v>
      </c>
      <c r="K65" s="9"/>
      <c r="L65" s="10">
        <f t="shared" si="27"/>
        <v>29.032258064516132</v>
      </c>
      <c r="M65" s="9">
        <f t="shared" si="18"/>
        <v>70.967741935483872</v>
      </c>
      <c r="N65" s="10">
        <f t="shared" si="28"/>
        <v>22.222222222222221</v>
      </c>
      <c r="O65" s="11">
        <f t="shared" si="19"/>
        <v>77.777777777777771</v>
      </c>
    </row>
    <row r="66" spans="1:15" x14ac:dyDescent="0.25">
      <c r="A66" s="16"/>
      <c r="B66" s="9" t="s">
        <v>40</v>
      </c>
      <c r="C66" s="9">
        <v>53571.036999999997</v>
      </c>
      <c r="D66" s="9">
        <v>31</v>
      </c>
      <c r="E66" s="9">
        <f t="shared" si="24"/>
        <v>19</v>
      </c>
      <c r="F66" s="9">
        <v>12</v>
      </c>
      <c r="G66" s="9">
        <v>3</v>
      </c>
      <c r="H66" s="9">
        <v>2</v>
      </c>
      <c r="I66" s="10">
        <f t="shared" si="25"/>
        <v>0.56000409325658562</v>
      </c>
      <c r="J66" s="10">
        <f t="shared" si="26"/>
        <v>0.37333606217105714</v>
      </c>
      <c r="K66" s="9"/>
      <c r="L66" s="10">
        <f t="shared" si="27"/>
        <v>15.789473684210526</v>
      </c>
      <c r="M66" s="9">
        <f t="shared" si="18"/>
        <v>84.21052631578948</v>
      </c>
      <c r="N66" s="10">
        <f t="shared" si="28"/>
        <v>16.666666666666664</v>
      </c>
      <c r="O66" s="11">
        <f t="shared" si="19"/>
        <v>83.333333333333343</v>
      </c>
    </row>
    <row r="67" spans="1:15" x14ac:dyDescent="0.25">
      <c r="A67" s="17"/>
      <c r="B67" s="12" t="s">
        <v>41</v>
      </c>
      <c r="C67" s="12">
        <v>57387.307000000001</v>
      </c>
      <c r="D67" s="12">
        <v>41</v>
      </c>
      <c r="E67" s="12">
        <f t="shared" si="24"/>
        <v>29</v>
      </c>
      <c r="F67" s="12">
        <v>12</v>
      </c>
      <c r="G67" s="12">
        <v>5</v>
      </c>
      <c r="H67" s="12">
        <v>3</v>
      </c>
      <c r="I67" s="13">
        <f t="shared" si="25"/>
        <v>0.87127280602311585</v>
      </c>
      <c r="J67" s="13">
        <f t="shared" si="26"/>
        <v>0.52276368361386949</v>
      </c>
      <c r="K67" s="12"/>
      <c r="L67" s="13">
        <f t="shared" si="27"/>
        <v>17.241379310344829</v>
      </c>
      <c r="M67" s="12">
        <f t="shared" si="18"/>
        <v>82.758620689655174</v>
      </c>
      <c r="N67" s="13">
        <f t="shared" si="28"/>
        <v>25</v>
      </c>
      <c r="O67" s="14">
        <f t="shared" si="19"/>
        <v>75</v>
      </c>
    </row>
    <row r="68" spans="1:15" x14ac:dyDescent="0.25">
      <c r="I68" s="1"/>
      <c r="J68" s="1"/>
      <c r="L68" s="1"/>
      <c r="N68" s="1"/>
    </row>
    <row r="69" spans="1:15" x14ac:dyDescent="0.25">
      <c r="A69" s="15" t="s">
        <v>4</v>
      </c>
      <c r="B69" s="6" t="s">
        <v>36</v>
      </c>
      <c r="C69" s="6">
        <v>47691.41</v>
      </c>
      <c r="D69" s="6">
        <v>63</v>
      </c>
      <c r="E69" s="6">
        <f t="shared" si="24"/>
        <v>49</v>
      </c>
      <c r="F69" s="6">
        <v>14</v>
      </c>
      <c r="G69" s="6">
        <v>14</v>
      </c>
      <c r="H69" s="6">
        <v>5</v>
      </c>
      <c r="I69" s="7">
        <f>(G69/C69)*10000</f>
        <v>2.9355391253896665</v>
      </c>
      <c r="J69" s="7">
        <f>(H69/C69)*10000</f>
        <v>1.0484068304963094</v>
      </c>
      <c r="K69" s="6"/>
      <c r="L69" s="7">
        <f>(G69/E69)*100</f>
        <v>28.571428571428569</v>
      </c>
      <c r="M69" s="6">
        <f t="shared" si="18"/>
        <v>71.428571428571431</v>
      </c>
      <c r="N69" s="7">
        <f>(H69/F69)*100</f>
        <v>35.714285714285715</v>
      </c>
      <c r="O69" s="8">
        <f t="shared" si="19"/>
        <v>64.285714285714278</v>
      </c>
    </row>
    <row r="70" spans="1:15" x14ac:dyDescent="0.25">
      <c r="A70" s="16"/>
      <c r="B70" s="9" t="s">
        <v>37</v>
      </c>
      <c r="C70" s="9">
        <v>47555.815999999999</v>
      </c>
      <c r="D70" s="9">
        <v>66</v>
      </c>
      <c r="E70" s="9">
        <f t="shared" si="24"/>
        <v>43</v>
      </c>
      <c r="F70" s="9">
        <v>23</v>
      </c>
      <c r="G70" s="9">
        <v>4</v>
      </c>
      <c r="H70" s="9">
        <v>6</v>
      </c>
      <c r="I70" s="10">
        <f>(G70/C70)*10000</f>
        <v>0.84111688883647795</v>
      </c>
      <c r="J70" s="10">
        <f>(H70/C70)*10000</f>
        <v>1.261675333254717</v>
      </c>
      <c r="K70" s="9"/>
      <c r="L70" s="10">
        <f>(G70/E70)*100</f>
        <v>9.3023255813953494</v>
      </c>
      <c r="M70" s="9">
        <f t="shared" si="18"/>
        <v>90.697674418604649</v>
      </c>
      <c r="N70" s="10">
        <f>(H70/F70)*100</f>
        <v>26.086956521739129</v>
      </c>
      <c r="O70" s="11">
        <f t="shared" si="19"/>
        <v>73.913043478260875</v>
      </c>
    </row>
    <row r="71" spans="1:15" x14ac:dyDescent="0.25">
      <c r="A71" s="16"/>
      <c r="B71" s="9" t="s">
        <v>38</v>
      </c>
      <c r="C71" s="9">
        <v>48050.680999999997</v>
      </c>
      <c r="D71" s="9">
        <v>51</v>
      </c>
      <c r="E71" s="9">
        <f t="shared" si="24"/>
        <v>35</v>
      </c>
      <c r="F71" s="9">
        <v>16</v>
      </c>
      <c r="G71" s="9">
        <v>5</v>
      </c>
      <c r="H71" s="9">
        <v>6</v>
      </c>
      <c r="I71" s="10">
        <f>(G71/C71)*10000</f>
        <v>1.0405679786307296</v>
      </c>
      <c r="J71" s="10">
        <f>(H71/C71)*10000</f>
        <v>1.2486815743568755</v>
      </c>
      <c r="K71" s="9"/>
      <c r="L71" s="10">
        <f>(G71/E71)*100</f>
        <v>14.285714285714285</v>
      </c>
      <c r="M71" s="9">
        <f t="shared" si="18"/>
        <v>85.714285714285722</v>
      </c>
      <c r="N71" s="10">
        <f>(H71/F71)*100</f>
        <v>37.5</v>
      </c>
      <c r="O71" s="11">
        <f t="shared" si="19"/>
        <v>62.5</v>
      </c>
    </row>
    <row r="72" spans="1:15" x14ac:dyDescent="0.25">
      <c r="A72" s="17"/>
      <c r="B72" s="12" t="s">
        <v>39</v>
      </c>
      <c r="C72" s="12">
        <v>45059.705999999998</v>
      </c>
      <c r="D72" s="12">
        <v>52</v>
      </c>
      <c r="E72" s="12">
        <f t="shared" si="24"/>
        <v>39</v>
      </c>
      <c r="F72" s="12">
        <v>13</v>
      </c>
      <c r="G72" s="12">
        <v>7</v>
      </c>
      <c r="H72" s="12">
        <v>4</v>
      </c>
      <c r="I72" s="13">
        <f>(G72/C72)*10000</f>
        <v>1.5534943792132154</v>
      </c>
      <c r="J72" s="13">
        <f>(H72/C72)*10000</f>
        <v>0.88771107383612313</v>
      </c>
      <c r="K72" s="12"/>
      <c r="L72" s="13">
        <f>(G72/E72)*100</f>
        <v>17.948717948717949</v>
      </c>
      <c r="M72" s="12">
        <f t="shared" si="18"/>
        <v>82.051282051282044</v>
      </c>
      <c r="N72" s="13">
        <f>(H72/F72)*100</f>
        <v>30.76923076923077</v>
      </c>
      <c r="O72" s="14">
        <f t="shared" si="19"/>
        <v>69.230769230769226</v>
      </c>
    </row>
    <row r="73" spans="1:15" x14ac:dyDescent="0.25">
      <c r="I73" s="1"/>
      <c r="J73" s="1"/>
      <c r="L73" s="1"/>
      <c r="N73" s="1"/>
    </row>
    <row r="74" spans="1:15" x14ac:dyDescent="0.25">
      <c r="A74" s="15" t="s">
        <v>5</v>
      </c>
      <c r="B74" s="6" t="s">
        <v>36</v>
      </c>
      <c r="C74" s="6">
        <v>42225.866999999998</v>
      </c>
      <c r="D74" s="6">
        <v>43</v>
      </c>
      <c r="E74" s="6">
        <f t="shared" si="24"/>
        <v>28</v>
      </c>
      <c r="F74" s="6">
        <v>15</v>
      </c>
      <c r="G74" s="6">
        <v>2</v>
      </c>
      <c r="H74" s="6">
        <v>1</v>
      </c>
      <c r="I74" s="7">
        <f>(G74/C74)*10000</f>
        <v>0.47364332388959596</v>
      </c>
      <c r="J74" s="7">
        <f>(H74/C74)*10000</f>
        <v>0.23682166194479798</v>
      </c>
      <c r="K74" s="6"/>
      <c r="L74" s="7">
        <f>(G74/E74)*100</f>
        <v>7.1428571428571423</v>
      </c>
      <c r="M74" s="6">
        <f t="shared" si="18"/>
        <v>92.857142857142861</v>
      </c>
      <c r="N74" s="7">
        <f>(H74/F74)*100</f>
        <v>6.666666666666667</v>
      </c>
      <c r="O74" s="8">
        <f t="shared" si="19"/>
        <v>93.333333333333329</v>
      </c>
    </row>
    <row r="75" spans="1:15" x14ac:dyDescent="0.25">
      <c r="A75" s="16"/>
      <c r="B75" s="9" t="s">
        <v>37</v>
      </c>
      <c r="C75" s="9">
        <v>35111.409</v>
      </c>
      <c r="D75" s="9">
        <v>38</v>
      </c>
      <c r="E75" s="9">
        <f t="shared" si="24"/>
        <v>33</v>
      </c>
      <c r="F75" s="9">
        <v>5</v>
      </c>
      <c r="G75" s="9">
        <v>2</v>
      </c>
      <c r="H75" s="9">
        <v>2</v>
      </c>
      <c r="I75" s="10">
        <f>(G75/C75)*10000</f>
        <v>0.56961542044638536</v>
      </c>
      <c r="J75" s="10">
        <f>(H75/C75)*10000</f>
        <v>0.56961542044638536</v>
      </c>
      <c r="K75" s="9"/>
      <c r="L75" s="10">
        <f>(G75/E75)*100</f>
        <v>6.0606060606060606</v>
      </c>
      <c r="M75" s="9">
        <f t="shared" si="18"/>
        <v>93.939393939393938</v>
      </c>
      <c r="N75" s="10">
        <f>(H75/F75)*100</f>
        <v>40</v>
      </c>
      <c r="O75" s="11">
        <f t="shared" si="19"/>
        <v>60</v>
      </c>
    </row>
    <row r="76" spans="1:15" x14ac:dyDescent="0.25">
      <c r="A76" s="16"/>
      <c r="B76" s="9" t="s">
        <v>38</v>
      </c>
      <c r="C76" s="9">
        <v>33466.923000000003</v>
      </c>
      <c r="D76" s="9">
        <v>39</v>
      </c>
      <c r="E76" s="9">
        <f t="shared" si="24"/>
        <v>37</v>
      </c>
      <c r="F76" s="9">
        <v>2</v>
      </c>
      <c r="G76" s="9">
        <v>6</v>
      </c>
      <c r="H76" s="9">
        <v>0</v>
      </c>
      <c r="I76" s="10">
        <f>(G76/C76)*10000</f>
        <v>1.792814953439251</v>
      </c>
      <c r="J76" s="10">
        <f>(H76/C76)*10000</f>
        <v>0</v>
      </c>
      <c r="K76" s="9"/>
      <c r="L76" s="10">
        <f>(G76/E76)*100</f>
        <v>16.216216216216218</v>
      </c>
      <c r="M76" s="9">
        <f t="shared" si="18"/>
        <v>83.783783783783775</v>
      </c>
      <c r="N76" s="10">
        <f>(H76/F76)*100</f>
        <v>0</v>
      </c>
      <c r="O76" s="11">
        <f t="shared" si="19"/>
        <v>100</v>
      </c>
    </row>
    <row r="77" spans="1:15" x14ac:dyDescent="0.25">
      <c r="A77" s="17"/>
      <c r="B77" s="12" t="s">
        <v>39</v>
      </c>
      <c r="C77" s="12">
        <v>30898.527999999998</v>
      </c>
      <c r="D77" s="12">
        <v>46</v>
      </c>
      <c r="E77" s="12">
        <f t="shared" si="24"/>
        <v>36</v>
      </c>
      <c r="F77" s="12">
        <v>10</v>
      </c>
      <c r="G77" s="12">
        <v>4</v>
      </c>
      <c r="H77" s="12">
        <v>0</v>
      </c>
      <c r="I77" s="13">
        <f>(G77/C77)*10000</f>
        <v>1.2945600515338465</v>
      </c>
      <c r="J77" s="13">
        <f>(H77/C77)*10000</f>
        <v>0</v>
      </c>
      <c r="K77" s="12"/>
      <c r="L77" s="13">
        <f>(G77/E77)*100</f>
        <v>11.111111111111111</v>
      </c>
      <c r="M77" s="12">
        <f t="shared" si="18"/>
        <v>88.888888888888886</v>
      </c>
      <c r="N77" s="13">
        <f>(H77/F77)*100</f>
        <v>0</v>
      </c>
      <c r="O77" s="14">
        <f t="shared" si="19"/>
        <v>100</v>
      </c>
    </row>
  </sheetData>
  <mergeCells count="10">
    <mergeCell ref="A57:A59"/>
    <mergeCell ref="A62:A67"/>
    <mergeCell ref="A69:A72"/>
    <mergeCell ref="A74:A77"/>
    <mergeCell ref="A7:A11"/>
    <mergeCell ref="A13:A15"/>
    <mergeCell ref="A17:A23"/>
    <mergeCell ref="A25:A31"/>
    <mergeCell ref="A41:A47"/>
    <mergeCell ref="A49:A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1E7B-8756-4461-A369-A76DD2516D69}">
  <dimension ref="A2:P327"/>
  <sheetViews>
    <sheetView tabSelected="1" zoomScale="80" zoomScaleNormal="80" workbookViewId="0">
      <selection activeCell="O20" sqref="O20"/>
    </sheetView>
  </sheetViews>
  <sheetFormatPr defaultRowHeight="15" x14ac:dyDescent="0.25"/>
  <cols>
    <col min="2" max="2" width="20.7109375" bestFit="1" customWidth="1"/>
    <col min="3" max="4" width="18.7109375" bestFit="1" customWidth="1"/>
    <col min="5" max="5" width="15" bestFit="1" customWidth="1"/>
    <col min="6" max="6" width="17.28515625" bestFit="1" customWidth="1"/>
    <col min="7" max="7" width="47" bestFit="1" customWidth="1"/>
    <col min="8" max="8" width="19.85546875" bestFit="1" customWidth="1"/>
    <col min="9" max="9" width="15.7109375" bestFit="1" customWidth="1"/>
    <col min="10" max="10" width="18.85546875" bestFit="1" customWidth="1"/>
    <col min="11" max="11" width="22.140625" bestFit="1" customWidth="1"/>
    <col min="12" max="12" width="19.85546875" bestFit="1" customWidth="1"/>
    <col min="13" max="13" width="38.5703125" bestFit="1" customWidth="1"/>
    <col min="14" max="14" width="12.28515625" bestFit="1" customWidth="1"/>
    <col min="15" max="15" width="19.85546875" bestFit="1" customWidth="1"/>
    <col min="16" max="16" width="22.140625" bestFit="1" customWidth="1"/>
    <col min="17" max="17" width="17.7109375" bestFit="1" customWidth="1"/>
    <col min="19" max="19" width="19.85546875" bestFit="1" customWidth="1"/>
    <col min="21" max="21" width="18.7109375" bestFit="1" customWidth="1"/>
    <col min="22" max="22" width="16.5703125" bestFit="1" customWidth="1"/>
  </cols>
  <sheetData>
    <row r="2" spans="1:16" x14ac:dyDescent="0.25">
      <c r="K2" s="36" t="s">
        <v>162</v>
      </c>
    </row>
    <row r="3" spans="1:16" x14ac:dyDescent="0.25">
      <c r="B3" t="s">
        <v>125</v>
      </c>
      <c r="C3" t="s">
        <v>101</v>
      </c>
      <c r="D3" t="s">
        <v>103</v>
      </c>
      <c r="E3" t="s">
        <v>102</v>
      </c>
      <c r="F3" t="s">
        <v>126</v>
      </c>
      <c r="G3" t="s">
        <v>127</v>
      </c>
      <c r="H3" t="s">
        <v>104</v>
      </c>
      <c r="I3" t="s">
        <v>128</v>
      </c>
      <c r="J3" t="s">
        <v>105</v>
      </c>
      <c r="K3" t="s">
        <v>51</v>
      </c>
    </row>
    <row r="4" spans="1:16" x14ac:dyDescent="0.25">
      <c r="A4" s="25" t="s">
        <v>147</v>
      </c>
      <c r="B4" s="15">
        <v>1</v>
      </c>
      <c r="C4" s="6" t="s">
        <v>52</v>
      </c>
      <c r="D4" s="39" t="s">
        <v>135</v>
      </c>
      <c r="E4" s="26" t="s">
        <v>133</v>
      </c>
      <c r="F4" s="6">
        <v>16.350000000000001</v>
      </c>
      <c r="G4" s="26">
        <f>AVERAGE(F4:F6)</f>
        <v>16.396666666666668</v>
      </c>
      <c r="H4" s="6"/>
      <c r="I4" s="6"/>
      <c r="J4" s="6"/>
      <c r="K4" s="8"/>
      <c r="M4" t="s">
        <v>160</v>
      </c>
    </row>
    <row r="5" spans="1:16" x14ac:dyDescent="0.25">
      <c r="A5" s="23"/>
      <c r="B5" s="16"/>
      <c r="C5" s="9" t="s">
        <v>55</v>
      </c>
      <c r="D5" s="40" t="s">
        <v>53</v>
      </c>
      <c r="E5" s="28"/>
      <c r="F5" s="9">
        <v>16.420000000000002</v>
      </c>
      <c r="G5" s="28"/>
      <c r="H5" s="9"/>
      <c r="I5" s="9"/>
      <c r="J5" s="9"/>
      <c r="K5" s="11"/>
      <c r="N5" t="s">
        <v>133</v>
      </c>
      <c r="O5" t="s">
        <v>161</v>
      </c>
      <c r="P5" t="s">
        <v>51</v>
      </c>
    </row>
    <row r="6" spans="1:16" x14ac:dyDescent="0.25">
      <c r="A6" s="23"/>
      <c r="B6" s="16"/>
      <c r="C6" s="9" t="s">
        <v>56</v>
      </c>
      <c r="D6" s="40" t="s">
        <v>53</v>
      </c>
      <c r="E6" s="28"/>
      <c r="F6" s="9">
        <v>16.420000000000002</v>
      </c>
      <c r="G6" s="28"/>
      <c r="H6" s="9"/>
      <c r="I6" s="9"/>
      <c r="J6" s="9"/>
      <c r="K6" s="11"/>
      <c r="M6" t="s">
        <v>163</v>
      </c>
      <c r="N6">
        <v>0.57588641300433685</v>
      </c>
      <c r="O6">
        <v>0.22801324292128353</v>
      </c>
      <c r="P6" s="1">
        <f>O6/N6</f>
        <v>0.39593440263985952</v>
      </c>
    </row>
    <row r="7" spans="1:16" x14ac:dyDescent="0.25">
      <c r="A7" s="23"/>
      <c r="B7" s="16"/>
      <c r="C7" s="9" t="s">
        <v>57</v>
      </c>
      <c r="D7" s="40" t="s">
        <v>135</v>
      </c>
      <c r="E7" s="28" t="s">
        <v>134</v>
      </c>
      <c r="F7" s="9">
        <v>16.010000000000002</v>
      </c>
      <c r="G7" s="28">
        <f>AVERAGE(F7:F9)</f>
        <v>16.09</v>
      </c>
      <c r="H7" s="9"/>
      <c r="I7" s="9"/>
      <c r="J7" s="9"/>
      <c r="K7" s="11"/>
      <c r="M7" t="s">
        <v>164</v>
      </c>
      <c r="N7">
        <v>0.70573062561811206</v>
      </c>
      <c r="O7">
        <v>0.28661569592014791</v>
      </c>
      <c r="P7" s="1">
        <f t="shared" ref="P7:P12" si="0">O7/N7</f>
        <v>0.40612619817811707</v>
      </c>
    </row>
    <row r="8" spans="1:16" x14ac:dyDescent="0.25">
      <c r="A8" s="23"/>
      <c r="B8" s="16"/>
      <c r="C8" s="9" t="s">
        <v>58</v>
      </c>
      <c r="D8" s="40" t="s">
        <v>136</v>
      </c>
      <c r="E8" s="28"/>
      <c r="F8" s="9">
        <v>16.239999999999998</v>
      </c>
      <c r="G8" s="28"/>
      <c r="H8" s="9"/>
      <c r="I8" s="9"/>
      <c r="J8" s="9"/>
      <c r="K8" s="11"/>
      <c r="M8" t="s">
        <v>165</v>
      </c>
      <c r="N8">
        <v>0.82579534418857703</v>
      </c>
      <c r="O8">
        <v>0.21372923852748851</v>
      </c>
      <c r="P8" s="1">
        <f t="shared" si="0"/>
        <v>0.25881623096034523</v>
      </c>
    </row>
    <row r="9" spans="1:16" x14ac:dyDescent="0.25">
      <c r="A9" s="23"/>
      <c r="B9" s="16"/>
      <c r="C9" s="9" t="s">
        <v>59</v>
      </c>
      <c r="D9" s="40" t="s">
        <v>137</v>
      </c>
      <c r="E9" s="28"/>
      <c r="F9" s="9">
        <v>16.02</v>
      </c>
      <c r="G9" s="28"/>
      <c r="H9" s="9"/>
      <c r="I9" s="9"/>
      <c r="J9" s="9"/>
      <c r="K9" s="11"/>
      <c r="M9" t="s">
        <v>166</v>
      </c>
      <c r="N9">
        <v>0.63164660324989363</v>
      </c>
      <c r="O9">
        <v>0.32245942053995047</v>
      </c>
      <c r="P9" s="1">
        <f t="shared" si="0"/>
        <v>0.51050606285359579</v>
      </c>
    </row>
    <row r="10" spans="1:16" x14ac:dyDescent="0.25">
      <c r="A10" s="23"/>
      <c r="B10" s="16"/>
      <c r="C10" s="9" t="s">
        <v>60</v>
      </c>
      <c r="D10" s="40" t="s">
        <v>61</v>
      </c>
      <c r="E10" s="28" t="s">
        <v>133</v>
      </c>
      <c r="F10" s="9">
        <v>23.87</v>
      </c>
      <c r="G10" s="9"/>
      <c r="H10" s="9">
        <f>F10-G4</f>
        <v>7.4733333333333327</v>
      </c>
      <c r="I10" s="9">
        <f>2^(-H10)*100</f>
        <v>0.56273314915302874</v>
      </c>
      <c r="J10" s="9">
        <f>GEOMEAN(I10:I12)</f>
        <v>0.57588641300433685</v>
      </c>
      <c r="K10" s="38">
        <f>J13/J10</f>
        <v>0.39593440263985952</v>
      </c>
      <c r="M10" t="s">
        <v>167</v>
      </c>
      <c r="N10">
        <v>0.39791242576456665</v>
      </c>
      <c r="O10">
        <v>0.19085155633481385</v>
      </c>
      <c r="P10" s="1">
        <f t="shared" si="0"/>
        <v>0.4796320596626335</v>
      </c>
    </row>
    <row r="11" spans="1:16" x14ac:dyDescent="0.25">
      <c r="A11" s="23"/>
      <c r="B11" s="16"/>
      <c r="C11" s="9" t="s">
        <v>62</v>
      </c>
      <c r="D11" s="40" t="s">
        <v>138</v>
      </c>
      <c r="E11" s="28"/>
      <c r="F11" s="9">
        <v>23.77</v>
      </c>
      <c r="G11" s="9"/>
      <c r="H11" s="9">
        <f>F11-G4</f>
        <v>7.3733333333333313</v>
      </c>
      <c r="I11" s="9">
        <f>2^(-H11)*100</f>
        <v>0.60312245575169443</v>
      </c>
      <c r="J11" s="9"/>
      <c r="K11" s="11"/>
      <c r="M11" t="s">
        <v>168</v>
      </c>
      <c r="N11">
        <v>1.0821167719616633</v>
      </c>
      <c r="O11">
        <v>0.41576960252084427</v>
      </c>
      <c r="P11" s="1">
        <f t="shared" si="0"/>
        <v>0.38421879532200243</v>
      </c>
    </row>
    <row r="12" spans="1:16" x14ac:dyDescent="0.25">
      <c r="A12" s="23"/>
      <c r="B12" s="16"/>
      <c r="C12" s="9" t="s">
        <v>63</v>
      </c>
      <c r="D12" s="40" t="s">
        <v>138</v>
      </c>
      <c r="E12" s="28"/>
      <c r="F12" s="9">
        <v>23.87</v>
      </c>
      <c r="G12" s="9"/>
      <c r="H12" s="9">
        <f>F12-G4</f>
        <v>7.4733333333333327</v>
      </c>
      <c r="I12" s="9">
        <f t="shared" ref="I12:I15" si="1">2^(-H12)*100</f>
        <v>0.56273314915302874</v>
      </c>
      <c r="J12" s="9"/>
      <c r="K12" s="11"/>
      <c r="M12" t="s">
        <v>169</v>
      </c>
      <c r="N12">
        <v>0.80043501799437644</v>
      </c>
      <c r="O12">
        <v>0.47980591772233411</v>
      </c>
      <c r="P12" s="1">
        <f t="shared" si="0"/>
        <v>0.59943144282288885</v>
      </c>
    </row>
    <row r="13" spans="1:16" x14ac:dyDescent="0.25">
      <c r="A13" s="23"/>
      <c r="B13" s="16"/>
      <c r="C13" s="9" t="s">
        <v>64</v>
      </c>
      <c r="D13" s="40" t="s">
        <v>61</v>
      </c>
      <c r="E13" s="28" t="s">
        <v>134</v>
      </c>
      <c r="F13" s="9">
        <v>24.84</v>
      </c>
      <c r="G13" s="9"/>
      <c r="H13" s="9">
        <f>F13-G7</f>
        <v>8.75</v>
      </c>
      <c r="I13" s="9">
        <f t="shared" si="1"/>
        <v>0.23226701464896909</v>
      </c>
      <c r="J13" s="9">
        <f>GEOMEAN(I13:I15)</f>
        <v>0.22801324292128353</v>
      </c>
      <c r="K13" s="11"/>
    </row>
    <row r="14" spans="1:16" x14ac:dyDescent="0.25">
      <c r="A14" s="23"/>
      <c r="B14" s="16"/>
      <c r="C14" s="9" t="s">
        <v>65</v>
      </c>
      <c r="D14" s="40" t="s">
        <v>61</v>
      </c>
      <c r="E14" s="28"/>
      <c r="F14" s="9">
        <v>24.82</v>
      </c>
      <c r="G14" s="9"/>
      <c r="H14" s="9">
        <f>F14-G7</f>
        <v>8.73</v>
      </c>
      <c r="I14" s="9">
        <f t="shared" si="1"/>
        <v>0.23550934134585169</v>
      </c>
      <c r="J14" s="9"/>
      <c r="K14" s="11"/>
    </row>
    <row r="15" spans="1:16" x14ac:dyDescent="0.25">
      <c r="A15" s="23"/>
      <c r="B15" s="17"/>
      <c r="C15" s="12" t="s">
        <v>66</v>
      </c>
      <c r="D15" s="41" t="s">
        <v>139</v>
      </c>
      <c r="E15" s="30"/>
      <c r="F15" s="12">
        <v>24.94</v>
      </c>
      <c r="G15" s="12"/>
      <c r="H15" s="12">
        <f>F15-G7</f>
        <v>8.8500000000000014</v>
      </c>
      <c r="I15" s="12">
        <f t="shared" si="1"/>
        <v>0.21671278751325074</v>
      </c>
      <c r="J15" s="12"/>
      <c r="K15" s="14"/>
    </row>
    <row r="16" spans="1:16" x14ac:dyDescent="0.25">
      <c r="A16" s="23"/>
      <c r="D16" s="33"/>
    </row>
    <row r="17" spans="1:14" x14ac:dyDescent="0.25">
      <c r="A17" s="23"/>
      <c r="B17" s="15">
        <v>2</v>
      </c>
      <c r="C17" s="6" t="s">
        <v>74</v>
      </c>
      <c r="D17" s="39" t="s">
        <v>53</v>
      </c>
      <c r="E17" s="26" t="s">
        <v>133</v>
      </c>
      <c r="F17" s="6">
        <v>16.489999999999998</v>
      </c>
      <c r="G17" s="26">
        <f>AVERAGE(F17:F19)</f>
        <v>16.623333333333335</v>
      </c>
      <c r="H17" s="6"/>
      <c r="I17" s="6"/>
      <c r="J17" s="6"/>
      <c r="K17" s="8"/>
      <c r="M17" s="5"/>
      <c r="N17" s="5"/>
    </row>
    <row r="18" spans="1:14" x14ac:dyDescent="0.25">
      <c r="A18" s="23"/>
      <c r="B18" s="16"/>
      <c r="C18" s="9" t="s">
        <v>75</v>
      </c>
      <c r="D18" s="40" t="s">
        <v>53</v>
      </c>
      <c r="E18" s="28"/>
      <c r="F18" s="9">
        <v>16.71</v>
      </c>
      <c r="G18" s="28"/>
      <c r="H18" s="9"/>
      <c r="I18" s="9"/>
      <c r="J18" s="9"/>
      <c r="K18" s="11"/>
      <c r="M18" s="5"/>
      <c r="N18" s="5"/>
    </row>
    <row r="19" spans="1:14" x14ac:dyDescent="0.25">
      <c r="A19" s="23"/>
      <c r="B19" s="16"/>
      <c r="C19" s="9" t="s">
        <v>76</v>
      </c>
      <c r="D19" s="40" t="s">
        <v>53</v>
      </c>
      <c r="E19" s="28"/>
      <c r="F19" s="9">
        <v>16.670000000000002</v>
      </c>
      <c r="G19" s="28"/>
      <c r="H19" s="9"/>
      <c r="I19" s="9"/>
      <c r="J19" s="9"/>
      <c r="K19" s="11"/>
      <c r="M19" s="5"/>
      <c r="N19" s="5"/>
    </row>
    <row r="20" spans="1:14" x14ac:dyDescent="0.25">
      <c r="A20" s="23"/>
      <c r="B20" s="16"/>
      <c r="C20" s="9" t="s">
        <v>77</v>
      </c>
      <c r="D20" s="40" t="s">
        <v>53</v>
      </c>
      <c r="E20" s="28" t="s">
        <v>134</v>
      </c>
      <c r="F20" s="9">
        <v>16.149999999999999</v>
      </c>
      <c r="G20" s="28">
        <f>AVERAGE(F20:F22)</f>
        <v>16.136666666666667</v>
      </c>
      <c r="H20" s="9"/>
      <c r="I20" s="9"/>
      <c r="J20" s="9"/>
      <c r="K20" s="11"/>
      <c r="M20" s="5"/>
      <c r="N20" s="5"/>
    </row>
    <row r="21" spans="1:14" x14ac:dyDescent="0.25">
      <c r="A21" s="23"/>
      <c r="B21" s="16"/>
      <c r="C21" s="9" t="s">
        <v>78</v>
      </c>
      <c r="D21" s="40" t="s">
        <v>53</v>
      </c>
      <c r="E21" s="28"/>
      <c r="F21" s="9">
        <v>16.22</v>
      </c>
      <c r="G21" s="28"/>
      <c r="H21" s="9"/>
      <c r="I21" s="9"/>
      <c r="J21" s="9"/>
      <c r="K21" s="11"/>
      <c r="M21" s="5"/>
      <c r="N21" s="5"/>
    </row>
    <row r="22" spans="1:14" x14ac:dyDescent="0.25">
      <c r="A22" s="23"/>
      <c r="B22" s="16"/>
      <c r="C22" s="9" t="s">
        <v>79</v>
      </c>
      <c r="D22" s="40" t="s">
        <v>53</v>
      </c>
      <c r="E22" s="28"/>
      <c r="F22" s="9">
        <v>16.04</v>
      </c>
      <c r="G22" s="28"/>
      <c r="H22" s="9"/>
      <c r="I22" s="9"/>
      <c r="J22" s="9"/>
      <c r="K22" s="11"/>
      <c r="M22" s="5"/>
      <c r="N22" s="5"/>
    </row>
    <row r="23" spans="1:14" x14ac:dyDescent="0.25">
      <c r="A23" s="23"/>
      <c r="B23" s="16"/>
      <c r="C23" s="9" t="s">
        <v>80</v>
      </c>
      <c r="D23" s="40" t="s">
        <v>61</v>
      </c>
      <c r="E23" s="28" t="s">
        <v>133</v>
      </c>
      <c r="F23" s="9">
        <v>23.66</v>
      </c>
      <c r="G23" s="31"/>
      <c r="H23" s="9">
        <f>F23-G17</f>
        <v>7.0366666666666653</v>
      </c>
      <c r="I23" s="9">
        <f>2^(-H23)*100</f>
        <v>0.76164441853300069</v>
      </c>
      <c r="J23" s="9">
        <f>GEOMEAN(I23:I25)</f>
        <v>0.70573062561811206</v>
      </c>
      <c r="K23" s="38">
        <f>J26/J23</f>
        <v>0.40612619817811707</v>
      </c>
    </row>
    <row r="24" spans="1:14" x14ac:dyDescent="0.25">
      <c r="A24" s="23"/>
      <c r="B24" s="16"/>
      <c r="C24" s="9" t="s">
        <v>81</v>
      </c>
      <c r="D24" s="40" t="s">
        <v>61</v>
      </c>
      <c r="E24" s="28"/>
      <c r="F24" s="9">
        <v>24.24</v>
      </c>
      <c r="G24" s="31"/>
      <c r="H24" s="9">
        <f>F24-G17</f>
        <v>7.6166666666666636</v>
      </c>
      <c r="I24" s="9">
        <f>2^(-H24)*100</f>
        <v>0.50951252725217466</v>
      </c>
      <c r="J24" s="9"/>
      <c r="K24" s="11"/>
    </row>
    <row r="25" spans="1:14" x14ac:dyDescent="0.25">
      <c r="A25" s="23"/>
      <c r="B25" s="16"/>
      <c r="C25" s="9" t="s">
        <v>82</v>
      </c>
      <c r="D25" s="40" t="s">
        <v>61</v>
      </c>
      <c r="E25" s="28"/>
      <c r="F25" s="9">
        <v>23.41</v>
      </c>
      <c r="G25" s="31"/>
      <c r="H25" s="9">
        <f>F25-G17</f>
        <v>6.7866666666666653</v>
      </c>
      <c r="I25" s="9">
        <f t="shared" ref="I25:I28" si="2">2^(-H25)*100</f>
        <v>0.90575296162155527</v>
      </c>
      <c r="J25" s="9"/>
      <c r="K25" s="11"/>
    </row>
    <row r="26" spans="1:14" x14ac:dyDescent="0.25">
      <c r="A26" s="23"/>
      <c r="B26" s="16"/>
      <c r="C26" s="9" t="s">
        <v>83</v>
      </c>
      <c r="D26" s="40" t="s">
        <v>61</v>
      </c>
      <c r="E26" s="28" t="s">
        <v>134</v>
      </c>
      <c r="F26" s="9">
        <v>24.51</v>
      </c>
      <c r="G26" s="31"/>
      <c r="H26" s="9">
        <f>F26-G20</f>
        <v>8.3733333333333348</v>
      </c>
      <c r="I26" s="9">
        <f t="shared" si="2"/>
        <v>0.30156122787584666</v>
      </c>
      <c r="J26" s="9">
        <f>GEOMEAN(I26:I28)</f>
        <v>0.28661569592014791</v>
      </c>
      <c r="K26" s="11"/>
    </row>
    <row r="27" spans="1:14" x14ac:dyDescent="0.25">
      <c r="A27" s="23"/>
      <c r="B27" s="16"/>
      <c r="C27" s="9" t="s">
        <v>84</v>
      </c>
      <c r="D27" s="40" t="s">
        <v>61</v>
      </c>
      <c r="E27" s="28"/>
      <c r="F27" s="9">
        <v>24.6</v>
      </c>
      <c r="G27" s="31"/>
      <c r="H27" s="9">
        <f>F27-G20</f>
        <v>8.4633333333333347</v>
      </c>
      <c r="I27" s="9">
        <f t="shared" si="2"/>
        <v>0.28332363387026865</v>
      </c>
      <c r="J27" s="9"/>
      <c r="K27" s="11"/>
    </row>
    <row r="28" spans="1:14" x14ac:dyDescent="0.25">
      <c r="A28" s="23"/>
      <c r="B28" s="17"/>
      <c r="C28" s="12" t="s">
        <v>85</v>
      </c>
      <c r="D28" s="41" t="s">
        <v>61</v>
      </c>
      <c r="E28" s="30"/>
      <c r="F28" s="12">
        <v>24.64</v>
      </c>
      <c r="G28" s="32"/>
      <c r="H28" s="12">
        <f>F28-G20</f>
        <v>8.5033333333333339</v>
      </c>
      <c r="I28" s="12">
        <f t="shared" si="2"/>
        <v>0.27557613420274368</v>
      </c>
      <c r="J28" s="12"/>
      <c r="K28" s="14"/>
    </row>
    <row r="29" spans="1:14" x14ac:dyDescent="0.25">
      <c r="A29" s="23"/>
      <c r="D29" s="33"/>
      <c r="G29" s="18"/>
    </row>
    <row r="30" spans="1:14" x14ac:dyDescent="0.25">
      <c r="A30" s="23"/>
      <c r="B30" s="15">
        <v>3</v>
      </c>
      <c r="C30" s="6" t="s">
        <v>52</v>
      </c>
      <c r="D30" s="39" t="s">
        <v>53</v>
      </c>
      <c r="E30" s="26" t="s">
        <v>133</v>
      </c>
      <c r="F30" s="6">
        <v>16.41</v>
      </c>
      <c r="G30" s="26">
        <f>AVERAGE(F30:F32)</f>
        <v>16.506666666666664</v>
      </c>
      <c r="H30" s="6"/>
      <c r="I30" s="6"/>
      <c r="J30" s="6"/>
      <c r="K30" s="8"/>
    </row>
    <row r="31" spans="1:14" x14ac:dyDescent="0.25">
      <c r="A31" s="23"/>
      <c r="B31" s="16"/>
      <c r="C31" s="9" t="s">
        <v>55</v>
      </c>
      <c r="D31" s="40" t="s">
        <v>53</v>
      </c>
      <c r="E31" s="28"/>
      <c r="F31" s="9">
        <v>16.63</v>
      </c>
      <c r="G31" s="28"/>
      <c r="H31" s="9"/>
      <c r="I31" s="9"/>
      <c r="J31" s="9"/>
      <c r="K31" s="11"/>
    </row>
    <row r="32" spans="1:14" x14ac:dyDescent="0.25">
      <c r="A32" s="23"/>
      <c r="B32" s="16"/>
      <c r="C32" s="9" t="s">
        <v>56</v>
      </c>
      <c r="D32" s="40" t="s">
        <v>53</v>
      </c>
      <c r="E32" s="28"/>
      <c r="F32" s="9">
        <v>16.48</v>
      </c>
      <c r="G32" s="28"/>
      <c r="H32" s="9"/>
      <c r="I32" s="9"/>
      <c r="J32" s="9"/>
      <c r="K32" s="11"/>
    </row>
    <row r="33" spans="1:11" x14ac:dyDescent="0.25">
      <c r="A33" s="23"/>
      <c r="B33" s="16"/>
      <c r="C33" s="9" t="s">
        <v>57</v>
      </c>
      <c r="D33" s="40" t="s">
        <v>53</v>
      </c>
      <c r="E33" s="28" t="s">
        <v>134</v>
      </c>
      <c r="F33" s="9">
        <v>16.11</v>
      </c>
      <c r="G33" s="28">
        <f>AVERAGE(F33:F35)</f>
        <v>16.166666666666668</v>
      </c>
      <c r="H33" s="9"/>
      <c r="I33" s="9"/>
      <c r="J33" s="9"/>
      <c r="K33" s="11"/>
    </row>
    <row r="34" spans="1:11" x14ac:dyDescent="0.25">
      <c r="A34" s="23"/>
      <c r="B34" s="16"/>
      <c r="C34" s="9" t="s">
        <v>58</v>
      </c>
      <c r="D34" s="40" t="s">
        <v>53</v>
      </c>
      <c r="E34" s="28"/>
      <c r="F34" s="9">
        <v>16.11</v>
      </c>
      <c r="G34" s="28"/>
      <c r="H34" s="9"/>
      <c r="I34" s="9"/>
      <c r="J34" s="9"/>
      <c r="K34" s="11"/>
    </row>
    <row r="35" spans="1:11" x14ac:dyDescent="0.25">
      <c r="A35" s="23"/>
      <c r="B35" s="16"/>
      <c r="C35" s="9" t="s">
        <v>59</v>
      </c>
      <c r="D35" s="40" t="s">
        <v>53</v>
      </c>
      <c r="E35" s="28"/>
      <c r="F35" s="9">
        <v>16.28</v>
      </c>
      <c r="G35" s="28"/>
      <c r="H35" s="9"/>
      <c r="I35" s="9"/>
      <c r="J35" s="9"/>
      <c r="K35" s="11"/>
    </row>
    <row r="36" spans="1:11" x14ac:dyDescent="0.25">
      <c r="A36" s="23"/>
      <c r="B36" s="16"/>
      <c r="C36" s="9" t="s">
        <v>60</v>
      </c>
      <c r="D36" s="40" t="s">
        <v>92</v>
      </c>
      <c r="E36" s="28" t="s">
        <v>133</v>
      </c>
      <c r="F36" s="9">
        <v>23.52</v>
      </c>
      <c r="G36" s="9"/>
      <c r="H36" s="9">
        <f>F36-G30</f>
        <v>7.0133333333333354</v>
      </c>
      <c r="I36" s="9">
        <f>2^(-H36)*100</f>
        <v>0.77406297911345912</v>
      </c>
      <c r="J36" s="9">
        <f>GEOMEAN(I36:I38)</f>
        <v>0.82579534418857703</v>
      </c>
      <c r="K36" s="38">
        <f>J39/J36</f>
        <v>0.25881623096034523</v>
      </c>
    </row>
    <row r="37" spans="1:11" x14ac:dyDescent="0.25">
      <c r="A37" s="23"/>
      <c r="B37" s="16"/>
      <c r="C37" s="9" t="s">
        <v>62</v>
      </c>
      <c r="D37" s="40" t="s">
        <v>92</v>
      </c>
      <c r="E37" s="28"/>
      <c r="F37" s="9">
        <v>23.41</v>
      </c>
      <c r="G37" s="9"/>
      <c r="H37" s="9">
        <f>F37-G30</f>
        <v>6.903333333333336</v>
      </c>
      <c r="I37" s="9">
        <f>2^(-H37)*100</f>
        <v>0.83539062389198204</v>
      </c>
      <c r="J37" s="9"/>
      <c r="K37" s="11"/>
    </row>
    <row r="38" spans="1:11" x14ac:dyDescent="0.25">
      <c r="A38" s="23"/>
      <c r="B38" s="16"/>
      <c r="C38" s="9" t="s">
        <v>63</v>
      </c>
      <c r="D38" s="40" t="s">
        <v>92</v>
      </c>
      <c r="E38" s="28"/>
      <c r="F38" s="9">
        <v>23.35</v>
      </c>
      <c r="G38" s="9"/>
      <c r="H38" s="9">
        <f>F38-G30</f>
        <v>6.8433333333333373</v>
      </c>
      <c r="I38" s="9">
        <f t="shared" ref="I38:I41" si="3">2^(-H38)*100</f>
        <v>0.87086612233509331</v>
      </c>
      <c r="J38" s="9"/>
      <c r="K38" s="11"/>
    </row>
    <row r="39" spans="1:11" x14ac:dyDescent="0.25">
      <c r="A39" s="23"/>
      <c r="B39" s="16"/>
      <c r="C39" s="9" t="s">
        <v>64</v>
      </c>
      <c r="D39" s="40" t="s">
        <v>92</v>
      </c>
      <c r="E39" s="28" t="s">
        <v>134</v>
      </c>
      <c r="F39" s="9">
        <v>25.03</v>
      </c>
      <c r="G39" s="9"/>
      <c r="H39" s="9">
        <f>F39-G33</f>
        <v>8.8633333333333333</v>
      </c>
      <c r="I39" s="9">
        <f t="shared" si="3"/>
        <v>0.21471916277054651</v>
      </c>
      <c r="J39" s="9">
        <f>GEOMEAN(I39:I41)</f>
        <v>0.21372923852748851</v>
      </c>
      <c r="K39" s="11"/>
    </row>
    <row r="40" spans="1:11" x14ac:dyDescent="0.25">
      <c r="A40" s="23"/>
      <c r="B40" s="16"/>
      <c r="C40" s="9" t="s">
        <v>65</v>
      </c>
      <c r="D40" s="40" t="s">
        <v>92</v>
      </c>
      <c r="E40" s="28"/>
      <c r="F40" s="9">
        <v>25.06</v>
      </c>
      <c r="G40" s="9"/>
      <c r="H40" s="9">
        <f>F40-G33</f>
        <v>8.8933333333333309</v>
      </c>
      <c r="I40" s="9">
        <f t="shared" si="3"/>
        <v>0.21030030629834484</v>
      </c>
      <c r="J40" s="9"/>
      <c r="K40" s="11"/>
    </row>
    <row r="41" spans="1:11" x14ac:dyDescent="0.25">
      <c r="A41" s="23"/>
      <c r="B41" s="17"/>
      <c r="C41" s="12" t="s">
        <v>66</v>
      </c>
      <c r="D41" s="41" t="s">
        <v>92</v>
      </c>
      <c r="E41" s="30"/>
      <c r="F41" s="12">
        <v>25.02</v>
      </c>
      <c r="G41" s="12"/>
      <c r="H41" s="12">
        <f>F41-G33</f>
        <v>8.8533333333333317</v>
      </c>
      <c r="I41" s="12">
        <f t="shared" si="3"/>
        <v>0.21621265265533404</v>
      </c>
      <c r="J41" s="12"/>
      <c r="K41" s="14"/>
    </row>
    <row r="42" spans="1:11" x14ac:dyDescent="0.25">
      <c r="A42" s="23"/>
      <c r="D42" s="33"/>
    </row>
    <row r="43" spans="1:11" x14ac:dyDescent="0.25">
      <c r="A43" s="23"/>
      <c r="B43" s="15">
        <v>4</v>
      </c>
      <c r="C43" s="6" t="s">
        <v>74</v>
      </c>
      <c r="D43" s="39" t="s">
        <v>53</v>
      </c>
      <c r="E43" s="26" t="s">
        <v>133</v>
      </c>
      <c r="F43" s="6">
        <v>16.39</v>
      </c>
      <c r="G43" s="26">
        <f>AVERAGE(F43:F45)</f>
        <v>16.510000000000002</v>
      </c>
      <c r="H43" s="6"/>
      <c r="I43" s="6"/>
      <c r="J43" s="6"/>
      <c r="K43" s="8"/>
    </row>
    <row r="44" spans="1:11" x14ac:dyDescent="0.25">
      <c r="A44" s="23"/>
      <c r="B44" s="16"/>
      <c r="C44" s="9" t="s">
        <v>75</v>
      </c>
      <c r="D44" s="40" t="s">
        <v>53</v>
      </c>
      <c r="E44" s="28"/>
      <c r="F44" s="9">
        <v>16.71</v>
      </c>
      <c r="G44" s="28"/>
      <c r="H44" s="9"/>
      <c r="I44" s="9"/>
      <c r="J44" s="9"/>
      <c r="K44" s="11"/>
    </row>
    <row r="45" spans="1:11" x14ac:dyDescent="0.25">
      <c r="A45" s="23"/>
      <c r="B45" s="16"/>
      <c r="C45" s="9" t="s">
        <v>76</v>
      </c>
      <c r="D45" s="40" t="s">
        <v>53</v>
      </c>
      <c r="E45" s="28"/>
      <c r="F45" s="9">
        <v>16.43</v>
      </c>
      <c r="G45" s="28"/>
      <c r="H45" s="9"/>
      <c r="I45" s="9"/>
      <c r="J45" s="9"/>
      <c r="K45" s="11"/>
    </row>
    <row r="46" spans="1:11" x14ac:dyDescent="0.25">
      <c r="A46" s="23"/>
      <c r="B46" s="16"/>
      <c r="C46" s="9" t="s">
        <v>77</v>
      </c>
      <c r="D46" s="40" t="s">
        <v>53</v>
      </c>
      <c r="E46" s="28" t="s">
        <v>134</v>
      </c>
      <c r="F46" s="9">
        <v>16.43</v>
      </c>
      <c r="G46" s="28">
        <f>AVERAGE(F46:F48)</f>
        <v>16.433333333333334</v>
      </c>
      <c r="H46" s="9"/>
      <c r="I46" s="9"/>
      <c r="J46" s="9"/>
      <c r="K46" s="11"/>
    </row>
    <row r="47" spans="1:11" x14ac:dyDescent="0.25">
      <c r="A47" s="23"/>
      <c r="B47" s="16"/>
      <c r="C47" s="9" t="s">
        <v>78</v>
      </c>
      <c r="D47" s="40" t="s">
        <v>53</v>
      </c>
      <c r="E47" s="28"/>
      <c r="F47" s="9">
        <v>16.559999999999999</v>
      </c>
      <c r="G47" s="28"/>
      <c r="H47" s="9"/>
      <c r="I47" s="9"/>
      <c r="J47" s="9"/>
      <c r="K47" s="11"/>
    </row>
    <row r="48" spans="1:11" x14ac:dyDescent="0.25">
      <c r="A48" s="23"/>
      <c r="B48" s="16"/>
      <c r="C48" s="9" t="s">
        <v>79</v>
      </c>
      <c r="D48" s="40" t="s">
        <v>53</v>
      </c>
      <c r="E48" s="28"/>
      <c r="F48" s="9">
        <v>16.309999999999999</v>
      </c>
      <c r="G48" s="28"/>
      <c r="H48" s="9"/>
      <c r="I48" s="9"/>
      <c r="J48" s="9"/>
      <c r="K48" s="11"/>
    </row>
    <row r="49" spans="1:11" x14ac:dyDescent="0.25">
      <c r="A49" s="23"/>
      <c r="B49" s="16"/>
      <c r="C49" s="9" t="s">
        <v>80</v>
      </c>
      <c r="D49" s="40" t="s">
        <v>92</v>
      </c>
      <c r="E49" s="28" t="s">
        <v>133</v>
      </c>
      <c r="F49" s="9">
        <v>23.97</v>
      </c>
      <c r="G49" s="9"/>
      <c r="H49" s="9">
        <f>F49-G43</f>
        <v>7.4599999999999973</v>
      </c>
      <c r="I49" s="9">
        <f>2^(-H49)*100</f>
        <v>0.56795801457824757</v>
      </c>
      <c r="J49" s="9">
        <f>GEOMEAN(I49:I51)</f>
        <v>0.63164660324989363</v>
      </c>
      <c r="K49" s="38">
        <f>J52/J49</f>
        <v>0.51050606285359579</v>
      </c>
    </row>
    <row r="50" spans="1:11" x14ac:dyDescent="0.25">
      <c r="A50" s="23"/>
      <c r="B50" s="16"/>
      <c r="C50" s="9" t="s">
        <v>81</v>
      </c>
      <c r="D50" s="40" t="s">
        <v>92</v>
      </c>
      <c r="E50" s="28"/>
      <c r="F50" s="9">
        <v>23.74</v>
      </c>
      <c r="G50" s="9"/>
      <c r="H50" s="9">
        <f>F50-G43</f>
        <v>7.2299999999999969</v>
      </c>
      <c r="I50" s="9">
        <f>2^(-H50)*100</f>
        <v>0.66612100919371753</v>
      </c>
      <c r="J50" s="9"/>
      <c r="K50" s="11"/>
    </row>
    <row r="51" spans="1:11" x14ac:dyDescent="0.25">
      <c r="A51" s="23"/>
      <c r="B51" s="16"/>
      <c r="C51" s="9" t="s">
        <v>82</v>
      </c>
      <c r="D51" s="40" t="s">
        <v>92</v>
      </c>
      <c r="E51" s="28"/>
      <c r="F51" s="9">
        <v>23.74</v>
      </c>
      <c r="G51" s="9"/>
      <c r="H51" s="9">
        <f>F51-G43</f>
        <v>7.2299999999999969</v>
      </c>
      <c r="I51" s="9">
        <f t="shared" ref="I51:I54" si="4">2^(-H51)*100</f>
        <v>0.66612100919371753</v>
      </c>
      <c r="J51" s="9"/>
      <c r="K51" s="11"/>
    </row>
    <row r="52" spans="1:11" x14ac:dyDescent="0.25">
      <c r="A52" s="23"/>
      <c r="B52" s="16"/>
      <c r="C52" s="9" t="s">
        <v>83</v>
      </c>
      <c r="D52" s="40" t="s">
        <v>92</v>
      </c>
      <c r="E52" s="28" t="s">
        <v>134</v>
      </c>
      <c r="F52" s="9">
        <v>24.7</v>
      </c>
      <c r="G52" s="9"/>
      <c r="H52" s="9">
        <f>F52-G46</f>
        <v>8.2666666666666657</v>
      </c>
      <c r="I52" s="9">
        <f t="shared" si="4"/>
        <v>0.32470230318077675</v>
      </c>
      <c r="J52" s="9">
        <f>GEOMEAN(I52:I54)</f>
        <v>0.32245942053995047</v>
      </c>
      <c r="K52" s="11"/>
    </row>
    <row r="53" spans="1:11" x14ac:dyDescent="0.25">
      <c r="A53" s="23"/>
      <c r="B53" s="16"/>
      <c r="C53" s="9" t="s">
        <v>84</v>
      </c>
      <c r="D53" s="40" t="s">
        <v>92</v>
      </c>
      <c r="E53" s="28"/>
      <c r="F53" s="9">
        <v>24.69</v>
      </c>
      <c r="G53" s="9"/>
      <c r="H53" s="9">
        <f>F53-G46</f>
        <v>8.2566666666666677</v>
      </c>
      <c r="I53" s="9">
        <f t="shared" si="4"/>
        <v>0.32696078630408199</v>
      </c>
      <c r="J53" s="9"/>
      <c r="K53" s="11"/>
    </row>
    <row r="54" spans="1:11" x14ac:dyDescent="0.25">
      <c r="A54" s="23"/>
      <c r="B54" s="17"/>
      <c r="C54" s="12" t="s">
        <v>85</v>
      </c>
      <c r="D54" s="41" t="s">
        <v>92</v>
      </c>
      <c r="E54" s="30"/>
      <c r="F54" s="12">
        <v>24.74</v>
      </c>
      <c r="G54" s="12"/>
      <c r="H54" s="12">
        <f>F54-G46</f>
        <v>8.3066666666666649</v>
      </c>
      <c r="I54" s="12">
        <f t="shared" si="4"/>
        <v>0.3158233016249466</v>
      </c>
      <c r="J54" s="12"/>
      <c r="K54" s="14"/>
    </row>
    <row r="55" spans="1:11" x14ac:dyDescent="0.25">
      <c r="A55" s="23"/>
      <c r="D55" s="33"/>
    </row>
    <row r="56" spans="1:11" x14ac:dyDescent="0.25">
      <c r="A56" s="23"/>
      <c r="B56" s="15">
        <v>5</v>
      </c>
      <c r="C56" s="6" t="s">
        <v>52</v>
      </c>
      <c r="D56" s="39" t="s">
        <v>54</v>
      </c>
      <c r="E56" s="26" t="s">
        <v>133</v>
      </c>
      <c r="F56" s="6">
        <v>16.41</v>
      </c>
      <c r="G56" s="26">
        <f>AVERAGE(F56:F58)</f>
        <v>16.233333333333331</v>
      </c>
      <c r="H56" s="6"/>
      <c r="I56" s="6"/>
      <c r="J56" s="6"/>
      <c r="K56" s="8"/>
    </row>
    <row r="57" spans="1:11" x14ac:dyDescent="0.25">
      <c r="A57" s="23"/>
      <c r="B57" s="16"/>
      <c r="C57" s="9" t="s">
        <v>55</v>
      </c>
      <c r="D57" s="40" t="s">
        <v>54</v>
      </c>
      <c r="E57" s="28"/>
      <c r="F57" s="9">
        <v>16.329999999999998</v>
      </c>
      <c r="G57" s="28"/>
      <c r="H57" s="9"/>
      <c r="I57" s="9"/>
      <c r="J57" s="9"/>
      <c r="K57" s="11"/>
    </row>
    <row r="58" spans="1:11" x14ac:dyDescent="0.25">
      <c r="A58" s="23"/>
      <c r="B58" s="16"/>
      <c r="C58" s="9" t="s">
        <v>56</v>
      </c>
      <c r="D58" s="40" t="s">
        <v>54</v>
      </c>
      <c r="E58" s="28"/>
      <c r="F58" s="9">
        <v>15.96</v>
      </c>
      <c r="G58" s="28"/>
      <c r="H58" s="9"/>
      <c r="I58" s="9"/>
      <c r="J58" s="9"/>
      <c r="K58" s="11"/>
    </row>
    <row r="59" spans="1:11" x14ac:dyDescent="0.25">
      <c r="A59" s="23"/>
      <c r="B59" s="16"/>
      <c r="C59" s="9" t="s">
        <v>74</v>
      </c>
      <c r="D59" s="40" t="s">
        <v>140</v>
      </c>
      <c r="E59" s="28" t="s">
        <v>134</v>
      </c>
      <c r="F59" s="9">
        <v>16.23</v>
      </c>
      <c r="G59" s="28">
        <f>AVERAGE(F59:F61)</f>
        <v>15.983333333333334</v>
      </c>
      <c r="H59" s="9"/>
      <c r="I59" s="9"/>
      <c r="J59" s="9"/>
      <c r="K59" s="11"/>
    </row>
    <row r="60" spans="1:11" x14ac:dyDescent="0.25">
      <c r="A60" s="23"/>
      <c r="B60" s="16"/>
      <c r="C60" s="9" t="s">
        <v>75</v>
      </c>
      <c r="D60" s="40" t="s">
        <v>141</v>
      </c>
      <c r="E60" s="28"/>
      <c r="F60" s="9">
        <v>16.079999999999998</v>
      </c>
      <c r="G60" s="28"/>
      <c r="H60" s="9"/>
      <c r="I60" s="9"/>
      <c r="J60" s="9"/>
      <c r="K60" s="11"/>
    </row>
    <row r="61" spans="1:11" x14ac:dyDescent="0.25">
      <c r="A61" s="23"/>
      <c r="B61" s="16"/>
      <c r="C61" s="9" t="s">
        <v>76</v>
      </c>
      <c r="D61" s="40" t="s">
        <v>142</v>
      </c>
      <c r="E61" s="28"/>
      <c r="F61" s="9">
        <v>15.64</v>
      </c>
      <c r="G61" s="28"/>
      <c r="H61" s="9"/>
      <c r="I61" s="9"/>
      <c r="J61" s="9"/>
      <c r="K61" s="11"/>
    </row>
    <row r="62" spans="1:11" x14ac:dyDescent="0.25">
      <c r="A62" s="23"/>
      <c r="B62" s="16"/>
      <c r="C62" s="9" t="s">
        <v>64</v>
      </c>
      <c r="D62" s="40" t="s">
        <v>93</v>
      </c>
      <c r="E62" s="28" t="s">
        <v>133</v>
      </c>
      <c r="F62" s="9">
        <v>24.25</v>
      </c>
      <c r="G62" s="9"/>
      <c r="H62" s="9">
        <f>F62-G56</f>
        <v>8.0166666666666693</v>
      </c>
      <c r="I62" s="9">
        <f t="shared" ref="I62:I67" si="5">2^(-H62)*100</f>
        <v>0.38613828920034954</v>
      </c>
      <c r="J62" s="9">
        <f>GEOMEAN(I62:I64)</f>
        <v>0.39791242576456665</v>
      </c>
      <c r="K62" s="38">
        <f>J65/J62</f>
        <v>0.4796320596626335</v>
      </c>
    </row>
    <row r="63" spans="1:11" x14ac:dyDescent="0.25">
      <c r="A63" s="23"/>
      <c r="B63" s="16"/>
      <c r="C63" s="9" t="s">
        <v>65</v>
      </c>
      <c r="D63" s="40" t="s">
        <v>93</v>
      </c>
      <c r="E63" s="28"/>
      <c r="F63" s="9">
        <v>24.07</v>
      </c>
      <c r="G63" s="9"/>
      <c r="H63" s="9">
        <f>F63-G56</f>
        <v>7.8366666666666696</v>
      </c>
      <c r="I63" s="9">
        <f t="shared" si="5"/>
        <v>0.43744984533076442</v>
      </c>
      <c r="J63" s="9"/>
      <c r="K63" s="11"/>
    </row>
    <row r="64" spans="1:11" x14ac:dyDescent="0.25">
      <c r="A64" s="23"/>
      <c r="B64" s="16"/>
      <c r="C64" s="9" t="s">
        <v>66</v>
      </c>
      <c r="D64" s="40" t="s">
        <v>143</v>
      </c>
      <c r="E64" s="28"/>
      <c r="F64" s="9">
        <v>24.3</v>
      </c>
      <c r="G64" s="9"/>
      <c r="H64" s="9">
        <f>F64-G56</f>
        <v>8.06666666666667</v>
      </c>
      <c r="I64" s="9">
        <f t="shared" si="5"/>
        <v>0.37298500152750574</v>
      </c>
      <c r="J64" s="9"/>
      <c r="K64" s="11"/>
    </row>
    <row r="65" spans="1:11" x14ac:dyDescent="0.25">
      <c r="A65" s="23"/>
      <c r="B65" s="16"/>
      <c r="C65" s="9" t="s">
        <v>83</v>
      </c>
      <c r="D65" s="40" t="s">
        <v>143</v>
      </c>
      <c r="E65" s="28" t="s">
        <v>134</v>
      </c>
      <c r="F65" s="9">
        <v>25</v>
      </c>
      <c r="G65" s="9"/>
      <c r="H65" s="9">
        <f>F65-G59</f>
        <v>9.0166666666666657</v>
      </c>
      <c r="I65" s="9">
        <f t="shared" si="5"/>
        <v>0.19306914460017521</v>
      </c>
      <c r="J65" s="9">
        <f>GEOMEAN(I65:I67)</f>
        <v>0.19085155633481385</v>
      </c>
      <c r="K65" s="11"/>
    </row>
    <row r="66" spans="1:11" x14ac:dyDescent="0.25">
      <c r="A66" s="23"/>
      <c r="B66" s="16"/>
      <c r="C66" s="9" t="s">
        <v>84</v>
      </c>
      <c r="D66" s="40" t="s">
        <v>144</v>
      </c>
      <c r="E66" s="28"/>
      <c r="F66" s="9">
        <v>25.02</v>
      </c>
      <c r="G66" s="9"/>
      <c r="H66" s="9">
        <f>F66-G59</f>
        <v>9.0366666666666653</v>
      </c>
      <c r="I66" s="9">
        <f t="shared" si="5"/>
        <v>0.19041110463325034</v>
      </c>
      <c r="J66" s="9"/>
      <c r="K66" s="11"/>
    </row>
    <row r="67" spans="1:11" x14ac:dyDescent="0.25">
      <c r="A67" s="23"/>
      <c r="B67" s="17"/>
      <c r="C67" s="12" t="s">
        <v>85</v>
      </c>
      <c r="D67" s="41" t="s">
        <v>144</v>
      </c>
      <c r="E67" s="30"/>
      <c r="F67" s="12">
        <v>25.03</v>
      </c>
      <c r="G67" s="12"/>
      <c r="H67" s="12">
        <f>F67-G59</f>
        <v>9.0466666666666669</v>
      </c>
      <c r="I67" s="12">
        <f t="shared" si="5"/>
        <v>0.18909583905915692</v>
      </c>
      <c r="J67" s="12"/>
      <c r="K67" s="14"/>
    </row>
    <row r="68" spans="1:11" x14ac:dyDescent="0.25">
      <c r="A68" s="23"/>
      <c r="D68" s="33"/>
    </row>
    <row r="69" spans="1:11" x14ac:dyDescent="0.25">
      <c r="A69" s="23"/>
      <c r="B69" s="15">
        <v>6</v>
      </c>
      <c r="C69" s="6" t="s">
        <v>52</v>
      </c>
      <c r="D69" s="39" t="s">
        <v>53</v>
      </c>
      <c r="E69" s="26" t="s">
        <v>133</v>
      </c>
      <c r="F69" s="6">
        <v>16.8</v>
      </c>
      <c r="G69" s="27">
        <f>AVERAGE(F69:F71)</f>
        <v>16.710000000000004</v>
      </c>
      <c r="H69" s="6"/>
      <c r="I69" s="6"/>
      <c r="J69" s="6"/>
      <c r="K69" s="8"/>
    </row>
    <row r="70" spans="1:11" x14ac:dyDescent="0.25">
      <c r="A70" s="23"/>
      <c r="B70" s="16"/>
      <c r="C70" s="9" t="s">
        <v>55</v>
      </c>
      <c r="D70" s="40" t="s">
        <v>53</v>
      </c>
      <c r="E70" s="28"/>
      <c r="F70" s="9">
        <v>16.600000000000001</v>
      </c>
      <c r="G70" s="29"/>
      <c r="H70" s="9"/>
      <c r="I70" s="9"/>
      <c r="J70" s="9"/>
      <c r="K70" s="11"/>
    </row>
    <row r="71" spans="1:11" x14ac:dyDescent="0.25">
      <c r="A71" s="23"/>
      <c r="B71" s="16"/>
      <c r="C71" s="9" t="s">
        <v>56</v>
      </c>
      <c r="D71" s="40" t="s">
        <v>53</v>
      </c>
      <c r="E71" s="28"/>
      <c r="F71" s="9">
        <v>16.73</v>
      </c>
      <c r="G71" s="29"/>
      <c r="H71" s="9"/>
      <c r="I71" s="9"/>
      <c r="J71" s="9"/>
      <c r="K71" s="11"/>
    </row>
    <row r="72" spans="1:11" x14ac:dyDescent="0.25">
      <c r="A72" s="23"/>
      <c r="B72" s="16"/>
      <c r="C72" s="9" t="s">
        <v>74</v>
      </c>
      <c r="D72" s="40" t="s">
        <v>145</v>
      </c>
      <c r="E72" s="28" t="s">
        <v>134</v>
      </c>
      <c r="F72" s="9">
        <v>16.23</v>
      </c>
      <c r="G72" s="29">
        <f>AVERAGE(F72:F74)</f>
        <v>16.146666666666668</v>
      </c>
      <c r="H72" s="9"/>
      <c r="I72" s="9"/>
      <c r="J72" s="9"/>
      <c r="K72" s="11"/>
    </row>
    <row r="73" spans="1:11" x14ac:dyDescent="0.25">
      <c r="A73" s="23"/>
      <c r="B73" s="16"/>
      <c r="C73" s="9" t="s">
        <v>75</v>
      </c>
      <c r="D73" s="40" t="s">
        <v>146</v>
      </c>
      <c r="E73" s="28"/>
      <c r="F73" s="9">
        <v>16.170000000000002</v>
      </c>
      <c r="G73" s="29"/>
      <c r="H73" s="9"/>
      <c r="I73" s="9"/>
      <c r="J73" s="9"/>
      <c r="K73" s="11"/>
    </row>
    <row r="74" spans="1:11" x14ac:dyDescent="0.25">
      <c r="A74" s="23"/>
      <c r="B74" s="16"/>
      <c r="C74" s="9" t="s">
        <v>76</v>
      </c>
      <c r="D74" s="40" t="s">
        <v>145</v>
      </c>
      <c r="E74" s="28"/>
      <c r="F74" s="9">
        <v>16.04</v>
      </c>
      <c r="G74" s="29"/>
      <c r="H74" s="9"/>
      <c r="I74" s="9"/>
      <c r="J74" s="9"/>
      <c r="K74" s="11"/>
    </row>
    <row r="75" spans="1:11" x14ac:dyDescent="0.25">
      <c r="A75" s="23"/>
      <c r="B75" s="16"/>
      <c r="C75" s="9" t="s">
        <v>64</v>
      </c>
      <c r="D75" s="40" t="s">
        <v>61</v>
      </c>
      <c r="E75" s="28" t="s">
        <v>133</v>
      </c>
      <c r="F75" s="9">
        <v>23.3</v>
      </c>
      <c r="G75" s="9"/>
      <c r="H75" s="9">
        <f>F75-G69</f>
        <v>6.5899999999999963</v>
      </c>
      <c r="I75" s="9">
        <f t="shared" ref="I75:I80" si="6">2^(-H75)*100</f>
        <v>1.038035792262902</v>
      </c>
      <c r="J75" s="9">
        <f>GEOMEAN(I75:I76)</f>
        <v>1.0821167719616633</v>
      </c>
      <c r="K75" s="38">
        <f>J78/J75</f>
        <v>0.38421879532200243</v>
      </c>
    </row>
    <row r="76" spans="1:11" x14ac:dyDescent="0.25">
      <c r="A76" s="23"/>
      <c r="B76" s="16"/>
      <c r="C76" s="9" t="s">
        <v>65</v>
      </c>
      <c r="D76" s="40" t="s">
        <v>61</v>
      </c>
      <c r="E76" s="28"/>
      <c r="F76" s="9">
        <v>23.18</v>
      </c>
      <c r="G76" s="9"/>
      <c r="H76" s="9">
        <f>F76-G69</f>
        <v>6.4699999999999953</v>
      </c>
      <c r="I76" s="9">
        <f t="shared" si="6"/>
        <v>1.1280696840019544</v>
      </c>
      <c r="J76" s="9"/>
      <c r="K76" s="11"/>
    </row>
    <row r="77" spans="1:11" x14ac:dyDescent="0.25">
      <c r="A77" s="23"/>
      <c r="B77" s="16"/>
      <c r="C77" s="9" t="s">
        <v>66</v>
      </c>
      <c r="D77" s="40" t="s">
        <v>61</v>
      </c>
      <c r="E77" s="28"/>
      <c r="F77" s="9">
        <v>23.54</v>
      </c>
      <c r="G77" s="9"/>
      <c r="H77" s="9">
        <f>F77-G69</f>
        <v>6.8299999999999947</v>
      </c>
      <c r="I77" s="9">
        <f t="shared" si="6"/>
        <v>0.8789519411631358</v>
      </c>
      <c r="J77" s="9"/>
      <c r="K77" s="11"/>
    </row>
    <row r="78" spans="1:11" x14ac:dyDescent="0.25">
      <c r="A78" s="23"/>
      <c r="B78" s="16"/>
      <c r="C78" s="9" t="s">
        <v>83</v>
      </c>
      <c r="D78" s="40" t="s">
        <v>147</v>
      </c>
      <c r="E78" s="28" t="s">
        <v>134</v>
      </c>
      <c r="F78" s="9">
        <v>24.02</v>
      </c>
      <c r="G78" s="9"/>
      <c r="H78" s="9">
        <f>F78-G72</f>
        <v>7.8733333333333313</v>
      </c>
      <c r="I78" s="9">
        <f t="shared" si="6"/>
        <v>0.42647197834790657</v>
      </c>
      <c r="J78" s="9">
        <f>GEOMEAN(I78:I80)</f>
        <v>0.41576960252084427</v>
      </c>
      <c r="K78" s="11"/>
    </row>
    <row r="79" spans="1:11" x14ac:dyDescent="0.25">
      <c r="A79" s="23"/>
      <c r="B79" s="16"/>
      <c r="C79" s="9" t="s">
        <v>84</v>
      </c>
      <c r="D79" s="40" t="s">
        <v>148</v>
      </c>
      <c r="E79" s="28"/>
      <c r="F79" s="9">
        <v>24.06</v>
      </c>
      <c r="G79" s="9"/>
      <c r="H79" s="9">
        <f>F79-G72</f>
        <v>7.9133333333333304</v>
      </c>
      <c r="I79" s="9">
        <f t="shared" si="6"/>
        <v>0.41481007967279665</v>
      </c>
      <c r="J79" s="9"/>
      <c r="K79" s="11"/>
    </row>
    <row r="80" spans="1:11" x14ac:dyDescent="0.25">
      <c r="A80" s="23"/>
      <c r="B80" s="17"/>
      <c r="C80" s="12" t="s">
        <v>85</v>
      </c>
      <c r="D80" s="41" t="s">
        <v>147</v>
      </c>
      <c r="E80" s="30"/>
      <c r="F80" s="12">
        <v>24.09</v>
      </c>
      <c r="G80" s="12"/>
      <c r="H80" s="12">
        <f>F80-G72</f>
        <v>7.9433333333333316</v>
      </c>
      <c r="I80" s="12">
        <f t="shared" si="6"/>
        <v>0.40627341167518705</v>
      </c>
      <c r="J80" s="12"/>
      <c r="K80" s="14"/>
    </row>
    <row r="81" spans="1:11" x14ac:dyDescent="0.25">
      <c r="A81" s="23"/>
      <c r="D81" s="33"/>
    </row>
    <row r="82" spans="1:11" x14ac:dyDescent="0.25">
      <c r="A82" s="23"/>
      <c r="B82" s="15">
        <v>7</v>
      </c>
      <c r="C82" s="6" t="s">
        <v>52</v>
      </c>
      <c r="D82" s="39" t="s">
        <v>53</v>
      </c>
      <c r="E82" s="26" t="s">
        <v>133</v>
      </c>
      <c r="F82" s="6">
        <v>16.57</v>
      </c>
      <c r="G82" s="27">
        <f>AVERAGE(F82:F84)</f>
        <v>16.55</v>
      </c>
      <c r="H82" s="6"/>
      <c r="I82" s="6"/>
      <c r="J82" s="6"/>
      <c r="K82" s="8"/>
    </row>
    <row r="83" spans="1:11" x14ac:dyDescent="0.25">
      <c r="A83" s="23"/>
      <c r="B83" s="16"/>
      <c r="C83" s="9" t="s">
        <v>55</v>
      </c>
      <c r="D83" s="40" t="s">
        <v>53</v>
      </c>
      <c r="E83" s="28"/>
      <c r="F83" s="9">
        <v>16.48</v>
      </c>
      <c r="G83" s="29"/>
      <c r="H83" s="9"/>
      <c r="I83" s="9"/>
      <c r="J83" s="9"/>
      <c r="K83" s="11"/>
    </row>
    <row r="84" spans="1:11" x14ac:dyDescent="0.25">
      <c r="A84" s="23"/>
      <c r="B84" s="16"/>
      <c r="C84" s="9" t="s">
        <v>56</v>
      </c>
      <c r="D84" s="40" t="s">
        <v>53</v>
      </c>
      <c r="E84" s="28"/>
      <c r="F84" s="9">
        <v>16.600000000000001</v>
      </c>
      <c r="G84" s="29"/>
      <c r="H84" s="9"/>
      <c r="I84" s="9"/>
      <c r="J84" s="9"/>
      <c r="K84" s="11"/>
    </row>
    <row r="85" spans="1:11" x14ac:dyDescent="0.25">
      <c r="A85" s="23"/>
      <c r="B85" s="16"/>
      <c r="C85" s="9" t="s">
        <v>74</v>
      </c>
      <c r="D85" s="40" t="s">
        <v>145</v>
      </c>
      <c r="E85" s="28" t="s">
        <v>134</v>
      </c>
      <c r="F85" s="9">
        <v>17.059999999999999</v>
      </c>
      <c r="G85" s="29">
        <f>AVERAGE(F85:F87)</f>
        <v>16.956666666666667</v>
      </c>
      <c r="H85" s="9"/>
      <c r="I85" s="9"/>
      <c r="J85" s="9"/>
      <c r="K85" s="11"/>
    </row>
    <row r="86" spans="1:11" x14ac:dyDescent="0.25">
      <c r="A86" s="23"/>
      <c r="B86" s="16"/>
      <c r="C86" s="9" t="s">
        <v>75</v>
      </c>
      <c r="D86" s="40" t="s">
        <v>145</v>
      </c>
      <c r="E86" s="28"/>
      <c r="F86" s="9">
        <v>16.809999999999999</v>
      </c>
      <c r="G86" s="29"/>
      <c r="H86" s="9"/>
      <c r="I86" s="9"/>
      <c r="J86" s="9"/>
      <c r="K86" s="11"/>
    </row>
    <row r="87" spans="1:11" x14ac:dyDescent="0.25">
      <c r="A87" s="23"/>
      <c r="B87" s="16"/>
      <c r="C87" s="9" t="s">
        <v>76</v>
      </c>
      <c r="D87" s="40" t="s">
        <v>145</v>
      </c>
      <c r="E87" s="28"/>
      <c r="F87" s="9">
        <v>17</v>
      </c>
      <c r="G87" s="29"/>
      <c r="H87" s="9"/>
      <c r="I87" s="9"/>
      <c r="J87" s="9"/>
      <c r="K87" s="11"/>
    </row>
    <row r="88" spans="1:11" x14ac:dyDescent="0.25">
      <c r="A88" s="23"/>
      <c r="B88" s="16"/>
      <c r="C88" s="9" t="s">
        <v>64</v>
      </c>
      <c r="D88" s="40" t="s">
        <v>61</v>
      </c>
      <c r="E88" s="28" t="s">
        <v>133</v>
      </c>
      <c r="F88" s="9">
        <v>23.61</v>
      </c>
      <c r="G88" s="9"/>
      <c r="H88" s="9">
        <f>F88-G82</f>
        <v>7.0599999999999987</v>
      </c>
      <c r="I88" s="9">
        <f t="shared" ref="I88:I93" si="7">2^(-H88)*100</f>
        <v>0.74942509322286377</v>
      </c>
      <c r="J88" s="9">
        <f>GEOMEAN(I88:I89)</f>
        <v>0.80043501799437644</v>
      </c>
      <c r="K88" s="38">
        <f>J91/J88</f>
        <v>0.59943144282288885</v>
      </c>
    </row>
    <row r="89" spans="1:11" x14ac:dyDescent="0.25">
      <c r="A89" s="23"/>
      <c r="B89" s="16"/>
      <c r="C89" s="9" t="s">
        <v>65</v>
      </c>
      <c r="D89" s="40" t="s">
        <v>61</v>
      </c>
      <c r="E89" s="28"/>
      <c r="F89" s="9">
        <v>23.42</v>
      </c>
      <c r="G89" s="9"/>
      <c r="H89" s="9">
        <f>F89-G82</f>
        <v>6.870000000000001</v>
      </c>
      <c r="I89" s="9">
        <f t="shared" si="7"/>
        <v>0.85491695410995217</v>
      </c>
      <c r="J89" s="9"/>
      <c r="K89" s="11"/>
    </row>
    <row r="90" spans="1:11" x14ac:dyDescent="0.25">
      <c r="A90" s="23"/>
      <c r="B90" s="16"/>
      <c r="C90" s="9" t="s">
        <v>66</v>
      </c>
      <c r="D90" s="40" t="s">
        <v>61</v>
      </c>
      <c r="E90" s="28"/>
      <c r="F90" s="9">
        <v>23.74</v>
      </c>
      <c r="G90" s="9"/>
      <c r="H90" s="9">
        <f>F90-G82</f>
        <v>7.1899999999999977</v>
      </c>
      <c r="I90" s="9">
        <f t="shared" si="7"/>
        <v>0.68484821977815336</v>
      </c>
      <c r="J90" s="9"/>
      <c r="K90" s="11"/>
    </row>
    <row r="91" spans="1:11" x14ac:dyDescent="0.25">
      <c r="A91" s="23"/>
      <c r="B91" s="16"/>
      <c r="C91" s="9" t="s">
        <v>83</v>
      </c>
      <c r="D91" s="40" t="s">
        <v>148</v>
      </c>
      <c r="E91" s="28" t="s">
        <v>134</v>
      </c>
      <c r="F91" s="9">
        <v>24.69</v>
      </c>
      <c r="G91" s="9"/>
      <c r="H91" s="9">
        <f>F91-G85</f>
        <v>7.7333333333333343</v>
      </c>
      <c r="I91" s="9">
        <f t="shared" si="7"/>
        <v>0.46993165471957665</v>
      </c>
      <c r="J91" s="9">
        <f>GEOMEAN(I91:I93)</f>
        <v>0.47980591772233411</v>
      </c>
      <c r="K91" s="11"/>
    </row>
    <row r="92" spans="1:11" x14ac:dyDescent="0.25">
      <c r="A92" s="23"/>
      <c r="B92" s="16"/>
      <c r="C92" s="9" t="s">
        <v>84</v>
      </c>
      <c r="D92" s="40" t="s">
        <v>148</v>
      </c>
      <c r="E92" s="28"/>
      <c r="F92" s="9">
        <v>24.71</v>
      </c>
      <c r="G92" s="9"/>
      <c r="H92" s="9">
        <f>F92-G85</f>
        <v>7.7533333333333339</v>
      </c>
      <c r="I92" s="9">
        <f t="shared" si="7"/>
        <v>0.46346196676112766</v>
      </c>
      <c r="J92" s="9"/>
      <c r="K92" s="11"/>
    </row>
    <row r="93" spans="1:11" x14ac:dyDescent="0.25">
      <c r="A93" s="24"/>
      <c r="B93" s="17"/>
      <c r="C93" s="12" t="s">
        <v>85</v>
      </c>
      <c r="D93" s="41" t="s">
        <v>147</v>
      </c>
      <c r="E93" s="30"/>
      <c r="F93" s="12">
        <v>24.58</v>
      </c>
      <c r="G93" s="12"/>
      <c r="H93" s="12">
        <f>F93-G85</f>
        <v>7.6233333333333313</v>
      </c>
      <c r="I93" s="12">
        <f t="shared" si="7"/>
        <v>0.50716351100061707</v>
      </c>
      <c r="J93" s="12"/>
      <c r="K93" s="14"/>
    </row>
    <row r="94" spans="1:11" x14ac:dyDescent="0.25">
      <c r="A94" s="31"/>
      <c r="B94" s="31"/>
      <c r="C94" s="9"/>
      <c r="D94" s="40"/>
      <c r="E94" s="31"/>
      <c r="F94" s="9"/>
      <c r="G94" s="9"/>
      <c r="H94" s="9"/>
      <c r="I94" s="9"/>
      <c r="J94" s="9"/>
      <c r="K94" s="9"/>
    </row>
    <row r="95" spans="1:11" x14ac:dyDescent="0.25">
      <c r="A95" s="31"/>
      <c r="B95" s="9"/>
      <c r="C95" s="9"/>
      <c r="D95" s="40"/>
      <c r="E95" s="31"/>
      <c r="F95" s="9"/>
      <c r="G95" s="9"/>
      <c r="H95" s="9"/>
      <c r="I95" s="9"/>
      <c r="J95" s="9"/>
      <c r="K95" s="9"/>
    </row>
    <row r="96" spans="1:11" x14ac:dyDescent="0.25">
      <c r="A96" s="31"/>
      <c r="B96" s="9"/>
      <c r="C96" s="9"/>
      <c r="D96" s="40"/>
      <c r="E96" s="31"/>
      <c r="F96" s="9"/>
      <c r="G96" s="9"/>
      <c r="H96" s="9"/>
      <c r="I96" s="9"/>
      <c r="J96" s="9"/>
      <c r="K96" s="36" t="s">
        <v>162</v>
      </c>
    </row>
    <row r="97" spans="1:16" x14ac:dyDescent="0.25">
      <c r="B97" t="s">
        <v>125</v>
      </c>
      <c r="C97" t="s">
        <v>101</v>
      </c>
      <c r="D97" s="33" t="s">
        <v>103</v>
      </c>
      <c r="E97" t="s">
        <v>102</v>
      </c>
      <c r="F97" t="s">
        <v>126</v>
      </c>
      <c r="G97" t="s">
        <v>127</v>
      </c>
      <c r="H97" t="s">
        <v>104</v>
      </c>
      <c r="I97" t="s">
        <v>128</v>
      </c>
      <c r="J97" t="s">
        <v>105</v>
      </c>
      <c r="K97" t="s">
        <v>51</v>
      </c>
    </row>
    <row r="98" spans="1:16" x14ac:dyDescent="0.25">
      <c r="A98" s="25" t="s">
        <v>149</v>
      </c>
      <c r="B98" s="15">
        <v>1</v>
      </c>
      <c r="C98" s="6" t="s">
        <v>52</v>
      </c>
      <c r="D98" s="39" t="s">
        <v>131</v>
      </c>
      <c r="E98" s="26" t="s">
        <v>133</v>
      </c>
      <c r="F98" s="6">
        <v>16.350000000000001</v>
      </c>
      <c r="G98" s="26">
        <f>AVERAGE(F98:F100)</f>
        <v>16.396666666666668</v>
      </c>
      <c r="H98" s="6"/>
      <c r="I98" s="6"/>
      <c r="J98" s="6"/>
      <c r="K98" s="8"/>
      <c r="M98" t="s">
        <v>170</v>
      </c>
    </row>
    <row r="99" spans="1:16" x14ac:dyDescent="0.25">
      <c r="A99" s="34"/>
      <c r="B99" s="16"/>
      <c r="C99" s="9" t="s">
        <v>55</v>
      </c>
      <c r="D99" s="40" t="s">
        <v>131</v>
      </c>
      <c r="E99" s="28"/>
      <c r="F99" s="9">
        <v>16.420000000000002</v>
      </c>
      <c r="G99" s="28"/>
      <c r="H99" s="9"/>
      <c r="I99" s="9"/>
      <c r="J99" s="9"/>
      <c r="K99" s="11"/>
      <c r="N99" t="s">
        <v>133</v>
      </c>
      <c r="O99" t="s">
        <v>161</v>
      </c>
      <c r="P99" t="s">
        <v>159</v>
      </c>
    </row>
    <row r="100" spans="1:16" x14ac:dyDescent="0.25">
      <c r="A100" s="34"/>
      <c r="B100" s="16"/>
      <c r="C100" s="9" t="s">
        <v>56</v>
      </c>
      <c r="D100" s="40" t="s">
        <v>131</v>
      </c>
      <c r="E100" s="28"/>
      <c r="F100" s="9">
        <v>16.420000000000002</v>
      </c>
      <c r="G100" s="28"/>
      <c r="H100" s="9"/>
      <c r="I100" s="9"/>
      <c r="J100" s="9"/>
      <c r="K100" s="11"/>
      <c r="M100" t="s">
        <v>163</v>
      </c>
      <c r="N100">
        <v>7.1488559372345092E-2</v>
      </c>
      <c r="O100">
        <v>2.8337497909758785E-2</v>
      </c>
      <c r="P100" s="1">
        <f>O100/N100</f>
        <v>0.39639206830514156</v>
      </c>
    </row>
    <row r="101" spans="1:16" x14ac:dyDescent="0.25">
      <c r="A101" s="34"/>
      <c r="B101" s="16"/>
      <c r="C101" s="9" t="s">
        <v>57</v>
      </c>
      <c r="D101" s="40" t="s">
        <v>129</v>
      </c>
      <c r="E101" s="28" t="s">
        <v>134</v>
      </c>
      <c r="F101" s="9">
        <v>16.010000000000002</v>
      </c>
      <c r="G101" s="28">
        <f>AVERAGE(F101:F103)</f>
        <v>16.09</v>
      </c>
      <c r="H101" s="9"/>
      <c r="I101" s="9"/>
      <c r="J101" s="9"/>
      <c r="K101" s="11"/>
      <c r="M101" t="s">
        <v>164</v>
      </c>
      <c r="N101">
        <v>0.15253260028026255</v>
      </c>
      <c r="O101">
        <v>2.0107202570009128E-2</v>
      </c>
      <c r="P101" s="1">
        <f>O101/N101</f>
        <v>0.13182232868950156</v>
      </c>
    </row>
    <row r="102" spans="1:16" x14ac:dyDescent="0.25">
      <c r="A102" s="34"/>
      <c r="B102" s="16"/>
      <c r="C102" s="9" t="s">
        <v>58</v>
      </c>
      <c r="D102" s="40" t="s">
        <v>129</v>
      </c>
      <c r="E102" s="28"/>
      <c r="F102" s="9">
        <v>16.239999999999998</v>
      </c>
      <c r="G102" s="28"/>
      <c r="H102" s="9"/>
      <c r="I102" s="9"/>
      <c r="J102" s="9"/>
      <c r="K102" s="11"/>
      <c r="M102" t="s">
        <v>165</v>
      </c>
      <c r="N102">
        <v>0.11857371917920362</v>
      </c>
      <c r="O102">
        <v>2.8501655365160476E-2</v>
      </c>
      <c r="P102" s="1">
        <f t="shared" ref="P102:P108" si="8">O102/N102</f>
        <v>0.24037076312066391</v>
      </c>
    </row>
    <row r="103" spans="1:16" x14ac:dyDescent="0.25">
      <c r="A103" s="34"/>
      <c r="B103" s="16"/>
      <c r="C103" s="9" t="s">
        <v>59</v>
      </c>
      <c r="D103" s="40" t="s">
        <v>129</v>
      </c>
      <c r="E103" s="28"/>
      <c r="F103" s="9">
        <v>16.02</v>
      </c>
      <c r="G103" s="28"/>
      <c r="H103" s="9"/>
      <c r="I103" s="9"/>
      <c r="J103" s="9"/>
      <c r="K103" s="11"/>
      <c r="M103" t="s">
        <v>166</v>
      </c>
      <c r="N103">
        <v>6.9373229449657098E-2</v>
      </c>
      <c r="O103">
        <v>5.5830199558930947E-2</v>
      </c>
      <c r="P103" s="1">
        <f t="shared" si="8"/>
        <v>0.80478017243590938</v>
      </c>
    </row>
    <row r="104" spans="1:16" x14ac:dyDescent="0.25">
      <c r="A104" s="34"/>
      <c r="B104" s="16"/>
      <c r="C104" s="9" t="s">
        <v>67</v>
      </c>
      <c r="D104" s="40" t="s">
        <v>132</v>
      </c>
      <c r="E104" s="28" t="s">
        <v>133</v>
      </c>
      <c r="F104" s="9">
        <v>26.86</v>
      </c>
      <c r="G104" s="9"/>
      <c r="H104" s="9">
        <f>F104-G4</f>
        <v>10.463333333333331</v>
      </c>
      <c r="I104" s="9">
        <f>2^(-H104)*100</f>
        <v>7.0830908467567316E-2</v>
      </c>
      <c r="J104" s="9">
        <f>GEOMEAN(I104:I106)</f>
        <v>7.1488559372345092E-2</v>
      </c>
      <c r="K104" s="38">
        <f>J107/J104</f>
        <v>0.39639206830514156</v>
      </c>
      <c r="M104" t="s">
        <v>167</v>
      </c>
      <c r="N104">
        <v>8.9035399273263177E-2</v>
      </c>
      <c r="O104">
        <v>2.1155689595763312E-2</v>
      </c>
      <c r="P104" s="1">
        <f t="shared" si="8"/>
        <v>0.23760986942770126</v>
      </c>
    </row>
    <row r="105" spans="1:16" x14ac:dyDescent="0.25">
      <c r="A105" s="34"/>
      <c r="B105" s="16"/>
      <c r="C105" s="9" t="s">
        <v>69</v>
      </c>
      <c r="D105" s="40" t="s">
        <v>132</v>
      </c>
      <c r="E105" s="28"/>
      <c r="F105" s="9">
        <v>26.78</v>
      </c>
      <c r="G105" s="9"/>
      <c r="H105" s="9">
        <f>F105-G4</f>
        <v>10.383333333333333</v>
      </c>
      <c r="I105" s="9">
        <f>2^(-H105)*100</f>
        <v>7.48695480795704E-2</v>
      </c>
      <c r="J105" s="9"/>
      <c r="K105" s="11"/>
      <c r="M105" t="s">
        <v>168</v>
      </c>
      <c r="N105">
        <v>0.20716557448598052</v>
      </c>
      <c r="O105">
        <v>6.6393670547502531E-2</v>
      </c>
      <c r="P105" s="1">
        <f t="shared" si="8"/>
        <v>0.32048602048018154</v>
      </c>
    </row>
    <row r="106" spans="1:16" x14ac:dyDescent="0.25">
      <c r="A106" s="34"/>
      <c r="B106" s="16"/>
      <c r="C106" s="9" t="s">
        <v>70</v>
      </c>
      <c r="D106" s="40" t="s">
        <v>132</v>
      </c>
      <c r="E106" s="28"/>
      <c r="F106" s="9">
        <v>26.9</v>
      </c>
      <c r="G106" s="9"/>
      <c r="H106" s="9">
        <f>F106-G4</f>
        <v>10.50333333333333</v>
      </c>
      <c r="I106" s="9">
        <f>2^(-H106)*100</f>
        <v>6.8894033550686087E-2</v>
      </c>
      <c r="J106" s="9"/>
      <c r="K106" s="11"/>
      <c r="M106" t="s">
        <v>169</v>
      </c>
      <c r="N106">
        <v>0.18606210899295658</v>
      </c>
      <c r="O106">
        <v>0.1053933824711355</v>
      </c>
      <c r="P106" s="1">
        <f t="shared" si="8"/>
        <v>0.56644194264789927</v>
      </c>
    </row>
    <row r="107" spans="1:16" x14ac:dyDescent="0.25">
      <c r="A107" s="34"/>
      <c r="B107" s="16"/>
      <c r="C107" s="9" t="s">
        <v>71</v>
      </c>
      <c r="D107" s="40" t="s">
        <v>130</v>
      </c>
      <c r="E107" s="28" t="s">
        <v>134</v>
      </c>
      <c r="F107" s="9">
        <v>27.82</v>
      </c>
      <c r="G107" s="9"/>
      <c r="H107" s="9">
        <f>F107-G7</f>
        <v>11.73</v>
      </c>
      <c r="I107" s="9">
        <f>2^(-H107)*100</f>
        <v>2.9438667668231451E-2</v>
      </c>
      <c r="J107" s="9">
        <f>GEOMEAN(I107,I109)</f>
        <v>2.8337497909758785E-2</v>
      </c>
      <c r="K107" s="11"/>
      <c r="M107" t="s">
        <v>171</v>
      </c>
      <c r="N107">
        <v>0.16461748920990232</v>
      </c>
      <c r="O107">
        <v>5.4934496322695807E-2</v>
      </c>
      <c r="P107" s="1">
        <f t="shared" si="8"/>
        <v>0.33370996354250859</v>
      </c>
    </row>
    <row r="108" spans="1:16" x14ac:dyDescent="0.25">
      <c r="A108" s="34"/>
      <c r="B108" s="16"/>
      <c r="C108" s="9" t="s">
        <v>72</v>
      </c>
      <c r="D108" s="40" t="s">
        <v>130</v>
      </c>
      <c r="E108" s="28"/>
      <c r="F108" s="9">
        <v>27.64</v>
      </c>
      <c r="G108" s="9"/>
      <c r="H108" s="9">
        <f>F108-G7</f>
        <v>11.55</v>
      </c>
      <c r="I108" s="9">
        <f>2^(-H108)*100</f>
        <v>3.3350592205917844E-2</v>
      </c>
      <c r="J108" s="9"/>
      <c r="K108" s="11"/>
      <c r="M108" t="s">
        <v>172</v>
      </c>
      <c r="N108">
        <v>0.12737813181304342</v>
      </c>
      <c r="O108">
        <v>4.6515527248239222E-2</v>
      </c>
      <c r="P108" s="1">
        <f t="shared" si="8"/>
        <v>0.36517671115251882</v>
      </c>
    </row>
    <row r="109" spans="1:16" x14ac:dyDescent="0.25">
      <c r="A109" s="34"/>
      <c r="B109" s="17"/>
      <c r="C109" s="12" t="s">
        <v>73</v>
      </c>
      <c r="D109" s="41" t="s">
        <v>130</v>
      </c>
      <c r="E109" s="30"/>
      <c r="F109" s="12">
        <v>27.93</v>
      </c>
      <c r="G109" s="12"/>
      <c r="H109" s="12">
        <f>F109-G7</f>
        <v>11.84</v>
      </c>
      <c r="I109" s="12">
        <f>2^(-H109)*100</f>
        <v>2.72775180193413E-2</v>
      </c>
      <c r="J109" s="12"/>
      <c r="K109" s="14"/>
    </row>
    <row r="110" spans="1:16" x14ac:dyDescent="0.25">
      <c r="A110" s="34"/>
      <c r="D110" s="33"/>
    </row>
    <row r="111" spans="1:16" x14ac:dyDescent="0.25">
      <c r="A111" s="34"/>
      <c r="B111" s="15">
        <v>2</v>
      </c>
      <c r="C111" s="6" t="s">
        <v>74</v>
      </c>
      <c r="D111" s="39" t="s">
        <v>53</v>
      </c>
      <c r="E111" s="26" t="s">
        <v>133</v>
      </c>
      <c r="F111" s="6">
        <v>16.489999999999998</v>
      </c>
      <c r="G111" s="26">
        <f>AVERAGE(F111:F113)</f>
        <v>16.623333333333335</v>
      </c>
      <c r="H111" s="6"/>
      <c r="I111" s="6"/>
      <c r="J111" s="6"/>
      <c r="K111" s="8"/>
    </row>
    <row r="112" spans="1:16" x14ac:dyDescent="0.25">
      <c r="A112" s="34"/>
      <c r="B112" s="16"/>
      <c r="C112" s="9" t="s">
        <v>75</v>
      </c>
      <c r="D112" s="40" t="s">
        <v>53</v>
      </c>
      <c r="E112" s="28"/>
      <c r="F112" s="9">
        <v>16.71</v>
      </c>
      <c r="G112" s="28"/>
      <c r="H112" s="9"/>
      <c r="I112" s="9"/>
      <c r="J112" s="9"/>
      <c r="K112" s="11"/>
    </row>
    <row r="113" spans="1:11" x14ac:dyDescent="0.25">
      <c r="A113" s="34"/>
      <c r="B113" s="16"/>
      <c r="C113" s="9" t="s">
        <v>76</v>
      </c>
      <c r="D113" s="40" t="s">
        <v>53</v>
      </c>
      <c r="E113" s="28"/>
      <c r="F113" s="9">
        <v>16.670000000000002</v>
      </c>
      <c r="G113" s="28"/>
      <c r="H113" s="9"/>
      <c r="I113" s="9"/>
      <c r="J113" s="9"/>
      <c r="K113" s="11"/>
    </row>
    <row r="114" spans="1:11" x14ac:dyDescent="0.25">
      <c r="A114" s="34"/>
      <c r="B114" s="16"/>
      <c r="C114" s="9" t="s">
        <v>77</v>
      </c>
      <c r="D114" s="40" t="s">
        <v>53</v>
      </c>
      <c r="E114" s="28" t="s">
        <v>134</v>
      </c>
      <c r="F114" s="9">
        <v>16.149999999999999</v>
      </c>
      <c r="G114" s="28">
        <f>AVERAGE(F114:F116)</f>
        <v>16.136666666666667</v>
      </c>
      <c r="H114" s="9"/>
      <c r="I114" s="9"/>
      <c r="J114" s="9"/>
      <c r="K114" s="11"/>
    </row>
    <row r="115" spans="1:11" x14ac:dyDescent="0.25">
      <c r="A115" s="34"/>
      <c r="B115" s="16"/>
      <c r="C115" s="9" t="s">
        <v>78</v>
      </c>
      <c r="D115" s="40" t="s">
        <v>53</v>
      </c>
      <c r="E115" s="28"/>
      <c r="F115" s="9">
        <v>16.22</v>
      </c>
      <c r="G115" s="28"/>
      <c r="H115" s="9"/>
      <c r="I115" s="9"/>
      <c r="J115" s="9"/>
      <c r="K115" s="11"/>
    </row>
    <row r="116" spans="1:11" x14ac:dyDescent="0.25">
      <c r="A116" s="34"/>
      <c r="B116" s="16"/>
      <c r="C116" s="9" t="s">
        <v>79</v>
      </c>
      <c r="D116" s="40" t="s">
        <v>53</v>
      </c>
      <c r="E116" s="28"/>
      <c r="F116" s="9">
        <v>16.04</v>
      </c>
      <c r="G116" s="28"/>
      <c r="H116" s="9"/>
      <c r="I116" s="9"/>
      <c r="J116" s="9"/>
      <c r="K116" s="11"/>
    </row>
    <row r="117" spans="1:11" x14ac:dyDescent="0.25">
      <c r="A117" s="34"/>
      <c r="B117" s="16"/>
      <c r="C117" s="9" t="s">
        <v>86</v>
      </c>
      <c r="D117" s="40" t="s">
        <v>68</v>
      </c>
      <c r="E117" s="28" t="s">
        <v>133</v>
      </c>
      <c r="F117" s="9">
        <v>25.9</v>
      </c>
      <c r="G117" s="31"/>
      <c r="H117" s="9">
        <f>F117-G17</f>
        <v>9.2766666666666637</v>
      </c>
      <c r="I117" s="9">
        <f>2^(-H117)*100</f>
        <v>0.16122971026997548</v>
      </c>
      <c r="J117" s="9">
        <f>GEOMEAN(I117:I119)</f>
        <v>0.15253260028026255</v>
      </c>
      <c r="K117" s="38">
        <f>J120/J117</f>
        <v>0.13182232868950156</v>
      </c>
    </row>
    <row r="118" spans="1:11" x14ac:dyDescent="0.25">
      <c r="A118" s="34"/>
      <c r="B118" s="16"/>
      <c r="C118" s="9" t="s">
        <v>87</v>
      </c>
      <c r="D118" s="40" t="s">
        <v>68</v>
      </c>
      <c r="E118" s="28"/>
      <c r="F118" s="9">
        <v>26.3</v>
      </c>
      <c r="G118" s="31"/>
      <c r="H118" s="9">
        <f>F118-G17</f>
        <v>9.6766666666666659</v>
      </c>
      <c r="I118" s="9">
        <f>2^(-H118)*100</f>
        <v>0.12218927143493655</v>
      </c>
      <c r="J118" s="9"/>
      <c r="K118" s="11"/>
    </row>
    <row r="119" spans="1:11" x14ac:dyDescent="0.25">
      <c r="A119" s="34"/>
      <c r="B119" s="16"/>
      <c r="C119" s="9" t="s">
        <v>88</v>
      </c>
      <c r="D119" s="40" t="s">
        <v>68</v>
      </c>
      <c r="E119" s="28"/>
      <c r="F119" s="9">
        <v>25.74</v>
      </c>
      <c r="G119" s="31"/>
      <c r="H119" s="9">
        <f>F119-G17</f>
        <v>9.1166666666666636</v>
      </c>
      <c r="I119" s="9">
        <f>2^(-H119)*100</f>
        <v>0.18013988155975411</v>
      </c>
      <c r="J119" s="9"/>
      <c r="K119" s="11"/>
    </row>
    <row r="120" spans="1:11" x14ac:dyDescent="0.25">
      <c r="A120" s="34"/>
      <c r="B120" s="16"/>
      <c r="C120" s="9" t="s">
        <v>89</v>
      </c>
      <c r="D120" s="40" t="s">
        <v>68</v>
      </c>
      <c r="E120" s="28" t="s">
        <v>134</v>
      </c>
      <c r="F120" s="9">
        <v>28.43</v>
      </c>
      <c r="G120" s="31"/>
      <c r="H120" s="9">
        <f>F120-G20</f>
        <v>12.293333333333333</v>
      </c>
      <c r="I120" s="9">
        <f>2^(-H120)*100</f>
        <v>1.9922228637413244E-2</v>
      </c>
      <c r="J120" s="9">
        <f>GEOMEAN(I120:I122)</f>
        <v>2.0107202570009128E-2</v>
      </c>
      <c r="K120" s="11"/>
    </row>
    <row r="121" spans="1:11" x14ac:dyDescent="0.25">
      <c r="A121" s="34"/>
      <c r="B121" s="16"/>
      <c r="C121" s="9" t="s">
        <v>90</v>
      </c>
      <c r="D121" s="40" t="s">
        <v>68</v>
      </c>
      <c r="E121" s="28"/>
      <c r="F121" s="9">
        <v>28.25</v>
      </c>
      <c r="G121" s="31"/>
      <c r="H121" s="9">
        <f>F121-G20</f>
        <v>12.113333333333333</v>
      </c>
      <c r="I121" s="9">
        <f>2^(-H121)*100</f>
        <v>2.2569571782503926E-2</v>
      </c>
      <c r="J121" s="9"/>
      <c r="K121" s="11"/>
    </row>
    <row r="122" spans="1:11" x14ac:dyDescent="0.25">
      <c r="A122" s="34"/>
      <c r="B122" s="17"/>
      <c r="C122" s="12" t="s">
        <v>91</v>
      </c>
      <c r="D122" s="41" t="s">
        <v>68</v>
      </c>
      <c r="E122" s="30"/>
      <c r="F122" s="12">
        <v>28.57</v>
      </c>
      <c r="G122" s="32"/>
      <c r="H122" s="12">
        <f>F122-G20</f>
        <v>12.433333333333334</v>
      </c>
      <c r="I122" s="12">
        <f>2^(-H122)*100</f>
        <v>1.8079804105060618E-2</v>
      </c>
      <c r="J122" s="12"/>
      <c r="K122" s="14"/>
    </row>
    <row r="123" spans="1:11" x14ac:dyDescent="0.25">
      <c r="A123" s="34"/>
      <c r="D123" s="33"/>
      <c r="G123" s="18"/>
    </row>
    <row r="124" spans="1:11" x14ac:dyDescent="0.25">
      <c r="A124" s="34"/>
      <c r="B124" s="15">
        <v>3</v>
      </c>
      <c r="C124" s="6" t="s">
        <v>52</v>
      </c>
      <c r="D124" s="39" t="s">
        <v>53</v>
      </c>
      <c r="E124" s="26" t="s">
        <v>133</v>
      </c>
      <c r="F124" s="6">
        <v>16.41</v>
      </c>
      <c r="G124" s="26">
        <f>AVERAGE(F124:F126)</f>
        <v>16.506666666666664</v>
      </c>
      <c r="H124" s="6"/>
      <c r="I124" s="6"/>
      <c r="J124" s="6"/>
      <c r="K124" s="8"/>
    </row>
    <row r="125" spans="1:11" x14ac:dyDescent="0.25">
      <c r="A125" s="34"/>
      <c r="B125" s="16"/>
      <c r="C125" s="9" t="s">
        <v>55</v>
      </c>
      <c r="D125" s="40" t="s">
        <v>53</v>
      </c>
      <c r="E125" s="28"/>
      <c r="F125" s="9">
        <v>16.63</v>
      </c>
      <c r="G125" s="28"/>
      <c r="H125" s="9"/>
      <c r="I125" s="9"/>
      <c r="J125" s="9"/>
      <c r="K125" s="11"/>
    </row>
    <row r="126" spans="1:11" x14ac:dyDescent="0.25">
      <c r="A126" s="34"/>
      <c r="B126" s="16"/>
      <c r="C126" s="9" t="s">
        <v>56</v>
      </c>
      <c r="D126" s="40" t="s">
        <v>53</v>
      </c>
      <c r="E126" s="28"/>
      <c r="F126" s="9">
        <v>16.48</v>
      </c>
      <c r="G126" s="28"/>
      <c r="H126" s="9"/>
      <c r="I126" s="9"/>
      <c r="J126" s="9"/>
      <c r="K126" s="11"/>
    </row>
    <row r="127" spans="1:11" x14ac:dyDescent="0.25">
      <c r="A127" s="34"/>
      <c r="B127" s="16"/>
      <c r="C127" s="9" t="s">
        <v>57</v>
      </c>
      <c r="D127" s="40" t="s">
        <v>53</v>
      </c>
      <c r="E127" s="28" t="s">
        <v>134</v>
      </c>
      <c r="F127" s="9">
        <v>16.11</v>
      </c>
      <c r="G127" s="28">
        <f>AVERAGE(F127:F129)</f>
        <v>16.166666666666668</v>
      </c>
      <c r="H127" s="9"/>
      <c r="I127" s="9"/>
      <c r="J127" s="9"/>
      <c r="K127" s="11"/>
    </row>
    <row r="128" spans="1:11" x14ac:dyDescent="0.25">
      <c r="A128" s="34"/>
      <c r="B128" s="16"/>
      <c r="C128" s="9" t="s">
        <v>58</v>
      </c>
      <c r="D128" s="40" t="s">
        <v>53</v>
      </c>
      <c r="E128" s="28"/>
      <c r="F128" s="9">
        <v>16.11</v>
      </c>
      <c r="G128" s="28"/>
      <c r="H128" s="9"/>
      <c r="I128" s="9"/>
      <c r="J128" s="9"/>
      <c r="K128" s="11"/>
    </row>
    <row r="129" spans="1:11" x14ac:dyDescent="0.25">
      <c r="A129" s="34"/>
      <c r="B129" s="16"/>
      <c r="C129" s="9" t="s">
        <v>59</v>
      </c>
      <c r="D129" s="40" t="s">
        <v>53</v>
      </c>
      <c r="E129" s="28"/>
      <c r="F129" s="9">
        <v>16.28</v>
      </c>
      <c r="G129" s="28"/>
      <c r="H129" s="9"/>
      <c r="I129" s="9"/>
      <c r="J129" s="9"/>
      <c r="K129" s="11"/>
    </row>
    <row r="130" spans="1:11" x14ac:dyDescent="0.25">
      <c r="A130" s="34"/>
      <c r="B130" s="16"/>
      <c r="C130" s="9" t="s">
        <v>94</v>
      </c>
      <c r="D130" s="40" t="s">
        <v>95</v>
      </c>
      <c r="E130" s="28" t="s">
        <v>133</v>
      </c>
      <c r="F130" s="9">
        <v>26.62</v>
      </c>
      <c r="G130" s="31"/>
      <c r="H130" s="9">
        <f>F130-G30</f>
        <v>10.113333333333337</v>
      </c>
      <c r="I130" s="9">
        <f>2^(-H130)*100</f>
        <v>9.0278287130015483E-2</v>
      </c>
      <c r="J130" s="9">
        <f>GEOMEAN(I130:I132)</f>
        <v>0.11857371917920362</v>
      </c>
      <c r="K130" s="38">
        <f>J133/J130</f>
        <v>0.24037076312066391</v>
      </c>
    </row>
    <row r="131" spans="1:11" x14ac:dyDescent="0.25">
      <c r="A131" s="34"/>
      <c r="B131" s="16"/>
      <c r="C131" s="9" t="s">
        <v>96</v>
      </c>
      <c r="D131" s="40" t="s">
        <v>95</v>
      </c>
      <c r="E131" s="28"/>
      <c r="F131" s="9">
        <v>26.16</v>
      </c>
      <c r="G131" s="31"/>
      <c r="H131" s="9">
        <f>F131-G30</f>
        <v>9.653333333333336</v>
      </c>
      <c r="I131" s="9">
        <f>2^(-H131)*100</f>
        <v>0.1241815592173633</v>
      </c>
      <c r="J131" s="9"/>
      <c r="K131" s="11"/>
    </row>
    <row r="132" spans="1:11" x14ac:dyDescent="0.25">
      <c r="A132" s="34"/>
      <c r="B132" s="16"/>
      <c r="C132" s="9" t="s">
        <v>97</v>
      </c>
      <c r="D132" s="40" t="s">
        <v>95</v>
      </c>
      <c r="E132" s="28"/>
      <c r="F132" s="9">
        <v>25.9</v>
      </c>
      <c r="G132" s="31"/>
      <c r="H132" s="9">
        <f>F132-G30</f>
        <v>9.3933333333333344</v>
      </c>
      <c r="I132" s="9">
        <f>2^(-H132)*100</f>
        <v>0.14870477266916723</v>
      </c>
      <c r="J132" s="9"/>
      <c r="K132" s="11"/>
    </row>
    <row r="133" spans="1:11" x14ac:dyDescent="0.25">
      <c r="A133" s="34"/>
      <c r="B133" s="16"/>
      <c r="C133" s="9" t="s">
        <v>98</v>
      </c>
      <c r="D133" s="40" t="s">
        <v>95</v>
      </c>
      <c r="E133" s="28" t="s">
        <v>134</v>
      </c>
      <c r="F133" s="9">
        <v>27.99</v>
      </c>
      <c r="G133" s="31"/>
      <c r="H133" s="9">
        <f>F133-G33</f>
        <v>11.823333333333331</v>
      </c>
      <c r="I133" s="9">
        <f>2^(-H133)*100</f>
        <v>2.7594467511551719E-2</v>
      </c>
      <c r="J133" s="9">
        <f>GEOMEAN(I133:I135)</f>
        <v>2.8501655365160476E-2</v>
      </c>
      <c r="K133" s="11"/>
    </row>
    <row r="134" spans="1:11" x14ac:dyDescent="0.25">
      <c r="A134" s="34"/>
      <c r="B134" s="16"/>
      <c r="C134" s="9" t="s">
        <v>99</v>
      </c>
      <c r="D134" s="40" t="s">
        <v>95</v>
      </c>
      <c r="E134" s="28"/>
      <c r="F134" s="9">
        <v>27.77</v>
      </c>
      <c r="G134" s="31"/>
      <c r="H134" s="9">
        <f>F134-G33</f>
        <v>11.603333333333332</v>
      </c>
      <c r="I134" s="9">
        <f>2^(-H134)*100</f>
        <v>3.2140203111416882E-2</v>
      </c>
      <c r="J134" s="9"/>
      <c r="K134" s="11"/>
    </row>
    <row r="135" spans="1:11" x14ac:dyDescent="0.25">
      <c r="A135" s="34"/>
      <c r="B135" s="17"/>
      <c r="C135" s="12" t="s">
        <v>100</v>
      </c>
      <c r="D135" s="41" t="s">
        <v>95</v>
      </c>
      <c r="E135" s="30"/>
      <c r="F135" s="12">
        <v>28.07</v>
      </c>
      <c r="G135" s="32"/>
      <c r="H135" s="12">
        <f>F135-G33</f>
        <v>11.903333333333332</v>
      </c>
      <c r="I135" s="12">
        <f>2^(-H135)*100</f>
        <v>2.6105956996624474E-2</v>
      </c>
      <c r="J135" s="12"/>
      <c r="K135" s="14"/>
    </row>
    <row r="136" spans="1:11" x14ac:dyDescent="0.25">
      <c r="A136" s="34"/>
      <c r="D136" s="33"/>
      <c r="G136" s="18"/>
    </row>
    <row r="137" spans="1:11" x14ac:dyDescent="0.25">
      <c r="A137" s="34"/>
      <c r="B137" s="15">
        <v>4</v>
      </c>
      <c r="C137" s="6" t="s">
        <v>74</v>
      </c>
      <c r="D137" s="39" t="s">
        <v>53</v>
      </c>
      <c r="E137" s="26" t="s">
        <v>133</v>
      </c>
      <c r="F137" s="6">
        <v>16.39</v>
      </c>
      <c r="G137" s="26">
        <f>AVERAGE(F137:F139)</f>
        <v>16.510000000000002</v>
      </c>
      <c r="H137" s="6"/>
      <c r="I137" s="6"/>
      <c r="J137" s="6"/>
      <c r="K137" s="8"/>
    </row>
    <row r="138" spans="1:11" x14ac:dyDescent="0.25">
      <c r="A138" s="34"/>
      <c r="B138" s="16"/>
      <c r="C138" s="9" t="s">
        <v>75</v>
      </c>
      <c r="D138" s="40" t="s">
        <v>53</v>
      </c>
      <c r="E138" s="28"/>
      <c r="F138" s="9">
        <v>16.71</v>
      </c>
      <c r="G138" s="28"/>
      <c r="H138" s="9"/>
      <c r="I138" s="9"/>
      <c r="J138" s="9"/>
      <c r="K138" s="11"/>
    </row>
    <row r="139" spans="1:11" x14ac:dyDescent="0.25">
      <c r="A139" s="34"/>
      <c r="B139" s="16"/>
      <c r="C139" s="9" t="s">
        <v>76</v>
      </c>
      <c r="D139" s="40" t="s">
        <v>53</v>
      </c>
      <c r="E139" s="28"/>
      <c r="F139" s="9">
        <v>16.43</v>
      </c>
      <c r="G139" s="28"/>
      <c r="H139" s="9"/>
      <c r="I139" s="9"/>
      <c r="J139" s="9"/>
      <c r="K139" s="11"/>
    </row>
    <row r="140" spans="1:11" x14ac:dyDescent="0.25">
      <c r="A140" s="34"/>
      <c r="B140" s="16"/>
      <c r="C140" s="9" t="s">
        <v>77</v>
      </c>
      <c r="D140" s="40" t="s">
        <v>53</v>
      </c>
      <c r="E140" s="28" t="s">
        <v>134</v>
      </c>
      <c r="F140" s="9">
        <v>16.43</v>
      </c>
      <c r="G140" s="28">
        <f>AVERAGE(F140:F142)</f>
        <v>16.433333333333334</v>
      </c>
      <c r="H140" s="9"/>
      <c r="I140" s="9"/>
      <c r="J140" s="9"/>
      <c r="K140" s="11"/>
    </row>
    <row r="141" spans="1:11" x14ac:dyDescent="0.25">
      <c r="A141" s="34"/>
      <c r="B141" s="16"/>
      <c r="C141" s="9" t="s">
        <v>78</v>
      </c>
      <c r="D141" s="40" t="s">
        <v>53</v>
      </c>
      <c r="E141" s="28"/>
      <c r="F141" s="9">
        <v>16.559999999999999</v>
      </c>
      <c r="G141" s="28"/>
      <c r="H141" s="9"/>
      <c r="I141" s="9"/>
      <c r="J141" s="9"/>
      <c r="K141" s="11"/>
    </row>
    <row r="142" spans="1:11" x14ac:dyDescent="0.25">
      <c r="A142" s="34"/>
      <c r="B142" s="16"/>
      <c r="C142" s="9" t="s">
        <v>79</v>
      </c>
      <c r="D142" s="40" t="s">
        <v>53</v>
      </c>
      <c r="E142" s="28"/>
      <c r="F142" s="9">
        <v>16.309999999999999</v>
      </c>
      <c r="G142" s="28"/>
      <c r="H142" s="9"/>
      <c r="I142" s="9"/>
      <c r="J142" s="9"/>
      <c r="K142" s="11"/>
    </row>
    <row r="143" spans="1:11" x14ac:dyDescent="0.25">
      <c r="A143" s="34"/>
      <c r="B143" s="16"/>
      <c r="C143" s="9" t="s">
        <v>106</v>
      </c>
      <c r="D143" s="40" t="s">
        <v>95</v>
      </c>
      <c r="E143" s="28" t="s">
        <v>133</v>
      </c>
      <c r="F143" s="9">
        <v>27.1</v>
      </c>
      <c r="G143" s="31"/>
      <c r="H143" s="9">
        <f>F143-G43</f>
        <v>10.59</v>
      </c>
      <c r="I143" s="9">
        <f>2^(-H143)*100</f>
        <v>6.487723701643125E-2</v>
      </c>
      <c r="J143" s="9">
        <f>GEOMEAN(I143:I145)</f>
        <v>6.9373229449657098E-2</v>
      </c>
      <c r="K143" s="38">
        <f>J146/J143</f>
        <v>0.80478017243590938</v>
      </c>
    </row>
    <row r="144" spans="1:11" x14ac:dyDescent="0.25">
      <c r="A144" s="34"/>
      <c r="B144" s="16"/>
      <c r="C144" s="9" t="s">
        <v>107</v>
      </c>
      <c r="D144" s="40" t="s">
        <v>95</v>
      </c>
      <c r="E144" s="28"/>
      <c r="F144" s="9">
        <v>26.75</v>
      </c>
      <c r="G144" s="31"/>
      <c r="H144" s="9">
        <f>F144-G43</f>
        <v>10.239999999999998</v>
      </c>
      <c r="I144" s="9">
        <f>2^(-H144)*100</f>
        <v>8.2689971910403171E-2</v>
      </c>
      <c r="J144" s="9"/>
      <c r="K144" s="11"/>
    </row>
    <row r="145" spans="1:11" x14ac:dyDescent="0.25">
      <c r="A145" s="34"/>
      <c r="B145" s="16"/>
      <c r="C145" s="9" t="s">
        <v>108</v>
      </c>
      <c r="D145" s="40" t="s">
        <v>95</v>
      </c>
      <c r="E145" s="28"/>
      <c r="F145" s="9">
        <v>27.16</v>
      </c>
      <c r="G145" s="31"/>
      <c r="H145" s="9">
        <f>F145-G43</f>
        <v>10.649999999999999</v>
      </c>
      <c r="I145" s="9">
        <f>2^(-H145)*100</f>
        <v>6.2234405630823428E-2</v>
      </c>
      <c r="J145" s="9"/>
      <c r="K145" s="11"/>
    </row>
    <row r="146" spans="1:11" x14ac:dyDescent="0.25">
      <c r="A146" s="34"/>
      <c r="B146" s="16"/>
      <c r="C146" s="9" t="s">
        <v>109</v>
      </c>
      <c r="D146" s="40" t="s">
        <v>95</v>
      </c>
      <c r="E146" s="28" t="s">
        <v>134</v>
      </c>
      <c r="F146" s="9">
        <v>27.07</v>
      </c>
      <c r="G146" s="31"/>
      <c r="H146" s="9">
        <f>F146-G46</f>
        <v>10.636666666666667</v>
      </c>
      <c r="I146" s="9">
        <f>2^(-H146)*100</f>
        <v>6.2812239715644716E-2</v>
      </c>
      <c r="J146" s="9">
        <f>GEOMEAN(I146:I148)</f>
        <v>5.5830199558930947E-2</v>
      </c>
      <c r="K146" s="11"/>
    </row>
    <row r="147" spans="1:11" x14ac:dyDescent="0.25">
      <c r="A147" s="34"/>
      <c r="B147" s="16"/>
      <c r="C147" s="9" t="s">
        <v>110</v>
      </c>
      <c r="D147" s="40" t="s">
        <v>95</v>
      </c>
      <c r="E147" s="28"/>
      <c r="F147" s="9">
        <v>27.19</v>
      </c>
      <c r="G147" s="31"/>
      <c r="H147" s="9">
        <f>F147-G46</f>
        <v>10.756666666666668</v>
      </c>
      <c r="I147" s="9">
        <f>2^(-H147)*100</f>
        <v>5.7799047294425553E-2</v>
      </c>
      <c r="J147" s="9"/>
      <c r="K147" s="11"/>
    </row>
    <row r="148" spans="1:11" x14ac:dyDescent="0.25">
      <c r="A148" s="34"/>
      <c r="B148" s="17"/>
      <c r="C148" s="12" t="s">
        <v>111</v>
      </c>
      <c r="D148" s="41" t="s">
        <v>95</v>
      </c>
      <c r="E148" s="30"/>
      <c r="F148" s="12">
        <v>27.46</v>
      </c>
      <c r="G148" s="32"/>
      <c r="H148" s="12">
        <f>F148-G46</f>
        <v>11.026666666666667</v>
      </c>
      <c r="I148" s="12">
        <f>2^(-H148)*100</f>
        <v>4.7933879650720421E-2</v>
      </c>
      <c r="J148" s="12"/>
      <c r="K148" s="14"/>
    </row>
    <row r="149" spans="1:11" x14ac:dyDescent="0.25">
      <c r="A149" s="34"/>
      <c r="D149" s="33"/>
      <c r="G149" s="18"/>
    </row>
    <row r="150" spans="1:11" x14ac:dyDescent="0.25">
      <c r="A150" s="34"/>
      <c r="B150" s="15">
        <v>5</v>
      </c>
      <c r="C150" s="6" t="s">
        <v>52</v>
      </c>
      <c r="D150" s="39" t="s">
        <v>146</v>
      </c>
      <c r="E150" s="26" t="s">
        <v>133</v>
      </c>
      <c r="F150" s="6">
        <v>16.41</v>
      </c>
      <c r="G150" s="26">
        <f>AVERAGE(F150:F152)</f>
        <v>16.233333333333331</v>
      </c>
      <c r="H150" s="6"/>
      <c r="I150" s="6"/>
      <c r="J150" s="6"/>
      <c r="K150" s="8"/>
    </row>
    <row r="151" spans="1:11" x14ac:dyDescent="0.25">
      <c r="A151" s="34"/>
      <c r="B151" s="16"/>
      <c r="C151" s="9" t="s">
        <v>55</v>
      </c>
      <c r="D151" s="40" t="s">
        <v>53</v>
      </c>
      <c r="E151" s="28"/>
      <c r="F151" s="9">
        <v>16.329999999999998</v>
      </c>
      <c r="G151" s="28"/>
      <c r="H151" s="9"/>
      <c r="I151" s="9"/>
      <c r="J151" s="9"/>
      <c r="K151" s="11"/>
    </row>
    <row r="152" spans="1:11" x14ac:dyDescent="0.25">
      <c r="A152" s="34"/>
      <c r="B152" s="16"/>
      <c r="C152" s="9" t="s">
        <v>56</v>
      </c>
      <c r="D152" s="40" t="s">
        <v>145</v>
      </c>
      <c r="E152" s="28"/>
      <c r="F152" s="9">
        <v>15.96</v>
      </c>
      <c r="G152" s="28"/>
      <c r="H152" s="9"/>
      <c r="I152" s="9"/>
      <c r="J152" s="9"/>
      <c r="K152" s="11"/>
    </row>
    <row r="153" spans="1:11" x14ac:dyDescent="0.25">
      <c r="A153" s="34"/>
      <c r="B153" s="16"/>
      <c r="C153" s="9" t="s">
        <v>74</v>
      </c>
      <c r="D153" s="40" t="s">
        <v>145</v>
      </c>
      <c r="E153" s="28" t="s">
        <v>134</v>
      </c>
      <c r="F153" s="9">
        <v>16.23</v>
      </c>
      <c r="G153" s="28">
        <f>AVERAGE(F153:F155)</f>
        <v>15.983333333333334</v>
      </c>
      <c r="H153" s="9"/>
      <c r="I153" s="9"/>
      <c r="J153" s="9"/>
      <c r="K153" s="11"/>
    </row>
    <row r="154" spans="1:11" x14ac:dyDescent="0.25">
      <c r="A154" s="34"/>
      <c r="B154" s="16"/>
      <c r="C154" s="9" t="s">
        <v>75</v>
      </c>
      <c r="D154" s="40" t="s">
        <v>145</v>
      </c>
      <c r="E154" s="28"/>
      <c r="F154" s="9">
        <v>16.079999999999998</v>
      </c>
      <c r="G154" s="28"/>
      <c r="H154" s="9"/>
      <c r="I154" s="9"/>
      <c r="J154" s="9"/>
      <c r="K154" s="11"/>
    </row>
    <row r="155" spans="1:11" x14ac:dyDescent="0.25">
      <c r="A155" s="34"/>
      <c r="B155" s="16"/>
      <c r="C155" s="9" t="s">
        <v>76</v>
      </c>
      <c r="D155" s="40" t="s">
        <v>145</v>
      </c>
      <c r="E155" s="28"/>
      <c r="F155" s="9">
        <v>15.64</v>
      </c>
      <c r="G155" s="28"/>
      <c r="H155" s="9"/>
      <c r="I155" s="9"/>
      <c r="J155" s="9"/>
      <c r="K155" s="11"/>
    </row>
    <row r="156" spans="1:11" x14ac:dyDescent="0.25">
      <c r="A156" s="34"/>
      <c r="B156" s="16"/>
      <c r="C156" s="9" t="s">
        <v>98</v>
      </c>
      <c r="D156" s="40" t="s">
        <v>157</v>
      </c>
      <c r="E156" s="28" t="s">
        <v>133</v>
      </c>
      <c r="F156" s="9">
        <v>25.8</v>
      </c>
      <c r="G156" s="31"/>
      <c r="H156" s="9">
        <f>F156-G150</f>
        <v>9.56666666666667</v>
      </c>
      <c r="I156" s="9">
        <f t="shared" ref="I156:I161" si="9">2^(-H156)*100</f>
        <v>0.13187011193048703</v>
      </c>
      <c r="J156" s="9">
        <f>GEOMEAN(I156:I158)</f>
        <v>8.9035399273263177E-2</v>
      </c>
      <c r="K156" s="38">
        <f>J159/J156</f>
        <v>0.23760986942770126</v>
      </c>
    </row>
    <row r="157" spans="1:11" x14ac:dyDescent="0.25">
      <c r="A157" s="34"/>
      <c r="B157" s="16"/>
      <c r="C157" s="9" t="s">
        <v>99</v>
      </c>
      <c r="D157" s="40" t="s">
        <v>157</v>
      </c>
      <c r="E157" s="28"/>
      <c r="F157" s="9">
        <v>26.59</v>
      </c>
      <c r="G157" s="31"/>
      <c r="H157" s="9">
        <f>F157-G150</f>
        <v>10.356666666666669</v>
      </c>
      <c r="I157" s="9">
        <f t="shared" si="9"/>
        <v>7.6266300140131027E-2</v>
      </c>
      <c r="J157" s="9"/>
      <c r="K157" s="11"/>
    </row>
    <row r="158" spans="1:11" x14ac:dyDescent="0.25">
      <c r="A158" s="34"/>
      <c r="B158" s="16"/>
      <c r="C158" s="9" t="s">
        <v>100</v>
      </c>
      <c r="D158" s="40" t="s">
        <v>158</v>
      </c>
      <c r="E158" s="28"/>
      <c r="F158" s="9">
        <v>26.71</v>
      </c>
      <c r="G158" s="31"/>
      <c r="H158" s="9">
        <f>F158-G150</f>
        <v>10.47666666666667</v>
      </c>
      <c r="I158" s="9">
        <f t="shared" si="9"/>
        <v>7.0179307547798719E-2</v>
      </c>
      <c r="J158" s="9"/>
      <c r="K158" s="11"/>
    </row>
    <row r="159" spans="1:11" x14ac:dyDescent="0.25">
      <c r="A159" s="34"/>
      <c r="B159" s="16"/>
      <c r="C159" s="9" t="s">
        <v>109</v>
      </c>
      <c r="D159" s="40" t="s">
        <v>158</v>
      </c>
      <c r="E159" s="28" t="s">
        <v>134</v>
      </c>
      <c r="F159" s="9">
        <v>28.11</v>
      </c>
      <c r="G159" s="31"/>
      <c r="H159" s="9">
        <f>F159-G153</f>
        <v>12.126666666666665</v>
      </c>
      <c r="I159" s="9">
        <f t="shared" si="9"/>
        <v>2.2361945563238523E-2</v>
      </c>
      <c r="J159" s="9">
        <f>GEOMEAN(I159:I161)</f>
        <v>2.1155689595763312E-2</v>
      </c>
      <c r="K159" s="11"/>
    </row>
    <row r="160" spans="1:11" x14ac:dyDescent="0.25">
      <c r="A160" s="34"/>
      <c r="B160" s="16"/>
      <c r="C160" s="9" t="s">
        <v>110</v>
      </c>
      <c r="D160" s="40" t="s">
        <v>158</v>
      </c>
      <c r="E160" s="28"/>
      <c r="F160" s="9">
        <v>28.21</v>
      </c>
      <c r="G160" s="31"/>
      <c r="H160" s="9">
        <f>F160-G153</f>
        <v>12.226666666666667</v>
      </c>
      <c r="I160" s="9">
        <f t="shared" si="9"/>
        <v>2.0864432965451658E-2</v>
      </c>
      <c r="J160" s="9"/>
      <c r="K160" s="11"/>
    </row>
    <row r="161" spans="1:11" x14ac:dyDescent="0.25">
      <c r="A161" s="34"/>
      <c r="B161" s="17"/>
      <c r="C161" s="12" t="s">
        <v>111</v>
      </c>
      <c r="D161" s="41" t="s">
        <v>157</v>
      </c>
      <c r="E161" s="30"/>
      <c r="F161" s="12">
        <v>28.25</v>
      </c>
      <c r="G161" s="32"/>
      <c r="H161" s="12">
        <f>F161-G153</f>
        <v>12.266666666666666</v>
      </c>
      <c r="I161" s="12">
        <f t="shared" si="9"/>
        <v>2.0293893948798557E-2</v>
      </c>
      <c r="J161" s="12"/>
      <c r="K161" s="14"/>
    </row>
    <row r="162" spans="1:11" x14ac:dyDescent="0.25">
      <c r="A162" s="34"/>
      <c r="D162" s="33"/>
      <c r="G162" s="18"/>
    </row>
    <row r="163" spans="1:11" x14ac:dyDescent="0.25">
      <c r="A163" s="34"/>
      <c r="B163" s="15">
        <v>6</v>
      </c>
      <c r="C163" s="6" t="s">
        <v>52</v>
      </c>
      <c r="D163" s="39" t="s">
        <v>53</v>
      </c>
      <c r="E163" s="26" t="s">
        <v>133</v>
      </c>
      <c r="F163" s="6">
        <v>16.8</v>
      </c>
      <c r="G163" s="26">
        <f>AVERAGE(F163:F165)</f>
        <v>16.710000000000004</v>
      </c>
      <c r="H163" s="6"/>
      <c r="I163" s="6"/>
      <c r="J163" s="6"/>
      <c r="K163" s="8"/>
    </row>
    <row r="164" spans="1:11" x14ac:dyDescent="0.25">
      <c r="A164" s="34"/>
      <c r="B164" s="16"/>
      <c r="C164" s="9" t="s">
        <v>55</v>
      </c>
      <c r="D164" s="40" t="s">
        <v>53</v>
      </c>
      <c r="E164" s="28"/>
      <c r="F164" s="9">
        <v>16.600000000000001</v>
      </c>
      <c r="G164" s="28"/>
      <c r="H164" s="9"/>
      <c r="I164" s="9"/>
      <c r="J164" s="9"/>
      <c r="K164" s="11"/>
    </row>
    <row r="165" spans="1:11" x14ac:dyDescent="0.25">
      <c r="A165" s="34"/>
      <c r="B165" s="16"/>
      <c r="C165" s="9" t="s">
        <v>56</v>
      </c>
      <c r="D165" s="40" t="s">
        <v>53</v>
      </c>
      <c r="E165" s="28"/>
      <c r="F165" s="9">
        <v>16.73</v>
      </c>
      <c r="G165" s="28"/>
      <c r="H165" s="9"/>
      <c r="I165" s="9"/>
      <c r="J165" s="9"/>
      <c r="K165" s="11"/>
    </row>
    <row r="166" spans="1:11" x14ac:dyDescent="0.25">
      <c r="A166" s="34"/>
      <c r="B166" s="16"/>
      <c r="C166" s="9" t="s">
        <v>74</v>
      </c>
      <c r="D166" s="40" t="s">
        <v>145</v>
      </c>
      <c r="E166" s="28" t="s">
        <v>134</v>
      </c>
      <c r="F166" s="9">
        <v>16.23</v>
      </c>
      <c r="G166" s="28">
        <f>AVERAGE(F166:F168)</f>
        <v>16.146666666666668</v>
      </c>
      <c r="H166" s="9"/>
      <c r="I166" s="9"/>
      <c r="J166" s="9"/>
      <c r="K166" s="11"/>
    </row>
    <row r="167" spans="1:11" x14ac:dyDescent="0.25">
      <c r="A167" s="34"/>
      <c r="B167" s="16"/>
      <c r="C167" s="9" t="s">
        <v>75</v>
      </c>
      <c r="D167" s="40" t="s">
        <v>145</v>
      </c>
      <c r="E167" s="28"/>
      <c r="F167" s="9">
        <v>16.170000000000002</v>
      </c>
      <c r="G167" s="28"/>
      <c r="H167" s="9"/>
      <c r="I167" s="9"/>
      <c r="J167" s="9"/>
      <c r="K167" s="11"/>
    </row>
    <row r="168" spans="1:11" x14ac:dyDescent="0.25">
      <c r="A168" s="34"/>
      <c r="B168" s="16"/>
      <c r="C168" s="9" t="s">
        <v>76</v>
      </c>
      <c r="D168" s="40" t="s">
        <v>151</v>
      </c>
      <c r="E168" s="28"/>
      <c r="F168" s="9">
        <v>16.04</v>
      </c>
      <c r="G168" s="28"/>
      <c r="H168" s="9"/>
      <c r="I168" s="9"/>
      <c r="J168" s="9"/>
      <c r="K168" s="11"/>
    </row>
    <row r="169" spans="1:11" x14ac:dyDescent="0.25">
      <c r="A169" s="34"/>
      <c r="B169" s="16"/>
      <c r="C169" s="9" t="s">
        <v>98</v>
      </c>
      <c r="D169" s="40" t="s">
        <v>95</v>
      </c>
      <c r="E169" s="28" t="s">
        <v>133</v>
      </c>
      <c r="F169" s="9">
        <v>25.12</v>
      </c>
      <c r="G169" s="31"/>
      <c r="H169" s="9">
        <f>F169-G69</f>
        <v>8.4099999999999966</v>
      </c>
      <c r="I169" s="9">
        <f>2^(-H169)*100</f>
        <v>0.29399350535372482</v>
      </c>
      <c r="J169" s="9">
        <f>GEOMEAN(I170:I171)</f>
        <v>0.20716557448598052</v>
      </c>
      <c r="K169" s="38">
        <f>J172/J169</f>
        <v>0.32048602048018154</v>
      </c>
    </row>
    <row r="170" spans="1:11" x14ac:dyDescent="0.25">
      <c r="A170" s="34"/>
      <c r="B170" s="16"/>
      <c r="C170" s="9" t="s">
        <v>99</v>
      </c>
      <c r="D170" s="40" t="s">
        <v>95</v>
      </c>
      <c r="E170" s="28"/>
      <c r="F170" s="9">
        <v>25.75</v>
      </c>
      <c r="G170" s="31"/>
      <c r="H170" s="9">
        <f>F170-G69</f>
        <v>9.0399999999999956</v>
      </c>
      <c r="I170" s="9">
        <f>2^(-H170)*100</f>
        <v>0.18997166941646268</v>
      </c>
      <c r="J170" s="9"/>
      <c r="K170" s="11"/>
    </row>
    <row r="171" spans="1:11" x14ac:dyDescent="0.25">
      <c r="A171" s="34"/>
      <c r="B171" s="16"/>
      <c r="C171" s="9" t="s">
        <v>100</v>
      </c>
      <c r="D171" s="40" t="s">
        <v>95</v>
      </c>
      <c r="E171" s="28"/>
      <c r="F171" s="9">
        <v>25.5</v>
      </c>
      <c r="G171" s="31"/>
      <c r="H171" s="9">
        <f>F171-G69</f>
        <v>8.7899999999999956</v>
      </c>
      <c r="I171" s="9">
        <f>2^(-H171)*100</f>
        <v>0.22591566091900214</v>
      </c>
      <c r="J171" s="9"/>
      <c r="K171" s="11"/>
    </row>
    <row r="172" spans="1:11" x14ac:dyDescent="0.25">
      <c r="A172" s="34"/>
      <c r="B172" s="16"/>
      <c r="C172" s="9" t="s">
        <v>109</v>
      </c>
      <c r="D172" s="40" t="s">
        <v>157</v>
      </c>
      <c r="E172" s="28" t="s">
        <v>134</v>
      </c>
      <c r="F172" s="9">
        <v>26.67</v>
      </c>
      <c r="G172" s="31"/>
      <c r="H172" s="9">
        <f>F172-G72</f>
        <v>10.523333333333333</v>
      </c>
      <c r="I172" s="9">
        <f>2^(-H172)*100</f>
        <v>6.7945549032149277E-2</v>
      </c>
      <c r="J172" s="9">
        <f>GEOMEAN(I172:I174)</f>
        <v>6.6393670547502531E-2</v>
      </c>
      <c r="K172" s="11"/>
    </row>
    <row r="173" spans="1:11" x14ac:dyDescent="0.25">
      <c r="A173" s="34"/>
      <c r="B173" s="16"/>
      <c r="C173" s="9" t="s">
        <v>110</v>
      </c>
      <c r="D173" s="40" t="s">
        <v>157</v>
      </c>
      <c r="E173" s="28"/>
      <c r="F173" s="9">
        <v>26.77</v>
      </c>
      <c r="G173" s="31"/>
      <c r="H173" s="9">
        <f>F173-G72</f>
        <v>10.623333333333331</v>
      </c>
      <c r="I173" s="9">
        <f>2^(-H173)*100</f>
        <v>6.3395438875077134E-2</v>
      </c>
      <c r="J173" s="9"/>
      <c r="K173" s="11"/>
    </row>
    <row r="174" spans="1:11" x14ac:dyDescent="0.25">
      <c r="A174" s="34"/>
      <c r="B174" s="17"/>
      <c r="C174" s="12" t="s">
        <v>111</v>
      </c>
      <c r="D174" s="41" t="s">
        <v>158</v>
      </c>
      <c r="E174" s="30"/>
      <c r="F174" s="12">
        <v>26.67</v>
      </c>
      <c r="G174" s="32"/>
      <c r="H174" s="12">
        <f>F174-G72</f>
        <v>10.523333333333333</v>
      </c>
      <c r="I174" s="12">
        <f>2^(-H174)*100</f>
        <v>6.7945549032149277E-2</v>
      </c>
      <c r="J174" s="12"/>
      <c r="K174" s="14"/>
    </row>
    <row r="175" spans="1:11" x14ac:dyDescent="0.25">
      <c r="A175" s="34"/>
      <c r="D175" s="33"/>
      <c r="G175" s="18"/>
    </row>
    <row r="176" spans="1:11" x14ac:dyDescent="0.25">
      <c r="A176" s="34"/>
      <c r="B176" s="15">
        <v>7</v>
      </c>
      <c r="C176" s="6" t="s">
        <v>52</v>
      </c>
      <c r="D176" s="39" t="s">
        <v>53</v>
      </c>
      <c r="E176" s="26" t="s">
        <v>133</v>
      </c>
      <c r="F176" s="6">
        <v>16.57</v>
      </c>
      <c r="G176" s="26">
        <f>AVERAGE(F176:F178)</f>
        <v>16.55</v>
      </c>
      <c r="H176" s="6"/>
      <c r="I176" s="6"/>
      <c r="J176" s="6"/>
      <c r="K176" s="8"/>
    </row>
    <row r="177" spans="1:11" x14ac:dyDescent="0.25">
      <c r="A177" s="34"/>
      <c r="B177" s="16"/>
      <c r="C177" s="9" t="s">
        <v>55</v>
      </c>
      <c r="D177" s="40" t="s">
        <v>53</v>
      </c>
      <c r="E177" s="28"/>
      <c r="F177" s="9">
        <v>16.48</v>
      </c>
      <c r="G177" s="28"/>
      <c r="H177" s="9"/>
      <c r="I177" s="9"/>
      <c r="J177" s="9"/>
      <c r="K177" s="11"/>
    </row>
    <row r="178" spans="1:11" x14ac:dyDescent="0.25">
      <c r="A178" s="34"/>
      <c r="B178" s="16"/>
      <c r="C178" s="9" t="s">
        <v>56</v>
      </c>
      <c r="D178" s="40" t="s">
        <v>53</v>
      </c>
      <c r="E178" s="28"/>
      <c r="F178" s="9">
        <v>16.600000000000001</v>
      </c>
      <c r="G178" s="28"/>
      <c r="H178" s="9"/>
      <c r="I178" s="9"/>
      <c r="J178" s="9"/>
      <c r="K178" s="11"/>
    </row>
    <row r="179" spans="1:11" x14ac:dyDescent="0.25">
      <c r="A179" s="34"/>
      <c r="B179" s="16"/>
      <c r="C179" s="9" t="s">
        <v>74</v>
      </c>
      <c r="D179" s="40" t="s">
        <v>151</v>
      </c>
      <c r="E179" s="28" t="s">
        <v>134</v>
      </c>
      <c r="F179" s="9">
        <v>17.059999999999999</v>
      </c>
      <c r="G179" s="28">
        <f>AVERAGE(F179:F181)</f>
        <v>16.956666666666667</v>
      </c>
      <c r="H179" s="9"/>
      <c r="I179" s="9"/>
      <c r="J179" s="9"/>
      <c r="K179" s="11"/>
    </row>
    <row r="180" spans="1:11" x14ac:dyDescent="0.25">
      <c r="A180" s="34"/>
      <c r="B180" s="16"/>
      <c r="C180" s="9" t="s">
        <v>75</v>
      </c>
      <c r="D180" s="40" t="s">
        <v>151</v>
      </c>
      <c r="E180" s="28"/>
      <c r="F180" s="9">
        <v>16.809999999999999</v>
      </c>
      <c r="G180" s="28"/>
      <c r="H180" s="9"/>
      <c r="I180" s="9"/>
      <c r="J180" s="9"/>
      <c r="K180" s="11"/>
    </row>
    <row r="181" spans="1:11" x14ac:dyDescent="0.25">
      <c r="A181" s="34"/>
      <c r="B181" s="16"/>
      <c r="C181" s="9" t="s">
        <v>76</v>
      </c>
      <c r="D181" s="40" t="s">
        <v>151</v>
      </c>
      <c r="E181" s="28"/>
      <c r="F181" s="9">
        <v>17</v>
      </c>
      <c r="G181" s="28"/>
      <c r="H181" s="9"/>
      <c r="I181" s="9"/>
      <c r="J181" s="9"/>
      <c r="K181" s="11"/>
    </row>
    <row r="182" spans="1:11" x14ac:dyDescent="0.25">
      <c r="A182" s="34"/>
      <c r="B182" s="16"/>
      <c r="C182" s="9" t="s">
        <v>98</v>
      </c>
      <c r="D182" s="40" t="s">
        <v>95</v>
      </c>
      <c r="E182" s="28" t="s">
        <v>133</v>
      </c>
      <c r="F182" s="9">
        <v>25.66</v>
      </c>
      <c r="G182" s="31"/>
      <c r="H182" s="9">
        <f>F182-G82</f>
        <v>9.11</v>
      </c>
      <c r="I182" s="9">
        <f>2^(-H182)*100</f>
        <v>0.18097423083796318</v>
      </c>
      <c r="J182" s="9">
        <f>GEOMEAN(I182:I184)</f>
        <v>0.18606210899295658</v>
      </c>
      <c r="K182" s="38">
        <f>J185/J182</f>
        <v>0.56644194264789927</v>
      </c>
    </row>
    <row r="183" spans="1:11" x14ac:dyDescent="0.25">
      <c r="A183" s="34"/>
      <c r="B183" s="16"/>
      <c r="C183" s="9" t="s">
        <v>99</v>
      </c>
      <c r="D183" s="40" t="s">
        <v>95</v>
      </c>
      <c r="E183" s="28"/>
      <c r="F183" s="9">
        <v>25.35</v>
      </c>
      <c r="G183" s="31"/>
      <c r="H183" s="9">
        <f>F183-G82</f>
        <v>8.8000000000000007</v>
      </c>
      <c r="I183" s="9">
        <f>2^(-H183)*100</f>
        <v>0.22435514746035842</v>
      </c>
      <c r="J183" s="9"/>
      <c r="K183" s="11"/>
    </row>
    <row r="184" spans="1:11" x14ac:dyDescent="0.25">
      <c r="A184" s="34"/>
      <c r="B184" s="16"/>
      <c r="C184" s="9" t="s">
        <v>100</v>
      </c>
      <c r="D184" s="40" t="s">
        <v>95</v>
      </c>
      <c r="E184" s="28"/>
      <c r="F184" s="9">
        <v>25.85</v>
      </c>
      <c r="G184" s="31"/>
      <c r="H184" s="9">
        <f>F184-G82</f>
        <v>9.3000000000000007</v>
      </c>
      <c r="I184" s="9">
        <f>2^(-H184)*100</f>
        <v>0.15864304616332728</v>
      </c>
      <c r="J184" s="9"/>
      <c r="K184" s="11"/>
    </row>
    <row r="185" spans="1:11" x14ac:dyDescent="0.25">
      <c r="A185" s="34"/>
      <c r="B185" s="16"/>
      <c r="C185" s="9" t="s">
        <v>109</v>
      </c>
      <c r="D185" s="40" t="s">
        <v>157</v>
      </c>
      <c r="E185" s="28" t="s">
        <v>134</v>
      </c>
      <c r="F185" s="9">
        <v>27.04</v>
      </c>
      <c r="G185" s="31"/>
      <c r="H185" s="9">
        <f>F185-G85</f>
        <v>10.083333333333332</v>
      </c>
      <c r="I185" s="9">
        <f>2^(-H185)*100</f>
        <v>9.2175225847821701E-2</v>
      </c>
      <c r="J185" s="9">
        <f>GEOMEAN(I185:I187)</f>
        <v>0.1053933824711355</v>
      </c>
      <c r="K185" s="11"/>
    </row>
    <row r="186" spans="1:11" x14ac:dyDescent="0.25">
      <c r="A186" s="34"/>
      <c r="B186" s="16"/>
      <c r="C186" s="9" t="s">
        <v>110</v>
      </c>
      <c r="D186" s="40" t="s">
        <v>157</v>
      </c>
      <c r="E186" s="28"/>
      <c r="F186" s="9">
        <v>26.97</v>
      </c>
      <c r="G186" s="31"/>
      <c r="H186" s="9">
        <f>F186-G85</f>
        <v>10.013333333333332</v>
      </c>
      <c r="I186" s="9">
        <f>2^(-H186)*100</f>
        <v>9.6757872389182639E-2</v>
      </c>
      <c r="J186" s="9"/>
      <c r="K186" s="11"/>
    </row>
    <row r="187" spans="1:11" x14ac:dyDescent="0.25">
      <c r="A187" s="34"/>
      <c r="B187" s="17"/>
      <c r="C187" s="12" t="s">
        <v>111</v>
      </c>
      <c r="D187" s="41" t="s">
        <v>157</v>
      </c>
      <c r="E187" s="30"/>
      <c r="F187" s="12">
        <v>26.53</v>
      </c>
      <c r="G187" s="32"/>
      <c r="H187" s="12">
        <f>F187-G85</f>
        <v>9.5733333333333341</v>
      </c>
      <c r="I187" s="12">
        <f>2^(-H187)*100</f>
        <v>0.13126214839779454</v>
      </c>
      <c r="J187" s="12"/>
      <c r="K187" s="14"/>
    </row>
    <row r="188" spans="1:11" x14ac:dyDescent="0.25">
      <c r="A188" s="34"/>
      <c r="D188" s="33"/>
      <c r="G188" s="18"/>
    </row>
    <row r="189" spans="1:11" x14ac:dyDescent="0.25">
      <c r="A189" s="34"/>
      <c r="B189" s="15">
        <v>9</v>
      </c>
      <c r="C189" s="6" t="s">
        <v>52</v>
      </c>
      <c r="D189" s="39" t="s">
        <v>53</v>
      </c>
      <c r="E189" s="26" t="s">
        <v>133</v>
      </c>
      <c r="F189" s="6">
        <v>16.510000000000002</v>
      </c>
      <c r="G189" s="26">
        <f>AVERAGE(F189:F191)</f>
        <v>16.406666666666666</v>
      </c>
      <c r="H189" s="6"/>
      <c r="I189" s="6"/>
      <c r="J189" s="6"/>
      <c r="K189" s="8"/>
    </row>
    <row r="190" spans="1:11" x14ac:dyDescent="0.25">
      <c r="A190" s="34"/>
      <c r="B190" s="16"/>
      <c r="C190" s="9" t="s">
        <v>55</v>
      </c>
      <c r="D190" s="40" t="s">
        <v>53</v>
      </c>
      <c r="E190" s="28"/>
      <c r="F190" s="9">
        <v>16.399999999999999</v>
      </c>
      <c r="G190" s="28"/>
      <c r="H190" s="9"/>
      <c r="I190" s="9"/>
      <c r="J190" s="9"/>
      <c r="K190" s="11"/>
    </row>
    <row r="191" spans="1:11" x14ac:dyDescent="0.25">
      <c r="A191" s="34"/>
      <c r="B191" s="16"/>
      <c r="C191" s="9" t="s">
        <v>56</v>
      </c>
      <c r="D191" s="40" t="s">
        <v>53</v>
      </c>
      <c r="E191" s="28"/>
      <c r="F191" s="9">
        <v>16.309999999999999</v>
      </c>
      <c r="G191" s="28"/>
      <c r="H191" s="9"/>
      <c r="I191" s="9"/>
      <c r="J191" s="9"/>
      <c r="K191" s="11"/>
    </row>
    <row r="192" spans="1:11" x14ac:dyDescent="0.25">
      <c r="A192" s="34"/>
      <c r="B192" s="16"/>
      <c r="C192" s="9" t="s">
        <v>74</v>
      </c>
      <c r="D192" s="40" t="s">
        <v>151</v>
      </c>
      <c r="E192" s="28" t="s">
        <v>134</v>
      </c>
      <c r="F192" s="9">
        <v>16.61</v>
      </c>
      <c r="G192" s="28">
        <f>AVERAGE(F192,F194)</f>
        <v>16.46</v>
      </c>
      <c r="H192" s="9"/>
      <c r="I192" s="9"/>
      <c r="J192" s="9"/>
      <c r="K192" s="11"/>
    </row>
    <row r="193" spans="1:11" x14ac:dyDescent="0.25">
      <c r="A193" s="34"/>
      <c r="B193" s="16"/>
      <c r="C193" s="9" t="s">
        <v>75</v>
      </c>
      <c r="D193" s="40" t="s">
        <v>151</v>
      </c>
      <c r="E193" s="28"/>
      <c r="F193" s="9">
        <v>16.05</v>
      </c>
      <c r="G193" s="28"/>
      <c r="H193" s="9"/>
      <c r="I193" s="9"/>
      <c r="J193" s="9"/>
      <c r="K193" s="11"/>
    </row>
    <row r="194" spans="1:11" x14ac:dyDescent="0.25">
      <c r="A194" s="34"/>
      <c r="B194" s="16"/>
      <c r="C194" s="9" t="s">
        <v>76</v>
      </c>
      <c r="D194" s="40" t="s">
        <v>151</v>
      </c>
      <c r="E194" s="28"/>
      <c r="F194" s="9">
        <v>16.309999999999999</v>
      </c>
      <c r="G194" s="28"/>
      <c r="H194" s="9"/>
      <c r="I194" s="9"/>
      <c r="J194" s="9"/>
      <c r="K194" s="11"/>
    </row>
    <row r="195" spans="1:11" x14ac:dyDescent="0.25">
      <c r="A195" s="34"/>
      <c r="B195" s="16"/>
      <c r="C195" s="9" t="s">
        <v>98</v>
      </c>
      <c r="D195" s="40" t="s">
        <v>95</v>
      </c>
      <c r="E195" s="28" t="s">
        <v>133</v>
      </c>
      <c r="F195" s="9">
        <v>25.79</v>
      </c>
      <c r="G195" s="31"/>
      <c r="H195" s="9">
        <f>F195-$G$189</f>
        <v>9.3833333333333329</v>
      </c>
      <c r="I195" s="9">
        <f t="shared" ref="I195:I200" si="10">2^(-H195)*100</f>
        <v>0.1497390961591408</v>
      </c>
      <c r="J195" s="9">
        <f>GEOMEAN(I195:I197)</f>
        <v>0.16461748920990232</v>
      </c>
      <c r="K195" s="38">
        <f>J198/J195</f>
        <v>0.33370996354250859</v>
      </c>
    </row>
    <row r="196" spans="1:11" x14ac:dyDescent="0.25">
      <c r="A196" s="34"/>
      <c r="B196" s="16"/>
      <c r="C196" s="9" t="s">
        <v>99</v>
      </c>
      <c r="D196" s="40" t="s">
        <v>95</v>
      </c>
      <c r="E196" s="28"/>
      <c r="F196" s="9">
        <v>25.45</v>
      </c>
      <c r="G196" s="31"/>
      <c r="H196" s="9">
        <f>F196-$G$189</f>
        <v>9.043333333333333</v>
      </c>
      <c r="I196" s="9">
        <f t="shared" si="10"/>
        <v>0.18953324833858215</v>
      </c>
      <c r="J196" s="9"/>
      <c r="K196" s="11"/>
    </row>
    <row r="197" spans="1:11" x14ac:dyDescent="0.25">
      <c r="A197" s="34"/>
      <c r="B197" s="16"/>
      <c r="C197" s="9" t="s">
        <v>100</v>
      </c>
      <c r="D197" s="40" t="s">
        <v>95</v>
      </c>
      <c r="E197" s="28"/>
      <c r="F197" s="9">
        <v>25.72</v>
      </c>
      <c r="G197" s="31"/>
      <c r="H197" s="9">
        <f>F197-$G$189</f>
        <v>9.3133333333333326</v>
      </c>
      <c r="I197" s="9">
        <f t="shared" si="10"/>
        <v>0.15718362742888886</v>
      </c>
      <c r="J197" s="9"/>
      <c r="K197" s="11"/>
    </row>
    <row r="198" spans="1:11" x14ac:dyDescent="0.25">
      <c r="A198" s="34"/>
      <c r="B198" s="16"/>
      <c r="C198" s="9" t="s">
        <v>109</v>
      </c>
      <c r="D198" s="40" t="s">
        <v>157</v>
      </c>
      <c r="E198" s="28" t="s">
        <v>134</v>
      </c>
      <c r="F198" s="9">
        <v>27.6</v>
      </c>
      <c r="G198" s="31"/>
      <c r="H198" s="9">
        <f>F198-$G$192</f>
        <v>11.14</v>
      </c>
      <c r="I198" s="9">
        <f t="shared" si="10"/>
        <v>4.4312458755720728E-2</v>
      </c>
      <c r="J198" s="9">
        <f>GEOMEAN(I198:I200)</f>
        <v>5.4934496322695807E-2</v>
      </c>
      <c r="K198" s="11"/>
    </row>
    <row r="199" spans="1:11" x14ac:dyDescent="0.25">
      <c r="A199" s="34"/>
      <c r="B199" s="16"/>
      <c r="C199" s="9" t="s">
        <v>110</v>
      </c>
      <c r="D199" s="40" t="s">
        <v>157</v>
      </c>
      <c r="E199" s="28"/>
      <c r="F199" s="9">
        <v>27.16</v>
      </c>
      <c r="G199" s="31"/>
      <c r="H199" s="9">
        <f>F199-$G$192</f>
        <v>10.7</v>
      </c>
      <c r="I199" s="9">
        <f t="shared" si="10"/>
        <v>6.0114473307857297E-2</v>
      </c>
      <c r="J199" s="9"/>
      <c r="K199" s="11"/>
    </row>
    <row r="200" spans="1:11" x14ac:dyDescent="0.25">
      <c r="A200" s="34"/>
      <c r="B200" s="17"/>
      <c r="C200" s="12" t="s">
        <v>111</v>
      </c>
      <c r="D200" s="41" t="s">
        <v>157</v>
      </c>
      <c r="E200" s="30"/>
      <c r="F200" s="12">
        <v>27.11</v>
      </c>
      <c r="G200" s="32"/>
      <c r="H200" s="12">
        <f>F200-$G$192</f>
        <v>10.649999999999999</v>
      </c>
      <c r="I200" s="12">
        <f t="shared" si="10"/>
        <v>6.2234405630823428E-2</v>
      </c>
      <c r="J200" s="12"/>
      <c r="K200" s="14"/>
    </row>
    <row r="201" spans="1:11" x14ac:dyDescent="0.25">
      <c r="A201" s="34"/>
      <c r="D201" s="33"/>
      <c r="G201" s="18"/>
    </row>
    <row r="202" spans="1:11" x14ac:dyDescent="0.25">
      <c r="A202" s="34"/>
      <c r="B202" s="15">
        <v>10</v>
      </c>
      <c r="C202" s="6" t="s">
        <v>52</v>
      </c>
      <c r="D202" s="39" t="s">
        <v>53</v>
      </c>
      <c r="E202" s="26" t="s">
        <v>133</v>
      </c>
      <c r="F202" s="6">
        <v>15.51</v>
      </c>
      <c r="G202" s="26">
        <f>AVERAGE(F202:F204)</f>
        <v>15.986666666666666</v>
      </c>
      <c r="H202" s="6"/>
      <c r="I202" s="6"/>
      <c r="J202" s="6"/>
      <c r="K202" s="8"/>
    </row>
    <row r="203" spans="1:11" x14ac:dyDescent="0.25">
      <c r="A203" s="34"/>
      <c r="B203" s="16"/>
      <c r="C203" s="9" t="s">
        <v>55</v>
      </c>
      <c r="D203" s="40" t="s">
        <v>53</v>
      </c>
      <c r="E203" s="28"/>
      <c r="F203" s="9">
        <v>16.2</v>
      </c>
      <c r="G203" s="28"/>
      <c r="H203" s="9"/>
      <c r="I203" s="9"/>
      <c r="J203" s="9"/>
      <c r="K203" s="11"/>
    </row>
    <row r="204" spans="1:11" x14ac:dyDescent="0.25">
      <c r="A204" s="34"/>
      <c r="B204" s="16"/>
      <c r="C204" s="9" t="s">
        <v>56</v>
      </c>
      <c r="D204" s="40" t="s">
        <v>53</v>
      </c>
      <c r="E204" s="28"/>
      <c r="F204" s="9">
        <v>16.25</v>
      </c>
      <c r="G204" s="28"/>
      <c r="H204" s="9"/>
      <c r="I204" s="9"/>
      <c r="J204" s="9"/>
      <c r="K204" s="11"/>
    </row>
    <row r="205" spans="1:11" x14ac:dyDescent="0.25">
      <c r="A205" s="34"/>
      <c r="B205" s="16"/>
      <c r="C205" s="9" t="s">
        <v>74</v>
      </c>
      <c r="D205" s="40" t="s">
        <v>151</v>
      </c>
      <c r="E205" s="28" t="s">
        <v>134</v>
      </c>
      <c r="F205" s="9">
        <v>15.89</v>
      </c>
      <c r="G205" s="28">
        <f>AVERAGE(F205:F207)</f>
        <v>15.956666666666669</v>
      </c>
      <c r="H205" s="9"/>
      <c r="I205" s="9"/>
      <c r="J205" s="9"/>
      <c r="K205" s="11"/>
    </row>
    <row r="206" spans="1:11" x14ac:dyDescent="0.25">
      <c r="A206" s="34"/>
      <c r="B206" s="16"/>
      <c r="C206" s="9" t="s">
        <v>75</v>
      </c>
      <c r="D206" s="40" t="s">
        <v>151</v>
      </c>
      <c r="E206" s="28"/>
      <c r="F206" s="9">
        <v>16.09</v>
      </c>
      <c r="G206" s="28"/>
      <c r="H206" s="9"/>
      <c r="I206" s="9"/>
      <c r="J206" s="9"/>
      <c r="K206" s="11"/>
    </row>
    <row r="207" spans="1:11" x14ac:dyDescent="0.25">
      <c r="A207" s="34"/>
      <c r="B207" s="16"/>
      <c r="C207" s="9" t="s">
        <v>76</v>
      </c>
      <c r="D207" s="40" t="s">
        <v>151</v>
      </c>
      <c r="E207" s="28"/>
      <c r="F207" s="9">
        <v>15.89</v>
      </c>
      <c r="G207" s="28"/>
      <c r="H207" s="9"/>
      <c r="I207" s="9"/>
      <c r="J207" s="9"/>
      <c r="K207" s="11"/>
    </row>
    <row r="208" spans="1:11" x14ac:dyDescent="0.25">
      <c r="A208" s="34"/>
      <c r="B208" s="16"/>
      <c r="C208" s="9" t="s">
        <v>98</v>
      </c>
      <c r="D208" s="40" t="s">
        <v>68</v>
      </c>
      <c r="E208" s="28" t="s">
        <v>133</v>
      </c>
      <c r="F208" s="9">
        <v>25.4</v>
      </c>
      <c r="G208" s="31"/>
      <c r="H208" s="9">
        <f>F208-G202</f>
        <v>9.4133333333333322</v>
      </c>
      <c r="I208" s="9">
        <f>2^(-H208)*100</f>
        <v>0.14665751012058315</v>
      </c>
      <c r="J208" s="9">
        <f>GEOMEAN(I208:I210)</f>
        <v>0.12737813181304342</v>
      </c>
      <c r="K208" s="38">
        <f>J211/J208</f>
        <v>0.36517671115251882</v>
      </c>
    </row>
    <row r="209" spans="1:16" x14ac:dyDescent="0.25">
      <c r="A209" s="34"/>
      <c r="B209" s="16"/>
      <c r="C209" s="9" t="s">
        <v>99</v>
      </c>
      <c r="D209" s="40" t="s">
        <v>68</v>
      </c>
      <c r="E209" s="28"/>
      <c r="F209" s="9">
        <v>25.42</v>
      </c>
      <c r="G209" s="31"/>
      <c r="H209" s="9">
        <f>F209-G202</f>
        <v>9.4333333333333353</v>
      </c>
      <c r="I209" s="9">
        <f t="shared" ref="I209:I213" si="11">2^(-H209)*100</f>
        <v>0.14463843284048458</v>
      </c>
      <c r="J209" s="9"/>
      <c r="K209" s="11"/>
    </row>
    <row r="210" spans="1:16" x14ac:dyDescent="0.25">
      <c r="A210" s="34"/>
      <c r="B210" s="16"/>
      <c r="C210" s="9" t="s">
        <v>100</v>
      </c>
      <c r="D210" s="40" t="s">
        <v>68</v>
      </c>
      <c r="E210" s="28"/>
      <c r="F210" s="9">
        <v>25.99</v>
      </c>
      <c r="G210" s="31"/>
      <c r="H210" s="9">
        <f>F210-G202</f>
        <v>10.003333333333332</v>
      </c>
      <c r="I210" s="9">
        <f t="shared" si="11"/>
        <v>9.7430876613967238E-2</v>
      </c>
      <c r="J210" s="9"/>
      <c r="K210" s="11"/>
    </row>
    <row r="211" spans="1:16" x14ac:dyDescent="0.25">
      <c r="A211" s="34"/>
      <c r="B211" s="16"/>
      <c r="C211" s="9" t="s">
        <v>109</v>
      </c>
      <c r="D211" s="40" t="s">
        <v>156</v>
      </c>
      <c r="E211" s="28" t="s">
        <v>134</v>
      </c>
      <c r="F211" s="9">
        <v>26.86</v>
      </c>
      <c r="G211" s="31"/>
      <c r="H211" s="9">
        <f>F211-G205</f>
        <v>10.903333333333331</v>
      </c>
      <c r="I211" s="9">
        <f t="shared" si="11"/>
        <v>5.2211913993249044E-2</v>
      </c>
      <c r="J211" s="9">
        <f>GEOMEAN(I211:I213)</f>
        <v>4.6515527248239222E-2</v>
      </c>
      <c r="K211" s="11"/>
    </row>
    <row r="212" spans="1:16" x14ac:dyDescent="0.25">
      <c r="A212" s="34"/>
      <c r="B212" s="16"/>
      <c r="C212" s="9" t="s">
        <v>110</v>
      </c>
      <c r="D212" s="40" t="s">
        <v>156</v>
      </c>
      <c r="E212" s="28"/>
      <c r="F212" s="9">
        <v>27.42</v>
      </c>
      <c r="G212" s="31"/>
      <c r="H212" s="9">
        <f>F211-G205</f>
        <v>10.903333333333331</v>
      </c>
      <c r="I212" s="9">
        <f t="shared" si="11"/>
        <v>5.2211913993249044E-2</v>
      </c>
      <c r="J212" s="9"/>
      <c r="K212" s="11"/>
    </row>
    <row r="213" spans="1:16" x14ac:dyDescent="0.25">
      <c r="A213" s="35"/>
      <c r="B213" s="17"/>
      <c r="C213" s="12" t="s">
        <v>111</v>
      </c>
      <c r="D213" s="41" t="s">
        <v>156</v>
      </c>
      <c r="E213" s="30"/>
      <c r="F213" s="12">
        <v>27.36</v>
      </c>
      <c r="G213" s="32"/>
      <c r="H213" s="12">
        <f>F213-G205</f>
        <v>11.403333333333331</v>
      </c>
      <c r="I213" s="12">
        <f t="shared" si="11"/>
        <v>3.6919398443355192E-2</v>
      </c>
      <c r="J213" s="12"/>
      <c r="K213" s="14"/>
    </row>
    <row r="214" spans="1:16" x14ac:dyDescent="0.25">
      <c r="D214" s="33"/>
      <c r="G214" s="18"/>
    </row>
    <row r="215" spans="1:16" x14ac:dyDescent="0.25">
      <c r="D215" s="33"/>
      <c r="G215" s="18"/>
    </row>
    <row r="216" spans="1:16" x14ac:dyDescent="0.25">
      <c r="D216" s="33"/>
      <c r="G216" s="18"/>
      <c r="K216" s="37" t="s">
        <v>162</v>
      </c>
    </row>
    <row r="217" spans="1:16" x14ac:dyDescent="0.25">
      <c r="B217" t="s">
        <v>125</v>
      </c>
      <c r="C217" t="s">
        <v>101</v>
      </c>
      <c r="D217" s="33" t="s">
        <v>103</v>
      </c>
      <c r="E217" t="s">
        <v>102</v>
      </c>
      <c r="F217" t="s">
        <v>126</v>
      </c>
      <c r="G217" t="s">
        <v>127</v>
      </c>
      <c r="H217" t="s">
        <v>104</v>
      </c>
      <c r="I217" t="s">
        <v>128</v>
      </c>
      <c r="J217" t="s">
        <v>105</v>
      </c>
      <c r="K217" t="s">
        <v>51</v>
      </c>
    </row>
    <row r="218" spans="1:16" x14ac:dyDescent="0.25">
      <c r="A218" s="25" t="s">
        <v>150</v>
      </c>
      <c r="B218" s="26">
        <v>1</v>
      </c>
      <c r="C218" s="6" t="s">
        <v>52</v>
      </c>
      <c r="D218" s="39" t="s">
        <v>145</v>
      </c>
      <c r="E218" s="26" t="s">
        <v>133</v>
      </c>
      <c r="F218" s="6">
        <v>16.68</v>
      </c>
      <c r="G218" s="26">
        <f>AVERAGE(F218:F220)</f>
        <v>16.559999999999999</v>
      </c>
      <c r="H218" s="6"/>
      <c r="I218" s="6"/>
      <c r="J218" s="6"/>
      <c r="K218" s="8"/>
      <c r="M218" t="s">
        <v>173</v>
      </c>
    </row>
    <row r="219" spans="1:16" x14ac:dyDescent="0.25">
      <c r="A219" s="34"/>
      <c r="B219" s="28"/>
      <c r="C219" s="9" t="s">
        <v>55</v>
      </c>
      <c r="D219" s="40" t="s">
        <v>151</v>
      </c>
      <c r="E219" s="28"/>
      <c r="F219" s="9">
        <v>16.62</v>
      </c>
      <c r="G219" s="28"/>
      <c r="H219" s="9"/>
      <c r="I219" s="9"/>
      <c r="J219" s="9"/>
      <c r="K219" s="11"/>
      <c r="N219" t="s">
        <v>133</v>
      </c>
      <c r="O219" t="s">
        <v>161</v>
      </c>
      <c r="P219" t="s">
        <v>159</v>
      </c>
    </row>
    <row r="220" spans="1:16" x14ac:dyDescent="0.25">
      <c r="A220" s="34"/>
      <c r="B220" s="28"/>
      <c r="C220" s="9" t="s">
        <v>56</v>
      </c>
      <c r="D220" s="40" t="s">
        <v>151</v>
      </c>
      <c r="E220" s="28"/>
      <c r="F220" s="9">
        <v>16.38</v>
      </c>
      <c r="G220" s="28"/>
      <c r="H220" s="9"/>
      <c r="I220" s="9"/>
      <c r="J220" s="9"/>
      <c r="K220" s="11"/>
      <c r="M220" t="s">
        <v>163</v>
      </c>
      <c r="N220">
        <v>0.85689451538642547</v>
      </c>
      <c r="O220">
        <v>0.24721808475982063</v>
      </c>
      <c r="P220" s="1">
        <f>O220/N220</f>
        <v>0.28850468794088974</v>
      </c>
    </row>
    <row r="221" spans="1:16" x14ac:dyDescent="0.25">
      <c r="A221" s="34"/>
      <c r="B221" s="28"/>
      <c r="C221" s="9" t="s">
        <v>57</v>
      </c>
      <c r="D221" s="40" t="s">
        <v>151</v>
      </c>
      <c r="E221" s="28" t="s">
        <v>134</v>
      </c>
      <c r="F221" s="9">
        <v>16.079999999999998</v>
      </c>
      <c r="G221" s="28">
        <f>AVERAGE(F221:F223)</f>
        <v>16.16</v>
      </c>
      <c r="H221" s="9"/>
      <c r="I221" s="9"/>
      <c r="J221" s="9"/>
      <c r="K221" s="11"/>
      <c r="M221" t="s">
        <v>164</v>
      </c>
      <c r="N221">
        <v>0.64623207233658231</v>
      </c>
      <c r="O221">
        <v>0.35944830102534187</v>
      </c>
      <c r="P221" s="1">
        <f t="shared" ref="P221:P226" si="12">O221/N221</f>
        <v>0.55622169869360416</v>
      </c>
    </row>
    <row r="222" spans="1:16" x14ac:dyDescent="0.25">
      <c r="A222" s="34"/>
      <c r="B222" s="28"/>
      <c r="C222" s="9" t="s">
        <v>58</v>
      </c>
      <c r="D222" s="40" t="s">
        <v>146</v>
      </c>
      <c r="E222" s="28"/>
      <c r="F222" s="9">
        <v>16.100000000000001</v>
      </c>
      <c r="G222" s="28"/>
      <c r="H222" s="9"/>
      <c r="I222" s="9"/>
      <c r="J222" s="9"/>
      <c r="K222" s="11"/>
      <c r="M222" t="s">
        <v>165</v>
      </c>
      <c r="N222">
        <v>0.79201971296416596</v>
      </c>
      <c r="O222">
        <v>0.13095921853060893</v>
      </c>
      <c r="P222" s="1">
        <f t="shared" si="12"/>
        <v>0.16534843310968705</v>
      </c>
    </row>
    <row r="223" spans="1:16" x14ac:dyDescent="0.25">
      <c r="A223" s="34"/>
      <c r="B223" s="28"/>
      <c r="C223" s="9" t="s">
        <v>59</v>
      </c>
      <c r="D223" s="40" t="s">
        <v>140</v>
      </c>
      <c r="E223" s="28"/>
      <c r="F223" s="9">
        <v>16.3</v>
      </c>
      <c r="G223" s="28"/>
      <c r="H223" s="9"/>
      <c r="I223" s="9"/>
      <c r="J223" s="9"/>
      <c r="K223" s="11"/>
      <c r="M223" t="s">
        <v>166</v>
      </c>
      <c r="N223">
        <v>0.89300719920262017</v>
      </c>
      <c r="O223">
        <v>0.1921790338883031</v>
      </c>
      <c r="P223" s="1">
        <f t="shared" si="12"/>
        <v>0.21520435004320537</v>
      </c>
    </row>
    <row r="224" spans="1:16" x14ac:dyDescent="0.25">
      <c r="A224" s="34"/>
      <c r="B224" s="28"/>
      <c r="C224" s="9" t="s">
        <v>119</v>
      </c>
      <c r="D224" s="40" t="s">
        <v>150</v>
      </c>
      <c r="E224" s="28" t="s">
        <v>133</v>
      </c>
      <c r="F224" s="9">
        <v>23.37</v>
      </c>
      <c r="G224" s="31"/>
      <c r="H224" s="9">
        <f>F224-G218</f>
        <v>6.8100000000000023</v>
      </c>
      <c r="I224" s="9">
        <f t="shared" ref="I224:I229" si="13">2^(-H224)*100</f>
        <v>0.89122165302220435</v>
      </c>
      <c r="J224" s="9">
        <f>GEOMEAN(I224:I226)</f>
        <v>0.85689451538642547</v>
      </c>
      <c r="K224" s="38">
        <f>J227/J224</f>
        <v>0.28850468794088974</v>
      </c>
      <c r="M224" t="s">
        <v>167</v>
      </c>
      <c r="N224">
        <v>0.48988765998057143</v>
      </c>
      <c r="O224">
        <v>0.39425187547338875</v>
      </c>
      <c r="P224" s="1">
        <f t="shared" si="12"/>
        <v>0.80478017243591005</v>
      </c>
    </row>
    <row r="225" spans="1:16" x14ac:dyDescent="0.25">
      <c r="A225" s="34"/>
      <c r="B225" s="28"/>
      <c r="C225" s="9" t="s">
        <v>120</v>
      </c>
      <c r="D225" s="40" t="s">
        <v>152</v>
      </c>
      <c r="E225" s="28"/>
      <c r="F225" s="9">
        <v>23.55</v>
      </c>
      <c r="G225" s="31"/>
      <c r="H225" s="9">
        <f>F225-G218</f>
        <v>6.990000000000002</v>
      </c>
      <c r="I225" s="9">
        <f t="shared" si="13"/>
        <v>0.78668402348181055</v>
      </c>
      <c r="J225" s="9"/>
      <c r="K225" s="11"/>
      <c r="M225" t="s">
        <v>168</v>
      </c>
      <c r="N225">
        <v>0.74597000305501182</v>
      </c>
      <c r="O225">
        <v>0.46884713541612144</v>
      </c>
      <c r="P225" s="1">
        <f t="shared" si="12"/>
        <v>0.62850668726091674</v>
      </c>
    </row>
    <row r="226" spans="1:16" x14ac:dyDescent="0.25">
      <c r="A226" s="34"/>
      <c r="B226" s="28"/>
      <c r="C226" s="9" t="s">
        <v>121</v>
      </c>
      <c r="D226" s="40" t="s">
        <v>152</v>
      </c>
      <c r="E226" s="28"/>
      <c r="F226" s="9">
        <v>23.36</v>
      </c>
      <c r="G226" s="31"/>
      <c r="H226" s="9">
        <f>F226-G218</f>
        <v>6.8000000000000007</v>
      </c>
      <c r="I226" s="9">
        <f t="shared" si="13"/>
        <v>0.89742058984143303</v>
      </c>
      <c r="J226" s="9"/>
      <c r="K226" s="11"/>
      <c r="M226" t="s">
        <v>169</v>
      </c>
      <c r="N226">
        <v>1.1293736342496963</v>
      </c>
      <c r="O226">
        <v>0.52992356540924757</v>
      </c>
      <c r="P226" s="1">
        <f t="shared" si="12"/>
        <v>0.4692189983355724</v>
      </c>
    </row>
    <row r="227" spans="1:16" x14ac:dyDescent="0.25">
      <c r="A227" s="34"/>
      <c r="B227" s="28"/>
      <c r="C227" s="9" t="s">
        <v>112</v>
      </c>
      <c r="D227" s="40" t="s">
        <v>152</v>
      </c>
      <c r="E227" s="28" t="s">
        <v>134</v>
      </c>
      <c r="F227" s="9">
        <v>24.7</v>
      </c>
      <c r="G227" s="31"/>
      <c r="H227" s="9">
        <f>F227-G221</f>
        <v>8.5399999999999991</v>
      </c>
      <c r="I227" s="9">
        <f t="shared" si="13"/>
        <v>0.26866051135541896</v>
      </c>
      <c r="J227" s="9">
        <f>GEOMEAN(I227:I229)</f>
        <v>0.24721808475982063</v>
      </c>
      <c r="K227" s="11"/>
    </row>
    <row r="228" spans="1:16" x14ac:dyDescent="0.25">
      <c r="A228" s="34"/>
      <c r="B228" s="28"/>
      <c r="C228" s="9" t="s">
        <v>113</v>
      </c>
      <c r="D228" s="40" t="s">
        <v>150</v>
      </c>
      <c r="E228" s="28"/>
      <c r="F228" s="9">
        <v>24.9</v>
      </c>
      <c r="G228" s="31"/>
      <c r="H228" s="9">
        <f>F228-G221</f>
        <v>8.7399999999999984</v>
      </c>
      <c r="I228" s="9">
        <f t="shared" si="13"/>
        <v>0.23388255949588493</v>
      </c>
      <c r="J228" s="9"/>
      <c r="K228" s="11"/>
    </row>
    <row r="229" spans="1:16" x14ac:dyDescent="0.25">
      <c r="A229" s="34"/>
      <c r="B229" s="30"/>
      <c r="C229" s="12" t="s">
        <v>114</v>
      </c>
      <c r="D229" s="41" t="s">
        <v>155</v>
      </c>
      <c r="E229" s="30"/>
      <c r="F229" s="12">
        <v>24.86</v>
      </c>
      <c r="G229" s="32"/>
      <c r="H229" s="12">
        <f>F229-G221</f>
        <v>8.6999999999999993</v>
      </c>
      <c r="I229" s="12">
        <f t="shared" si="13"/>
        <v>0.24045789323142922</v>
      </c>
      <c r="J229" s="12"/>
      <c r="K229" s="14"/>
    </row>
    <row r="230" spans="1:16" x14ac:dyDescent="0.25">
      <c r="A230" s="34"/>
      <c r="D230" s="33"/>
      <c r="G230" s="18"/>
    </row>
    <row r="231" spans="1:16" x14ac:dyDescent="0.25">
      <c r="A231" s="34"/>
      <c r="B231" s="26">
        <v>2</v>
      </c>
      <c r="C231" s="6" t="s">
        <v>74</v>
      </c>
      <c r="D231" s="39" t="s">
        <v>145</v>
      </c>
      <c r="E231" s="26" t="s">
        <v>133</v>
      </c>
      <c r="F231" s="6">
        <v>16.5</v>
      </c>
      <c r="G231" s="26">
        <f>GEOMEAN(F231:F233)</f>
        <v>16.439601401646417</v>
      </c>
      <c r="H231" s="6"/>
      <c r="I231" s="6"/>
      <c r="J231" s="6"/>
      <c r="K231" s="8"/>
    </row>
    <row r="232" spans="1:16" x14ac:dyDescent="0.25">
      <c r="A232" s="34"/>
      <c r="B232" s="28"/>
      <c r="C232" s="9" t="s">
        <v>75</v>
      </c>
      <c r="D232" s="40" t="s">
        <v>145</v>
      </c>
      <c r="E232" s="28"/>
      <c r="F232" s="9">
        <v>16.28</v>
      </c>
      <c r="G232" s="28"/>
      <c r="H232" s="9"/>
      <c r="I232" s="9"/>
      <c r="J232" s="9"/>
      <c r="K232" s="11"/>
    </row>
    <row r="233" spans="1:16" x14ac:dyDescent="0.25">
      <c r="A233" s="34"/>
      <c r="B233" s="28"/>
      <c r="C233" s="9" t="s">
        <v>76</v>
      </c>
      <c r="D233" s="40" t="s">
        <v>151</v>
      </c>
      <c r="E233" s="28"/>
      <c r="F233" s="9">
        <v>16.54</v>
      </c>
      <c r="G233" s="28"/>
      <c r="H233" s="9"/>
      <c r="I233" s="9"/>
      <c r="J233" s="9"/>
      <c r="K233" s="11"/>
    </row>
    <row r="234" spans="1:16" x14ac:dyDescent="0.25">
      <c r="A234" s="34"/>
      <c r="B234" s="28"/>
      <c r="C234" s="9" t="s">
        <v>77</v>
      </c>
      <c r="D234" s="40" t="s">
        <v>145</v>
      </c>
      <c r="E234" s="28" t="s">
        <v>134</v>
      </c>
      <c r="F234" s="9">
        <v>16.260000000000002</v>
      </c>
      <c r="G234" s="28">
        <f>AVERAGE(F234:F236)</f>
        <v>16.186666666666667</v>
      </c>
      <c r="H234" s="9"/>
      <c r="I234" s="9"/>
      <c r="J234" s="9"/>
      <c r="K234" s="11"/>
    </row>
    <row r="235" spans="1:16" x14ac:dyDescent="0.25">
      <c r="A235" s="34"/>
      <c r="B235" s="28"/>
      <c r="C235" s="9" t="s">
        <v>78</v>
      </c>
      <c r="D235" s="40" t="s">
        <v>145</v>
      </c>
      <c r="E235" s="28"/>
      <c r="F235" s="9">
        <v>16.18</v>
      </c>
      <c r="G235" s="28"/>
      <c r="H235" s="9"/>
      <c r="I235" s="9"/>
      <c r="J235" s="9"/>
      <c r="K235" s="11"/>
    </row>
    <row r="236" spans="1:16" x14ac:dyDescent="0.25">
      <c r="A236" s="34"/>
      <c r="B236" s="28"/>
      <c r="C236" s="9" t="s">
        <v>79</v>
      </c>
      <c r="D236" s="40" t="s">
        <v>151</v>
      </c>
      <c r="E236" s="28"/>
      <c r="F236" s="9">
        <v>16.12</v>
      </c>
      <c r="G236" s="28"/>
      <c r="H236" s="9"/>
      <c r="I236" s="9"/>
      <c r="J236" s="9"/>
      <c r="K236" s="11"/>
    </row>
    <row r="237" spans="1:16" x14ac:dyDescent="0.25">
      <c r="A237" s="34"/>
      <c r="B237" s="28"/>
      <c r="C237" s="9" t="s">
        <v>122</v>
      </c>
      <c r="D237" s="40" t="s">
        <v>152</v>
      </c>
      <c r="E237" s="28" t="s">
        <v>133</v>
      </c>
      <c r="F237" s="9">
        <v>23.47</v>
      </c>
      <c r="G237" s="31"/>
      <c r="H237" s="9">
        <f>F237-G231</f>
        <v>7.0303985983535817</v>
      </c>
      <c r="I237" s="9">
        <f t="shared" ref="I237:I242" si="14">2^(-H237)*100</f>
        <v>0.76496072933697024</v>
      </c>
      <c r="J237" s="9">
        <f>GEOMEAN(I237:I239)</f>
        <v>0.64623207233658231</v>
      </c>
      <c r="K237" s="38">
        <f>J240/J237</f>
        <v>0.55622169869360416</v>
      </c>
    </row>
    <row r="238" spans="1:16" x14ac:dyDescent="0.25">
      <c r="A238" s="34"/>
      <c r="B238" s="28"/>
      <c r="C238" s="9" t="s">
        <v>123</v>
      </c>
      <c r="D238" s="40" t="s">
        <v>153</v>
      </c>
      <c r="E238" s="28"/>
      <c r="F238" s="9">
        <v>23.86</v>
      </c>
      <c r="G238" s="31"/>
      <c r="H238" s="9">
        <f>F238-G231</f>
        <v>7.4203985983535823</v>
      </c>
      <c r="I238" s="9">
        <f t="shared" si="14"/>
        <v>0.58376417882186837</v>
      </c>
      <c r="J238" s="9"/>
      <c r="K238" s="11"/>
    </row>
    <row r="239" spans="1:16" x14ac:dyDescent="0.25">
      <c r="A239" s="34"/>
      <c r="B239" s="28"/>
      <c r="C239" s="9" t="s">
        <v>124</v>
      </c>
      <c r="D239" s="40" t="s">
        <v>152</v>
      </c>
      <c r="E239" s="28"/>
      <c r="F239" s="9">
        <v>23.81</v>
      </c>
      <c r="G239" s="31"/>
      <c r="H239" s="9">
        <f>F239-G231</f>
        <v>7.3703985983535816</v>
      </c>
      <c r="I239" s="9">
        <f t="shared" si="14"/>
        <v>0.60435057812934612</v>
      </c>
      <c r="J239" s="9"/>
      <c r="K239" s="11"/>
    </row>
    <row r="240" spans="1:16" x14ac:dyDescent="0.25">
      <c r="A240" s="34"/>
      <c r="B240" s="28"/>
      <c r="C240" s="9" t="s">
        <v>115</v>
      </c>
      <c r="D240" s="40" t="s">
        <v>152</v>
      </c>
      <c r="E240" s="28" t="s">
        <v>134</v>
      </c>
      <c r="F240" s="9">
        <v>24.51</v>
      </c>
      <c r="G240" s="31"/>
      <c r="H240" s="9">
        <f>F240-G234</f>
        <v>8.3233333333333341</v>
      </c>
      <c r="I240" s="9">
        <f t="shared" si="14"/>
        <v>0.3121957616104008</v>
      </c>
      <c r="J240" s="9">
        <f>GEOMEAN(I240:I242)</f>
        <v>0.35944830102534187</v>
      </c>
      <c r="K240" s="11"/>
    </row>
    <row r="241" spans="1:11" x14ac:dyDescent="0.25">
      <c r="A241" s="34"/>
      <c r="B241" s="28"/>
      <c r="C241" s="9" t="s">
        <v>116</v>
      </c>
      <c r="D241" s="40" t="s">
        <v>153</v>
      </c>
      <c r="E241" s="28"/>
      <c r="F241" s="9">
        <v>24.35</v>
      </c>
      <c r="G241" s="31"/>
      <c r="H241" s="9">
        <f>F241-G234</f>
        <v>8.163333333333334</v>
      </c>
      <c r="I241" s="9">
        <f t="shared" si="14"/>
        <v>0.34881230900796167</v>
      </c>
      <c r="J241" s="9"/>
      <c r="K241" s="11"/>
    </row>
    <row r="242" spans="1:11" x14ac:dyDescent="0.25">
      <c r="A242" s="34"/>
      <c r="B242" s="30"/>
      <c r="C242" s="12" t="s">
        <v>117</v>
      </c>
      <c r="D242" s="41" t="s">
        <v>150</v>
      </c>
      <c r="E242" s="30"/>
      <c r="F242" s="12">
        <v>24.06</v>
      </c>
      <c r="G242" s="32"/>
      <c r="H242" s="12">
        <f>F242-G234</f>
        <v>7.8733333333333313</v>
      </c>
      <c r="I242" s="12">
        <f t="shared" si="14"/>
        <v>0.42647197834790657</v>
      </c>
      <c r="J242" s="12"/>
      <c r="K242" s="14"/>
    </row>
    <row r="243" spans="1:11" x14ac:dyDescent="0.25">
      <c r="A243" s="34"/>
      <c r="D243" s="33"/>
      <c r="G243" s="18"/>
    </row>
    <row r="244" spans="1:11" x14ac:dyDescent="0.25">
      <c r="A244" s="34"/>
      <c r="B244" s="26">
        <v>3</v>
      </c>
      <c r="C244" s="6" t="s">
        <v>52</v>
      </c>
      <c r="D244" s="39" t="s">
        <v>53</v>
      </c>
      <c r="E244" s="26" t="s">
        <v>133</v>
      </c>
      <c r="F244" s="6">
        <v>16.420000000000002</v>
      </c>
      <c r="G244" s="26">
        <f>GEOMEAN(F244:F246)</f>
        <v>16.433085387362134</v>
      </c>
      <c r="H244" s="6"/>
      <c r="I244" s="6"/>
      <c r="J244" s="6"/>
      <c r="K244" s="8"/>
    </row>
    <row r="245" spans="1:11" x14ac:dyDescent="0.25">
      <c r="A245" s="34"/>
      <c r="B245" s="28"/>
      <c r="C245" s="9" t="s">
        <v>55</v>
      </c>
      <c r="D245" s="40" t="s">
        <v>53</v>
      </c>
      <c r="E245" s="28"/>
      <c r="F245" s="9">
        <v>16.55</v>
      </c>
      <c r="G245" s="28"/>
      <c r="H245" s="9"/>
      <c r="I245" s="9"/>
      <c r="J245" s="9"/>
      <c r="K245" s="11"/>
    </row>
    <row r="246" spans="1:11" x14ac:dyDescent="0.25">
      <c r="A246" s="34"/>
      <c r="B246" s="28"/>
      <c r="C246" s="9" t="s">
        <v>56</v>
      </c>
      <c r="D246" s="40" t="s">
        <v>53</v>
      </c>
      <c r="E246" s="28"/>
      <c r="F246" s="9">
        <v>16.329999999999998</v>
      </c>
      <c r="G246" s="28"/>
      <c r="H246" s="9"/>
      <c r="I246" s="9"/>
      <c r="J246" s="9"/>
      <c r="K246" s="11"/>
    </row>
    <row r="247" spans="1:11" x14ac:dyDescent="0.25">
      <c r="A247" s="34"/>
      <c r="B247" s="28"/>
      <c r="C247" s="9" t="s">
        <v>57</v>
      </c>
      <c r="D247" s="40" t="s">
        <v>53</v>
      </c>
      <c r="E247" s="28" t="s">
        <v>134</v>
      </c>
      <c r="F247" s="9">
        <v>15.84</v>
      </c>
      <c r="G247" s="28">
        <f>AVERAGE(F247:F249)</f>
        <v>15.88</v>
      </c>
      <c r="H247" s="9"/>
      <c r="I247" s="9"/>
      <c r="J247" s="9"/>
      <c r="K247" s="11"/>
    </row>
    <row r="248" spans="1:11" x14ac:dyDescent="0.25">
      <c r="A248" s="34"/>
      <c r="B248" s="28"/>
      <c r="C248" s="9" t="s">
        <v>58</v>
      </c>
      <c r="D248" s="40" t="s">
        <v>53</v>
      </c>
      <c r="E248" s="28"/>
      <c r="F248" s="9">
        <v>15.86</v>
      </c>
      <c r="G248" s="28"/>
      <c r="H248" s="9"/>
      <c r="I248" s="9"/>
      <c r="J248" s="9"/>
      <c r="K248" s="11"/>
    </row>
    <row r="249" spans="1:11" x14ac:dyDescent="0.25">
      <c r="A249" s="34"/>
      <c r="B249" s="28"/>
      <c r="C249" s="9" t="s">
        <v>59</v>
      </c>
      <c r="D249" s="40" t="s">
        <v>53</v>
      </c>
      <c r="E249" s="28"/>
      <c r="F249" s="9">
        <v>15.94</v>
      </c>
      <c r="G249" s="28"/>
      <c r="H249" s="9"/>
      <c r="I249" s="9"/>
      <c r="J249" s="9"/>
      <c r="K249" s="11"/>
    </row>
    <row r="250" spans="1:11" x14ac:dyDescent="0.25">
      <c r="A250" s="34"/>
      <c r="B250" s="28"/>
      <c r="C250" s="9" t="s">
        <v>119</v>
      </c>
      <c r="D250" s="40" t="s">
        <v>118</v>
      </c>
      <c r="E250" s="28" t="s">
        <v>133</v>
      </c>
      <c r="F250" s="9">
        <v>23.33</v>
      </c>
      <c r="G250" s="31"/>
      <c r="H250" s="9">
        <f>F250-G244</f>
        <v>6.8969146126378646</v>
      </c>
      <c r="I250" s="9">
        <f t="shared" ref="I250:I255" si="15">2^(-H250)*100</f>
        <v>0.83911565589057679</v>
      </c>
      <c r="J250" s="9">
        <f>GEOMEAN(I250:I252)</f>
        <v>0.79201971296416596</v>
      </c>
      <c r="K250" s="38">
        <f>J253/J250</f>
        <v>0.16534843310968705</v>
      </c>
    </row>
    <row r="251" spans="1:11" x14ac:dyDescent="0.25">
      <c r="A251" s="34"/>
      <c r="B251" s="28"/>
      <c r="C251" s="9" t="s">
        <v>120</v>
      </c>
      <c r="D251" s="40" t="s">
        <v>118</v>
      </c>
      <c r="E251" s="28"/>
      <c r="F251" s="9">
        <v>23.56</v>
      </c>
      <c r="G251" s="31"/>
      <c r="H251" s="9">
        <f>F251-G244</f>
        <v>7.1269146126378651</v>
      </c>
      <c r="I251" s="9">
        <f t="shared" si="15"/>
        <v>0.71545928644105994</v>
      </c>
      <c r="J251" s="9"/>
      <c r="K251" s="11"/>
    </row>
    <row r="252" spans="1:11" x14ac:dyDescent="0.25">
      <c r="A252" s="34"/>
      <c r="B252" s="28"/>
      <c r="C252" s="9" t="s">
        <v>121</v>
      </c>
      <c r="D252" s="40" t="s">
        <v>118</v>
      </c>
      <c r="E252" s="28"/>
      <c r="F252" s="9">
        <v>23.35</v>
      </c>
      <c r="G252" s="31"/>
      <c r="H252" s="9">
        <f>F252-G244</f>
        <v>6.9169146126378678</v>
      </c>
      <c r="I252" s="9">
        <f t="shared" si="15"/>
        <v>0.82756330269168044</v>
      </c>
      <c r="J252" s="9"/>
      <c r="K252" s="11"/>
    </row>
    <row r="253" spans="1:11" x14ac:dyDescent="0.25">
      <c r="A253" s="34"/>
      <c r="B253" s="28"/>
      <c r="C253" s="9" t="s">
        <v>112</v>
      </c>
      <c r="D253" s="40" t="s">
        <v>118</v>
      </c>
      <c r="E253" s="28" t="s">
        <v>134</v>
      </c>
      <c r="F253" s="9">
        <v>25.37</v>
      </c>
      <c r="G253" s="31"/>
      <c r="H253" s="9">
        <f>F253-G247</f>
        <v>9.49</v>
      </c>
      <c r="I253" s="9">
        <f t="shared" si="15"/>
        <v>0.13906740191377659</v>
      </c>
      <c r="J253" s="9">
        <f>GEOMEAN(I253:I255)</f>
        <v>0.13095921853060893</v>
      </c>
      <c r="K253" s="11"/>
    </row>
    <row r="254" spans="1:11" x14ac:dyDescent="0.25">
      <c r="A254" s="34"/>
      <c r="B254" s="28"/>
      <c r="C254" s="9" t="s">
        <v>113</v>
      </c>
      <c r="D254" s="40" t="s">
        <v>118</v>
      </c>
      <c r="E254" s="28"/>
      <c r="F254" s="9">
        <v>25.49</v>
      </c>
      <c r="G254" s="31"/>
      <c r="H254" s="9">
        <f>F254-G247</f>
        <v>9.6099999999999977</v>
      </c>
      <c r="I254" s="9">
        <f t="shared" si="15"/>
        <v>0.12796810584554349</v>
      </c>
      <c r="J254" s="9"/>
      <c r="K254" s="11"/>
    </row>
    <row r="255" spans="1:11" x14ac:dyDescent="0.25">
      <c r="A255" s="34"/>
      <c r="B255" s="30"/>
      <c r="C255" s="12" t="s">
        <v>114</v>
      </c>
      <c r="D255" s="41" t="s">
        <v>118</v>
      </c>
      <c r="E255" s="30"/>
      <c r="F255" s="12">
        <v>25.51</v>
      </c>
      <c r="G255" s="32"/>
      <c r="H255" s="12">
        <f>F255-G247</f>
        <v>9.6300000000000008</v>
      </c>
      <c r="I255" s="12">
        <f t="shared" si="15"/>
        <v>0.12620633111694249</v>
      </c>
      <c r="J255" s="12"/>
      <c r="K255" s="14"/>
    </row>
    <row r="256" spans="1:11" x14ac:dyDescent="0.25">
      <c r="A256" s="34"/>
      <c r="D256" s="33"/>
      <c r="G256" s="18"/>
    </row>
    <row r="257" spans="1:11" x14ac:dyDescent="0.25">
      <c r="A257" s="34"/>
      <c r="B257" s="26">
        <v>4</v>
      </c>
      <c r="C257" s="6" t="s">
        <v>74</v>
      </c>
      <c r="D257" s="39" t="s">
        <v>53</v>
      </c>
      <c r="E257" s="26" t="s">
        <v>133</v>
      </c>
      <c r="F257" s="6">
        <v>16.41</v>
      </c>
      <c r="G257" s="26">
        <f>GEOMEAN(F257:F259)</f>
        <v>16.296220854714331</v>
      </c>
      <c r="H257" s="6"/>
      <c r="I257" s="6"/>
      <c r="J257" s="6"/>
      <c r="K257" s="8"/>
    </row>
    <row r="258" spans="1:11" x14ac:dyDescent="0.25">
      <c r="A258" s="34"/>
      <c r="B258" s="28"/>
      <c r="C258" s="9" t="s">
        <v>75</v>
      </c>
      <c r="D258" s="40" t="s">
        <v>53</v>
      </c>
      <c r="E258" s="28"/>
      <c r="F258" s="9">
        <v>16.13</v>
      </c>
      <c r="G258" s="28"/>
      <c r="H258" s="9"/>
      <c r="I258" s="9"/>
      <c r="J258" s="9"/>
      <c r="K258" s="11"/>
    </row>
    <row r="259" spans="1:11" x14ac:dyDescent="0.25">
      <c r="A259" s="34"/>
      <c r="B259" s="28"/>
      <c r="C259" s="9" t="s">
        <v>76</v>
      </c>
      <c r="D259" s="40" t="s">
        <v>53</v>
      </c>
      <c r="E259" s="28"/>
      <c r="F259" s="9">
        <v>16.350000000000001</v>
      </c>
      <c r="G259" s="28"/>
      <c r="H259" s="9"/>
      <c r="I259" s="9"/>
      <c r="J259" s="9"/>
      <c r="K259" s="11"/>
    </row>
    <row r="260" spans="1:11" x14ac:dyDescent="0.25">
      <c r="A260" s="34"/>
      <c r="B260" s="28"/>
      <c r="C260" s="9" t="s">
        <v>77</v>
      </c>
      <c r="D260" s="40" t="s">
        <v>53</v>
      </c>
      <c r="E260" s="28" t="s">
        <v>134</v>
      </c>
      <c r="F260" s="9">
        <v>15.85</v>
      </c>
      <c r="G260" s="28">
        <f>AVERAGE(F260:F262)</f>
        <v>15.873333333333333</v>
      </c>
      <c r="H260" s="9"/>
      <c r="I260" s="9"/>
      <c r="J260" s="9"/>
      <c r="K260" s="11"/>
    </row>
    <row r="261" spans="1:11" x14ac:dyDescent="0.25">
      <c r="A261" s="34"/>
      <c r="B261" s="28"/>
      <c r="C261" s="9" t="s">
        <v>78</v>
      </c>
      <c r="D261" s="40" t="s">
        <v>53</v>
      </c>
      <c r="E261" s="28"/>
      <c r="F261" s="9">
        <v>15.73</v>
      </c>
      <c r="G261" s="28"/>
      <c r="H261" s="9"/>
      <c r="I261" s="9"/>
      <c r="J261" s="9"/>
      <c r="K261" s="11"/>
    </row>
    <row r="262" spans="1:11" x14ac:dyDescent="0.25">
      <c r="A262" s="34"/>
      <c r="B262" s="28"/>
      <c r="C262" s="9" t="s">
        <v>79</v>
      </c>
      <c r="D262" s="40" t="s">
        <v>53</v>
      </c>
      <c r="E262" s="28"/>
      <c r="F262" s="9">
        <v>16.04</v>
      </c>
      <c r="G262" s="28"/>
      <c r="H262" s="9"/>
      <c r="I262" s="9"/>
      <c r="J262" s="9"/>
      <c r="K262" s="11"/>
    </row>
    <row r="263" spans="1:11" x14ac:dyDescent="0.25">
      <c r="A263" s="34"/>
      <c r="B263" s="28"/>
      <c r="C263" s="9" t="s">
        <v>122</v>
      </c>
      <c r="D263" s="40" t="s">
        <v>118</v>
      </c>
      <c r="E263" s="28" t="s">
        <v>133</v>
      </c>
      <c r="F263" s="9">
        <v>23.3</v>
      </c>
      <c r="G263" s="31"/>
      <c r="H263" s="9">
        <f>F263-G257</f>
        <v>7.0037791452856695</v>
      </c>
      <c r="I263" s="9">
        <f t="shared" ref="I263:I268" si="16">2^(-H263)*100</f>
        <v>0.77920619063036001</v>
      </c>
      <c r="J263" s="9">
        <f>GEOMEAN(I263:I265)</f>
        <v>0.89300719920262017</v>
      </c>
      <c r="K263" s="38">
        <f>J266/J263</f>
        <v>0.21520435004320537</v>
      </c>
    </row>
    <row r="264" spans="1:11" x14ac:dyDescent="0.25">
      <c r="A264" s="34"/>
      <c r="B264" s="28"/>
      <c r="C264" s="9" t="s">
        <v>123</v>
      </c>
      <c r="D264" s="40" t="s">
        <v>118</v>
      </c>
      <c r="E264" s="28"/>
      <c r="F264" s="9">
        <v>23.04</v>
      </c>
      <c r="G264" s="31"/>
      <c r="H264" s="9">
        <f>F264-G257</f>
        <v>6.7437791452856679</v>
      </c>
      <c r="I264" s="9">
        <f t="shared" si="16"/>
        <v>0.93308281978709418</v>
      </c>
      <c r="J264" s="9"/>
      <c r="K264" s="11"/>
    </row>
    <row r="265" spans="1:11" x14ac:dyDescent="0.25">
      <c r="A265" s="34"/>
      <c r="B265" s="28"/>
      <c r="C265" s="9" t="s">
        <v>124</v>
      </c>
      <c r="D265" s="40" t="s">
        <v>118</v>
      </c>
      <c r="E265" s="28"/>
      <c r="F265" s="9">
        <v>22.97</v>
      </c>
      <c r="G265" s="31"/>
      <c r="H265" s="9">
        <f>F265-G257</f>
        <v>6.6737791452856676</v>
      </c>
      <c r="I265" s="9">
        <f t="shared" si="16"/>
        <v>0.97947260313256956</v>
      </c>
      <c r="J265" s="9"/>
      <c r="K265" s="11"/>
    </row>
    <row r="266" spans="1:11" x14ac:dyDescent="0.25">
      <c r="A266" s="34"/>
      <c r="B266" s="28"/>
      <c r="C266" s="9" t="s">
        <v>115</v>
      </c>
      <c r="D266" s="40" t="s">
        <v>118</v>
      </c>
      <c r="E266" s="28" t="s">
        <v>134</v>
      </c>
      <c r="F266" s="9">
        <v>24.92</v>
      </c>
      <c r="G266" s="31"/>
      <c r="H266" s="9">
        <f>F266-G260</f>
        <v>9.0466666666666686</v>
      </c>
      <c r="I266" s="9">
        <f t="shared" si="16"/>
        <v>0.18909583905915658</v>
      </c>
      <c r="J266" s="9">
        <f>GEOMEAN(I266:I268)</f>
        <v>0.1921790338883031</v>
      </c>
      <c r="K266" s="11"/>
    </row>
    <row r="267" spans="1:11" x14ac:dyDescent="0.25">
      <c r="A267" s="34"/>
      <c r="B267" s="28"/>
      <c r="C267" s="9" t="s">
        <v>116</v>
      </c>
      <c r="D267" s="40" t="s">
        <v>118</v>
      </c>
      <c r="E267" s="28"/>
      <c r="F267" s="9">
        <v>24.75</v>
      </c>
      <c r="G267" s="31"/>
      <c r="H267" s="9">
        <f>F267-G260</f>
        <v>8.8766666666666669</v>
      </c>
      <c r="I267" s="9">
        <f t="shared" si="16"/>
        <v>0.21274387815285403</v>
      </c>
      <c r="J267" s="9"/>
      <c r="K267" s="11"/>
    </row>
    <row r="268" spans="1:11" x14ac:dyDescent="0.25">
      <c r="A268" s="34"/>
      <c r="B268" s="30"/>
      <c r="C268" s="12" t="s">
        <v>117</v>
      </c>
      <c r="D268" s="41" t="s">
        <v>118</v>
      </c>
      <c r="E268" s="30"/>
      <c r="F268" s="12">
        <v>25.02</v>
      </c>
      <c r="G268" s="32"/>
      <c r="H268" s="12">
        <f>F268-G260</f>
        <v>9.1466666666666665</v>
      </c>
      <c r="I268" s="12">
        <f t="shared" si="16"/>
        <v>0.17643265640452782</v>
      </c>
      <c r="J268" s="12"/>
      <c r="K268" s="14"/>
    </row>
    <row r="269" spans="1:11" x14ac:dyDescent="0.25">
      <c r="A269" s="34"/>
      <c r="D269" s="33"/>
      <c r="G269" s="18"/>
    </row>
    <row r="270" spans="1:11" x14ac:dyDescent="0.25">
      <c r="A270" s="34"/>
      <c r="B270" s="26">
        <v>5</v>
      </c>
      <c r="C270" s="6" t="s">
        <v>52</v>
      </c>
      <c r="D270" s="39" t="s">
        <v>145</v>
      </c>
      <c r="E270" s="26" t="s">
        <v>133</v>
      </c>
      <c r="F270" s="6">
        <v>17.059999999999999</v>
      </c>
      <c r="G270" s="26">
        <f>AVERAGE(F270:F272)</f>
        <v>17.006666666666668</v>
      </c>
      <c r="H270" s="6"/>
      <c r="I270" s="6"/>
      <c r="J270" s="6"/>
      <c r="K270" s="8"/>
    </row>
    <row r="271" spans="1:11" x14ac:dyDescent="0.25">
      <c r="A271" s="34"/>
      <c r="B271" s="28"/>
      <c r="C271" s="9" t="s">
        <v>55</v>
      </c>
      <c r="D271" s="40" t="s">
        <v>146</v>
      </c>
      <c r="E271" s="28"/>
      <c r="F271" s="9">
        <v>16.89</v>
      </c>
      <c r="G271" s="28"/>
      <c r="H271" s="9"/>
      <c r="I271" s="9"/>
      <c r="J271" s="9"/>
      <c r="K271" s="11"/>
    </row>
    <row r="272" spans="1:11" x14ac:dyDescent="0.25">
      <c r="A272" s="34"/>
      <c r="B272" s="28"/>
      <c r="C272" s="9" t="s">
        <v>56</v>
      </c>
      <c r="D272" s="40" t="s">
        <v>146</v>
      </c>
      <c r="E272" s="28"/>
      <c r="F272" s="9">
        <v>17.07</v>
      </c>
      <c r="G272" s="28"/>
      <c r="H272" s="9"/>
      <c r="I272" s="9"/>
      <c r="J272" s="9"/>
      <c r="K272" s="11"/>
    </row>
    <row r="273" spans="1:11" x14ac:dyDescent="0.25">
      <c r="A273" s="34"/>
      <c r="B273" s="28"/>
      <c r="C273" s="9" t="s">
        <v>74</v>
      </c>
      <c r="D273" s="40" t="s">
        <v>54</v>
      </c>
      <c r="E273" s="28" t="s">
        <v>134</v>
      </c>
      <c r="F273" s="9">
        <v>16.760000000000002</v>
      </c>
      <c r="G273" s="28">
        <f>AVERAGE(F273:F275)</f>
        <v>16.690000000000001</v>
      </c>
      <c r="H273" s="9"/>
      <c r="I273" s="9"/>
      <c r="J273" s="9"/>
      <c r="K273" s="11"/>
    </row>
    <row r="274" spans="1:11" x14ac:dyDescent="0.25">
      <c r="A274" s="34"/>
      <c r="B274" s="28"/>
      <c r="C274" s="9" t="s">
        <v>75</v>
      </c>
      <c r="D274" s="40" t="s">
        <v>140</v>
      </c>
      <c r="E274" s="28"/>
      <c r="F274" s="9">
        <v>16.600000000000001</v>
      </c>
      <c r="G274" s="28"/>
      <c r="H274" s="9"/>
      <c r="I274" s="9"/>
      <c r="J274" s="9"/>
      <c r="K274" s="11"/>
    </row>
    <row r="275" spans="1:11" x14ac:dyDescent="0.25">
      <c r="A275" s="34"/>
      <c r="B275" s="28"/>
      <c r="C275" s="9" t="s">
        <v>76</v>
      </c>
      <c r="D275" s="40" t="s">
        <v>145</v>
      </c>
      <c r="E275" s="28"/>
      <c r="F275" s="9">
        <v>16.71</v>
      </c>
      <c r="G275" s="28"/>
      <c r="H275" s="9"/>
      <c r="I275" s="9"/>
      <c r="J275" s="9"/>
      <c r="K275" s="11"/>
    </row>
    <row r="276" spans="1:11" x14ac:dyDescent="0.25">
      <c r="A276" s="34"/>
      <c r="B276" s="28"/>
      <c r="C276" s="9" t="s">
        <v>112</v>
      </c>
      <c r="D276" s="40" t="s">
        <v>154</v>
      </c>
      <c r="E276" s="28" t="s">
        <v>133</v>
      </c>
      <c r="F276" s="9">
        <v>24.61</v>
      </c>
      <c r="G276" s="31"/>
      <c r="H276" s="9">
        <f>F276-G270</f>
        <v>7.6033333333333317</v>
      </c>
      <c r="I276" s="9">
        <f t="shared" ref="I276:I281" si="17">2^(-H276)*100</f>
        <v>0.51424324978267022</v>
      </c>
      <c r="J276" s="9">
        <f>GEOMEAN(I276:I278)</f>
        <v>0.48988765998057143</v>
      </c>
      <c r="K276" s="38">
        <f>J279/J276</f>
        <v>0.80478017243591005</v>
      </c>
    </row>
    <row r="277" spans="1:11" x14ac:dyDescent="0.25">
      <c r="A277" s="34"/>
      <c r="B277" s="28"/>
      <c r="C277" s="9" t="s">
        <v>113</v>
      </c>
      <c r="D277" s="40" t="s">
        <v>152</v>
      </c>
      <c r="E277" s="28"/>
      <c r="F277" s="9">
        <v>24.64</v>
      </c>
      <c r="G277" s="31"/>
      <c r="H277" s="9">
        <f>F277-G270</f>
        <v>7.6333333333333329</v>
      </c>
      <c r="I277" s="9">
        <f t="shared" si="17"/>
        <v>0.50366027673421099</v>
      </c>
      <c r="J277" s="9"/>
      <c r="K277" s="11"/>
    </row>
    <row r="278" spans="1:11" x14ac:dyDescent="0.25">
      <c r="A278" s="34"/>
      <c r="B278" s="28"/>
      <c r="C278" s="9" t="s">
        <v>114</v>
      </c>
      <c r="D278" s="40" t="s">
        <v>152</v>
      </c>
      <c r="E278" s="28"/>
      <c r="F278" s="9">
        <v>24.79</v>
      </c>
      <c r="G278" s="31"/>
      <c r="H278" s="9">
        <f>F278-G270</f>
        <v>7.7833333333333314</v>
      </c>
      <c r="I278" s="9">
        <f t="shared" si="17"/>
        <v>0.45392405740540692</v>
      </c>
      <c r="J278" s="9"/>
      <c r="K278" s="11"/>
    </row>
    <row r="279" spans="1:11" x14ac:dyDescent="0.25">
      <c r="A279" s="34"/>
      <c r="B279" s="28"/>
      <c r="C279" s="9" t="s">
        <v>115</v>
      </c>
      <c r="D279" s="40" t="s">
        <v>152</v>
      </c>
      <c r="E279" s="28" t="s">
        <v>134</v>
      </c>
      <c r="F279" s="9">
        <v>24.64</v>
      </c>
      <c r="G279" s="31"/>
      <c r="H279" s="9">
        <f>F279-G273</f>
        <v>7.9499999999999993</v>
      </c>
      <c r="I279" s="9">
        <f t="shared" si="17"/>
        <v>0.40440036087553838</v>
      </c>
      <c r="J279" s="9">
        <f>GEOMEAN(I279:I281)</f>
        <v>0.39425187547338875</v>
      </c>
      <c r="K279" s="11"/>
    </row>
    <row r="280" spans="1:11" x14ac:dyDescent="0.25">
      <c r="A280" s="34"/>
      <c r="B280" s="28"/>
      <c r="C280" s="9" t="s">
        <v>116</v>
      </c>
      <c r="D280" s="40" t="s">
        <v>152</v>
      </c>
      <c r="E280" s="28"/>
      <c r="F280" s="9">
        <v>24.67</v>
      </c>
      <c r="G280" s="31"/>
      <c r="H280" s="9">
        <f>F280-G273</f>
        <v>7.98</v>
      </c>
      <c r="I280" s="9">
        <f t="shared" si="17"/>
        <v>0.39607792179298013</v>
      </c>
      <c r="J280" s="9"/>
      <c r="K280" s="11"/>
    </row>
    <row r="281" spans="1:11" x14ac:dyDescent="0.25">
      <c r="A281" s="34"/>
      <c r="B281" s="30"/>
      <c r="C281" s="12" t="s">
        <v>117</v>
      </c>
      <c r="D281" s="41" t="s">
        <v>153</v>
      </c>
      <c r="E281" s="30"/>
      <c r="F281" s="12">
        <v>24.72</v>
      </c>
      <c r="G281" s="32"/>
      <c r="H281" s="12">
        <f>F281-G273</f>
        <v>8.0299999999999976</v>
      </c>
      <c r="I281" s="12">
        <f t="shared" si="17"/>
        <v>0.38258605374489413</v>
      </c>
      <c r="J281" s="12"/>
      <c r="K281" s="14"/>
    </row>
    <row r="282" spans="1:11" x14ac:dyDescent="0.25">
      <c r="A282" s="34"/>
      <c r="D282" s="33"/>
      <c r="G282" s="18"/>
    </row>
    <row r="283" spans="1:11" x14ac:dyDescent="0.25">
      <c r="A283" s="34"/>
      <c r="B283" s="26">
        <v>6</v>
      </c>
      <c r="C283" s="6" t="s">
        <v>52</v>
      </c>
      <c r="D283" s="39" t="s">
        <v>53</v>
      </c>
      <c r="E283" s="26" t="s">
        <v>133</v>
      </c>
      <c r="F283" s="6">
        <v>16.5</v>
      </c>
      <c r="G283" s="26">
        <f>AVERAGE(F283:F285)</f>
        <v>16.506666666666664</v>
      </c>
      <c r="H283" s="6"/>
      <c r="I283" s="6"/>
      <c r="J283" s="6"/>
      <c r="K283" s="8"/>
    </row>
    <row r="284" spans="1:11" x14ac:dyDescent="0.25">
      <c r="A284" s="34"/>
      <c r="B284" s="28"/>
      <c r="C284" s="9" t="s">
        <v>55</v>
      </c>
      <c r="D284" s="40" t="s">
        <v>53</v>
      </c>
      <c r="E284" s="28"/>
      <c r="F284" s="9">
        <v>16.47</v>
      </c>
      <c r="G284" s="28"/>
      <c r="H284" s="9"/>
      <c r="I284" s="9"/>
      <c r="J284" s="9"/>
      <c r="K284" s="11"/>
    </row>
    <row r="285" spans="1:11" x14ac:dyDescent="0.25">
      <c r="A285" s="34"/>
      <c r="B285" s="28"/>
      <c r="C285" s="9" t="s">
        <v>56</v>
      </c>
      <c r="D285" s="40" t="s">
        <v>53</v>
      </c>
      <c r="E285" s="28"/>
      <c r="F285" s="9">
        <v>16.55</v>
      </c>
      <c r="G285" s="28"/>
      <c r="H285" s="9"/>
      <c r="I285" s="9"/>
      <c r="J285" s="9"/>
      <c r="K285" s="11"/>
    </row>
    <row r="286" spans="1:11" x14ac:dyDescent="0.25">
      <c r="A286" s="34"/>
      <c r="B286" s="28"/>
      <c r="C286" s="9" t="s">
        <v>74</v>
      </c>
      <c r="D286" s="40" t="s">
        <v>145</v>
      </c>
      <c r="E286" s="28" t="s">
        <v>134</v>
      </c>
      <c r="F286" s="9">
        <v>16.510000000000002</v>
      </c>
      <c r="G286" s="28">
        <f>AVERAGE(F286:F288)</f>
        <v>16.47666666666667</v>
      </c>
      <c r="H286" s="9"/>
      <c r="I286" s="9"/>
      <c r="J286" s="9"/>
      <c r="K286" s="11"/>
    </row>
    <row r="287" spans="1:11" x14ac:dyDescent="0.25">
      <c r="A287" s="34"/>
      <c r="B287" s="28"/>
      <c r="C287" s="9" t="s">
        <v>75</v>
      </c>
      <c r="D287" s="40" t="s">
        <v>145</v>
      </c>
      <c r="E287" s="28"/>
      <c r="F287" s="9">
        <v>16.420000000000002</v>
      </c>
      <c r="G287" s="28"/>
      <c r="H287" s="9"/>
      <c r="I287" s="9"/>
      <c r="J287" s="9"/>
      <c r="K287" s="11"/>
    </row>
    <row r="288" spans="1:11" x14ac:dyDescent="0.25">
      <c r="A288" s="34"/>
      <c r="B288" s="28"/>
      <c r="C288" s="9" t="s">
        <v>76</v>
      </c>
      <c r="D288" s="40" t="s">
        <v>145</v>
      </c>
      <c r="E288" s="28"/>
      <c r="F288" s="9">
        <v>16.5</v>
      </c>
      <c r="G288" s="28"/>
      <c r="H288" s="9"/>
      <c r="I288" s="9"/>
      <c r="J288" s="9"/>
      <c r="K288" s="11"/>
    </row>
    <row r="289" spans="1:11" x14ac:dyDescent="0.25">
      <c r="A289" s="34"/>
      <c r="B289" s="28"/>
      <c r="C289" s="9" t="s">
        <v>94</v>
      </c>
      <c r="D289" s="40" t="s">
        <v>118</v>
      </c>
      <c r="E289" s="28" t="s">
        <v>133</v>
      </c>
      <c r="F289" s="9">
        <v>23.52</v>
      </c>
      <c r="G289" s="31"/>
      <c r="H289" s="9">
        <f>F289-G283</f>
        <v>7.0133333333333354</v>
      </c>
      <c r="I289" s="9">
        <f t="shared" ref="I289:I294" si="18">2^(-H289)*100</f>
        <v>0.77406297911345912</v>
      </c>
      <c r="J289" s="9">
        <f>GEOMEAN(I289:I291)</f>
        <v>0.74597000305501182</v>
      </c>
      <c r="K289" s="38">
        <f>J292/J289</f>
        <v>0.62850668726091674</v>
      </c>
    </row>
    <row r="290" spans="1:11" x14ac:dyDescent="0.25">
      <c r="A290" s="34"/>
      <c r="B290" s="28"/>
      <c r="C290" s="9" t="s">
        <v>96</v>
      </c>
      <c r="D290" s="40" t="s">
        <v>118</v>
      </c>
      <c r="E290" s="28"/>
      <c r="F290" s="9">
        <v>23.72</v>
      </c>
      <c r="G290" s="31"/>
      <c r="H290" s="9">
        <f>F290-G283</f>
        <v>7.2133333333333347</v>
      </c>
      <c r="I290" s="9">
        <f t="shared" si="18"/>
        <v>0.6738609624938986</v>
      </c>
      <c r="J290" s="9"/>
      <c r="K290" s="11"/>
    </row>
    <row r="291" spans="1:11" x14ac:dyDescent="0.25">
      <c r="A291" s="34"/>
      <c r="B291" s="28"/>
      <c r="C291" s="9" t="s">
        <v>97</v>
      </c>
      <c r="D291" s="40" t="s">
        <v>118</v>
      </c>
      <c r="E291" s="28"/>
      <c r="F291" s="9">
        <v>23.48</v>
      </c>
      <c r="G291" s="31"/>
      <c r="H291" s="9">
        <f>F291-G283</f>
        <v>6.9733333333333363</v>
      </c>
      <c r="I291" s="9">
        <f t="shared" si="18"/>
        <v>0.79582485152913285</v>
      </c>
      <c r="J291" s="9"/>
      <c r="K291" s="11"/>
    </row>
    <row r="292" spans="1:11" x14ac:dyDescent="0.25">
      <c r="A292" s="34"/>
      <c r="B292" s="28"/>
      <c r="C292" s="9" t="s">
        <v>106</v>
      </c>
      <c r="D292" s="40" t="s">
        <v>150</v>
      </c>
      <c r="E292" s="28" t="s">
        <v>134</v>
      </c>
      <c r="F292" s="9">
        <v>24.43</v>
      </c>
      <c r="G292" s="31"/>
      <c r="H292" s="9">
        <f>F292-G286</f>
        <v>7.9533333333333296</v>
      </c>
      <c r="I292" s="9">
        <f t="shared" si="18"/>
        <v>0.40346707623023037</v>
      </c>
      <c r="J292" s="9">
        <f>GEOMEAN(I292:I294)</f>
        <v>0.46884713541612144</v>
      </c>
      <c r="K292" s="11"/>
    </row>
    <row r="293" spans="1:11" x14ac:dyDescent="0.25">
      <c r="A293" s="34"/>
      <c r="B293" s="28"/>
      <c r="C293" s="9" t="s">
        <v>107</v>
      </c>
      <c r="D293" s="40" t="s">
        <v>152</v>
      </c>
      <c r="E293" s="28"/>
      <c r="F293" s="9">
        <v>24.09</v>
      </c>
      <c r="G293" s="31"/>
      <c r="H293" s="9">
        <f>F293-G286</f>
        <v>7.6133333333333297</v>
      </c>
      <c r="I293" s="9">
        <f t="shared" si="18"/>
        <v>0.51069111218832375</v>
      </c>
      <c r="J293" s="9"/>
      <c r="K293" s="11"/>
    </row>
    <row r="294" spans="1:11" x14ac:dyDescent="0.25">
      <c r="A294" s="34"/>
      <c r="B294" s="30"/>
      <c r="C294" s="12" t="s">
        <v>108</v>
      </c>
      <c r="D294" s="41" t="s">
        <v>152</v>
      </c>
      <c r="E294" s="30"/>
      <c r="F294" s="12">
        <v>24.12</v>
      </c>
      <c r="G294" s="32"/>
      <c r="H294" s="12">
        <f>F294-G286</f>
        <v>7.6433333333333309</v>
      </c>
      <c r="I294" s="12">
        <f t="shared" si="18"/>
        <v>0.50018124107448636</v>
      </c>
      <c r="J294" s="12"/>
      <c r="K294" s="14"/>
    </row>
    <row r="295" spans="1:11" x14ac:dyDescent="0.25">
      <c r="A295" s="34"/>
      <c r="D295" s="33"/>
      <c r="G295" s="18"/>
    </row>
    <row r="296" spans="1:11" x14ac:dyDescent="0.25">
      <c r="A296" s="34"/>
      <c r="B296" s="26">
        <v>7</v>
      </c>
      <c r="C296" s="6" t="s">
        <v>52</v>
      </c>
      <c r="D296" s="39" t="s">
        <v>53</v>
      </c>
      <c r="E296" s="26" t="s">
        <v>133</v>
      </c>
      <c r="F296" s="6">
        <v>16.71</v>
      </c>
      <c r="G296" s="26">
        <f>AVERAGE(F296:F298)</f>
        <v>16.606666666666666</v>
      </c>
      <c r="H296" s="6"/>
      <c r="I296" s="6"/>
      <c r="J296" s="6"/>
      <c r="K296" s="8"/>
    </row>
    <row r="297" spans="1:11" x14ac:dyDescent="0.25">
      <c r="A297" s="34"/>
      <c r="B297" s="28"/>
      <c r="C297" s="9" t="s">
        <v>55</v>
      </c>
      <c r="D297" s="40" t="s">
        <v>53</v>
      </c>
      <c r="E297" s="28"/>
      <c r="F297" s="9">
        <v>16.399999999999999</v>
      </c>
      <c r="G297" s="28"/>
      <c r="H297" s="9"/>
      <c r="I297" s="9"/>
      <c r="J297" s="9"/>
      <c r="K297" s="11"/>
    </row>
    <row r="298" spans="1:11" x14ac:dyDescent="0.25">
      <c r="A298" s="34"/>
      <c r="B298" s="28"/>
      <c r="C298" s="9" t="s">
        <v>56</v>
      </c>
      <c r="D298" s="40" t="s">
        <v>53</v>
      </c>
      <c r="E298" s="28"/>
      <c r="F298" s="9">
        <v>16.71</v>
      </c>
      <c r="G298" s="28"/>
      <c r="H298" s="9"/>
      <c r="I298" s="9"/>
      <c r="J298" s="9"/>
      <c r="K298" s="11"/>
    </row>
    <row r="299" spans="1:11" x14ac:dyDescent="0.25">
      <c r="A299" s="34"/>
      <c r="B299" s="28"/>
      <c r="C299" s="9" t="s">
        <v>74</v>
      </c>
      <c r="D299" s="40" t="s">
        <v>151</v>
      </c>
      <c r="E299" s="28" t="s">
        <v>134</v>
      </c>
      <c r="F299" s="9">
        <v>17.12</v>
      </c>
      <c r="G299" s="28">
        <f>AVERAGE(F299:F301)</f>
        <v>17.03</v>
      </c>
      <c r="H299" s="9"/>
      <c r="I299" s="9"/>
      <c r="J299" s="9"/>
      <c r="K299" s="11"/>
    </row>
    <row r="300" spans="1:11" x14ac:dyDescent="0.25">
      <c r="A300" s="34"/>
      <c r="B300" s="28"/>
      <c r="C300" s="9" t="s">
        <v>75</v>
      </c>
      <c r="D300" s="40" t="s">
        <v>151</v>
      </c>
      <c r="E300" s="28"/>
      <c r="F300" s="9">
        <v>16.96</v>
      </c>
      <c r="G300" s="28"/>
      <c r="H300" s="9"/>
      <c r="I300" s="9"/>
      <c r="J300" s="9"/>
      <c r="K300" s="11"/>
    </row>
    <row r="301" spans="1:11" x14ac:dyDescent="0.25">
      <c r="A301" s="34"/>
      <c r="B301" s="28"/>
      <c r="C301" s="9" t="s">
        <v>76</v>
      </c>
      <c r="D301" s="40" t="s">
        <v>145</v>
      </c>
      <c r="E301" s="28"/>
      <c r="F301" s="9">
        <v>17.010000000000002</v>
      </c>
      <c r="G301" s="28"/>
      <c r="H301" s="9"/>
      <c r="I301" s="9"/>
      <c r="J301" s="9"/>
      <c r="K301" s="11"/>
    </row>
    <row r="302" spans="1:11" x14ac:dyDescent="0.25">
      <c r="A302" s="34"/>
      <c r="B302" s="28"/>
      <c r="C302" s="9" t="s">
        <v>94</v>
      </c>
      <c r="D302" s="40" t="s">
        <v>118</v>
      </c>
      <c r="E302" s="28" t="s">
        <v>133</v>
      </c>
      <c r="F302" s="9">
        <v>23.54</v>
      </c>
      <c r="G302" s="9"/>
      <c r="H302" s="9">
        <f>F302-G296</f>
        <v>6.9333333333333336</v>
      </c>
      <c r="I302" s="9">
        <f t="shared" ref="I302:I307" si="19">2^(-H302)*100</f>
        <v>0.81819853345361448</v>
      </c>
      <c r="J302" s="9">
        <f>GEOMEAN(I303:I304)</f>
        <v>1.1293736342496963</v>
      </c>
      <c r="K302" s="38">
        <f>J305/J302</f>
        <v>0.4692189983355724</v>
      </c>
    </row>
    <row r="303" spans="1:11" x14ac:dyDescent="0.25">
      <c r="A303" s="34"/>
      <c r="B303" s="28"/>
      <c r="C303" s="9" t="s">
        <v>96</v>
      </c>
      <c r="D303" s="40" t="s">
        <v>118</v>
      </c>
      <c r="E303" s="28"/>
      <c r="F303" s="9">
        <v>23.13</v>
      </c>
      <c r="G303" s="9"/>
      <c r="H303" s="9">
        <f>F303-G296</f>
        <v>6.5233333333333334</v>
      </c>
      <c r="I303" s="9">
        <f t="shared" si="19"/>
        <v>1.087128784514388</v>
      </c>
      <c r="J303" s="9"/>
      <c r="K303" s="11"/>
    </row>
    <row r="304" spans="1:11" x14ac:dyDescent="0.25">
      <c r="A304" s="34"/>
      <c r="B304" s="28"/>
      <c r="C304" s="9" t="s">
        <v>97</v>
      </c>
      <c r="D304" s="40" t="s">
        <v>118</v>
      </c>
      <c r="E304" s="28"/>
      <c r="F304" s="9">
        <v>23.02</v>
      </c>
      <c r="G304" s="9"/>
      <c r="H304" s="9">
        <f>F304-G296</f>
        <v>6.413333333333334</v>
      </c>
      <c r="I304" s="9">
        <f t="shared" si="19"/>
        <v>1.1732600809646634</v>
      </c>
      <c r="J304" s="9"/>
      <c r="K304" s="11"/>
    </row>
    <row r="305" spans="1:11" x14ac:dyDescent="0.25">
      <c r="A305" s="34"/>
      <c r="B305" s="28"/>
      <c r="C305" s="9" t="s">
        <v>106</v>
      </c>
      <c r="D305" s="40" t="s">
        <v>152</v>
      </c>
      <c r="E305" s="28" t="s">
        <v>134</v>
      </c>
      <c r="F305" s="9">
        <v>24.64</v>
      </c>
      <c r="G305" s="9"/>
      <c r="H305" s="9">
        <f>F305-G299</f>
        <v>7.6099999999999994</v>
      </c>
      <c r="I305" s="9">
        <f t="shared" si="19"/>
        <v>0.51187242338217365</v>
      </c>
      <c r="J305" s="9">
        <f>GEOMEAN(I305:I306)</f>
        <v>0.52992356540924757</v>
      </c>
      <c r="K305" s="11"/>
    </row>
    <row r="306" spans="1:11" x14ac:dyDescent="0.25">
      <c r="A306" s="34"/>
      <c r="B306" s="28"/>
      <c r="C306" s="9" t="s">
        <v>107</v>
      </c>
      <c r="D306" s="40" t="s">
        <v>152</v>
      </c>
      <c r="E306" s="28"/>
      <c r="F306" s="9">
        <v>24.54</v>
      </c>
      <c r="G306" s="9"/>
      <c r="H306" s="9">
        <f>F306-G299</f>
        <v>7.509999999999998</v>
      </c>
      <c r="I306" s="9">
        <f t="shared" si="19"/>
        <v>0.5486112795851561</v>
      </c>
      <c r="J306" s="9"/>
      <c r="K306" s="11"/>
    </row>
    <row r="307" spans="1:11" x14ac:dyDescent="0.25">
      <c r="A307" s="35"/>
      <c r="B307" s="30"/>
      <c r="C307" s="12" t="s">
        <v>108</v>
      </c>
      <c r="D307" s="41" t="s">
        <v>152</v>
      </c>
      <c r="E307" s="30"/>
      <c r="F307" s="12">
        <v>24.78</v>
      </c>
      <c r="G307" s="12"/>
      <c r="H307" s="12">
        <f>F307-G299</f>
        <v>7.75</v>
      </c>
      <c r="I307" s="12">
        <f t="shared" si="19"/>
        <v>0.4645340292979378</v>
      </c>
      <c r="J307" s="12"/>
      <c r="K307" s="14"/>
    </row>
    <row r="325" spans="12:12" x14ac:dyDescent="0.25">
      <c r="L325" s="18"/>
    </row>
    <row r="326" spans="12:12" x14ac:dyDescent="0.25">
      <c r="L326" s="18"/>
    </row>
    <row r="327" spans="12:12" x14ac:dyDescent="0.25">
      <c r="L327" s="18"/>
    </row>
  </sheetData>
  <mergeCells count="164">
    <mergeCell ref="E289:E291"/>
    <mergeCell ref="E292:E294"/>
    <mergeCell ref="E296:E298"/>
    <mergeCell ref="E299:E301"/>
    <mergeCell ref="E302:E304"/>
    <mergeCell ref="E305:E307"/>
    <mergeCell ref="E270:E272"/>
    <mergeCell ref="E273:E275"/>
    <mergeCell ref="E276:E278"/>
    <mergeCell ref="E279:E281"/>
    <mergeCell ref="E283:E285"/>
    <mergeCell ref="E286:E288"/>
    <mergeCell ref="E250:E252"/>
    <mergeCell ref="E253:E255"/>
    <mergeCell ref="E257:E259"/>
    <mergeCell ref="E260:E262"/>
    <mergeCell ref="E263:E265"/>
    <mergeCell ref="E266:E268"/>
    <mergeCell ref="E231:E233"/>
    <mergeCell ref="E234:E236"/>
    <mergeCell ref="E237:E239"/>
    <mergeCell ref="E240:E242"/>
    <mergeCell ref="E244:E246"/>
    <mergeCell ref="E247:E249"/>
    <mergeCell ref="E208:E210"/>
    <mergeCell ref="E211:E213"/>
    <mergeCell ref="E218:E220"/>
    <mergeCell ref="E221:E223"/>
    <mergeCell ref="E224:E226"/>
    <mergeCell ref="E227:E229"/>
    <mergeCell ref="E189:E191"/>
    <mergeCell ref="E192:E194"/>
    <mergeCell ref="E195:E197"/>
    <mergeCell ref="E198:E200"/>
    <mergeCell ref="E202:E204"/>
    <mergeCell ref="E205:E207"/>
    <mergeCell ref="E169:E171"/>
    <mergeCell ref="E172:E174"/>
    <mergeCell ref="E176:E178"/>
    <mergeCell ref="E179:E181"/>
    <mergeCell ref="E182:E184"/>
    <mergeCell ref="E185:E187"/>
    <mergeCell ref="E150:E152"/>
    <mergeCell ref="E153:E155"/>
    <mergeCell ref="E156:E158"/>
    <mergeCell ref="E159:E161"/>
    <mergeCell ref="E163:E165"/>
    <mergeCell ref="E166:E168"/>
    <mergeCell ref="E130:E132"/>
    <mergeCell ref="E133:E135"/>
    <mergeCell ref="E137:E139"/>
    <mergeCell ref="E140:E142"/>
    <mergeCell ref="E143:E145"/>
    <mergeCell ref="E146:E148"/>
    <mergeCell ref="E111:E113"/>
    <mergeCell ref="E114:E116"/>
    <mergeCell ref="E117:E119"/>
    <mergeCell ref="E120:E122"/>
    <mergeCell ref="E124:E126"/>
    <mergeCell ref="E127:E129"/>
    <mergeCell ref="B189:B200"/>
    <mergeCell ref="B202:B213"/>
    <mergeCell ref="A218:A307"/>
    <mergeCell ref="B218:B229"/>
    <mergeCell ref="B231:B242"/>
    <mergeCell ref="B244:B255"/>
    <mergeCell ref="B257:B268"/>
    <mergeCell ref="B270:B281"/>
    <mergeCell ref="B283:B294"/>
    <mergeCell ref="B296:B307"/>
    <mergeCell ref="B17:B28"/>
    <mergeCell ref="B4:B15"/>
    <mergeCell ref="A98:A213"/>
    <mergeCell ref="B98:B109"/>
    <mergeCell ref="B111:B122"/>
    <mergeCell ref="B124:B135"/>
    <mergeCell ref="B137:B148"/>
    <mergeCell ref="B150:B161"/>
    <mergeCell ref="B163:B174"/>
    <mergeCell ref="B176:B187"/>
    <mergeCell ref="E82:E84"/>
    <mergeCell ref="E85:E87"/>
    <mergeCell ref="E88:E90"/>
    <mergeCell ref="E91:E93"/>
    <mergeCell ref="A4:A93"/>
    <mergeCell ref="B82:B93"/>
    <mergeCell ref="B69:B80"/>
    <mergeCell ref="B56:B67"/>
    <mergeCell ref="B43:B54"/>
    <mergeCell ref="B30:B41"/>
    <mergeCell ref="E62:E64"/>
    <mergeCell ref="E65:E67"/>
    <mergeCell ref="E69:E71"/>
    <mergeCell ref="E72:E74"/>
    <mergeCell ref="E75:E77"/>
    <mergeCell ref="E78:E80"/>
    <mergeCell ref="E43:E45"/>
    <mergeCell ref="E46:E48"/>
    <mergeCell ref="E49:E51"/>
    <mergeCell ref="E52:E54"/>
    <mergeCell ref="E56:E58"/>
    <mergeCell ref="E59:E61"/>
    <mergeCell ref="E23:E25"/>
    <mergeCell ref="E26:E28"/>
    <mergeCell ref="E30:E32"/>
    <mergeCell ref="E33:E35"/>
    <mergeCell ref="E36:E38"/>
    <mergeCell ref="E39:E41"/>
    <mergeCell ref="G124:G126"/>
    <mergeCell ref="G127:G129"/>
    <mergeCell ref="G111:G113"/>
    <mergeCell ref="G114:G116"/>
    <mergeCell ref="E98:E100"/>
    <mergeCell ref="G98:G100"/>
    <mergeCell ref="E101:E103"/>
    <mergeCell ref="G101:G103"/>
    <mergeCell ref="E104:E106"/>
    <mergeCell ref="E107:E109"/>
    <mergeCell ref="G192:G194"/>
    <mergeCell ref="G163:G165"/>
    <mergeCell ref="G166:G168"/>
    <mergeCell ref="G150:G152"/>
    <mergeCell ref="G153:G155"/>
    <mergeCell ref="G137:G139"/>
    <mergeCell ref="G140:G142"/>
    <mergeCell ref="G202:G204"/>
    <mergeCell ref="G205:G207"/>
    <mergeCell ref="G176:G178"/>
    <mergeCell ref="G179:G181"/>
    <mergeCell ref="G189:G191"/>
    <mergeCell ref="G296:G298"/>
    <mergeCell ref="G299:G301"/>
    <mergeCell ref="G257:G259"/>
    <mergeCell ref="G260:G262"/>
    <mergeCell ref="G270:G272"/>
    <mergeCell ref="G273:G275"/>
    <mergeCell ref="G283:G285"/>
    <mergeCell ref="G286:G288"/>
    <mergeCell ref="G218:G220"/>
    <mergeCell ref="G221:G223"/>
    <mergeCell ref="G231:G233"/>
    <mergeCell ref="G234:G236"/>
    <mergeCell ref="G244:G246"/>
    <mergeCell ref="G247:G249"/>
    <mergeCell ref="E4:E6"/>
    <mergeCell ref="E7:E9"/>
    <mergeCell ref="G56:G58"/>
    <mergeCell ref="G59:G61"/>
    <mergeCell ref="G82:G84"/>
    <mergeCell ref="G85:G87"/>
    <mergeCell ref="E10:E12"/>
    <mergeCell ref="E13:E15"/>
    <mergeCell ref="E17:E19"/>
    <mergeCell ref="E20:E22"/>
    <mergeCell ref="G43:G45"/>
    <mergeCell ref="G46:G48"/>
    <mergeCell ref="G69:G71"/>
    <mergeCell ref="G72:G74"/>
    <mergeCell ref="G4:G6"/>
    <mergeCell ref="G7:G9"/>
    <mergeCell ref="G17:G19"/>
    <mergeCell ref="G20:G22"/>
    <mergeCell ref="G30:G32"/>
    <mergeCell ref="G33:G35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Fig5H and I</vt:lpstr>
      <vt:lpstr>Fig5J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ana.brandao</dc:creator>
  <cp:lastModifiedBy>Ana Sofia Brandao</cp:lastModifiedBy>
  <dcterms:created xsi:type="dcterms:W3CDTF">2022-02-09T17:43:08Z</dcterms:created>
  <dcterms:modified xsi:type="dcterms:W3CDTF">2022-02-13T21:26:30Z</dcterms:modified>
</cp:coreProperties>
</file>