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munlpt-my.sharepoint.com/personal/ana_brandao_fcm_unl_pt/Documents/Paper MetaFinRepair/Paper MetaFinRepair_Elife/Raw data/"/>
    </mc:Choice>
  </mc:AlternateContent>
  <xr:revisionPtr revIDLastSave="21" documentId="8_{253C95DC-83AB-4DA2-A2A7-6133BDD0D98C}" xr6:coauthVersionLast="47" xr6:coauthVersionMax="47" xr10:uidLastSave="{823FAAE1-5707-402E-AD3C-CF5E98271C6D}"/>
  <bookViews>
    <workbookView minimized="1" xWindow="2655" yWindow="1980" windowWidth="15795" windowHeight="11235" xr2:uid="{0CE8CB4A-EAEC-4DE1-8FC2-DBF5775FDDFB}"/>
  </bookViews>
  <sheets>
    <sheet name="Figure 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6" i="1" l="1"/>
  <c r="O76" i="1"/>
  <c r="N76" i="1"/>
  <c r="J76" i="1"/>
  <c r="H76" i="1"/>
  <c r="E76" i="1"/>
  <c r="Q76" i="1" s="1"/>
  <c r="R75" i="1"/>
  <c r="O75" i="1"/>
  <c r="N75" i="1"/>
  <c r="J75" i="1"/>
  <c r="I75" i="1"/>
  <c r="H75" i="1"/>
  <c r="G75" i="1"/>
  <c r="E75" i="1"/>
  <c r="Q75" i="1" s="1"/>
  <c r="R74" i="1"/>
  <c r="O74" i="1"/>
  <c r="N74" i="1"/>
  <c r="J74" i="1"/>
  <c r="H74" i="1"/>
  <c r="E74" i="1"/>
  <c r="G74" i="1" s="1"/>
  <c r="R73" i="1"/>
  <c r="O73" i="1"/>
  <c r="N73" i="1"/>
  <c r="J73" i="1"/>
  <c r="H73" i="1"/>
  <c r="E73" i="1"/>
  <c r="Q73" i="1" s="1"/>
  <c r="R72" i="1"/>
  <c r="O72" i="1"/>
  <c r="N72" i="1"/>
  <c r="J72" i="1"/>
  <c r="H72" i="1"/>
  <c r="E72" i="1"/>
  <c r="Q72" i="1" s="1"/>
  <c r="R71" i="1"/>
  <c r="O71" i="1"/>
  <c r="N71" i="1"/>
  <c r="J71" i="1"/>
  <c r="H71" i="1"/>
  <c r="G71" i="1"/>
  <c r="E71" i="1"/>
  <c r="Q71" i="1" s="1"/>
  <c r="R69" i="1"/>
  <c r="O69" i="1"/>
  <c r="N69" i="1"/>
  <c r="J69" i="1"/>
  <c r="H69" i="1"/>
  <c r="E69" i="1"/>
  <c r="G69" i="1" s="1"/>
  <c r="R68" i="1"/>
  <c r="O68" i="1"/>
  <c r="N68" i="1"/>
  <c r="J68" i="1"/>
  <c r="H68" i="1"/>
  <c r="E68" i="1"/>
  <c r="Q68" i="1" s="1"/>
  <c r="R67" i="1"/>
  <c r="O67" i="1"/>
  <c r="N67" i="1"/>
  <c r="J67" i="1"/>
  <c r="H67" i="1"/>
  <c r="E67" i="1"/>
  <c r="Q67" i="1" s="1"/>
  <c r="R66" i="1"/>
  <c r="Q66" i="1"/>
  <c r="O66" i="1"/>
  <c r="N66" i="1"/>
  <c r="J66" i="1"/>
  <c r="I66" i="1"/>
  <c r="H66" i="1"/>
  <c r="G66" i="1"/>
  <c r="R65" i="1"/>
  <c r="Q65" i="1"/>
  <c r="O65" i="1"/>
  <c r="N65" i="1"/>
  <c r="J65" i="1"/>
  <c r="I65" i="1"/>
  <c r="H65" i="1"/>
  <c r="G65" i="1"/>
  <c r="R63" i="1"/>
  <c r="Q63" i="1"/>
  <c r="O63" i="1"/>
  <c r="N63" i="1"/>
  <c r="J63" i="1"/>
  <c r="I63" i="1"/>
  <c r="H63" i="1"/>
  <c r="E63" i="1"/>
  <c r="G63" i="1" s="1"/>
  <c r="R62" i="1"/>
  <c r="O62" i="1"/>
  <c r="N62" i="1"/>
  <c r="J62" i="1"/>
  <c r="H62" i="1"/>
  <c r="E62" i="1"/>
  <c r="G62" i="1" s="1"/>
  <c r="R61" i="1"/>
  <c r="O61" i="1"/>
  <c r="N61" i="1"/>
  <c r="J61" i="1"/>
  <c r="H61" i="1"/>
  <c r="E61" i="1"/>
  <c r="Q61" i="1" s="1"/>
  <c r="R60" i="1"/>
  <c r="O60" i="1"/>
  <c r="N60" i="1"/>
  <c r="J60" i="1"/>
  <c r="H60" i="1"/>
  <c r="E60" i="1"/>
  <c r="Q60" i="1" s="1"/>
  <c r="R59" i="1"/>
  <c r="Q59" i="1"/>
  <c r="O59" i="1"/>
  <c r="N59" i="1"/>
  <c r="J59" i="1"/>
  <c r="I59" i="1"/>
  <c r="H59" i="1"/>
  <c r="G59" i="1"/>
  <c r="R58" i="1"/>
  <c r="Q58" i="1"/>
  <c r="O58" i="1"/>
  <c r="N58" i="1"/>
  <c r="J58" i="1"/>
  <c r="I58" i="1"/>
  <c r="H58" i="1"/>
  <c r="G58" i="1"/>
  <c r="R56" i="1"/>
  <c r="O56" i="1"/>
  <c r="N56" i="1"/>
  <c r="J56" i="1"/>
  <c r="H56" i="1"/>
  <c r="G56" i="1"/>
  <c r="E56" i="1"/>
  <c r="Q56" i="1" s="1"/>
  <c r="R55" i="1"/>
  <c r="O55" i="1"/>
  <c r="N55" i="1"/>
  <c r="J55" i="1"/>
  <c r="H55" i="1"/>
  <c r="E55" i="1"/>
  <c r="G55" i="1" s="1"/>
  <c r="R54" i="1"/>
  <c r="O54" i="1"/>
  <c r="N54" i="1"/>
  <c r="J54" i="1"/>
  <c r="H54" i="1"/>
  <c r="E54" i="1"/>
  <c r="Q54" i="1" s="1"/>
  <c r="R53" i="1"/>
  <c r="O53" i="1"/>
  <c r="N53" i="1"/>
  <c r="J53" i="1"/>
  <c r="H53" i="1"/>
  <c r="E53" i="1"/>
  <c r="Q53" i="1" s="1"/>
  <c r="R52" i="1"/>
  <c r="Q52" i="1"/>
  <c r="O52" i="1"/>
  <c r="N52" i="1"/>
  <c r="J52" i="1"/>
  <c r="I52" i="1"/>
  <c r="H52" i="1"/>
  <c r="E52" i="1"/>
  <c r="G52" i="1" s="1"/>
  <c r="R50" i="1"/>
  <c r="O50" i="1"/>
  <c r="N50" i="1"/>
  <c r="J50" i="1"/>
  <c r="H50" i="1"/>
  <c r="E50" i="1"/>
  <c r="G50" i="1" s="1"/>
  <c r="R49" i="1"/>
  <c r="O49" i="1"/>
  <c r="N49" i="1"/>
  <c r="J49" i="1"/>
  <c r="H49" i="1"/>
  <c r="E49" i="1"/>
  <c r="Q49" i="1" s="1"/>
  <c r="R48" i="1"/>
  <c r="O48" i="1"/>
  <c r="N48" i="1"/>
  <c r="J48" i="1"/>
  <c r="H48" i="1"/>
  <c r="E48" i="1"/>
  <c r="Q48" i="1" s="1"/>
  <c r="R47" i="1"/>
  <c r="O47" i="1"/>
  <c r="N47" i="1"/>
  <c r="J47" i="1"/>
  <c r="H47" i="1"/>
  <c r="G47" i="1"/>
  <c r="E47" i="1"/>
  <c r="Q47" i="1" s="1"/>
  <c r="R46" i="1"/>
  <c r="O46" i="1"/>
  <c r="N46" i="1"/>
  <c r="J46" i="1"/>
  <c r="H46" i="1"/>
  <c r="E46" i="1"/>
  <c r="G46" i="1" s="1"/>
  <c r="N6" i="1"/>
  <c r="R39" i="1"/>
  <c r="O39" i="1"/>
  <c r="N39" i="1"/>
  <c r="J39" i="1"/>
  <c r="H39" i="1"/>
  <c r="E39" i="1"/>
  <c r="Q39" i="1" s="1"/>
  <c r="R38" i="1"/>
  <c r="Q38" i="1"/>
  <c r="O38" i="1"/>
  <c r="N38" i="1"/>
  <c r="J38" i="1"/>
  <c r="I38" i="1"/>
  <c r="H38" i="1"/>
  <c r="E38" i="1"/>
  <c r="G38" i="1" s="1"/>
  <c r="R37" i="1"/>
  <c r="O37" i="1"/>
  <c r="N37" i="1"/>
  <c r="J37" i="1"/>
  <c r="H37" i="1"/>
  <c r="E37" i="1"/>
  <c r="G37" i="1" s="1"/>
  <c r="R36" i="1"/>
  <c r="O36" i="1"/>
  <c r="N36" i="1"/>
  <c r="J36" i="1"/>
  <c r="H36" i="1"/>
  <c r="E36" i="1"/>
  <c r="Q36" i="1" s="1"/>
  <c r="R35" i="1"/>
  <c r="O35" i="1"/>
  <c r="N35" i="1"/>
  <c r="J35" i="1"/>
  <c r="H35" i="1"/>
  <c r="E35" i="1"/>
  <c r="Q35" i="1" s="1"/>
  <c r="R32" i="1"/>
  <c r="O32" i="1"/>
  <c r="N32" i="1"/>
  <c r="J32" i="1"/>
  <c r="H32" i="1"/>
  <c r="E32" i="1"/>
  <c r="Q32" i="1" s="1"/>
  <c r="R31" i="1"/>
  <c r="O31" i="1"/>
  <c r="N31" i="1"/>
  <c r="J31" i="1"/>
  <c r="H31" i="1"/>
  <c r="E31" i="1"/>
  <c r="G31" i="1" s="1"/>
  <c r="R30" i="1"/>
  <c r="O30" i="1"/>
  <c r="N30" i="1"/>
  <c r="J30" i="1"/>
  <c r="H30" i="1"/>
  <c r="E30" i="1"/>
  <c r="Q30" i="1" s="1"/>
  <c r="R29" i="1"/>
  <c r="O29" i="1"/>
  <c r="N29" i="1"/>
  <c r="J29" i="1"/>
  <c r="H29" i="1"/>
  <c r="E29" i="1"/>
  <c r="Q29" i="1" s="1"/>
  <c r="R27" i="1"/>
  <c r="O27" i="1"/>
  <c r="N27" i="1"/>
  <c r="J27" i="1"/>
  <c r="H27" i="1"/>
  <c r="E27" i="1"/>
  <c r="Q27" i="1" s="1"/>
  <c r="R26" i="1"/>
  <c r="O26" i="1"/>
  <c r="N26" i="1"/>
  <c r="J26" i="1"/>
  <c r="H26" i="1"/>
  <c r="E26" i="1"/>
  <c r="G26" i="1" s="1"/>
  <c r="R25" i="1"/>
  <c r="O25" i="1"/>
  <c r="N25" i="1"/>
  <c r="J25" i="1"/>
  <c r="H25" i="1"/>
  <c r="E25" i="1"/>
  <c r="Q25" i="1" s="1"/>
  <c r="R24" i="1"/>
  <c r="O24" i="1"/>
  <c r="N24" i="1"/>
  <c r="J24" i="1"/>
  <c r="H24" i="1"/>
  <c r="E24" i="1"/>
  <c r="Q24" i="1" s="1"/>
  <c r="R22" i="1"/>
  <c r="O22" i="1"/>
  <c r="N22" i="1"/>
  <c r="J22" i="1"/>
  <c r="H22" i="1"/>
  <c r="E22" i="1"/>
  <c r="G22" i="1" s="1"/>
  <c r="R21" i="1"/>
  <c r="O21" i="1"/>
  <c r="N21" i="1"/>
  <c r="J21" i="1"/>
  <c r="H21" i="1"/>
  <c r="E21" i="1"/>
  <c r="G21" i="1" s="1"/>
  <c r="R20" i="1"/>
  <c r="O20" i="1"/>
  <c r="N20" i="1"/>
  <c r="J20" i="1"/>
  <c r="H20" i="1"/>
  <c r="E20" i="1"/>
  <c r="Q20" i="1" s="1"/>
  <c r="R19" i="1"/>
  <c r="O19" i="1"/>
  <c r="N19" i="1"/>
  <c r="J19" i="1"/>
  <c r="H19" i="1"/>
  <c r="E19" i="1"/>
  <c r="Q19" i="1" s="1"/>
  <c r="R18" i="1"/>
  <c r="O18" i="1"/>
  <c r="N18" i="1"/>
  <c r="J18" i="1"/>
  <c r="H18" i="1"/>
  <c r="E18" i="1"/>
  <c r="G18" i="1" s="1"/>
  <c r="R16" i="1"/>
  <c r="O16" i="1"/>
  <c r="N16" i="1"/>
  <c r="J16" i="1"/>
  <c r="H16" i="1"/>
  <c r="E16" i="1"/>
  <c r="G16" i="1" s="1"/>
  <c r="R15" i="1"/>
  <c r="O15" i="1"/>
  <c r="N15" i="1"/>
  <c r="J15" i="1"/>
  <c r="H15" i="1"/>
  <c r="E15" i="1"/>
  <c r="Q15" i="1" s="1"/>
  <c r="R14" i="1"/>
  <c r="O14" i="1"/>
  <c r="N14" i="1"/>
  <c r="J14" i="1"/>
  <c r="H14" i="1"/>
  <c r="E14" i="1"/>
  <c r="Q14" i="1" s="1"/>
  <c r="R13" i="1"/>
  <c r="O13" i="1"/>
  <c r="N13" i="1"/>
  <c r="J13" i="1"/>
  <c r="H13" i="1"/>
  <c r="E13" i="1"/>
  <c r="G13" i="1" s="1"/>
  <c r="R12" i="1"/>
  <c r="O12" i="1"/>
  <c r="N12" i="1"/>
  <c r="J12" i="1"/>
  <c r="H12" i="1"/>
  <c r="E12" i="1"/>
  <c r="G12" i="1" s="1"/>
  <c r="R10" i="1"/>
  <c r="O10" i="1"/>
  <c r="N10" i="1"/>
  <c r="J10" i="1"/>
  <c r="H10" i="1"/>
  <c r="E10" i="1"/>
  <c r="Q10" i="1" s="1"/>
  <c r="R9" i="1"/>
  <c r="O9" i="1"/>
  <c r="N9" i="1"/>
  <c r="J9" i="1"/>
  <c r="H9" i="1"/>
  <c r="G9" i="1"/>
  <c r="E9" i="1"/>
  <c r="Q9" i="1" s="1"/>
  <c r="R8" i="1"/>
  <c r="O8" i="1"/>
  <c r="N8" i="1"/>
  <c r="J8" i="1"/>
  <c r="H8" i="1"/>
  <c r="E8" i="1"/>
  <c r="G8" i="1" s="1"/>
  <c r="R7" i="1"/>
  <c r="O7" i="1"/>
  <c r="N7" i="1"/>
  <c r="J7" i="1"/>
  <c r="H7" i="1"/>
  <c r="E7" i="1"/>
  <c r="G7" i="1" s="1"/>
  <c r="Q6" i="1"/>
  <c r="O6" i="1"/>
  <c r="I6" i="1"/>
  <c r="G6" i="1"/>
  <c r="F6" i="1"/>
  <c r="R6" i="1" s="1"/>
  <c r="G49" i="1" l="1"/>
  <c r="G61" i="1"/>
  <c r="G73" i="1"/>
  <c r="I73" i="1"/>
  <c r="I7" i="1"/>
  <c r="Q7" i="1"/>
  <c r="I8" i="1"/>
  <c r="Q8" i="1"/>
  <c r="I49" i="1"/>
  <c r="G54" i="1"/>
  <c r="I61" i="1"/>
  <c r="G68" i="1"/>
  <c r="I47" i="1"/>
  <c r="I56" i="1"/>
  <c r="I71" i="1"/>
  <c r="I54" i="1"/>
  <c r="I68" i="1"/>
  <c r="I46" i="1"/>
  <c r="Q46" i="1"/>
  <c r="G48" i="1"/>
  <c r="I50" i="1"/>
  <c r="Q50" i="1"/>
  <c r="G53" i="1"/>
  <c r="I55" i="1"/>
  <c r="Q55" i="1"/>
  <c r="G60" i="1"/>
  <c r="I62" i="1"/>
  <c r="Q62" i="1"/>
  <c r="G67" i="1"/>
  <c r="I69" i="1"/>
  <c r="Q69" i="1"/>
  <c r="G72" i="1"/>
  <c r="I74" i="1"/>
  <c r="Q74" i="1"/>
  <c r="G76" i="1"/>
  <c r="I48" i="1"/>
  <c r="I53" i="1"/>
  <c r="I60" i="1"/>
  <c r="I67" i="1"/>
  <c r="I72" i="1"/>
  <c r="I76" i="1"/>
  <c r="I21" i="1"/>
  <c r="Q21" i="1"/>
  <c r="I22" i="1"/>
  <c r="Q22" i="1"/>
  <c r="I26" i="1"/>
  <c r="Q26" i="1"/>
  <c r="G27" i="1"/>
  <c r="I27" i="1"/>
  <c r="I37" i="1"/>
  <c r="Q37" i="1"/>
  <c r="G14" i="1"/>
  <c r="G29" i="1"/>
  <c r="Q12" i="1"/>
  <c r="I13" i="1"/>
  <c r="Q13" i="1"/>
  <c r="G19" i="1"/>
  <c r="G32" i="1"/>
  <c r="I16" i="1"/>
  <c r="Q16" i="1"/>
  <c r="I18" i="1"/>
  <c r="Q18" i="1"/>
  <c r="G24" i="1"/>
  <c r="I31" i="1"/>
  <c r="Q31" i="1"/>
  <c r="G35" i="1"/>
  <c r="I32" i="1"/>
  <c r="G39" i="1"/>
  <c r="I12" i="1"/>
  <c r="J6" i="1"/>
  <c r="G20" i="1"/>
  <c r="H6" i="1"/>
  <c r="I9" i="1"/>
  <c r="I14" i="1"/>
  <c r="I19" i="1"/>
  <c r="I24" i="1"/>
  <c r="I29" i="1"/>
  <c r="I35" i="1"/>
  <c r="I39" i="1"/>
  <c r="G10" i="1"/>
  <c r="G15" i="1"/>
  <c r="G25" i="1"/>
  <c r="G30" i="1"/>
  <c r="G36" i="1"/>
  <c r="I10" i="1"/>
  <c r="I15" i="1"/>
  <c r="I20" i="1"/>
  <c r="I25" i="1"/>
  <c r="I30" i="1"/>
  <c r="I36" i="1"/>
</calcChain>
</file>

<file path=xl/sharedStrings.xml><?xml version="1.0" encoding="utf-8"?>
<sst xmlns="http://schemas.openxmlformats.org/spreadsheetml/2006/main" count="110" uniqueCount="63">
  <si>
    <t>Control (PBS1x condition)</t>
  </si>
  <si>
    <t>Fig 6F PBS1x 0-36hpa column</t>
  </si>
  <si>
    <t>Fig 6E PBS1x 0-36hpa column</t>
  </si>
  <si>
    <t>Fig 6G PBS1x 0-36hpa column</t>
  </si>
  <si>
    <t>Fig 6J PBS1x 0-36hpa columns</t>
  </si>
  <si>
    <t>Fig 6K PBS+P3:Q441x 0-36hpa columns</t>
  </si>
  <si>
    <t>Number of fish</t>
  </si>
  <si>
    <t>Fin Cryosection Internal reference (File name)</t>
  </si>
  <si>
    <t>total area blastema</t>
  </si>
  <si>
    <t>total number of OB (runx+osx+ and runx2+osx-)</t>
  </si>
  <si>
    <t>number of runx2+osx+</t>
  </si>
  <si>
    <t>number of runx2+osx-</t>
  </si>
  <si>
    <t>runx2+osx+ per 100um2</t>
  </si>
  <si>
    <t>runx2+osx- 100um2</t>
  </si>
  <si>
    <t>runx2+osx+ %</t>
  </si>
  <si>
    <t>runx2+osx- %</t>
  </si>
  <si>
    <t>number of runx2+osx+ EdU +</t>
  </si>
  <si>
    <t>number of runx2+osx- EdU +</t>
  </si>
  <si>
    <t>total number of runx2+osx+ EdU + per 100um2</t>
  </si>
  <si>
    <t>total number of runx2+osx- EdU + per 100um2</t>
  </si>
  <si>
    <t xml:space="preserve">% of runx+Osx+edu+ in total runx2+osx+ population </t>
  </si>
  <si>
    <t>% of Runx2+Osx-edu+ in total runx2+osx+ population</t>
  </si>
  <si>
    <t>HC#169_20</t>
  </si>
  <si>
    <t xml:space="preserve">48hpa OxsCherry568 Runx2Cy5 EdU488 PBS1x 40x 0.6 zoom c </t>
  </si>
  <si>
    <t xml:space="preserve">48hpa OxsCherry568 Runx2Cy5 EdU488 PBS1x 40x 0.6 zoom d </t>
  </si>
  <si>
    <t xml:space="preserve">48hpa OxsCherry568 Runx2Cy5 EdU488 PBS1x 40x 0.6 zoom e </t>
  </si>
  <si>
    <t>48hpa OxsCherry568 Runx2Cy5 EdU488 PBS1x 40x 0.6 zoom a</t>
  </si>
  <si>
    <t>48hpa OxsCherry568 Runx2Cy5 EdU488 PBS1x 40x 0.6 zoom b</t>
  </si>
  <si>
    <t>HC#847_19</t>
  </si>
  <si>
    <t>48hpa OxsCherry568 Runx2Cy5 EdU488 PBS1x 40x 0.6 zoom C</t>
  </si>
  <si>
    <t>HC#848_19</t>
  </si>
  <si>
    <t>48hpa OxsCherry568 Runx2Cy5 EdU488 PBS1x 40x 0.6 zoom a1</t>
  </si>
  <si>
    <t xml:space="preserve">48hpa OxsCherry568 Runx2Cy5 EdU488 PBS1x 40x 0.6 zoom b </t>
  </si>
  <si>
    <t>48hpa OxsCherry568 Runx2Cy5 EdU488 PBS1x 40x 0.6 zoom c</t>
  </si>
  <si>
    <t>48hpa OxsCherry568 Runx2Cy5 EdU488 PBS1x 40x 0.6 zoom e</t>
  </si>
  <si>
    <t>HC#849_19</t>
  </si>
  <si>
    <t>48hpa OxsCherry568 Runx2Cy5 EdU488 PBS1x 40x 0.6 zoom c1</t>
  </si>
  <si>
    <t>HC#850_18</t>
  </si>
  <si>
    <t>48hpa OxsCherry568 Runx2Cy5 EdU488 PBS1x 40x 0.6 zoom d1</t>
  </si>
  <si>
    <t>HC#851_19</t>
  </si>
  <si>
    <t xml:space="preserve">48hpa OxsCherry568 Runx2Cy5 EdU488 PBS1x 40x 0.6 zoom a </t>
  </si>
  <si>
    <t>48hpa OxsCherry568 Runx2Cy5 EdU488 PBS1x 40x 0.6 zoom d</t>
  </si>
  <si>
    <t>2DG condition</t>
  </si>
  <si>
    <t>Fig 6F 2DG 0-36hpa column</t>
  </si>
  <si>
    <t>Fig 6E 2DG 0-36hpa column</t>
  </si>
  <si>
    <t>Fig 6G 2DG 0-36hpa column</t>
  </si>
  <si>
    <t>Fig 6J 2DG 0-36hpa columns</t>
  </si>
  <si>
    <t>Fig 6K 2DG 0-36hpa columns</t>
  </si>
  <si>
    <t>HC#170_20</t>
  </si>
  <si>
    <t xml:space="preserve">48hpa OxsCherry568 Runx2Cy5 EdU488 2DG 0.5mg 40x 0.6 zoom c1 </t>
  </si>
  <si>
    <t xml:space="preserve">48hpa OxsCherry568 Runx2Cy5 EdU488 2DG 0.5mg 40x 0.6 zoom d1 </t>
  </si>
  <si>
    <t>48hpa OxsCherry568 Runx2Cy5 EdU488 2DG 0.5mg 40x 0.6 zoom a1</t>
  </si>
  <si>
    <t>48hpa OxsCherry568 Runx2Cy5 EdU488 2DG 0.5mg 40x 0.6 zoom b1</t>
  </si>
  <si>
    <t>48hpa OxsCherry568 Runx2Cy5 EdU488 2DG 0.5mg 40x 0.6 zoom e1</t>
  </si>
  <si>
    <t>HC#171_20</t>
  </si>
  <si>
    <t>48hpa OxsCherry568 Runx2Cy5 EdU488 2DG 0.5mg 40x 0.6 zoom d1</t>
  </si>
  <si>
    <t>48hpa OxsCherry568 Runx2Cy5 EdU488 2DG 0.5mg 40x 0.6 zoom c1</t>
  </si>
  <si>
    <t>HC#172_20</t>
  </si>
  <si>
    <t xml:space="preserve">48hpa OxsCherry568 Runx2Cy5 EdU488 2DG 0.5mg 40x 0.6 zoom f1 </t>
  </si>
  <si>
    <t>HC#173_20</t>
  </si>
  <si>
    <t xml:space="preserve">48hpa OxsCherry568 Runx2Cy5 EdU488 2DG 0.5mg 40x 0.6 zoom a1 </t>
  </si>
  <si>
    <t>HC#174_20</t>
  </si>
  <si>
    <t>48hpa OxsCherry568 Runx2Cy5 EdU488 2DG 0.5mg 40x 0.6 zoom 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</si>
</sst>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20">
    <xf numFmtId="0" fontId="0" fillId="0" borderId="0" xfId="0"/>
    <xf numFmtId="0" fontId="2" fillId="2" borderId="0" xfId="1"/>
    <xf numFmtId="0" fontId="4" fillId="2" borderId="0" xfId="1" applyFont="1"/>
    <xf numFmtId="0" fontId="1" fillId="3" borderId="0" xfId="2"/>
    <xf numFmtId="0" fontId="3" fillId="3" borderId="0" xfId="2" applyFont="1"/>
    <xf numFmtId="0" fontId="3" fillId="3" borderId="0" xfId="2" applyFont="1" applyAlignment="1">
      <alignment horizontal="center" vertical="center"/>
    </xf>
    <xf numFmtId="0" fontId="0" fillId="3" borderId="0" xfId="2" applyFont="1"/>
    <xf numFmtId="0" fontId="3" fillId="0" borderId="0" xfId="0" applyFont="1"/>
    <xf numFmtId="0" fontId="0" fillId="0" borderId="2" xfId="0" applyBorder="1"/>
    <xf numFmtId="0" fontId="1" fillId="3" borderId="2" xfId="2" applyBorder="1"/>
    <xf numFmtId="0" fontId="1" fillId="3" borderId="3" xfId="2" applyBorder="1"/>
    <xf numFmtId="0" fontId="1" fillId="3" borderId="0" xfId="2" applyBorder="1"/>
    <xf numFmtId="0" fontId="1" fillId="3" borderId="5" xfId="2" applyBorder="1"/>
    <xf numFmtId="0" fontId="0" fillId="0" borderId="7" xfId="0" applyBorder="1"/>
    <xf numFmtId="0" fontId="1" fillId="3" borderId="7" xfId="2" applyBorder="1"/>
    <xf numFmtId="0" fontId="1" fillId="3" borderId="8" xfId="2" applyBorder="1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0" xfId="2" applyFont="1" applyAlignment="1">
      <alignment horizontal="center" vertical="center"/>
    </xf>
  </cellXfs>
  <cellStyles count="3">
    <cellStyle name="20% - Accent3" xfId="2" builtinId="38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1F30-7A19-4736-98FF-E75FDDDEAF8A}">
  <dimension ref="A2:R76"/>
  <sheetViews>
    <sheetView tabSelected="1" topLeftCell="A7" workbookViewId="0">
      <selection activeCell="C83" sqref="C83"/>
    </sheetView>
  </sheetViews>
  <sheetFormatPr defaultRowHeight="15"/>
  <cols>
    <col min="1" max="1" width="30" bestFit="1" customWidth="1"/>
    <col min="2" max="2" width="64" bestFit="1" customWidth="1"/>
    <col min="3" max="3" width="18.28515625" bestFit="1" customWidth="1"/>
    <col min="4" max="4" width="43.7109375" bestFit="1" customWidth="1"/>
    <col min="5" max="5" width="21" bestFit="1" customWidth="1"/>
    <col min="6" max="6" width="20.7109375" bestFit="1" customWidth="1"/>
    <col min="7" max="7" width="26.7109375" bestFit="1" customWidth="1"/>
    <col min="8" max="8" width="26.28515625" customWidth="1"/>
    <col min="9" max="9" width="13.7109375" customWidth="1"/>
    <col min="10" max="11" width="14.5703125" customWidth="1"/>
    <col min="12" max="12" width="26.5703125" bestFit="1" customWidth="1"/>
    <col min="13" max="13" width="26.28515625" bestFit="1" customWidth="1"/>
    <col min="14" max="14" width="42.42578125" bestFit="1" customWidth="1"/>
    <col min="15" max="15" width="42.140625" bestFit="1" customWidth="1"/>
    <col min="16" max="16" width="42.140625" customWidth="1"/>
    <col min="17" max="17" width="48" bestFit="1" customWidth="1"/>
    <col min="18" max="18" width="48.7109375" bestFit="1" customWidth="1"/>
  </cols>
  <sheetData>
    <row r="2" spans="1:18" ht="18.7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G3" s="4" t="s">
        <v>1</v>
      </c>
      <c r="H3" s="4" t="s">
        <v>2</v>
      </c>
      <c r="I3" s="19" t="s">
        <v>3</v>
      </c>
      <c r="J3" s="19"/>
      <c r="N3" s="19" t="s">
        <v>4</v>
      </c>
      <c r="O3" s="19"/>
      <c r="Q3" s="19" t="s">
        <v>5</v>
      </c>
      <c r="R3" s="19"/>
    </row>
    <row r="4" spans="1:18">
      <c r="A4" t="s">
        <v>6</v>
      </c>
      <c r="B4" t="s">
        <v>7</v>
      </c>
      <c r="G4" s="4"/>
      <c r="H4" s="4"/>
      <c r="I4" s="5"/>
      <c r="J4" s="5"/>
      <c r="N4" s="5"/>
      <c r="O4" s="5"/>
      <c r="Q4" s="5"/>
      <c r="R4" s="5"/>
    </row>
    <row r="5" spans="1:18">
      <c r="C5" t="s">
        <v>8</v>
      </c>
      <c r="D5" t="s">
        <v>9</v>
      </c>
      <c r="E5" t="s">
        <v>10</v>
      </c>
      <c r="F5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L5" t="s">
        <v>16</v>
      </c>
      <c r="M5" t="s">
        <v>17</v>
      </c>
      <c r="N5" s="4" t="s">
        <v>18</v>
      </c>
      <c r="O5" s="4" t="s">
        <v>19</v>
      </c>
      <c r="P5" s="7"/>
      <c r="Q5" s="4" t="s">
        <v>20</v>
      </c>
      <c r="R5" s="4" t="s">
        <v>21</v>
      </c>
    </row>
    <row r="6" spans="1:18">
      <c r="A6" s="16" t="s">
        <v>22</v>
      </c>
      <c r="B6" s="8" t="s">
        <v>23</v>
      </c>
      <c r="C6" s="8">
        <v>47443.1</v>
      </c>
      <c r="D6" s="8">
        <v>172</v>
      </c>
      <c r="E6" s="8">
        <v>145</v>
      </c>
      <c r="F6" s="8">
        <f>D6-E6</f>
        <v>27</v>
      </c>
      <c r="G6" s="9">
        <f>(E6/C6)*10000</f>
        <v>30.562926958820146</v>
      </c>
      <c r="H6" s="9">
        <f>(F6/C6)*10000</f>
        <v>5.6910277785389232</v>
      </c>
      <c r="I6" s="9">
        <f>(E6/D6)*100</f>
        <v>84.302325581395351</v>
      </c>
      <c r="J6" s="9">
        <f>(F6/D6)*100</f>
        <v>15.697674418604651</v>
      </c>
      <c r="K6" s="8"/>
      <c r="L6" s="8">
        <v>28</v>
      </c>
      <c r="M6" s="8">
        <v>1</v>
      </c>
      <c r="N6" s="9">
        <f>(L6/C6)*10000</f>
        <v>5.9018065851514763</v>
      </c>
      <c r="O6" s="9">
        <f>(M6/C6)*10000</f>
        <v>0.21077880661255274</v>
      </c>
      <c r="P6" s="8"/>
      <c r="Q6" s="9">
        <f xml:space="preserve"> (L6/E6)*100</f>
        <v>19.310344827586206</v>
      </c>
      <c r="R6" s="10">
        <f>(M6/F6)*100</f>
        <v>3.7037037037037033</v>
      </c>
    </row>
    <row r="7" spans="1:18">
      <c r="A7" s="17"/>
      <c r="B7" t="s">
        <v>24</v>
      </c>
      <c r="C7">
        <v>46555.1</v>
      </c>
      <c r="D7">
        <v>144</v>
      </c>
      <c r="E7">
        <f>D7-F7</f>
        <v>127</v>
      </c>
      <c r="F7">
        <v>17</v>
      </c>
      <c r="G7" s="11">
        <f t="shared" ref="G7:G39" si="0">(E7/C7)*10000</f>
        <v>27.279503212322602</v>
      </c>
      <c r="H7" s="11">
        <f t="shared" ref="H7:H39" si="1">(F7/C7)*10000</f>
        <v>3.6515870441691676</v>
      </c>
      <c r="I7" s="11">
        <f t="shared" ref="I7:I39" si="2">(E7/D7)*100</f>
        <v>88.194444444444443</v>
      </c>
      <c r="J7" s="11">
        <f t="shared" ref="J7:J39" si="3">(F7/D7)*100</f>
        <v>11.805555555555555</v>
      </c>
      <c r="L7">
        <v>28</v>
      </c>
      <c r="M7">
        <v>3</v>
      </c>
      <c r="N7" s="11">
        <f t="shared" ref="N7:N39" si="4">(L7/C7)*10000</f>
        <v>6.0143786609845113</v>
      </c>
      <c r="O7" s="11">
        <f t="shared" ref="O7:O39" si="5">(M7/C7)*10000</f>
        <v>0.6443977136769119</v>
      </c>
      <c r="Q7" s="11">
        <f t="shared" ref="Q7:Q39" si="6" xml:space="preserve"> (L7/E7)*100</f>
        <v>22.047244094488189</v>
      </c>
      <c r="R7" s="12">
        <f t="shared" ref="R7:R39" si="7">(M7/F7)*100</f>
        <v>17.647058823529413</v>
      </c>
    </row>
    <row r="8" spans="1:18">
      <c r="A8" s="17"/>
      <c r="B8" t="s">
        <v>25</v>
      </c>
      <c r="C8">
        <v>46704.800000000003</v>
      </c>
      <c r="D8">
        <v>119</v>
      </c>
      <c r="E8">
        <f>D8-F8</f>
        <v>103</v>
      </c>
      <c r="F8">
        <v>16</v>
      </c>
      <c r="G8" s="11">
        <f t="shared" si="0"/>
        <v>22.053407786779946</v>
      </c>
      <c r="H8" s="11">
        <f t="shared" si="1"/>
        <v>3.4257720833832921</v>
      </c>
      <c r="I8" s="11">
        <f t="shared" si="2"/>
        <v>86.554621848739501</v>
      </c>
      <c r="J8" s="11">
        <f t="shared" si="3"/>
        <v>13.445378151260504</v>
      </c>
      <c r="L8">
        <v>29</v>
      </c>
      <c r="M8">
        <v>1</v>
      </c>
      <c r="N8" s="11">
        <f t="shared" si="4"/>
        <v>6.2092119011322167</v>
      </c>
      <c r="O8" s="11">
        <f t="shared" si="5"/>
        <v>0.21411075521145576</v>
      </c>
      <c r="Q8" s="11">
        <f t="shared" si="6"/>
        <v>28.155339805825243</v>
      </c>
      <c r="R8" s="12">
        <f t="shared" si="7"/>
        <v>6.25</v>
      </c>
    </row>
    <row r="9" spans="1:18">
      <c r="A9" s="17"/>
      <c r="B9" t="s">
        <v>26</v>
      </c>
      <c r="C9">
        <v>48057.4</v>
      </c>
      <c r="D9">
        <v>126</v>
      </c>
      <c r="E9">
        <f>D9-F9</f>
        <v>107</v>
      </c>
      <c r="F9">
        <v>19</v>
      </c>
      <c r="G9" s="11">
        <f t="shared" si="0"/>
        <v>22.265041388006843</v>
      </c>
      <c r="H9" s="11">
        <f t="shared" si="1"/>
        <v>3.9536054801133642</v>
      </c>
      <c r="I9" s="11">
        <f t="shared" si="2"/>
        <v>84.920634920634924</v>
      </c>
      <c r="J9" s="11">
        <f t="shared" si="3"/>
        <v>15.079365079365079</v>
      </c>
      <c r="L9">
        <v>22</v>
      </c>
      <c r="M9">
        <v>2</v>
      </c>
      <c r="N9" s="11">
        <f t="shared" si="4"/>
        <v>4.5778589769733689</v>
      </c>
      <c r="O9" s="11">
        <f t="shared" si="5"/>
        <v>0.41616899790666995</v>
      </c>
      <c r="Q9" s="11">
        <f t="shared" si="6"/>
        <v>20.5607476635514</v>
      </c>
      <c r="R9" s="12">
        <f t="shared" si="7"/>
        <v>10.526315789473683</v>
      </c>
    </row>
    <row r="10" spans="1:18">
      <c r="A10" s="18"/>
      <c r="B10" s="13" t="s">
        <v>27</v>
      </c>
      <c r="C10" s="13">
        <v>49364.9</v>
      </c>
      <c r="D10" s="13">
        <v>141</v>
      </c>
      <c r="E10" s="13">
        <f>D10-F10</f>
        <v>116</v>
      </c>
      <c r="F10" s="13">
        <v>25</v>
      </c>
      <c r="G10" s="14">
        <f t="shared" si="0"/>
        <v>23.498477663278969</v>
      </c>
      <c r="H10" s="14">
        <f t="shared" si="1"/>
        <v>5.0643270826032261</v>
      </c>
      <c r="I10" s="14">
        <f t="shared" si="2"/>
        <v>82.269503546099287</v>
      </c>
      <c r="J10" s="14">
        <f t="shared" si="3"/>
        <v>17.730496453900709</v>
      </c>
      <c r="K10" s="13"/>
      <c r="L10" s="13">
        <v>14</v>
      </c>
      <c r="M10" s="13">
        <v>6</v>
      </c>
      <c r="N10" s="14">
        <f t="shared" si="4"/>
        <v>2.8360231662578066</v>
      </c>
      <c r="O10" s="14">
        <f t="shared" si="5"/>
        <v>1.2154384998247743</v>
      </c>
      <c r="P10" s="13"/>
      <c r="Q10" s="14">
        <f t="shared" si="6"/>
        <v>12.068965517241379</v>
      </c>
      <c r="R10" s="15">
        <f t="shared" si="7"/>
        <v>24</v>
      </c>
    </row>
    <row r="11" spans="1:18">
      <c r="G11" s="3"/>
      <c r="H11" s="3"/>
      <c r="I11" s="3"/>
      <c r="J11" s="3"/>
      <c r="N11" s="3"/>
      <c r="O11" s="3"/>
      <c r="Q11" s="3"/>
      <c r="R11" s="3"/>
    </row>
    <row r="12" spans="1:18">
      <c r="A12" s="16" t="s">
        <v>28</v>
      </c>
      <c r="B12" s="8" t="s">
        <v>24</v>
      </c>
      <c r="C12" s="8">
        <v>37939.599999999999</v>
      </c>
      <c r="D12" s="8">
        <v>91</v>
      </c>
      <c r="E12" s="8">
        <f>D12-F12</f>
        <v>74</v>
      </c>
      <c r="F12" s="8">
        <v>17</v>
      </c>
      <c r="G12" s="9">
        <f t="shared" si="0"/>
        <v>19.504686396271971</v>
      </c>
      <c r="H12" s="9">
        <f t="shared" si="1"/>
        <v>4.4808063342786957</v>
      </c>
      <c r="I12" s="9">
        <f t="shared" si="2"/>
        <v>81.318681318681314</v>
      </c>
      <c r="J12" s="9">
        <f t="shared" si="3"/>
        <v>18.681318681318682</v>
      </c>
      <c r="K12" s="8"/>
      <c r="L12" s="8">
        <v>9</v>
      </c>
      <c r="M12" s="8">
        <v>1</v>
      </c>
      <c r="N12" s="9">
        <f t="shared" si="4"/>
        <v>2.3721915887357801</v>
      </c>
      <c r="O12" s="9">
        <f t="shared" si="5"/>
        <v>0.26357684319286445</v>
      </c>
      <c r="P12" s="8"/>
      <c r="Q12" s="9">
        <f t="shared" si="6"/>
        <v>12.162162162162163</v>
      </c>
      <c r="R12" s="10">
        <f t="shared" si="7"/>
        <v>5.8823529411764701</v>
      </c>
    </row>
    <row r="13" spans="1:18">
      <c r="A13" s="17"/>
      <c r="B13" t="s">
        <v>25</v>
      </c>
      <c r="C13">
        <v>36279.300000000003</v>
      </c>
      <c r="D13">
        <v>103</v>
      </c>
      <c r="E13">
        <f>D13-F13</f>
        <v>81</v>
      </c>
      <c r="F13">
        <v>22</v>
      </c>
      <c r="G13" s="11">
        <f t="shared" si="0"/>
        <v>22.326781387733501</v>
      </c>
      <c r="H13" s="11">
        <f t="shared" si="1"/>
        <v>6.0640640806189747</v>
      </c>
      <c r="I13" s="11">
        <f t="shared" si="2"/>
        <v>78.640776699029118</v>
      </c>
      <c r="J13" s="11">
        <f t="shared" si="3"/>
        <v>21.359223300970871</v>
      </c>
      <c r="L13">
        <v>12</v>
      </c>
      <c r="M13">
        <v>2</v>
      </c>
      <c r="N13" s="11">
        <f t="shared" si="4"/>
        <v>3.307671316701259</v>
      </c>
      <c r="O13" s="11">
        <f t="shared" si="5"/>
        <v>0.55127855278354321</v>
      </c>
      <c r="Q13" s="11">
        <f t="shared" si="6"/>
        <v>14.814814814814813</v>
      </c>
      <c r="R13" s="12">
        <f t="shared" si="7"/>
        <v>9.0909090909090917</v>
      </c>
    </row>
    <row r="14" spans="1:18">
      <c r="A14" s="17"/>
      <c r="B14" t="s">
        <v>26</v>
      </c>
      <c r="C14">
        <v>42573.7</v>
      </c>
      <c r="D14">
        <v>85</v>
      </c>
      <c r="E14">
        <f>D14-F14</f>
        <v>58</v>
      </c>
      <c r="F14">
        <v>27</v>
      </c>
      <c r="G14" s="11">
        <f t="shared" si="0"/>
        <v>13.62343418589411</v>
      </c>
      <c r="H14" s="11">
        <f t="shared" si="1"/>
        <v>6.3419435003300162</v>
      </c>
      <c r="I14" s="11">
        <f t="shared" si="2"/>
        <v>68.235294117647058</v>
      </c>
      <c r="J14" s="11">
        <f t="shared" si="3"/>
        <v>31.764705882352938</v>
      </c>
      <c r="L14">
        <v>17</v>
      </c>
      <c r="M14">
        <v>3</v>
      </c>
      <c r="N14" s="11">
        <f t="shared" si="4"/>
        <v>3.9930755372448252</v>
      </c>
      <c r="O14" s="11">
        <f t="shared" si="5"/>
        <v>0.70466038892555738</v>
      </c>
      <c r="Q14" s="11">
        <f t="shared" si="6"/>
        <v>29.310344827586203</v>
      </c>
      <c r="R14" s="12">
        <f t="shared" si="7"/>
        <v>11.111111111111111</v>
      </c>
    </row>
    <row r="15" spans="1:18">
      <c r="A15" s="17"/>
      <c r="B15" t="s">
        <v>27</v>
      </c>
      <c r="C15">
        <v>47321.599999999999</v>
      </c>
      <c r="D15">
        <v>98</v>
      </c>
      <c r="E15">
        <f>D15-F15</f>
        <v>68</v>
      </c>
      <c r="F15">
        <v>30</v>
      </c>
      <c r="G15" s="11">
        <f t="shared" si="0"/>
        <v>14.369759264268327</v>
      </c>
      <c r="H15" s="11">
        <f t="shared" si="1"/>
        <v>6.3395996754124972</v>
      </c>
      <c r="I15" s="11">
        <f t="shared" si="2"/>
        <v>69.387755102040813</v>
      </c>
      <c r="J15" s="11">
        <f t="shared" si="3"/>
        <v>30.612244897959183</v>
      </c>
      <c r="L15">
        <v>16</v>
      </c>
      <c r="M15">
        <v>3</v>
      </c>
      <c r="N15" s="11">
        <f t="shared" si="4"/>
        <v>3.3811198268866649</v>
      </c>
      <c r="O15" s="11">
        <f t="shared" si="5"/>
        <v>0.63395996754124972</v>
      </c>
      <c r="Q15" s="11">
        <f t="shared" si="6"/>
        <v>23.52941176470588</v>
      </c>
      <c r="R15" s="12">
        <f t="shared" si="7"/>
        <v>10</v>
      </c>
    </row>
    <row r="16" spans="1:18">
      <c r="A16" s="18"/>
      <c r="B16" s="13" t="s">
        <v>29</v>
      </c>
      <c r="C16" s="13">
        <v>33687.5</v>
      </c>
      <c r="D16" s="13">
        <v>90</v>
      </c>
      <c r="E16" s="13">
        <f>D16-F16</f>
        <v>69</v>
      </c>
      <c r="F16" s="13">
        <v>21</v>
      </c>
      <c r="G16" s="14">
        <f t="shared" si="0"/>
        <v>20.482374768089052</v>
      </c>
      <c r="H16" s="14">
        <f t="shared" si="1"/>
        <v>6.2337662337662332</v>
      </c>
      <c r="I16" s="14">
        <f t="shared" si="2"/>
        <v>76.666666666666671</v>
      </c>
      <c r="J16" s="14">
        <f t="shared" si="3"/>
        <v>23.333333333333332</v>
      </c>
      <c r="K16" s="13"/>
      <c r="L16" s="13">
        <v>18</v>
      </c>
      <c r="M16" s="13">
        <v>7</v>
      </c>
      <c r="N16" s="14">
        <f t="shared" si="4"/>
        <v>5.3432282003710574</v>
      </c>
      <c r="O16" s="14">
        <f t="shared" si="5"/>
        <v>2.0779220779220782</v>
      </c>
      <c r="P16" s="13"/>
      <c r="Q16" s="14">
        <f t="shared" si="6"/>
        <v>26.086956521739129</v>
      </c>
      <c r="R16" s="15">
        <f t="shared" si="7"/>
        <v>33.333333333333329</v>
      </c>
    </row>
    <row r="17" spans="1:18">
      <c r="G17" s="3"/>
      <c r="H17" s="3"/>
      <c r="I17" s="3"/>
      <c r="J17" s="3"/>
      <c r="N17" s="3"/>
      <c r="O17" s="3"/>
      <c r="Q17" s="3"/>
      <c r="R17" s="3"/>
    </row>
    <row r="18" spans="1:18">
      <c r="A18" s="16" t="s">
        <v>30</v>
      </c>
      <c r="B18" s="8" t="s">
        <v>24</v>
      </c>
      <c r="C18" s="8">
        <v>35023</v>
      </c>
      <c r="D18" s="8">
        <v>93</v>
      </c>
      <c r="E18" s="8">
        <f>D18-F18</f>
        <v>70</v>
      </c>
      <c r="F18" s="8">
        <v>23</v>
      </c>
      <c r="G18" s="9">
        <f t="shared" si="0"/>
        <v>19.986865773919995</v>
      </c>
      <c r="H18" s="9">
        <f t="shared" si="1"/>
        <v>6.5671130400022841</v>
      </c>
      <c r="I18" s="9">
        <f t="shared" si="2"/>
        <v>75.268817204301072</v>
      </c>
      <c r="J18" s="9">
        <f t="shared" si="3"/>
        <v>24.731182795698924</v>
      </c>
      <c r="K18" s="8"/>
      <c r="L18" s="8">
        <v>13</v>
      </c>
      <c r="M18" s="8">
        <v>3</v>
      </c>
      <c r="N18" s="9">
        <f t="shared" si="4"/>
        <v>3.7118465008708559</v>
      </c>
      <c r="O18" s="9">
        <f t="shared" si="5"/>
        <v>0.85657996173942841</v>
      </c>
      <c r="P18" s="8"/>
      <c r="Q18" s="9">
        <f t="shared" si="6"/>
        <v>18.571428571428573</v>
      </c>
      <c r="R18" s="10">
        <f t="shared" si="7"/>
        <v>13.043478260869565</v>
      </c>
    </row>
    <row r="19" spans="1:18">
      <c r="A19" s="17"/>
      <c r="B19" t="s">
        <v>31</v>
      </c>
      <c r="C19">
        <v>22478.99</v>
      </c>
      <c r="D19">
        <v>52</v>
      </c>
      <c r="E19">
        <f>D19-F19</f>
        <v>35</v>
      </c>
      <c r="F19">
        <v>17</v>
      </c>
      <c r="G19" s="11">
        <f t="shared" si="0"/>
        <v>15.570094563857182</v>
      </c>
      <c r="H19" s="11">
        <f t="shared" si="1"/>
        <v>7.562617359587775</v>
      </c>
      <c r="I19" s="11">
        <f t="shared" si="2"/>
        <v>67.307692307692307</v>
      </c>
      <c r="J19" s="11">
        <f t="shared" si="3"/>
        <v>32.692307692307693</v>
      </c>
      <c r="L19">
        <v>8</v>
      </c>
      <c r="M19">
        <v>3</v>
      </c>
      <c r="N19" s="11">
        <f t="shared" si="4"/>
        <v>3.5588787574530705</v>
      </c>
      <c r="O19" s="11">
        <f t="shared" si="5"/>
        <v>1.3345795340449014</v>
      </c>
      <c r="Q19" s="11">
        <f t="shared" si="6"/>
        <v>22.857142857142858</v>
      </c>
      <c r="R19" s="12">
        <f t="shared" si="7"/>
        <v>17.647058823529413</v>
      </c>
    </row>
    <row r="20" spans="1:18">
      <c r="A20" s="17"/>
      <c r="B20" t="s">
        <v>32</v>
      </c>
      <c r="C20">
        <v>33306.1</v>
      </c>
      <c r="D20">
        <v>91</v>
      </c>
      <c r="E20">
        <f>D20-F20</f>
        <v>73</v>
      </c>
      <c r="F20">
        <v>18</v>
      </c>
      <c r="G20" s="11">
        <f t="shared" si="0"/>
        <v>21.917906929961781</v>
      </c>
      <c r="H20" s="11">
        <f t="shared" si="1"/>
        <v>5.4044154073878365</v>
      </c>
      <c r="I20" s="11">
        <f t="shared" si="2"/>
        <v>80.219780219780219</v>
      </c>
      <c r="J20" s="11">
        <f t="shared" si="3"/>
        <v>19.780219780219781</v>
      </c>
      <c r="L20">
        <v>15</v>
      </c>
      <c r="M20">
        <v>1</v>
      </c>
      <c r="N20" s="11">
        <f t="shared" si="4"/>
        <v>4.50367950615653</v>
      </c>
      <c r="O20" s="11">
        <f t="shared" si="5"/>
        <v>0.30024530041043535</v>
      </c>
      <c r="Q20" s="11">
        <f t="shared" si="6"/>
        <v>20.547945205479451</v>
      </c>
      <c r="R20" s="12">
        <f t="shared" si="7"/>
        <v>5.5555555555555554</v>
      </c>
    </row>
    <row r="21" spans="1:18">
      <c r="A21" s="17"/>
      <c r="B21" t="s">
        <v>33</v>
      </c>
      <c r="C21">
        <v>23296.1</v>
      </c>
      <c r="D21">
        <v>68</v>
      </c>
      <c r="E21">
        <f>D21-F21</f>
        <v>43</v>
      </c>
      <c r="F21">
        <v>25</v>
      </c>
      <c r="G21" s="11">
        <f t="shared" si="0"/>
        <v>18.458025163010117</v>
      </c>
      <c r="H21" s="11">
        <f t="shared" si="1"/>
        <v>10.731409978494256</v>
      </c>
      <c r="I21" s="11">
        <f t="shared" si="2"/>
        <v>63.235294117647058</v>
      </c>
      <c r="J21" s="11">
        <f t="shared" si="3"/>
        <v>36.764705882352942</v>
      </c>
      <c r="L21">
        <v>12</v>
      </c>
      <c r="M21">
        <v>4</v>
      </c>
      <c r="N21" s="11">
        <f t="shared" si="4"/>
        <v>5.1510767896772425</v>
      </c>
      <c r="O21" s="11">
        <f t="shared" si="5"/>
        <v>1.7170255965590808</v>
      </c>
      <c r="Q21" s="11">
        <f t="shared" si="6"/>
        <v>27.906976744186046</v>
      </c>
      <c r="R21" s="12">
        <f t="shared" si="7"/>
        <v>16</v>
      </c>
    </row>
    <row r="22" spans="1:18">
      <c r="A22" s="18"/>
      <c r="B22" s="13" t="s">
        <v>34</v>
      </c>
      <c r="C22" s="13">
        <v>43075.5</v>
      </c>
      <c r="D22" s="13">
        <v>107</v>
      </c>
      <c r="E22" s="13">
        <f>D22-F22</f>
        <v>89</v>
      </c>
      <c r="F22" s="13">
        <v>18</v>
      </c>
      <c r="G22" s="14">
        <f t="shared" si="0"/>
        <v>20.661396849717359</v>
      </c>
      <c r="H22" s="14">
        <f t="shared" si="1"/>
        <v>4.1787094752237355</v>
      </c>
      <c r="I22" s="14">
        <f t="shared" si="2"/>
        <v>83.177570093457945</v>
      </c>
      <c r="J22" s="14">
        <f t="shared" si="3"/>
        <v>16.822429906542055</v>
      </c>
      <c r="K22" s="13"/>
      <c r="L22" s="13">
        <v>17</v>
      </c>
      <c r="M22" s="13">
        <v>2</v>
      </c>
      <c r="N22" s="14">
        <f t="shared" si="4"/>
        <v>3.9465589488224166</v>
      </c>
      <c r="O22" s="14">
        <f t="shared" si="5"/>
        <v>0.46430105280263723</v>
      </c>
      <c r="P22" s="13"/>
      <c r="Q22" s="14">
        <f t="shared" si="6"/>
        <v>19.101123595505616</v>
      </c>
      <c r="R22" s="15">
        <f t="shared" si="7"/>
        <v>11.111111111111111</v>
      </c>
    </row>
    <row r="23" spans="1:18">
      <c r="G23" s="3"/>
      <c r="H23" s="3"/>
      <c r="I23" s="3"/>
      <c r="J23" s="3"/>
      <c r="N23" s="3"/>
      <c r="O23" s="3"/>
      <c r="Q23" s="3"/>
      <c r="R23" s="3"/>
    </row>
    <row r="24" spans="1:18">
      <c r="A24" s="16" t="s">
        <v>35</v>
      </c>
      <c r="B24" s="8" t="s">
        <v>31</v>
      </c>
      <c r="C24" s="8">
        <v>21758.054</v>
      </c>
      <c r="D24" s="8">
        <v>89</v>
      </c>
      <c r="E24" s="8">
        <f>D24-F24</f>
        <v>57</v>
      </c>
      <c r="F24" s="8">
        <v>32</v>
      </c>
      <c r="G24" s="9">
        <f t="shared" si="0"/>
        <v>26.19719576024584</v>
      </c>
      <c r="H24" s="9">
        <f t="shared" si="1"/>
        <v>14.707197619787138</v>
      </c>
      <c r="I24" s="9">
        <f t="shared" ref="I24:I25" si="8">(E24/D24)*100</f>
        <v>64.044943820224717</v>
      </c>
      <c r="J24" s="9">
        <f t="shared" ref="J24:J25" si="9">(F24/D24)*100</f>
        <v>35.955056179775283</v>
      </c>
      <c r="K24" s="8"/>
      <c r="L24" s="8">
        <v>19</v>
      </c>
      <c r="M24" s="8">
        <v>6</v>
      </c>
      <c r="N24" s="9">
        <f t="shared" si="4"/>
        <v>8.7323985867486122</v>
      </c>
      <c r="O24" s="9">
        <f t="shared" si="5"/>
        <v>2.7575995537100879</v>
      </c>
      <c r="P24" s="8"/>
      <c r="Q24" s="9">
        <f t="shared" si="6"/>
        <v>33.333333333333329</v>
      </c>
      <c r="R24" s="10">
        <f t="shared" si="7"/>
        <v>18.75</v>
      </c>
    </row>
    <row r="25" spans="1:18">
      <c r="A25" s="17"/>
      <c r="B25" t="s">
        <v>27</v>
      </c>
      <c r="C25">
        <v>36549.4</v>
      </c>
      <c r="D25">
        <v>213</v>
      </c>
      <c r="E25">
        <f>D25-F25</f>
        <v>168</v>
      </c>
      <c r="F25">
        <v>45</v>
      </c>
      <c r="G25" s="11">
        <f t="shared" si="0"/>
        <v>45.965186843012468</v>
      </c>
      <c r="H25" s="11">
        <f t="shared" si="1"/>
        <v>12.312103618664056</v>
      </c>
      <c r="I25" s="11">
        <f t="shared" si="8"/>
        <v>78.873239436619713</v>
      </c>
      <c r="J25" s="11">
        <f t="shared" si="9"/>
        <v>21.12676056338028</v>
      </c>
      <c r="L25">
        <v>24</v>
      </c>
      <c r="M25">
        <v>9</v>
      </c>
      <c r="N25" s="11">
        <f t="shared" si="4"/>
        <v>6.5664552632874953</v>
      </c>
      <c r="O25" s="11">
        <f t="shared" si="5"/>
        <v>2.4624207237328108</v>
      </c>
      <c r="Q25" s="11">
        <f t="shared" si="6"/>
        <v>14.285714285714285</v>
      </c>
      <c r="R25" s="12">
        <f t="shared" si="7"/>
        <v>20</v>
      </c>
    </row>
    <row r="26" spans="1:18">
      <c r="A26" s="17"/>
      <c r="B26" t="s">
        <v>36</v>
      </c>
      <c r="C26">
        <v>22428.845000000001</v>
      </c>
      <c r="D26">
        <v>54</v>
      </c>
      <c r="E26">
        <f>D26-F26</f>
        <v>40</v>
      </c>
      <c r="F26">
        <v>14</v>
      </c>
      <c r="G26" s="11">
        <f t="shared" si="0"/>
        <v>17.834177372932043</v>
      </c>
      <c r="H26" s="11">
        <f t="shared" si="1"/>
        <v>6.241962080526215</v>
      </c>
      <c r="I26" s="11">
        <f>(E26/D26)*100</f>
        <v>74.074074074074076</v>
      </c>
      <c r="J26" s="11">
        <f>(F26/D26)*100</f>
        <v>25.925925925925924</v>
      </c>
      <c r="L26">
        <v>10</v>
      </c>
      <c r="M26">
        <v>2</v>
      </c>
      <c r="N26" s="11">
        <f t="shared" si="4"/>
        <v>4.4585443432330107</v>
      </c>
      <c r="O26" s="11">
        <f t="shared" si="5"/>
        <v>0.89170886864660215</v>
      </c>
      <c r="Q26" s="11">
        <f t="shared" si="6"/>
        <v>25</v>
      </c>
      <c r="R26" s="12">
        <f t="shared" si="7"/>
        <v>14.285714285714285</v>
      </c>
    </row>
    <row r="27" spans="1:18">
      <c r="A27" s="18"/>
      <c r="B27" s="13" t="s">
        <v>34</v>
      </c>
      <c r="C27" s="13">
        <v>35794.800000000003</v>
      </c>
      <c r="D27" s="13">
        <v>90</v>
      </c>
      <c r="E27" s="13">
        <f>D27-F27</f>
        <v>54</v>
      </c>
      <c r="F27" s="13">
        <v>36</v>
      </c>
      <c r="G27" s="14">
        <f t="shared" si="0"/>
        <v>15.085990143819771</v>
      </c>
      <c r="H27" s="14">
        <f t="shared" si="1"/>
        <v>10.057326762546515</v>
      </c>
      <c r="I27" s="14">
        <f>(E27/D27)*100</f>
        <v>60</v>
      </c>
      <c r="J27" s="14">
        <f>(F27/D27)*100</f>
        <v>40</v>
      </c>
      <c r="K27" s="13"/>
      <c r="L27" s="13">
        <v>17</v>
      </c>
      <c r="M27" s="13">
        <v>8</v>
      </c>
      <c r="N27" s="14">
        <f t="shared" si="4"/>
        <v>4.7492931934247427</v>
      </c>
      <c r="O27" s="14">
        <f t="shared" si="5"/>
        <v>2.2349615027881145</v>
      </c>
      <c r="P27" s="13"/>
      <c r="Q27" s="14">
        <f t="shared" si="6"/>
        <v>31.481481481481481</v>
      </c>
      <c r="R27" s="15">
        <f t="shared" si="7"/>
        <v>22.222222222222221</v>
      </c>
    </row>
    <row r="28" spans="1:18">
      <c r="G28" s="3"/>
      <c r="H28" s="3"/>
      <c r="I28" s="3"/>
      <c r="J28" s="3"/>
      <c r="N28" s="3"/>
      <c r="O28" s="3"/>
      <c r="Q28" s="3"/>
      <c r="R28" s="3"/>
    </row>
    <row r="29" spans="1:18">
      <c r="A29" s="16" t="s">
        <v>37</v>
      </c>
      <c r="B29" s="8" t="s">
        <v>26</v>
      </c>
      <c r="C29" s="8">
        <v>35999.699999999997</v>
      </c>
      <c r="D29" s="8">
        <v>89</v>
      </c>
      <c r="E29" s="8">
        <f>D29-F29</f>
        <v>70</v>
      </c>
      <c r="F29" s="8">
        <v>19</v>
      </c>
      <c r="G29" s="9">
        <f t="shared" si="0"/>
        <v>19.444606482831801</v>
      </c>
      <c r="H29" s="9">
        <f t="shared" si="1"/>
        <v>5.277821759625775</v>
      </c>
      <c r="I29" s="9">
        <f t="shared" ref="I29:I32" si="10">(E29/D29)*100</f>
        <v>78.651685393258433</v>
      </c>
      <c r="J29" s="9">
        <f t="shared" ref="J29:J32" si="11">(F29/D29)*100</f>
        <v>21.348314606741571</v>
      </c>
      <c r="K29" s="8"/>
      <c r="L29" s="8">
        <v>13</v>
      </c>
      <c r="M29" s="8">
        <v>4</v>
      </c>
      <c r="N29" s="9">
        <f t="shared" si="4"/>
        <v>3.6111412039544777</v>
      </c>
      <c r="O29" s="9">
        <f t="shared" si="5"/>
        <v>1.1111203704475316</v>
      </c>
      <c r="P29" s="8"/>
      <c r="Q29" s="9">
        <f t="shared" si="6"/>
        <v>18.571428571428573</v>
      </c>
      <c r="R29" s="10">
        <f t="shared" si="7"/>
        <v>21.052631578947366</v>
      </c>
    </row>
    <row r="30" spans="1:18">
      <c r="A30" s="17"/>
      <c r="B30" t="s">
        <v>27</v>
      </c>
      <c r="C30">
        <v>37341.1</v>
      </c>
      <c r="D30">
        <v>83</v>
      </c>
      <c r="E30">
        <f>D30-F30</f>
        <v>65</v>
      </c>
      <c r="F30">
        <v>18</v>
      </c>
      <c r="G30" s="11">
        <f t="shared" si="0"/>
        <v>17.407092988690746</v>
      </c>
      <c r="H30" s="11">
        <f t="shared" si="1"/>
        <v>4.8204257507143611</v>
      </c>
      <c r="I30" s="11">
        <f t="shared" si="10"/>
        <v>78.313253012048193</v>
      </c>
      <c r="J30" s="11">
        <f t="shared" si="11"/>
        <v>21.686746987951807</v>
      </c>
      <c r="L30">
        <v>9</v>
      </c>
      <c r="M30">
        <v>2</v>
      </c>
      <c r="N30" s="11">
        <f t="shared" si="4"/>
        <v>2.4102128753571805</v>
      </c>
      <c r="O30" s="11">
        <f t="shared" si="5"/>
        <v>0.5356028611904845</v>
      </c>
      <c r="Q30" s="11">
        <f t="shared" si="6"/>
        <v>13.846153846153847</v>
      </c>
      <c r="R30" s="12">
        <f t="shared" si="7"/>
        <v>11.111111111111111</v>
      </c>
    </row>
    <row r="31" spans="1:18">
      <c r="A31" s="17"/>
      <c r="B31" t="s">
        <v>33</v>
      </c>
      <c r="C31">
        <v>35346.1</v>
      </c>
      <c r="D31">
        <v>91</v>
      </c>
      <c r="E31">
        <f>D31-F31</f>
        <v>69</v>
      </c>
      <c r="F31">
        <v>22</v>
      </c>
      <c r="G31" s="11">
        <f t="shared" si="0"/>
        <v>19.521248454567832</v>
      </c>
      <c r="H31" s="11">
        <f t="shared" si="1"/>
        <v>6.2241661739201781</v>
      </c>
      <c r="I31" s="11">
        <f t="shared" si="10"/>
        <v>75.824175824175825</v>
      </c>
      <c r="J31" s="11">
        <f t="shared" si="11"/>
        <v>24.175824175824175</v>
      </c>
      <c r="L31">
        <v>19</v>
      </c>
      <c r="M31">
        <v>4</v>
      </c>
      <c r="N31" s="11">
        <f t="shared" si="4"/>
        <v>5.3754162411128812</v>
      </c>
      <c r="O31" s="11">
        <f t="shared" si="5"/>
        <v>1.1316665770763961</v>
      </c>
      <c r="Q31" s="11">
        <f t="shared" si="6"/>
        <v>27.536231884057973</v>
      </c>
      <c r="R31" s="12">
        <f t="shared" si="7"/>
        <v>18.181818181818183</v>
      </c>
    </row>
    <row r="32" spans="1:18">
      <c r="A32" s="18"/>
      <c r="B32" s="13" t="s">
        <v>38</v>
      </c>
      <c r="C32" s="13">
        <v>23457.351999999999</v>
      </c>
      <c r="D32" s="13">
        <v>57</v>
      </c>
      <c r="E32" s="13">
        <f>D32-F32</f>
        <v>43</v>
      </c>
      <c r="F32" s="13">
        <v>14</v>
      </c>
      <c r="G32" s="14">
        <f t="shared" si="0"/>
        <v>18.33113984903326</v>
      </c>
      <c r="H32" s="14">
        <f t="shared" si="1"/>
        <v>5.9682780903829213</v>
      </c>
      <c r="I32" s="14">
        <f t="shared" si="10"/>
        <v>75.438596491228068</v>
      </c>
      <c r="J32" s="14">
        <f t="shared" si="11"/>
        <v>24.561403508771928</v>
      </c>
      <c r="K32" s="13"/>
      <c r="L32" s="13">
        <v>11</v>
      </c>
      <c r="M32" s="13">
        <v>2</v>
      </c>
      <c r="N32" s="14">
        <f t="shared" si="4"/>
        <v>4.6893613567294388</v>
      </c>
      <c r="O32" s="14">
        <f t="shared" si="5"/>
        <v>0.85261115576898883</v>
      </c>
      <c r="P32" s="13"/>
      <c r="Q32" s="14">
        <f t="shared" si="6"/>
        <v>25.581395348837212</v>
      </c>
      <c r="R32" s="15">
        <f t="shared" si="7"/>
        <v>14.285714285714285</v>
      </c>
    </row>
    <row r="33" spans="1:18">
      <c r="G33" s="3"/>
      <c r="H33" s="3"/>
      <c r="I33" s="3"/>
      <c r="J33" s="3"/>
      <c r="N33" s="3"/>
      <c r="O33" s="3"/>
      <c r="Q33" s="3"/>
      <c r="R33" s="3"/>
    </row>
    <row r="34" spans="1:18">
      <c r="G34" s="3"/>
      <c r="H34" s="3"/>
      <c r="I34" s="3"/>
      <c r="J34" s="3"/>
      <c r="N34" s="3"/>
      <c r="O34" s="3"/>
      <c r="Q34" s="3"/>
      <c r="R34" s="3"/>
    </row>
    <row r="35" spans="1:18">
      <c r="A35" s="16" t="s">
        <v>39</v>
      </c>
      <c r="B35" s="8" t="s">
        <v>40</v>
      </c>
      <c r="C35" s="8">
        <v>50362.1</v>
      </c>
      <c r="D35" s="8">
        <v>116</v>
      </c>
      <c r="E35" s="8">
        <f>D35-F35</f>
        <v>91</v>
      </c>
      <c r="F35" s="8">
        <v>25</v>
      </c>
      <c r="G35" s="9">
        <f t="shared" si="0"/>
        <v>18.069143264478647</v>
      </c>
      <c r="H35" s="9">
        <f t="shared" si="1"/>
        <v>4.9640503473842434</v>
      </c>
      <c r="I35" s="9">
        <f t="shared" si="2"/>
        <v>78.448275862068968</v>
      </c>
      <c r="J35" s="9">
        <f t="shared" si="3"/>
        <v>21.551724137931032</v>
      </c>
      <c r="K35" s="8"/>
      <c r="L35" s="8">
        <v>22</v>
      </c>
      <c r="M35" s="8">
        <v>4</v>
      </c>
      <c r="N35" s="9">
        <f t="shared" si="4"/>
        <v>4.3683643056981341</v>
      </c>
      <c r="O35" s="9">
        <f t="shared" si="5"/>
        <v>0.79424805558147904</v>
      </c>
      <c r="P35" s="8"/>
      <c r="Q35" s="9">
        <f t="shared" si="6"/>
        <v>24.175824175824175</v>
      </c>
      <c r="R35" s="10">
        <f t="shared" si="7"/>
        <v>16</v>
      </c>
    </row>
    <row r="36" spans="1:18">
      <c r="A36" s="17"/>
      <c r="B36" t="s">
        <v>27</v>
      </c>
      <c r="C36">
        <v>51349</v>
      </c>
      <c r="D36">
        <v>131</v>
      </c>
      <c r="E36">
        <f>D36-F36</f>
        <v>107</v>
      </c>
      <c r="F36">
        <v>24</v>
      </c>
      <c r="G36" s="11">
        <f t="shared" si="0"/>
        <v>20.837796256986504</v>
      </c>
      <c r="H36" s="11">
        <f t="shared" si="1"/>
        <v>4.6738982258661315</v>
      </c>
      <c r="I36" s="11">
        <f t="shared" si="2"/>
        <v>81.679389312977108</v>
      </c>
      <c r="J36" s="11">
        <f t="shared" si="3"/>
        <v>18.320610687022899</v>
      </c>
      <c r="L36">
        <v>37</v>
      </c>
      <c r="M36">
        <v>4</v>
      </c>
      <c r="N36" s="11">
        <f t="shared" si="4"/>
        <v>7.2055930982102856</v>
      </c>
      <c r="O36" s="11">
        <f t="shared" si="5"/>
        <v>0.77898303764435528</v>
      </c>
      <c r="Q36" s="11">
        <f t="shared" si="6"/>
        <v>34.579439252336449</v>
      </c>
      <c r="R36" s="12">
        <f t="shared" si="7"/>
        <v>16.666666666666664</v>
      </c>
    </row>
    <row r="37" spans="1:18">
      <c r="A37" s="17"/>
      <c r="B37" t="s">
        <v>33</v>
      </c>
      <c r="C37">
        <v>57772.3</v>
      </c>
      <c r="D37">
        <v>99</v>
      </c>
      <c r="E37">
        <f>D37-F37</f>
        <v>86</v>
      </c>
      <c r="F37">
        <v>13</v>
      </c>
      <c r="G37" s="11">
        <f t="shared" si="0"/>
        <v>14.886026694453916</v>
      </c>
      <c r="H37" s="11">
        <f t="shared" si="1"/>
        <v>2.2502133375337312</v>
      </c>
      <c r="I37" s="11">
        <f t="shared" si="2"/>
        <v>86.868686868686879</v>
      </c>
      <c r="J37" s="11">
        <f t="shared" si="3"/>
        <v>13.131313131313133</v>
      </c>
      <c r="L37">
        <v>25</v>
      </c>
      <c r="M37">
        <v>2</v>
      </c>
      <c r="N37" s="11">
        <f t="shared" si="4"/>
        <v>4.3273333414110216</v>
      </c>
      <c r="O37" s="11">
        <f t="shared" si="5"/>
        <v>0.34618666731288172</v>
      </c>
      <c r="Q37" s="11">
        <f t="shared" si="6"/>
        <v>29.069767441860467</v>
      </c>
      <c r="R37" s="12">
        <f t="shared" si="7"/>
        <v>15.384615384615385</v>
      </c>
    </row>
    <row r="38" spans="1:18">
      <c r="A38" s="17"/>
      <c r="B38" t="s">
        <v>41</v>
      </c>
      <c r="C38">
        <v>50978</v>
      </c>
      <c r="D38">
        <v>149</v>
      </c>
      <c r="E38">
        <f>D38-F38</f>
        <v>126</v>
      </c>
      <c r="F38">
        <v>23</v>
      </c>
      <c r="G38" s="11">
        <f t="shared" si="0"/>
        <v>24.716544391698378</v>
      </c>
      <c r="H38" s="11">
        <f t="shared" si="1"/>
        <v>4.5117501667385929</v>
      </c>
      <c r="I38" s="11">
        <f t="shared" si="2"/>
        <v>84.56375838926175</v>
      </c>
      <c r="J38" s="11">
        <f t="shared" si="3"/>
        <v>15.436241610738255</v>
      </c>
      <c r="L38">
        <v>27</v>
      </c>
      <c r="M38">
        <v>2</v>
      </c>
      <c r="N38" s="11">
        <f t="shared" si="4"/>
        <v>5.2964023696496527</v>
      </c>
      <c r="O38" s="11">
        <f t="shared" si="5"/>
        <v>0.39232610145552987</v>
      </c>
      <c r="Q38" s="11">
        <f t="shared" si="6"/>
        <v>21.428571428571427</v>
      </c>
      <c r="R38" s="12">
        <f t="shared" si="7"/>
        <v>8.695652173913043</v>
      </c>
    </row>
    <row r="39" spans="1:18">
      <c r="A39" s="18"/>
      <c r="B39" s="13" t="s">
        <v>34</v>
      </c>
      <c r="C39" s="13">
        <v>38076.9</v>
      </c>
      <c r="D39" s="13">
        <v>98</v>
      </c>
      <c r="E39" s="13">
        <f>D39-F39</f>
        <v>80</v>
      </c>
      <c r="F39" s="13">
        <v>18</v>
      </c>
      <c r="G39" s="14">
        <f t="shared" si="0"/>
        <v>21.010113743503279</v>
      </c>
      <c r="H39" s="14">
        <f t="shared" si="1"/>
        <v>4.7272755922882377</v>
      </c>
      <c r="I39" s="14">
        <f t="shared" si="2"/>
        <v>81.632653061224488</v>
      </c>
      <c r="J39" s="14">
        <f t="shared" si="3"/>
        <v>18.367346938775512</v>
      </c>
      <c r="K39" s="13"/>
      <c r="L39" s="13">
        <v>18</v>
      </c>
      <c r="M39" s="13">
        <v>2</v>
      </c>
      <c r="N39" s="14">
        <f t="shared" si="4"/>
        <v>4.7272755922882377</v>
      </c>
      <c r="O39" s="14">
        <f t="shared" si="5"/>
        <v>0.52525284358758195</v>
      </c>
      <c r="P39" s="13"/>
      <c r="Q39" s="14">
        <f t="shared" si="6"/>
        <v>22.5</v>
      </c>
      <c r="R39" s="15">
        <f t="shared" si="7"/>
        <v>11.111111111111111</v>
      </c>
    </row>
    <row r="42" spans="1:18" ht="18.75">
      <c r="A42" s="2" t="s">
        <v>42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>
      <c r="G43" s="4" t="s">
        <v>43</v>
      </c>
      <c r="H43" s="4" t="s">
        <v>44</v>
      </c>
      <c r="I43" s="19" t="s">
        <v>45</v>
      </c>
      <c r="J43" s="19"/>
      <c r="N43" s="19" t="s">
        <v>46</v>
      </c>
      <c r="O43" s="19"/>
      <c r="Q43" s="19" t="s">
        <v>47</v>
      </c>
      <c r="R43" s="19"/>
    </row>
    <row r="44" spans="1:18">
      <c r="A44" t="s">
        <v>6</v>
      </c>
      <c r="B44" t="s">
        <v>7</v>
      </c>
      <c r="G44" s="4"/>
      <c r="H44" s="4"/>
      <c r="I44" s="5"/>
      <c r="J44" s="5"/>
      <c r="N44" s="5"/>
      <c r="O44" s="5"/>
      <c r="Q44" s="5"/>
      <c r="R44" s="5"/>
    </row>
    <row r="45" spans="1:18">
      <c r="C45" t="s">
        <v>8</v>
      </c>
      <c r="D45" t="s">
        <v>9</v>
      </c>
      <c r="E45" t="s">
        <v>10</v>
      </c>
      <c r="F45" t="s">
        <v>11</v>
      </c>
      <c r="G45" s="4" t="s">
        <v>12</v>
      </c>
      <c r="H45" s="4" t="s">
        <v>13</v>
      </c>
      <c r="I45" s="4" t="s">
        <v>14</v>
      </c>
      <c r="J45" s="4" t="s">
        <v>15</v>
      </c>
      <c r="L45" t="s">
        <v>16</v>
      </c>
      <c r="M45" t="s">
        <v>17</v>
      </c>
      <c r="N45" s="4" t="s">
        <v>18</v>
      </c>
      <c r="O45" s="4" t="s">
        <v>19</v>
      </c>
      <c r="Q45" s="6" t="s">
        <v>20</v>
      </c>
      <c r="R45" s="6" t="s">
        <v>21</v>
      </c>
    </row>
    <row r="46" spans="1:18">
      <c r="A46" s="16" t="s">
        <v>48</v>
      </c>
      <c r="B46" s="8" t="s">
        <v>49</v>
      </c>
      <c r="C46" s="8">
        <v>11505.298000000001</v>
      </c>
      <c r="D46" s="8">
        <v>26</v>
      </c>
      <c r="E46" s="8">
        <f>D46-F46</f>
        <v>17</v>
      </c>
      <c r="F46" s="8">
        <v>9</v>
      </c>
      <c r="G46" s="9">
        <f>(E46/C46)*10000</f>
        <v>14.775801548121569</v>
      </c>
      <c r="H46" s="9">
        <f>(F46/C46)*10000</f>
        <v>7.8224831725349482</v>
      </c>
      <c r="I46" s="9">
        <f>(E46/D46)*100</f>
        <v>65.384615384615387</v>
      </c>
      <c r="J46" s="9">
        <f>(F46/D46)*100</f>
        <v>34.615384615384613</v>
      </c>
      <c r="K46" s="8"/>
      <c r="L46" s="8">
        <v>0</v>
      </c>
      <c r="M46" s="8">
        <v>0</v>
      </c>
      <c r="N46" s="9">
        <f>(L46/C46)*10000</f>
        <v>0</v>
      </c>
      <c r="O46" s="9">
        <f>(M46/C46)*10000</f>
        <v>0</v>
      </c>
      <c r="P46" s="8"/>
      <c r="Q46" s="9">
        <f xml:space="preserve"> (L46/E46)*100</f>
        <v>0</v>
      </c>
      <c r="R46" s="10">
        <f>(M46/F46)*100</f>
        <v>0</v>
      </c>
    </row>
    <row r="47" spans="1:18">
      <c r="A47" s="17"/>
      <c r="B47" t="s">
        <v>50</v>
      </c>
      <c r="C47">
        <v>10825.651</v>
      </c>
      <c r="D47">
        <v>32</v>
      </c>
      <c r="E47">
        <f>D47-F47</f>
        <v>20</v>
      </c>
      <c r="F47">
        <v>12</v>
      </c>
      <c r="G47" s="11">
        <f t="shared" ref="G47:G76" si="12">(E47/C47)*10000</f>
        <v>18.474639538998623</v>
      </c>
      <c r="H47" s="11">
        <f t="shared" ref="H47:H76" si="13">(F47/C47)*10000</f>
        <v>11.084783723399175</v>
      </c>
      <c r="I47" s="11">
        <f t="shared" ref="I47:I76" si="14">(E47/D47)*100</f>
        <v>62.5</v>
      </c>
      <c r="J47" s="11">
        <f t="shared" ref="J47:J76" si="15">(F47/D47)*100</f>
        <v>37.5</v>
      </c>
      <c r="L47">
        <v>0</v>
      </c>
      <c r="M47">
        <v>0</v>
      </c>
      <c r="N47" s="11">
        <f>(L47/C47)*10000</f>
        <v>0</v>
      </c>
      <c r="O47" s="11">
        <f>(M47/C47)*10000</f>
        <v>0</v>
      </c>
      <c r="Q47" s="11">
        <f xml:space="preserve"> (L47/E47)*100</f>
        <v>0</v>
      </c>
      <c r="R47" s="12">
        <f>(M47/F47)*100</f>
        <v>0</v>
      </c>
    </row>
    <row r="48" spans="1:18">
      <c r="A48" s="17"/>
      <c r="B48" t="s">
        <v>51</v>
      </c>
      <c r="C48">
        <v>8744.9410000000007</v>
      </c>
      <c r="D48">
        <v>13</v>
      </c>
      <c r="E48">
        <f>D48-F48</f>
        <v>8</v>
      </c>
      <c r="F48">
        <v>5</v>
      </c>
      <c r="G48" s="11">
        <f t="shared" si="12"/>
        <v>9.1481463396951437</v>
      </c>
      <c r="H48" s="11">
        <f t="shared" si="13"/>
        <v>5.717591462309465</v>
      </c>
      <c r="I48" s="11">
        <f t="shared" si="14"/>
        <v>61.53846153846154</v>
      </c>
      <c r="J48" s="11">
        <f t="shared" si="15"/>
        <v>38.461538461538467</v>
      </c>
      <c r="L48">
        <v>0</v>
      </c>
      <c r="M48">
        <v>1</v>
      </c>
      <c r="N48" s="11">
        <f>(L48/C48)*10000</f>
        <v>0</v>
      </c>
      <c r="O48" s="11">
        <f>(M48/C48)*10000</f>
        <v>1.143518292461893</v>
      </c>
      <c r="Q48" s="11">
        <f xml:space="preserve"> (L48/E48)*100</f>
        <v>0</v>
      </c>
      <c r="R48" s="12">
        <f>(M48/F48)*100</f>
        <v>20</v>
      </c>
    </row>
    <row r="49" spans="1:18">
      <c r="A49" s="17"/>
      <c r="B49" t="s">
        <v>52</v>
      </c>
      <c r="C49">
        <v>10888.96</v>
      </c>
      <c r="D49">
        <v>29</v>
      </c>
      <c r="E49">
        <f t="shared" ref="E49:E50" si="16">D49-F49</f>
        <v>13</v>
      </c>
      <c r="F49">
        <v>16</v>
      </c>
      <c r="G49" s="11">
        <f t="shared" si="12"/>
        <v>11.938697543199719</v>
      </c>
      <c r="H49" s="11">
        <f t="shared" si="13"/>
        <v>14.693781591630422</v>
      </c>
      <c r="I49" s="11">
        <f t="shared" si="14"/>
        <v>44.827586206896555</v>
      </c>
      <c r="J49" s="11">
        <f t="shared" si="15"/>
        <v>55.172413793103445</v>
      </c>
      <c r="L49">
        <v>0</v>
      </c>
      <c r="M49">
        <v>0</v>
      </c>
      <c r="N49" s="11">
        <f>(L49/C49)*10000</f>
        <v>0</v>
      </c>
      <c r="O49" s="11">
        <f>(M49/C49)*10000</f>
        <v>0</v>
      </c>
      <c r="Q49" s="11">
        <f xml:space="preserve"> (L49/E49)*100</f>
        <v>0</v>
      </c>
      <c r="R49" s="12">
        <f>(M49/F49)*100</f>
        <v>0</v>
      </c>
    </row>
    <row r="50" spans="1:18">
      <c r="A50" s="18"/>
      <c r="B50" s="13" t="s">
        <v>53</v>
      </c>
      <c r="C50" s="13">
        <v>11744.055</v>
      </c>
      <c r="D50" s="13">
        <v>25</v>
      </c>
      <c r="E50" s="13">
        <f t="shared" si="16"/>
        <v>11</v>
      </c>
      <c r="F50" s="13">
        <v>14</v>
      </c>
      <c r="G50" s="14">
        <f t="shared" si="12"/>
        <v>9.3664411483086543</v>
      </c>
      <c r="H50" s="14">
        <f t="shared" si="13"/>
        <v>11.920925097847379</v>
      </c>
      <c r="I50" s="14">
        <f t="shared" si="14"/>
        <v>44</v>
      </c>
      <c r="J50" s="14">
        <f t="shared" si="15"/>
        <v>56.000000000000007</v>
      </c>
      <c r="K50" s="13"/>
      <c r="L50" s="13">
        <v>0</v>
      </c>
      <c r="M50" s="13">
        <v>1</v>
      </c>
      <c r="N50" s="14">
        <f>(L50/C50)*10000</f>
        <v>0</v>
      </c>
      <c r="O50" s="14">
        <f>(M50/C50)*10000</f>
        <v>0.85149464984624135</v>
      </c>
      <c r="P50" s="13"/>
      <c r="Q50" s="14">
        <f xml:space="preserve"> (L50/E50)*100</f>
        <v>0</v>
      </c>
      <c r="R50" s="15">
        <f>(M50/F50)*100</f>
        <v>7.1428571428571423</v>
      </c>
    </row>
    <row r="51" spans="1:18">
      <c r="G51" s="3"/>
      <c r="H51" s="3"/>
      <c r="I51" s="3"/>
      <c r="J51" s="3"/>
      <c r="N51" s="3"/>
      <c r="O51" s="3"/>
      <c r="Q51" s="3"/>
      <c r="R51" s="3"/>
    </row>
    <row r="52" spans="1:18">
      <c r="A52" s="16" t="s">
        <v>54</v>
      </c>
      <c r="B52" s="8" t="s">
        <v>55</v>
      </c>
      <c r="C52" s="8">
        <v>9200.7919999999995</v>
      </c>
      <c r="D52" s="8">
        <v>25</v>
      </c>
      <c r="E52" s="8">
        <f>D52-F52</f>
        <v>10</v>
      </c>
      <c r="F52" s="8">
        <v>15</v>
      </c>
      <c r="G52" s="9">
        <f t="shared" si="12"/>
        <v>10.868629570150048</v>
      </c>
      <c r="H52" s="9">
        <f t="shared" si="13"/>
        <v>16.302944355225073</v>
      </c>
      <c r="I52" s="9">
        <f t="shared" si="14"/>
        <v>40</v>
      </c>
      <c r="J52" s="9">
        <f t="shared" si="15"/>
        <v>60</v>
      </c>
      <c r="K52" s="8"/>
      <c r="L52" s="8">
        <v>0</v>
      </c>
      <c r="M52" s="8">
        <v>0</v>
      </c>
      <c r="N52" s="9">
        <f>(L52/C52)*10000</f>
        <v>0</v>
      </c>
      <c r="O52" s="9">
        <f>(M52/C52)*10000</f>
        <v>0</v>
      </c>
      <c r="P52" s="8"/>
      <c r="Q52" s="9">
        <f xml:space="preserve"> (L52/E52)*100</f>
        <v>0</v>
      </c>
      <c r="R52" s="10">
        <f>(M52/F52)*100</f>
        <v>0</v>
      </c>
    </row>
    <row r="53" spans="1:18">
      <c r="A53" s="17"/>
      <c r="B53" t="s">
        <v>51</v>
      </c>
      <c r="C53">
        <v>10250.959999999999</v>
      </c>
      <c r="D53">
        <v>15</v>
      </c>
      <c r="E53">
        <f t="shared" ref="E53:E56" si="17">D53-F53</f>
        <v>8</v>
      </c>
      <c r="F53">
        <v>7</v>
      </c>
      <c r="G53" s="11">
        <f t="shared" si="12"/>
        <v>7.8041471237815792</v>
      </c>
      <c r="H53" s="11">
        <f t="shared" si="13"/>
        <v>6.8286287333088804</v>
      </c>
      <c r="I53" s="11">
        <f t="shared" si="14"/>
        <v>53.333333333333336</v>
      </c>
      <c r="J53" s="11">
        <f t="shared" si="15"/>
        <v>46.666666666666664</v>
      </c>
      <c r="L53">
        <v>0</v>
      </c>
      <c r="M53">
        <v>1</v>
      </c>
      <c r="N53" s="11">
        <f>(L53/C53)*10000</f>
        <v>0</v>
      </c>
      <c r="O53" s="11">
        <f>(M53/C53)*10000</f>
        <v>0.97551839047269739</v>
      </c>
      <c r="Q53" s="11">
        <f xml:space="preserve"> (L53/E53)*100</f>
        <v>0</v>
      </c>
      <c r="R53" s="12">
        <f>(M53/F53)*100</f>
        <v>14.285714285714285</v>
      </c>
    </row>
    <row r="54" spans="1:18">
      <c r="A54" s="17"/>
      <c r="B54" t="s">
        <v>52</v>
      </c>
      <c r="C54">
        <v>9026.6610000000001</v>
      </c>
      <c r="D54">
        <v>22</v>
      </c>
      <c r="E54">
        <f t="shared" si="17"/>
        <v>12</v>
      </c>
      <c r="F54">
        <v>10</v>
      </c>
      <c r="G54" s="11">
        <f t="shared" si="12"/>
        <v>13.293952215553459</v>
      </c>
      <c r="H54" s="11">
        <f t="shared" si="13"/>
        <v>11.078293512961215</v>
      </c>
      <c r="I54" s="11">
        <f t="shared" si="14"/>
        <v>54.54545454545454</v>
      </c>
      <c r="J54" s="11">
        <f t="shared" si="15"/>
        <v>45.454545454545453</v>
      </c>
      <c r="L54">
        <v>0</v>
      </c>
      <c r="M54">
        <v>0</v>
      </c>
      <c r="N54" s="11">
        <f>(L54/C54)*10000</f>
        <v>0</v>
      </c>
      <c r="O54" s="11">
        <f>(M54/C54)*10000</f>
        <v>0</v>
      </c>
      <c r="Q54" s="11">
        <f xml:space="preserve"> (L54/E54)*100</f>
        <v>0</v>
      </c>
      <c r="R54" s="12">
        <f>(M54/F54)*100</f>
        <v>0</v>
      </c>
    </row>
    <row r="55" spans="1:18">
      <c r="A55" s="17"/>
      <c r="B55" t="s">
        <v>53</v>
      </c>
      <c r="C55">
        <v>11565.137000000001</v>
      </c>
      <c r="D55">
        <v>13</v>
      </c>
      <c r="E55">
        <f t="shared" si="17"/>
        <v>8</v>
      </c>
      <c r="F55">
        <v>5</v>
      </c>
      <c r="G55" s="11">
        <f t="shared" si="12"/>
        <v>6.9173413164063682</v>
      </c>
      <c r="H55" s="11">
        <f t="shared" si="13"/>
        <v>4.3233383227539806</v>
      </c>
      <c r="I55" s="11">
        <f t="shared" si="14"/>
        <v>61.53846153846154</v>
      </c>
      <c r="J55" s="11">
        <f t="shared" si="15"/>
        <v>38.461538461538467</v>
      </c>
      <c r="L55">
        <v>0</v>
      </c>
      <c r="M55">
        <v>1</v>
      </c>
      <c r="N55" s="11">
        <f>(L55/C55)*10000</f>
        <v>0</v>
      </c>
      <c r="O55" s="11">
        <f>(M55/C55)*10000</f>
        <v>0.86466766455079602</v>
      </c>
      <c r="Q55" s="11">
        <f xml:space="preserve"> (L55/E55)*100</f>
        <v>0</v>
      </c>
      <c r="R55" s="12">
        <f>(M55/F55)*100</f>
        <v>20</v>
      </c>
    </row>
    <row r="56" spans="1:18">
      <c r="A56" s="18"/>
      <c r="B56" s="13" t="s">
        <v>56</v>
      </c>
      <c r="C56" s="13">
        <v>12812.294</v>
      </c>
      <c r="D56" s="13">
        <v>9</v>
      </c>
      <c r="E56" s="13">
        <f t="shared" si="17"/>
        <v>5</v>
      </c>
      <c r="F56" s="13">
        <v>4</v>
      </c>
      <c r="G56" s="14">
        <f t="shared" si="12"/>
        <v>3.902501769004052</v>
      </c>
      <c r="H56" s="14">
        <f t="shared" si="13"/>
        <v>3.1220014152032416</v>
      </c>
      <c r="I56" s="14">
        <f t="shared" si="14"/>
        <v>55.555555555555557</v>
      </c>
      <c r="J56" s="14">
        <f t="shared" si="15"/>
        <v>44.444444444444443</v>
      </c>
      <c r="K56" s="13"/>
      <c r="L56" s="13">
        <v>1</v>
      </c>
      <c r="M56" s="13">
        <v>0</v>
      </c>
      <c r="N56" s="14">
        <f>(L56/C56)*10000</f>
        <v>0.7805003538008104</v>
      </c>
      <c r="O56" s="14">
        <f>(M56/C56)*10000</f>
        <v>0</v>
      </c>
      <c r="P56" s="13"/>
      <c r="Q56" s="14">
        <f xml:space="preserve"> (L56/E56)*100</f>
        <v>20</v>
      </c>
      <c r="R56" s="15">
        <f>(M56/F56)*100</f>
        <v>0</v>
      </c>
    </row>
    <row r="57" spans="1:18">
      <c r="G57" s="3"/>
      <c r="H57" s="3"/>
      <c r="I57" s="3"/>
      <c r="J57" s="3"/>
      <c r="N57" s="3"/>
      <c r="O57" s="3"/>
      <c r="Q57" s="3"/>
      <c r="R57" s="3"/>
    </row>
    <row r="58" spans="1:18">
      <c r="A58" s="16" t="s">
        <v>57</v>
      </c>
      <c r="B58" s="8" t="s">
        <v>53</v>
      </c>
      <c r="C58" s="8">
        <v>12881.348</v>
      </c>
      <c r="D58" s="8">
        <v>29</v>
      </c>
      <c r="E58" s="8">
        <v>21</v>
      </c>
      <c r="F58" s="8">
        <v>8</v>
      </c>
      <c r="G58" s="9">
        <f t="shared" si="12"/>
        <v>16.30264161794247</v>
      </c>
      <c r="H58" s="9">
        <f t="shared" si="13"/>
        <v>6.2105301401685606</v>
      </c>
      <c r="I58" s="9">
        <f t="shared" si="14"/>
        <v>72.41379310344827</v>
      </c>
      <c r="J58" s="9">
        <f t="shared" si="15"/>
        <v>27.586206896551722</v>
      </c>
      <c r="K58" s="8"/>
      <c r="L58" s="8">
        <v>0</v>
      </c>
      <c r="M58" s="8">
        <v>0</v>
      </c>
      <c r="N58" s="9">
        <f>(L58/C58)*10000</f>
        <v>0</v>
      </c>
      <c r="O58" s="9">
        <f>(M58/C58)*10000</f>
        <v>0</v>
      </c>
      <c r="P58" s="8"/>
      <c r="Q58" s="9">
        <f xml:space="preserve"> (L58/E58)*100</f>
        <v>0</v>
      </c>
      <c r="R58" s="10">
        <f>(M58/F58)*100</f>
        <v>0</v>
      </c>
    </row>
    <row r="59" spans="1:18">
      <c r="A59" s="17"/>
      <c r="B59" t="s">
        <v>58</v>
      </c>
      <c r="C59">
        <v>12104.044</v>
      </c>
      <c r="D59">
        <v>18</v>
      </c>
      <c r="E59">
        <v>14</v>
      </c>
      <c r="F59">
        <v>4</v>
      </c>
      <c r="G59" s="11">
        <f t="shared" si="12"/>
        <v>11.566382276865484</v>
      </c>
      <c r="H59" s="11">
        <f t="shared" si="13"/>
        <v>3.3046806505329953</v>
      </c>
      <c r="I59" s="11">
        <f t="shared" si="14"/>
        <v>77.777777777777786</v>
      </c>
      <c r="J59" s="11">
        <f t="shared" si="15"/>
        <v>22.222222222222221</v>
      </c>
      <c r="L59">
        <v>0</v>
      </c>
      <c r="M59">
        <v>1</v>
      </c>
      <c r="N59" s="11">
        <f>(L59/C59)*10000</f>
        <v>0</v>
      </c>
      <c r="O59" s="11">
        <f>(M59/C59)*10000</f>
        <v>0.82617016263324883</v>
      </c>
      <c r="Q59" s="11">
        <f xml:space="preserve"> (L59/E59)*100</f>
        <v>0</v>
      </c>
      <c r="R59" s="12">
        <f>(M59/F59)*100</f>
        <v>25</v>
      </c>
    </row>
    <row r="60" spans="1:18">
      <c r="A60" s="17"/>
      <c r="B60" t="s">
        <v>51</v>
      </c>
      <c r="C60">
        <v>11648.432000000001</v>
      </c>
      <c r="D60">
        <v>4</v>
      </c>
      <c r="E60">
        <f>D60-F60</f>
        <v>3</v>
      </c>
      <c r="F60">
        <v>1</v>
      </c>
      <c r="G60" s="11">
        <f t="shared" si="12"/>
        <v>2.5754539323404213</v>
      </c>
      <c r="H60" s="11">
        <f t="shared" si="13"/>
        <v>0.85848464411347369</v>
      </c>
      <c r="I60" s="11">
        <f t="shared" si="14"/>
        <v>75</v>
      </c>
      <c r="J60" s="11">
        <f t="shared" si="15"/>
        <v>25</v>
      </c>
      <c r="L60">
        <v>0</v>
      </c>
      <c r="M60">
        <v>0</v>
      </c>
      <c r="N60" s="11">
        <f>(L60/C60)*10000</f>
        <v>0</v>
      </c>
      <c r="O60" s="11">
        <f>(M60/C60)*10000</f>
        <v>0</v>
      </c>
      <c r="Q60" s="11">
        <f xml:space="preserve"> (L60/E60)*100</f>
        <v>0</v>
      </c>
      <c r="R60" s="12">
        <f>(M60/F60)*100</f>
        <v>0</v>
      </c>
    </row>
    <row r="61" spans="1:18">
      <c r="A61" s="17"/>
      <c r="B61" t="s">
        <v>52</v>
      </c>
      <c r="C61">
        <v>11363.959000000001</v>
      </c>
      <c r="D61">
        <v>17</v>
      </c>
      <c r="E61">
        <f>D61-F61</f>
        <v>11</v>
      </c>
      <c r="F61">
        <v>6</v>
      </c>
      <c r="G61" s="11">
        <f t="shared" si="12"/>
        <v>9.6797251732428808</v>
      </c>
      <c r="H61" s="11">
        <f t="shared" si="13"/>
        <v>5.2798500944961173</v>
      </c>
      <c r="I61" s="11">
        <f t="shared" si="14"/>
        <v>64.705882352941174</v>
      </c>
      <c r="J61" s="11">
        <f t="shared" si="15"/>
        <v>35.294117647058826</v>
      </c>
      <c r="L61">
        <v>0</v>
      </c>
      <c r="M61">
        <v>1</v>
      </c>
      <c r="N61" s="11">
        <f>(L61/C61)*10000</f>
        <v>0</v>
      </c>
      <c r="O61" s="11">
        <f>(M61/C61)*10000</f>
        <v>0.87997501574935277</v>
      </c>
      <c r="Q61" s="11">
        <f xml:space="preserve"> (L61/E61)*100</f>
        <v>0</v>
      </c>
      <c r="R61" s="12">
        <f>(M61/F61)*100</f>
        <v>16.666666666666664</v>
      </c>
    </row>
    <row r="62" spans="1:18">
      <c r="A62" s="17"/>
      <c r="B62" t="s">
        <v>56</v>
      </c>
      <c r="C62">
        <v>12646.422</v>
      </c>
      <c r="D62">
        <v>17</v>
      </c>
      <c r="E62">
        <f>D62-F62</f>
        <v>16</v>
      </c>
      <c r="F62">
        <v>1</v>
      </c>
      <c r="G62" s="11">
        <f t="shared" si="12"/>
        <v>12.651799852954456</v>
      </c>
      <c r="H62" s="11">
        <f t="shared" si="13"/>
        <v>0.7907374908096535</v>
      </c>
      <c r="I62" s="11">
        <f t="shared" si="14"/>
        <v>94.117647058823522</v>
      </c>
      <c r="J62" s="11">
        <f t="shared" si="15"/>
        <v>5.8823529411764701</v>
      </c>
      <c r="L62">
        <v>0</v>
      </c>
      <c r="M62">
        <v>0</v>
      </c>
      <c r="N62" s="11">
        <f>(L62/C62)*10000</f>
        <v>0</v>
      </c>
      <c r="O62" s="11">
        <f>(M62/C62)*10000</f>
        <v>0</v>
      </c>
      <c r="Q62" s="11">
        <f xml:space="preserve"> (L62/E62)*100</f>
        <v>0</v>
      </c>
      <c r="R62" s="12">
        <f>(M62/F62)*100</f>
        <v>0</v>
      </c>
    </row>
    <row r="63" spans="1:18">
      <c r="A63" s="18"/>
      <c r="B63" s="13" t="s">
        <v>55</v>
      </c>
      <c r="C63" s="13">
        <v>12077.594999999999</v>
      </c>
      <c r="D63" s="13">
        <v>15</v>
      </c>
      <c r="E63" s="13">
        <f>D63-F63</f>
        <v>11</v>
      </c>
      <c r="F63" s="13">
        <v>4</v>
      </c>
      <c r="G63" s="14">
        <f t="shared" si="12"/>
        <v>9.1077735261035002</v>
      </c>
      <c r="H63" s="14">
        <f t="shared" si="13"/>
        <v>3.3119176458558184</v>
      </c>
      <c r="I63" s="14">
        <f t="shared" si="14"/>
        <v>73.333333333333329</v>
      </c>
      <c r="J63" s="14">
        <f t="shared" si="15"/>
        <v>26.666666666666668</v>
      </c>
      <c r="K63" s="13"/>
      <c r="L63" s="13">
        <v>0</v>
      </c>
      <c r="M63" s="13">
        <v>0</v>
      </c>
      <c r="N63" s="14">
        <f>(L63/C63)*10000</f>
        <v>0</v>
      </c>
      <c r="O63" s="14">
        <f>(M63/C63)*10000</f>
        <v>0</v>
      </c>
      <c r="P63" s="13"/>
      <c r="Q63" s="14">
        <f xml:space="preserve"> (L63/E63)*100</f>
        <v>0</v>
      </c>
      <c r="R63" s="15">
        <f>(M63/F63)*100</f>
        <v>0</v>
      </c>
    </row>
    <row r="64" spans="1:18">
      <c r="G64" s="3"/>
      <c r="H64" s="3"/>
      <c r="I64" s="3"/>
      <c r="J64" s="3"/>
      <c r="N64" s="3"/>
      <c r="O64" s="3"/>
      <c r="Q64" s="3"/>
      <c r="R64" s="3"/>
    </row>
    <row r="65" spans="1:18">
      <c r="A65" s="16" t="s">
        <v>59</v>
      </c>
      <c r="B65" s="8" t="s">
        <v>60</v>
      </c>
      <c r="C65" s="8">
        <v>11525.045</v>
      </c>
      <c r="D65" s="8">
        <v>24</v>
      </c>
      <c r="E65" s="8">
        <v>11</v>
      </c>
      <c r="F65" s="8">
        <v>13</v>
      </c>
      <c r="G65" s="9">
        <f t="shared" si="12"/>
        <v>9.5444312798778661</v>
      </c>
      <c r="H65" s="9">
        <f t="shared" si="13"/>
        <v>11.279782421673842</v>
      </c>
      <c r="I65" s="9">
        <f t="shared" si="14"/>
        <v>45.833333333333329</v>
      </c>
      <c r="J65" s="9">
        <f t="shared" si="15"/>
        <v>54.166666666666664</v>
      </c>
      <c r="K65" s="8"/>
      <c r="L65" s="8">
        <v>0</v>
      </c>
      <c r="M65" s="8">
        <v>0</v>
      </c>
      <c r="N65" s="9">
        <f>(L65/C65)*10000</f>
        <v>0</v>
      </c>
      <c r="O65" s="9">
        <f>(M65/C65)*10000</f>
        <v>0</v>
      </c>
      <c r="P65" s="8"/>
      <c r="Q65" s="9">
        <f xml:space="preserve"> (L65/E65)*100</f>
        <v>0</v>
      </c>
      <c r="R65" s="10">
        <f>(M65/F65)*100</f>
        <v>0</v>
      </c>
    </row>
    <row r="66" spans="1:18">
      <c r="A66" s="17"/>
      <c r="B66" t="s">
        <v>52</v>
      </c>
      <c r="C66">
        <v>12675.144</v>
      </c>
      <c r="D66">
        <v>20</v>
      </c>
      <c r="E66">
        <v>11</v>
      </c>
      <c r="F66">
        <v>10</v>
      </c>
      <c r="G66" s="11">
        <f t="shared" si="12"/>
        <v>8.6784023913258892</v>
      </c>
      <c r="H66" s="11">
        <f t="shared" si="13"/>
        <v>7.8894567193871721</v>
      </c>
      <c r="I66" s="11">
        <f t="shared" si="14"/>
        <v>55.000000000000007</v>
      </c>
      <c r="J66" s="11">
        <f t="shared" si="15"/>
        <v>50</v>
      </c>
      <c r="L66">
        <v>0</v>
      </c>
      <c r="M66">
        <v>0</v>
      </c>
      <c r="N66" s="11">
        <f>(L66/C66)*10000</f>
        <v>0</v>
      </c>
      <c r="O66" s="11">
        <f>(M66/C66)*10000</f>
        <v>0</v>
      </c>
      <c r="Q66" s="11">
        <f xml:space="preserve"> (L66/E66)*100</f>
        <v>0</v>
      </c>
      <c r="R66" s="12">
        <f>(M66/F66)*100</f>
        <v>0</v>
      </c>
    </row>
    <row r="67" spans="1:18">
      <c r="A67" s="17"/>
      <c r="B67" t="s">
        <v>49</v>
      </c>
      <c r="C67">
        <v>11034.847</v>
      </c>
      <c r="D67">
        <v>28</v>
      </c>
      <c r="E67">
        <f>D67-F67</f>
        <v>13</v>
      </c>
      <c r="F67">
        <v>15</v>
      </c>
      <c r="G67" s="11">
        <f t="shared" si="12"/>
        <v>11.780861121137431</v>
      </c>
      <c r="H67" s="11">
        <f t="shared" si="13"/>
        <v>13.593301293620112</v>
      </c>
      <c r="I67" s="11">
        <f t="shared" si="14"/>
        <v>46.428571428571431</v>
      </c>
      <c r="J67" s="11">
        <f t="shared" si="15"/>
        <v>53.571428571428569</v>
      </c>
      <c r="L67">
        <v>0</v>
      </c>
      <c r="M67">
        <v>4</v>
      </c>
      <c r="N67" s="11">
        <f>(L67/C67)*10000</f>
        <v>0</v>
      </c>
      <c r="O67" s="11">
        <f>(M67/C67)*10000</f>
        <v>3.6248803449653626</v>
      </c>
      <c r="Q67" s="11">
        <f xml:space="preserve"> (L67/E67)*100</f>
        <v>0</v>
      </c>
      <c r="R67" s="12">
        <f>(M67/F67)*100</f>
        <v>26.666666666666668</v>
      </c>
    </row>
    <row r="68" spans="1:18">
      <c r="A68" s="17"/>
      <c r="B68" t="s">
        <v>55</v>
      </c>
      <c r="C68">
        <v>12859.088</v>
      </c>
      <c r="D68">
        <v>35</v>
      </c>
      <c r="E68">
        <f>D68-F68</f>
        <v>19</v>
      </c>
      <c r="F68">
        <v>16</v>
      </c>
      <c r="G68" s="11">
        <f t="shared" si="12"/>
        <v>14.775542402384991</v>
      </c>
      <c r="H68" s="11">
        <f t="shared" si="13"/>
        <v>12.442562023061043</v>
      </c>
      <c r="I68" s="11">
        <f t="shared" si="14"/>
        <v>54.285714285714285</v>
      </c>
      <c r="J68" s="11">
        <f t="shared" si="15"/>
        <v>45.714285714285715</v>
      </c>
      <c r="L68">
        <v>0</v>
      </c>
      <c r="M68">
        <v>1</v>
      </c>
      <c r="N68" s="11">
        <f>(L68/C68)*10000</f>
        <v>0</v>
      </c>
      <c r="O68" s="11">
        <f>(M68/C68)*10000</f>
        <v>0.77766012644131521</v>
      </c>
      <c r="Q68" s="11">
        <f xml:space="preserve"> (L68/E68)*100</f>
        <v>0</v>
      </c>
      <c r="R68" s="12">
        <f>(M68/F68)*100</f>
        <v>6.25</v>
      </c>
    </row>
    <row r="69" spans="1:18">
      <c r="A69" s="18"/>
      <c r="B69" s="13" t="s">
        <v>53</v>
      </c>
      <c r="C69" s="13">
        <v>11664.349</v>
      </c>
      <c r="D69" s="13">
        <v>15</v>
      </c>
      <c r="E69" s="13">
        <f>D69-F69</f>
        <v>10</v>
      </c>
      <c r="F69" s="13">
        <v>5</v>
      </c>
      <c r="G69" s="14">
        <f t="shared" si="12"/>
        <v>8.5731316852745056</v>
      </c>
      <c r="H69" s="14">
        <f t="shared" si="13"/>
        <v>4.2865658426372528</v>
      </c>
      <c r="I69" s="14">
        <f t="shared" si="14"/>
        <v>66.666666666666657</v>
      </c>
      <c r="J69" s="14">
        <f t="shared" si="15"/>
        <v>33.333333333333329</v>
      </c>
      <c r="K69" s="13"/>
      <c r="L69" s="13">
        <v>0</v>
      </c>
      <c r="M69" s="13">
        <v>4</v>
      </c>
      <c r="N69" s="14">
        <f>(L69/C69)*10000</f>
        <v>0</v>
      </c>
      <c r="O69" s="14">
        <f>(M69/C69)*10000</f>
        <v>3.4292526741098026</v>
      </c>
      <c r="P69" s="13"/>
      <c r="Q69" s="14">
        <f xml:space="preserve"> (L69/E69)*100</f>
        <v>0</v>
      </c>
      <c r="R69" s="15">
        <f>(M69/F69)*100</f>
        <v>80</v>
      </c>
    </row>
    <row r="70" spans="1:18">
      <c r="G70" s="3"/>
      <c r="H70" s="3"/>
      <c r="I70" s="3"/>
      <c r="J70" s="3"/>
      <c r="N70" s="3"/>
      <c r="O70" s="3"/>
      <c r="Q70" s="3"/>
      <c r="R70" s="3"/>
    </row>
    <row r="71" spans="1:18">
      <c r="A71" s="16" t="s">
        <v>61</v>
      </c>
      <c r="B71" s="8" t="s">
        <v>62</v>
      </c>
      <c r="C71" s="8">
        <v>7136.2389999999996</v>
      </c>
      <c r="D71" s="8">
        <v>8</v>
      </c>
      <c r="E71" s="8">
        <f>D71-F71</f>
        <v>3</v>
      </c>
      <c r="F71" s="8">
        <v>5</v>
      </c>
      <c r="G71" s="9">
        <f t="shared" si="12"/>
        <v>4.2038950769445922</v>
      </c>
      <c r="H71" s="9">
        <f t="shared" si="13"/>
        <v>7.0064917949076539</v>
      </c>
      <c r="I71" s="9">
        <f t="shared" si="14"/>
        <v>37.5</v>
      </c>
      <c r="J71" s="9">
        <f t="shared" si="15"/>
        <v>62.5</v>
      </c>
      <c r="K71" s="8"/>
      <c r="L71" s="8">
        <v>0</v>
      </c>
      <c r="M71" s="8">
        <v>0</v>
      </c>
      <c r="N71" s="9">
        <f>(L71/C71)*10000</f>
        <v>0</v>
      </c>
      <c r="O71" s="9">
        <f>(M71/C71)*10000</f>
        <v>0</v>
      </c>
      <c r="P71" s="8"/>
      <c r="Q71" s="9">
        <f xml:space="preserve"> (L71/E71)*100</f>
        <v>0</v>
      </c>
      <c r="R71" s="10">
        <f>(M71/F71)*100</f>
        <v>0</v>
      </c>
    </row>
    <row r="72" spans="1:18">
      <c r="A72" s="17"/>
      <c r="B72" t="s">
        <v>55</v>
      </c>
      <c r="C72">
        <v>5567.9870000000001</v>
      </c>
      <c r="D72">
        <v>11</v>
      </c>
      <c r="E72">
        <f t="shared" ref="E72:E76" si="18">D72-F72</f>
        <v>10</v>
      </c>
      <c r="F72">
        <v>1</v>
      </c>
      <c r="G72" s="11">
        <f t="shared" si="12"/>
        <v>17.959812046974967</v>
      </c>
      <c r="H72" s="11">
        <f t="shared" si="13"/>
        <v>1.7959812046974966</v>
      </c>
      <c r="I72" s="11">
        <f t="shared" si="14"/>
        <v>90.909090909090907</v>
      </c>
      <c r="J72" s="11">
        <f t="shared" si="15"/>
        <v>9.0909090909090917</v>
      </c>
      <c r="L72">
        <v>0</v>
      </c>
      <c r="M72">
        <v>0</v>
      </c>
      <c r="N72" s="11">
        <f>(L72/C72)*10000</f>
        <v>0</v>
      </c>
      <c r="O72" s="11">
        <f>(M72/C72)*10000</f>
        <v>0</v>
      </c>
      <c r="Q72" s="11">
        <f xml:space="preserve"> (L72/E72)*100</f>
        <v>0</v>
      </c>
      <c r="R72" s="12">
        <f>(M72/F72)*100</f>
        <v>0</v>
      </c>
    </row>
    <row r="73" spans="1:18">
      <c r="A73" s="17"/>
      <c r="B73" t="s">
        <v>51</v>
      </c>
      <c r="C73">
        <v>7130.973</v>
      </c>
      <c r="D73">
        <v>5</v>
      </c>
      <c r="E73">
        <f t="shared" si="18"/>
        <v>3</v>
      </c>
      <c r="F73">
        <v>2</v>
      </c>
      <c r="G73" s="11">
        <f t="shared" si="12"/>
        <v>4.2069995216641543</v>
      </c>
      <c r="H73" s="11">
        <f t="shared" si="13"/>
        <v>2.8046663477761031</v>
      </c>
      <c r="I73" s="11">
        <f t="shared" si="14"/>
        <v>60</v>
      </c>
      <c r="J73" s="11">
        <f t="shared" si="15"/>
        <v>40</v>
      </c>
      <c r="L73">
        <v>1</v>
      </c>
      <c r="M73">
        <v>0</v>
      </c>
      <c r="N73" s="11">
        <f>(L73/C73)*10000</f>
        <v>1.4023331738880516</v>
      </c>
      <c r="O73" s="11">
        <f>(M73/C73)*10000</f>
        <v>0</v>
      </c>
      <c r="Q73" s="11">
        <f xml:space="preserve"> (L73/E73)*100</f>
        <v>33.333333333333329</v>
      </c>
      <c r="R73" s="12">
        <f>(M73/F73)*100</f>
        <v>0</v>
      </c>
    </row>
    <row r="74" spans="1:18">
      <c r="A74" s="17"/>
      <c r="B74" t="s">
        <v>52</v>
      </c>
      <c r="C74">
        <v>7617.4610000000002</v>
      </c>
      <c r="D74">
        <v>7</v>
      </c>
      <c r="E74">
        <f t="shared" si="18"/>
        <v>6</v>
      </c>
      <c r="F74">
        <v>1</v>
      </c>
      <c r="G74" s="11">
        <f t="shared" si="12"/>
        <v>7.876640261105373</v>
      </c>
      <c r="H74" s="11">
        <f t="shared" si="13"/>
        <v>1.3127733768508956</v>
      </c>
      <c r="I74" s="11">
        <f t="shared" si="14"/>
        <v>85.714285714285708</v>
      </c>
      <c r="J74" s="11">
        <f t="shared" si="15"/>
        <v>14.285714285714285</v>
      </c>
      <c r="L74">
        <v>0</v>
      </c>
      <c r="M74">
        <v>0</v>
      </c>
      <c r="N74" s="11">
        <f>(L74/C74)*10000</f>
        <v>0</v>
      </c>
      <c r="O74" s="11">
        <f>(M74/C74)*10000</f>
        <v>0</v>
      </c>
      <c r="Q74" s="11">
        <f xml:space="preserve"> (L74/E74)*100</f>
        <v>0</v>
      </c>
      <c r="R74" s="12">
        <f>(M74/F74)*100</f>
        <v>0</v>
      </c>
    </row>
    <row r="75" spans="1:18">
      <c r="A75" s="17"/>
      <c r="B75" t="s">
        <v>49</v>
      </c>
      <c r="C75">
        <v>7770.8869999999997</v>
      </c>
      <c r="D75">
        <v>20</v>
      </c>
      <c r="E75">
        <f t="shared" si="18"/>
        <v>16</v>
      </c>
      <c r="F75">
        <v>4</v>
      </c>
      <c r="G75" s="11">
        <f t="shared" si="12"/>
        <v>20.589670136755306</v>
      </c>
      <c r="H75" s="11">
        <f t="shared" si="13"/>
        <v>5.1474175341888264</v>
      </c>
      <c r="I75" s="11">
        <f t="shared" si="14"/>
        <v>80</v>
      </c>
      <c r="J75" s="11">
        <f t="shared" si="15"/>
        <v>20</v>
      </c>
      <c r="L75">
        <v>0</v>
      </c>
      <c r="M75">
        <v>0</v>
      </c>
      <c r="N75" s="11">
        <f>(L75/C75)*10000</f>
        <v>0</v>
      </c>
      <c r="O75" s="11">
        <f>(M75/C75)*10000</f>
        <v>0</v>
      </c>
      <c r="Q75" s="11">
        <f xml:space="preserve"> (L75/E75)*100</f>
        <v>0</v>
      </c>
      <c r="R75" s="12">
        <f>(M75/F75)*100</f>
        <v>0</v>
      </c>
    </row>
    <row r="76" spans="1:18">
      <c r="A76" s="18"/>
      <c r="B76" s="13" t="s">
        <v>53</v>
      </c>
      <c r="C76" s="13">
        <v>9839.6290000000008</v>
      </c>
      <c r="D76" s="13">
        <v>7</v>
      </c>
      <c r="E76" s="13">
        <f t="shared" si="18"/>
        <v>4</v>
      </c>
      <c r="F76" s="13">
        <v>3</v>
      </c>
      <c r="G76" s="14">
        <f t="shared" si="12"/>
        <v>4.0651939214374844</v>
      </c>
      <c r="H76" s="14">
        <f t="shared" si="13"/>
        <v>3.0488954410781135</v>
      </c>
      <c r="I76" s="14">
        <f t="shared" si="14"/>
        <v>57.142857142857139</v>
      </c>
      <c r="J76" s="14">
        <f t="shared" si="15"/>
        <v>42.857142857142854</v>
      </c>
      <c r="K76" s="13"/>
      <c r="L76" s="13">
        <v>0</v>
      </c>
      <c r="M76" s="13">
        <v>0</v>
      </c>
      <c r="N76" s="14">
        <f>(L76/C76)*10000</f>
        <v>0</v>
      </c>
      <c r="O76" s="14">
        <f>(M76/C76)*10000</f>
        <v>0</v>
      </c>
      <c r="P76" s="13"/>
      <c r="Q76" s="14">
        <f xml:space="preserve"> (L76/E76)*100</f>
        <v>0</v>
      </c>
      <c r="R76" s="15">
        <f>(M76/F76)*100</f>
        <v>0</v>
      </c>
    </row>
  </sheetData>
  <mergeCells count="17">
    <mergeCell ref="A35:A39"/>
    <mergeCell ref="A6:A10"/>
    <mergeCell ref="A12:A16"/>
    <mergeCell ref="A18:A22"/>
    <mergeCell ref="A24:A27"/>
    <mergeCell ref="A29:A32"/>
    <mergeCell ref="I3:J3"/>
    <mergeCell ref="N3:O3"/>
    <mergeCell ref="Q3:R3"/>
    <mergeCell ref="I43:J43"/>
    <mergeCell ref="N43:O43"/>
    <mergeCell ref="Q43:R43"/>
    <mergeCell ref="A46:A50"/>
    <mergeCell ref="A52:A56"/>
    <mergeCell ref="A58:A63"/>
    <mergeCell ref="A65:A69"/>
    <mergeCell ref="A71:A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ana.brandao</dc:creator>
  <cp:keywords/>
  <dc:description/>
  <cp:lastModifiedBy>Antonio Jacinto</cp:lastModifiedBy>
  <cp:revision/>
  <dcterms:created xsi:type="dcterms:W3CDTF">2022-02-09T11:38:12Z</dcterms:created>
  <dcterms:modified xsi:type="dcterms:W3CDTF">2022-02-09T14:47:40Z</dcterms:modified>
  <cp:category/>
  <cp:contentStatus/>
</cp:coreProperties>
</file>