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andi/Library/Mobile Documents/com~apple~CloudDocs/Desktop/scientific materials/gene knock out/draft manuscript/elife-2022/2022-elife-final-resubmission/raw data-2022-elife-final/"/>
    </mc:Choice>
  </mc:AlternateContent>
  <xr:revisionPtr revIDLastSave="0" documentId="13_ncr:1_{39C9EAA2-41BE-724C-84BF-E1AA8539D3BC}" xr6:coauthVersionLast="47" xr6:coauthVersionMax="47" xr10:uidLastSave="{00000000-0000-0000-0000-000000000000}"/>
  <bookViews>
    <workbookView xWindow="0" yWindow="460" windowWidth="28800" windowHeight="16020" activeTab="3" xr2:uid="{00000000-000D-0000-FFFF-FFFF00000000}"/>
  </bookViews>
  <sheets>
    <sheet name="Figure 3 A" sheetId="1" r:id="rId1"/>
    <sheet name="Figure 3 B" sheetId="2" r:id="rId2"/>
    <sheet name="Figure 3 C" sheetId="3" r:id="rId3"/>
    <sheet name="Figure 3 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H81" i="2"/>
  <c r="H80" i="2"/>
  <c r="H74" i="2"/>
  <c r="H73" i="2"/>
  <c r="H66" i="2"/>
  <c r="H65" i="2"/>
  <c r="H56" i="2"/>
  <c r="H55" i="2"/>
  <c r="Z32" i="3" l="1"/>
  <c r="Y32" i="3"/>
  <c r="X32" i="3"/>
  <c r="W32" i="3"/>
  <c r="U32" i="3"/>
  <c r="T32" i="3"/>
  <c r="S32" i="3"/>
  <c r="R32" i="3"/>
  <c r="P32" i="3"/>
  <c r="O32" i="3"/>
  <c r="N32" i="3"/>
  <c r="M32" i="3"/>
  <c r="K32" i="3"/>
  <c r="J32" i="3"/>
  <c r="I32" i="3"/>
  <c r="H32" i="3"/>
  <c r="F32" i="3"/>
  <c r="E32" i="3"/>
  <c r="D32" i="3"/>
  <c r="C32" i="3"/>
  <c r="Z31" i="3"/>
  <c r="Y31" i="3"/>
  <c r="X31" i="3"/>
  <c r="W31" i="3"/>
  <c r="U31" i="3"/>
  <c r="T31" i="3"/>
  <c r="S31" i="3"/>
  <c r="R31" i="3"/>
  <c r="P31" i="3"/>
  <c r="O31" i="3"/>
  <c r="N31" i="3"/>
  <c r="M31" i="3"/>
  <c r="K31" i="3"/>
  <c r="J31" i="3"/>
  <c r="I31" i="3"/>
  <c r="H31" i="3"/>
  <c r="F31" i="3"/>
  <c r="E31" i="3"/>
  <c r="D31" i="3"/>
  <c r="C31" i="3"/>
  <c r="Z16" i="3"/>
  <c r="Y16" i="3"/>
  <c r="X16" i="3"/>
  <c r="W16" i="3"/>
  <c r="U16" i="3"/>
  <c r="T16" i="3"/>
  <c r="S16" i="3"/>
  <c r="R16" i="3"/>
  <c r="P16" i="3"/>
  <c r="O16" i="3"/>
  <c r="N16" i="3"/>
  <c r="M16" i="3"/>
  <c r="K16" i="3"/>
  <c r="J16" i="3"/>
  <c r="I16" i="3"/>
  <c r="H16" i="3"/>
  <c r="F16" i="3"/>
  <c r="E16" i="3"/>
  <c r="D16" i="3"/>
  <c r="C16" i="3"/>
  <c r="Z15" i="3"/>
  <c r="Y15" i="3"/>
  <c r="X15" i="3"/>
  <c r="W15" i="3"/>
  <c r="U15" i="3"/>
  <c r="T15" i="3"/>
  <c r="S15" i="3"/>
  <c r="R15" i="3"/>
  <c r="P15" i="3"/>
  <c r="O15" i="3"/>
  <c r="N15" i="3"/>
  <c r="M15" i="3"/>
  <c r="K15" i="3"/>
  <c r="J15" i="3"/>
  <c r="I15" i="3"/>
  <c r="H15" i="3"/>
  <c r="F15" i="3"/>
  <c r="E15" i="3"/>
  <c r="D15" i="3"/>
  <c r="C15" i="3"/>
  <c r="I29" i="4"/>
  <c r="I28" i="4"/>
  <c r="I27" i="4"/>
  <c r="I26" i="4"/>
  <c r="I25" i="4"/>
  <c r="I24" i="4"/>
  <c r="R23" i="4"/>
  <c r="R24" i="4" s="1"/>
  <c r="Q23" i="4"/>
  <c r="Q24" i="4" s="1"/>
  <c r="P23" i="4"/>
  <c r="P24" i="4" s="1"/>
  <c r="I23" i="4"/>
  <c r="R22" i="4"/>
  <c r="Q22" i="4"/>
  <c r="P22" i="4"/>
  <c r="I22" i="4"/>
  <c r="I21" i="4"/>
  <c r="I20" i="4"/>
  <c r="R19" i="4"/>
  <c r="R20" i="4" s="1"/>
  <c r="Q19" i="4"/>
  <c r="Q20" i="4" s="1"/>
  <c r="P19" i="4"/>
  <c r="P20" i="4" s="1"/>
  <c r="I19" i="4"/>
  <c r="R18" i="4"/>
  <c r="Q18" i="4"/>
  <c r="P18" i="4"/>
  <c r="R10" i="4"/>
  <c r="Q10" i="4"/>
  <c r="P10" i="4"/>
</calcChain>
</file>

<file path=xl/sharedStrings.xml><?xml version="1.0" encoding="utf-8"?>
<sst xmlns="http://schemas.openxmlformats.org/spreadsheetml/2006/main" count="699" uniqueCount="234">
  <si>
    <t># nuclei/IIB myofibre</t>
  </si>
  <si>
    <t>95% Confidence Interval for Mean</t>
  </si>
  <si>
    <t>Minimum</t>
  </si>
  <si>
    <t>Maximum</t>
  </si>
  <si>
    <t>Myonuclear domain</t>
  </si>
  <si>
    <t>MEAN</t>
  </si>
  <si>
    <t>SEM</t>
  </si>
  <si>
    <t>N</t>
  </si>
  <si>
    <t>Lower Bound</t>
  </si>
  <si>
    <t>Upper Bound</t>
  </si>
  <si>
    <t>Independent samples T-test</t>
  </si>
  <si>
    <t>Control</t>
  </si>
  <si>
    <t>equal variances not assumed Pvalue</t>
  </si>
  <si>
    <t>ns</t>
  </si>
  <si>
    <t>equal variances  assumed Pvalue</t>
  </si>
  <si>
    <t>Acvr1bfl/fl:Tgfbr1fl/fl</t>
  </si>
  <si>
    <t>group</t>
  </si>
  <si>
    <t>mouseID</t>
  </si>
  <si>
    <t>nuclei/fibre</t>
  </si>
  <si>
    <t>CSA/nucleus</t>
  </si>
  <si>
    <r>
      <t>Acvr1b</t>
    </r>
    <r>
      <rPr>
        <vertAlign val="superscript"/>
        <sz val="10"/>
        <rFont val="Arial"/>
        <family val="2"/>
      </rPr>
      <t>fl/fl</t>
    </r>
  </si>
  <si>
    <r>
      <t>Tgfbr1</t>
    </r>
    <r>
      <rPr>
        <vertAlign val="superscript"/>
        <sz val="10"/>
        <rFont val="Arial"/>
        <family val="2"/>
      </rPr>
      <t>fl/fl</t>
    </r>
  </si>
  <si>
    <r>
      <t>Acvr1b</t>
    </r>
    <r>
      <rPr>
        <vertAlign val="superscript"/>
        <sz val="10"/>
        <rFont val="Arial"/>
        <family val="2"/>
      </rPr>
      <t>fl/fl</t>
    </r>
    <r>
      <rPr>
        <sz val="10"/>
        <rFont val="Arial"/>
        <family val="2"/>
      </rPr>
      <t>:Tgfbr1</t>
    </r>
    <r>
      <rPr>
        <vertAlign val="superscript"/>
        <sz val="10"/>
        <rFont val="Arial"/>
        <family val="2"/>
      </rPr>
      <t>fl/fl</t>
    </r>
  </si>
  <si>
    <t>RAW DATA</t>
  </si>
  <si>
    <t>Relative intensity</t>
  </si>
  <si>
    <t>pAKt</t>
  </si>
  <si>
    <t>actin</t>
  </si>
  <si>
    <t>tAkt</t>
  </si>
  <si>
    <t>pAKT/actin</t>
  </si>
  <si>
    <t>AKT/actin</t>
  </si>
  <si>
    <t>pAKT/AKT</t>
  </si>
  <si>
    <t>norm pAKT</t>
  </si>
  <si>
    <t>pAKT</t>
  </si>
  <si>
    <t>AKT</t>
  </si>
  <si>
    <t>Mean</t>
  </si>
  <si>
    <t>SD</t>
  </si>
  <si>
    <t>pp70</t>
  </si>
  <si>
    <t>pp70/actin</t>
  </si>
  <si>
    <t>p70</t>
  </si>
  <si>
    <t>p70/actin</t>
  </si>
  <si>
    <t>pp70/p70</t>
  </si>
  <si>
    <t>ave pp70</t>
  </si>
  <si>
    <t>ave p70</t>
  </si>
  <si>
    <t>ave pp70/p70</t>
  </si>
  <si>
    <t>norm pp70</t>
  </si>
  <si>
    <t>norm p70</t>
  </si>
  <si>
    <t>STATISTICS</t>
  </si>
  <si>
    <t>Squared transformation was performed for pp70/p70 for equal variances</t>
  </si>
  <si>
    <t>Group Statistics</t>
  </si>
  <si>
    <t>Std. Deviation</t>
  </si>
  <si>
    <t>Std. Error Mean</t>
  </si>
  <si>
    <t>Independent Samples Test</t>
  </si>
  <si>
    <t>pakt</t>
  </si>
  <si>
    <t>Levene's Test for Equality of Variances</t>
  </si>
  <si>
    <t>t-test for Equality of Means</t>
  </si>
  <si>
    <t>F</t>
  </si>
  <si>
    <t>Sig.</t>
  </si>
  <si>
    <t>t</t>
  </si>
  <si>
    <t>df</t>
  </si>
  <si>
    <t>Sig. (2-tailed)</t>
  </si>
  <si>
    <t>Mean Difference</t>
  </si>
  <si>
    <t>Std. Error Difference</t>
  </si>
  <si>
    <t>95% Confidence Interval of the Difference</t>
  </si>
  <si>
    <t>pakt_akt</t>
  </si>
  <si>
    <t>Lower</t>
  </si>
  <si>
    <t>Upper</t>
  </si>
  <si>
    <t>Equal variances assumed</t>
  </si>
  <si>
    <t>Equal variances not assumed</t>
  </si>
  <si>
    <t>sqrtppp</t>
  </si>
  <si>
    <t>Independent Samples Effect Sizes</t>
  </si>
  <si>
    <t>Standardizera</t>
  </si>
  <si>
    <t>Point Estimate</t>
  </si>
  <si>
    <t>95% Confidence Interval</t>
  </si>
  <si>
    <t>Cohen's d</t>
  </si>
  <si>
    <t>Hedges' correction</t>
  </si>
  <si>
    <t>Glass's delta</t>
  </si>
  <si>
    <t xml:space="preserve">a The denominator used in estimating the effect sizes. </t>
  </si>
  <si>
    <t xml:space="preserve">Cohen's d uses the pooled standard deviation. </t>
  </si>
  <si>
    <t xml:space="preserve">Hedges' correction uses the pooled standard deviation, plus a correction factor. </t>
  </si>
  <si>
    <t>Glass's delta uses the sample standard deviation of the control group.</t>
  </si>
  <si>
    <t>westernblot in TA</t>
  </si>
  <si>
    <t>ΔΔCT values of 1C</t>
  </si>
  <si>
    <t>TGF-beta</t>
  </si>
  <si>
    <t>MSTN</t>
  </si>
  <si>
    <t>Igf1ea</t>
  </si>
  <si>
    <t>Mgf</t>
  </si>
  <si>
    <t>Fgf-2</t>
  </si>
  <si>
    <t>AVE</t>
  </si>
  <si>
    <t>Hgf</t>
  </si>
  <si>
    <t>Il-6</t>
  </si>
  <si>
    <t>Vegf</t>
  </si>
  <si>
    <t>Murf1</t>
  </si>
  <si>
    <t>Atrogin-1</t>
  </si>
  <si>
    <t>POST HOC analysis for ANOVA (ANOVA results presented at figure 3 and 4)</t>
  </si>
  <si>
    <t>Post HOC Bonferroni Pvalues</t>
  </si>
  <si>
    <t>Day0</t>
  </si>
  <si>
    <t>Tgfbr1</t>
  </si>
  <si>
    <t>Acvr1b</t>
  </si>
  <si>
    <t>Acvr1b:Tgfbr1</t>
  </si>
  <si>
    <t>Kruskall Wallis</t>
  </si>
  <si>
    <t>Pairwise Comparisons of Mstn day 0</t>
  </si>
  <si>
    <t>Pairwise Comparisons of Murf1 day 0</t>
  </si>
  <si>
    <t>The distribution of il60 is the same across categories of GROUP.</t>
  </si>
  <si>
    <t>Independent-Samples Kruskal-Wallis Test</t>
  </si>
  <si>
    <t>Retain the null hypothesis.</t>
  </si>
  <si>
    <t>Sample 1-Sample 2</t>
  </si>
  <si>
    <t>Test Statistic</t>
  </si>
  <si>
    <t>Std. Error</t>
  </si>
  <si>
    <t>Std. Test Statistic</t>
  </si>
  <si>
    <t>Adj. Sig.a</t>
  </si>
  <si>
    <t>Acvr1fl/fl*Control</t>
  </si>
  <si>
    <t>Tgfbr1fl/fl*Acvr1bfl/fl:Tgfbr1fl/fl</t>
  </si>
  <si>
    <t>Hypothesis Test Summary</t>
  </si>
  <si>
    <t>Tgfbr1fl/fl*Acvrbflfl</t>
  </si>
  <si>
    <t>Acvr1bfl/fl*Acvr1bfl/fl:Tgfbr1fl/fl</t>
  </si>
  <si>
    <t>The distribution of fgf20 is the same across categories of GROUP.</t>
  </si>
  <si>
    <t>Acvr1bfl/fl:Acvr1bfl/fl:tgfbr1fl/fl</t>
  </si>
  <si>
    <t>Control*Acvr1bfl/fl:Tgfbr1fl/fl</t>
  </si>
  <si>
    <t>Mstn</t>
  </si>
  <si>
    <t>Tgfbr1fl/fl*Control</t>
  </si>
  <si>
    <t>Acvr1bfl/fl*Tgfbr1fl/fl</t>
  </si>
  <si>
    <t>Control*Avcr1bfl/fl:Tgfbr1fl/fl</t>
  </si>
  <si>
    <t>Null Hypothesis</t>
  </si>
  <si>
    <t>Test</t>
  </si>
  <si>
    <t>Decision</t>
  </si>
  <si>
    <t>Tgfbr1fl/fl*Acvrbflfl:Tgfbr1fl/fl</t>
  </si>
  <si>
    <t>Acvr1bfl/fl*Control</t>
  </si>
  <si>
    <t>The distribution of mstn0 is the same across categories of GROUP.</t>
  </si>
  <si>
    <t>Reject the null hypothesis.</t>
  </si>
  <si>
    <t>Each row tests the null hypothesis that the Sample 1 and Sample 2 distributions are the same.</t>
  </si>
  <si>
    <t xml:space="preserve"> Asymptotic significances (2-sided tests) are displayed. The significance level is ,05.</t>
  </si>
  <si>
    <t>a. Significance values have been adjusted by the Bonferroni correction for multiple tests.</t>
  </si>
  <si>
    <t>The distribution of murf10 is the same across categories of GROUP.</t>
  </si>
  <si>
    <t>qPCR in TA</t>
  </si>
  <si>
    <t>westernblot in EDL</t>
  </si>
  <si>
    <t>has-145425</t>
  </si>
  <si>
    <t>has-151239</t>
  </si>
  <si>
    <t>has-146070</t>
  </si>
  <si>
    <t>has-150493</t>
  </si>
  <si>
    <t>has-150492</t>
  </si>
  <si>
    <t>has-145433</t>
  </si>
  <si>
    <t>average</t>
  </si>
  <si>
    <t>ha-143203</t>
  </si>
  <si>
    <t>ha-145350</t>
  </si>
  <si>
    <t>ha-146040</t>
  </si>
  <si>
    <t>ha-145353</t>
  </si>
  <si>
    <t>ha-153370</t>
  </si>
  <si>
    <t>ha-147200</t>
  </si>
  <si>
    <t>ha-147192</t>
  </si>
  <si>
    <t>ha-147196</t>
  </si>
  <si>
    <t>ht-145618</t>
  </si>
  <si>
    <t>ht-145626</t>
  </si>
  <si>
    <t>ht-145629</t>
  </si>
  <si>
    <t>ht-153340</t>
  </si>
  <si>
    <t>ht-145638</t>
  </si>
  <si>
    <t>ht-145635</t>
  </si>
  <si>
    <t>hat-153738</t>
  </si>
  <si>
    <t>hat-153749</t>
  </si>
  <si>
    <t>hat-153750</t>
  </si>
  <si>
    <t>hat-156501</t>
  </si>
  <si>
    <t>hat-156489</t>
  </si>
  <si>
    <t>control</t>
  </si>
  <si>
    <t>sample ID</t>
  </si>
  <si>
    <t>sem</t>
  </si>
  <si>
    <t>psmad2</t>
  </si>
  <si>
    <t>psmad3</t>
  </si>
  <si>
    <t>psmad2/smad2/3</t>
  </si>
  <si>
    <t>psmad3/smad2/3</t>
  </si>
  <si>
    <t>normalized p smad2</t>
  </si>
  <si>
    <t>normalized p smad3</t>
  </si>
  <si>
    <t>normalized psmad2/smad2/3</t>
  </si>
  <si>
    <t>normalized psmad3/smad2/3</t>
  </si>
  <si>
    <r>
      <t>Acvr1b</t>
    </r>
    <r>
      <rPr>
        <vertAlign val="superscript"/>
        <sz val="12"/>
        <rFont val="Calibri"/>
        <family val="2"/>
        <scheme val="minor"/>
      </rPr>
      <t>fl/fl</t>
    </r>
  </si>
  <si>
    <r>
      <t>Tgfbr1</t>
    </r>
    <r>
      <rPr>
        <vertAlign val="superscript"/>
        <sz val="12"/>
        <rFont val="Calibri"/>
        <family val="2"/>
        <scheme val="minor"/>
      </rPr>
      <t>fl/fl</t>
    </r>
  </si>
  <si>
    <r>
      <t>Acvr1b</t>
    </r>
    <r>
      <rPr>
        <vertAlign val="superscript"/>
        <sz val="12"/>
        <rFont val="Calibri"/>
        <family val="2"/>
        <scheme val="minor"/>
      </rPr>
      <t>fl/fl</t>
    </r>
    <r>
      <rPr>
        <sz val="12"/>
        <rFont val="Calibri"/>
        <family val="2"/>
        <scheme val="minor"/>
      </rPr>
      <t>:Tgfbr1</t>
    </r>
    <r>
      <rPr>
        <vertAlign val="superscript"/>
        <sz val="12"/>
        <rFont val="Calibri"/>
        <family val="2"/>
        <scheme val="minor"/>
      </rPr>
      <t>fl/fl</t>
    </r>
  </si>
  <si>
    <t>Tests of Normality</t>
  </si>
  <si>
    <r>
      <t>Kolmogorov-Smirnov</t>
    </r>
    <r>
      <rPr>
        <vertAlign val="superscript"/>
        <sz val="9"/>
        <color indexed="8"/>
        <rFont val="Arial"/>
        <family val="2"/>
      </rPr>
      <t>a</t>
    </r>
  </si>
  <si>
    <t>Shapiro-Wilk</t>
  </si>
  <si>
    <t>Statistic</t>
  </si>
  <si>
    <r>
      <t>.200</t>
    </r>
    <r>
      <rPr>
        <vertAlign val="superscript"/>
        <sz val="9"/>
        <color indexed="8"/>
        <rFont val="Arial"/>
        <family val="2"/>
      </rPr>
      <t>*</t>
    </r>
  </si>
  <si>
    <t>ha</t>
  </si>
  <si>
    <t>ht</t>
  </si>
  <si>
    <t>hat</t>
  </si>
  <si>
    <t>lg10(normalized psmad3/smad2/3)</t>
  </si>
  <si>
    <t>lg10(normalized psmad2/smad2/3)</t>
  </si>
  <si>
    <t>lgpsmad3_raito</t>
  </si>
  <si>
    <t>lgpsmad2_ratio</t>
  </si>
  <si>
    <r>
      <t>Levene's Test of Equality of Error Variances</t>
    </r>
    <r>
      <rPr>
        <b/>
        <vertAlign val="superscript"/>
        <sz val="9"/>
        <color indexed="8"/>
        <rFont val="Arial Bold"/>
      </rPr>
      <t>a</t>
    </r>
  </si>
  <si>
    <t xml:space="preserve">Dependent Variable: </t>
  </si>
  <si>
    <t>df1</t>
  </si>
  <si>
    <t>df2</t>
  </si>
  <si>
    <t>Dependent Variable: lg10(normalized psmad3/smad2/3)</t>
  </si>
  <si>
    <t>Tests of Between-Subjects Effects</t>
  </si>
  <si>
    <t>Source</t>
  </si>
  <si>
    <t>Type III Sum of Squares</t>
  </si>
  <si>
    <t>Mean Square</t>
  </si>
  <si>
    <t>Corrected Model</t>
  </si>
  <si>
    <r>
      <t>.968</t>
    </r>
    <r>
      <rPr>
        <vertAlign val="superscript"/>
        <sz val="9"/>
        <color indexed="8"/>
        <rFont val="Arial"/>
        <family val="2"/>
      </rPr>
      <t>a</t>
    </r>
  </si>
  <si>
    <t>Intercept</t>
  </si>
  <si>
    <t>alk4</t>
  </si>
  <si>
    <t>alk5</t>
  </si>
  <si>
    <t>alk4 * alk5</t>
  </si>
  <si>
    <t>Error</t>
  </si>
  <si>
    <t>Total</t>
  </si>
  <si>
    <t>Corrected Total</t>
  </si>
  <si>
    <t>Dependent Variable:  lg10(normalized psmad3/smad2/3)</t>
  </si>
  <si>
    <t>group 1</t>
  </si>
  <si>
    <t>group 2</t>
  </si>
  <si>
    <t>p value</t>
  </si>
  <si>
    <t>bonferroni comparison (adjust p value=0.00833)</t>
  </si>
  <si>
    <t>Dependent Variable: lg10(normalized psmad2/smad2/3)</t>
  </si>
  <si>
    <r>
      <t>1.290</t>
    </r>
    <r>
      <rPr>
        <vertAlign val="superscript"/>
        <sz val="9"/>
        <color indexed="8"/>
        <rFont val="Arial"/>
        <family val="2"/>
      </rPr>
      <t>a</t>
    </r>
  </si>
  <si>
    <t>Dependent Variable:  lg10(normalized psmad2/smad2/3)</t>
  </si>
  <si>
    <t>length of nuclei in TA</t>
  </si>
  <si>
    <t/>
  </si>
  <si>
    <t>nuclei_length</t>
  </si>
  <si>
    <t>doubleKO</t>
  </si>
  <si>
    <t>Acvr1bfl/fl</t>
  </si>
  <si>
    <t>Tgfbr1fl/fl</t>
  </si>
  <si>
    <t>normalized psmad2/smad23</t>
  </si>
  <si>
    <t>normalized psmad3/smad23</t>
  </si>
  <si>
    <t>normalized psmad2</t>
  </si>
  <si>
    <t>normalized psmad3</t>
  </si>
  <si>
    <t>normalized smad2/3</t>
  </si>
  <si>
    <t>psmad2_smad23</t>
  </si>
  <si>
    <t>Dependent Variable: normalized psmad2/smad23</t>
  </si>
  <si>
    <t>lgpsmad3_smad23</t>
  </si>
  <si>
    <t>lg10(psmad3/smad23)</t>
  </si>
  <si>
    <t>Dependent Variable: lg10(psmad3/smad23)</t>
  </si>
  <si>
    <r>
      <t>.114</t>
    </r>
    <r>
      <rPr>
        <vertAlign val="superscript"/>
        <sz val="9"/>
        <color indexed="8"/>
        <rFont val="Arial"/>
        <family val="2"/>
      </rPr>
      <t>a</t>
    </r>
  </si>
  <si>
    <t>psmad3_smad23</t>
  </si>
  <si>
    <t>EDL: control vs Acvr1bfl/fl:Tgfbr1fl/fl</t>
  </si>
  <si>
    <t>EDL</t>
  </si>
  <si>
    <t>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</si>
</sst>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.0000"/>
    <numFmt numFmtId="165" formatCode="###0.0000"/>
    <numFmt numFmtId="166" formatCode="####.00"/>
    <numFmt numFmtId="167" formatCode="###0.00"/>
    <numFmt numFmtId="168" formatCode="0.000"/>
    <numFmt numFmtId="169" formatCode="####.00000"/>
    <numFmt numFmtId="170" formatCode="####.000"/>
    <numFmt numFmtId="171" formatCode="###0"/>
    <numFmt numFmtId="172" formatCode="###0.000"/>
    <numFmt numFmtId="173" formatCode="0.0"/>
    <numFmt numFmtId="174" formatCode="###0.00000"/>
  </numFmts>
  <fonts count="23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9"/>
      <color indexed="8"/>
      <name val="Arial Bold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 tint="4.9989318521683403E-2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</cellStyleXfs>
  <cellXfs count="4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164" fontId="3" fillId="0" borderId="11" xfId="1" applyNumberFormat="1" applyFont="1" applyBorder="1" applyAlignment="1">
      <alignment horizontal="right" vertical="center"/>
    </xf>
    <xf numFmtId="165" fontId="3" fillId="0" borderId="12" xfId="1" applyNumberFormat="1" applyFont="1" applyBorder="1" applyAlignment="1">
      <alignment horizontal="right" vertical="center"/>
    </xf>
    <xf numFmtId="166" fontId="3" fillId="0" borderId="12" xfId="1" applyNumberFormat="1" applyFont="1" applyBorder="1" applyAlignment="1">
      <alignment horizontal="right" vertical="center"/>
    </xf>
    <xf numFmtId="167" fontId="3" fillId="0" borderId="13" xfId="1" applyNumberFormat="1" applyFont="1" applyBorder="1" applyAlignment="1">
      <alignment horizontal="right" vertical="center"/>
    </xf>
    <xf numFmtId="0" fontId="0" fillId="0" borderId="14" xfId="0" applyBorder="1"/>
    <xf numFmtId="165" fontId="3" fillId="0" borderId="15" xfId="1" applyNumberFormat="1" applyFont="1" applyBorder="1" applyAlignment="1">
      <alignment horizontal="right" vertical="center"/>
    </xf>
    <xf numFmtId="165" fontId="3" fillId="0" borderId="16" xfId="1" applyNumberFormat="1" applyFont="1" applyBorder="1" applyAlignment="1">
      <alignment horizontal="right" vertical="center"/>
    </xf>
    <xf numFmtId="167" fontId="3" fillId="0" borderId="16" xfId="1" applyNumberFormat="1" applyFont="1" applyBorder="1" applyAlignment="1">
      <alignment horizontal="right" vertical="center"/>
    </xf>
    <xf numFmtId="167" fontId="3" fillId="0" borderId="17" xfId="1" applyNumberFormat="1" applyFont="1" applyBorder="1" applyAlignment="1">
      <alignment horizontal="right" vertical="center"/>
    </xf>
    <xf numFmtId="0" fontId="1" fillId="3" borderId="18" xfId="0" applyFont="1" applyFill="1" applyBorder="1"/>
    <xf numFmtId="0" fontId="0" fillId="3" borderId="19" xfId="0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9" xfId="0" applyFont="1" applyBorder="1"/>
    <xf numFmtId="0" fontId="0" fillId="0" borderId="14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2" fontId="0" fillId="0" borderId="0" xfId="0" applyNumberFormat="1"/>
    <xf numFmtId="2" fontId="0" fillId="0" borderId="14" xfId="0" applyNumberFormat="1" applyBorder="1"/>
    <xf numFmtId="0" fontId="0" fillId="2" borderId="0" xfId="0" applyFill="1" applyBorder="1"/>
    <xf numFmtId="0" fontId="5" fillId="0" borderId="0" xfId="0" applyFont="1" applyFill="1" applyBorder="1"/>
    <xf numFmtId="0" fontId="7" fillId="0" borderId="0" xfId="0" applyFont="1"/>
    <xf numFmtId="0" fontId="1" fillId="0" borderId="0" xfId="0" applyFont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4" xfId="0" applyFont="1" applyBorder="1"/>
    <xf numFmtId="0" fontId="2" fillId="0" borderId="7" xfId="0" applyFont="1" applyBorder="1"/>
    <xf numFmtId="168" fontId="0" fillId="0" borderId="1" xfId="0" applyNumberFormat="1" applyBorder="1"/>
    <xf numFmtId="168" fontId="0" fillId="0" borderId="4" xfId="0" applyNumberFormat="1" applyBorder="1"/>
    <xf numFmtId="168" fontId="0" fillId="0" borderId="2" xfId="0" applyNumberFormat="1" applyBorder="1"/>
    <xf numFmtId="168" fontId="0" fillId="0" borderId="5" xfId="0" applyNumberFormat="1" applyBorder="1"/>
    <xf numFmtId="168" fontId="0" fillId="0" borderId="0" xfId="0" applyNumberFormat="1" applyBorder="1"/>
    <xf numFmtId="168" fontId="0" fillId="0" borderId="9" xfId="0" applyNumberFormat="1" applyBorder="1"/>
    <xf numFmtId="0" fontId="2" fillId="0" borderId="14" xfId="0" applyFont="1" applyFill="1" applyBorder="1"/>
    <xf numFmtId="0" fontId="0" fillId="0" borderId="0" xfId="0" applyFill="1" applyBorder="1"/>
    <xf numFmtId="0" fontId="0" fillId="0" borderId="20" xfId="0" applyBorder="1"/>
    <xf numFmtId="0" fontId="0" fillId="0" borderId="21" xfId="0" applyBorder="1"/>
    <xf numFmtId="0" fontId="1" fillId="0" borderId="20" xfId="0" applyFont="1" applyBorder="1"/>
    <xf numFmtId="0" fontId="9" fillId="0" borderId="20" xfId="0" applyFont="1" applyFill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0" fontId="9" fillId="0" borderId="22" xfId="0" applyFont="1" applyFill="1" applyBorder="1" applyAlignment="1">
      <alignment horizontal="left"/>
    </xf>
    <xf numFmtId="168" fontId="5" fillId="0" borderId="4" xfId="0" applyNumberFormat="1" applyFont="1" applyBorder="1"/>
    <xf numFmtId="168" fontId="0" fillId="2" borderId="4" xfId="0" applyNumberFormat="1" applyFill="1" applyBorder="1"/>
    <xf numFmtId="168" fontId="2" fillId="0" borderId="0" xfId="0" applyNumberFormat="1" applyFont="1" applyFill="1" applyBorder="1" applyAlignment="1">
      <alignment horizontal="left"/>
    </xf>
    <xf numFmtId="168" fontId="5" fillId="0" borderId="2" xfId="0" applyNumberFormat="1" applyFont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left"/>
    </xf>
    <xf numFmtId="168" fontId="5" fillId="0" borderId="0" xfId="0" applyNumberFormat="1" applyFont="1" applyBorder="1"/>
    <xf numFmtId="168" fontId="5" fillId="0" borderId="0" xfId="0" applyNumberFormat="1" applyFont="1" applyFill="1" applyBorder="1"/>
    <xf numFmtId="168" fontId="5" fillId="0" borderId="9" xfId="0" applyNumberFormat="1" applyFont="1" applyBorder="1"/>
    <xf numFmtId="168" fontId="5" fillId="2" borderId="0" xfId="0" applyNumberFormat="1" applyFont="1" applyFill="1" applyBorder="1"/>
    <xf numFmtId="168" fontId="0" fillId="2" borderId="0" xfId="0" applyNumberFormat="1" applyFill="1" applyBorder="1"/>
    <xf numFmtId="168" fontId="5" fillId="2" borderId="14" xfId="0" applyNumberFormat="1" applyFont="1" applyFill="1" applyBorder="1"/>
    <xf numFmtId="168" fontId="5" fillId="0" borderId="14" xfId="0" applyNumberFormat="1" applyFont="1" applyFill="1" applyBorder="1"/>
    <xf numFmtId="168" fontId="0" fillId="2" borderId="14" xfId="0" applyNumberFormat="1" applyFill="1" applyBorder="1"/>
    <xf numFmtId="168" fontId="5" fillId="0" borderId="7" xfId="0" applyNumberFormat="1" applyFont="1" applyBorder="1"/>
    <xf numFmtId="168" fontId="0" fillId="0" borderId="0" xfId="0" applyNumberFormat="1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6" xfId="0" applyFill="1" applyBorder="1"/>
    <xf numFmtId="0" fontId="0" fillId="0" borderId="14" xfId="0" applyFill="1" applyBorder="1"/>
    <xf numFmtId="0" fontId="0" fillId="0" borderId="7" xfId="0" applyFill="1" applyBorder="1"/>
    <xf numFmtId="0" fontId="1" fillId="0" borderId="5" xfId="0" applyFont="1" applyFill="1" applyBorder="1"/>
    <xf numFmtId="0" fontId="0" fillId="2" borderId="9" xfId="0" applyFill="1" applyBorder="1"/>
    <xf numFmtId="0" fontId="0" fillId="2" borderId="14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ont="1" applyFill="1" applyBorder="1"/>
    <xf numFmtId="0" fontId="7" fillId="0" borderId="0" xfId="0" applyFont="1" applyFill="1" applyBorder="1"/>
    <xf numFmtId="0" fontId="0" fillId="0" borderId="0" xfId="0" applyFont="1"/>
    <xf numFmtId="0" fontId="10" fillId="0" borderId="32" xfId="2" applyFont="1" applyBorder="1" applyAlignment="1">
      <alignment horizontal="center" wrapText="1"/>
    </xf>
    <xf numFmtId="0" fontId="10" fillId="0" borderId="33" xfId="2" applyFont="1" applyBorder="1" applyAlignment="1">
      <alignment horizontal="center" wrapText="1"/>
    </xf>
    <xf numFmtId="0" fontId="10" fillId="0" borderId="34" xfId="2" applyFont="1" applyBorder="1" applyAlignment="1">
      <alignment horizontal="center" wrapText="1"/>
    </xf>
    <xf numFmtId="0" fontId="10" fillId="0" borderId="28" xfId="2" applyFont="1" applyBorder="1" applyAlignment="1">
      <alignment horizontal="left" vertical="top" wrapText="1"/>
    </xf>
    <xf numFmtId="170" fontId="10" fillId="0" borderId="36" xfId="2" applyNumberFormat="1" applyFont="1" applyBorder="1" applyAlignment="1">
      <alignment horizontal="right" vertical="center"/>
    </xf>
    <xf numFmtId="171" fontId="10" fillId="0" borderId="37" xfId="2" applyNumberFormat="1" applyFont="1" applyBorder="1" applyAlignment="1">
      <alignment horizontal="right" vertical="center"/>
    </xf>
    <xf numFmtId="0" fontId="10" fillId="0" borderId="37" xfId="2" applyFont="1" applyBorder="1" applyAlignment="1">
      <alignment horizontal="right" vertical="center"/>
    </xf>
    <xf numFmtId="170" fontId="10" fillId="0" borderId="37" xfId="2" applyNumberFormat="1" applyFont="1" applyBorder="1" applyAlignment="1">
      <alignment horizontal="right" vertical="center"/>
    </xf>
    <xf numFmtId="170" fontId="10" fillId="0" borderId="38" xfId="2" applyNumberFormat="1" applyFont="1" applyBorder="1" applyAlignment="1">
      <alignment horizontal="right" vertical="center"/>
    </xf>
    <xf numFmtId="0" fontId="10" fillId="0" borderId="40" xfId="2" applyFont="1" applyBorder="1" applyAlignment="1">
      <alignment horizontal="left" vertical="top" wrapText="1"/>
    </xf>
    <xf numFmtId="170" fontId="10" fillId="0" borderId="41" xfId="2" applyNumberFormat="1" applyFont="1" applyBorder="1" applyAlignment="1">
      <alignment horizontal="right" vertical="center"/>
    </xf>
    <xf numFmtId="171" fontId="10" fillId="0" borderId="42" xfId="2" applyNumberFormat="1" applyFont="1" applyBorder="1" applyAlignment="1">
      <alignment horizontal="right" vertical="center"/>
    </xf>
    <xf numFmtId="0" fontId="10" fillId="0" borderId="42" xfId="2" applyFont="1" applyBorder="1" applyAlignment="1">
      <alignment horizontal="right" vertical="center"/>
    </xf>
    <xf numFmtId="170" fontId="10" fillId="0" borderId="42" xfId="2" applyNumberFormat="1" applyFont="1" applyBorder="1" applyAlignment="1">
      <alignment horizontal="right" vertical="center"/>
    </xf>
    <xf numFmtId="170" fontId="10" fillId="0" borderId="43" xfId="2" applyNumberFormat="1" applyFont="1" applyBorder="1" applyAlignment="1">
      <alignment horizontal="right" vertical="center"/>
    </xf>
    <xf numFmtId="0" fontId="10" fillId="0" borderId="45" xfId="2" applyFont="1" applyBorder="1" applyAlignment="1">
      <alignment horizontal="left" vertical="top" wrapText="1"/>
    </xf>
    <xf numFmtId="170" fontId="10" fillId="0" borderId="25" xfId="2" applyNumberFormat="1" applyFont="1" applyBorder="1" applyAlignment="1">
      <alignment horizontal="right" vertical="center"/>
    </xf>
    <xf numFmtId="171" fontId="10" fillId="0" borderId="46" xfId="2" applyNumberFormat="1" applyFont="1" applyBorder="1" applyAlignment="1">
      <alignment horizontal="right" vertical="center"/>
    </xf>
    <xf numFmtId="170" fontId="10" fillId="0" borderId="46" xfId="2" applyNumberFormat="1" applyFont="1" applyBorder="1" applyAlignment="1">
      <alignment horizontal="right" vertical="center"/>
    </xf>
    <xf numFmtId="170" fontId="10" fillId="0" borderId="26" xfId="2" applyNumberFormat="1" applyFont="1" applyBorder="1" applyAlignment="1">
      <alignment horizontal="right" vertical="center"/>
    </xf>
    <xf numFmtId="0" fontId="10" fillId="0" borderId="31" xfId="2" applyFont="1" applyBorder="1" applyAlignment="1">
      <alignment horizontal="left" vertical="top" wrapText="1"/>
    </xf>
    <xf numFmtId="170" fontId="10" fillId="0" borderId="47" xfId="2" applyNumberFormat="1" applyFont="1" applyBorder="1" applyAlignment="1">
      <alignment horizontal="right" vertical="center"/>
    </xf>
    <xf numFmtId="171" fontId="10" fillId="0" borderId="48" xfId="2" applyNumberFormat="1" applyFont="1" applyBorder="1" applyAlignment="1">
      <alignment horizontal="right" vertical="center"/>
    </xf>
    <xf numFmtId="170" fontId="10" fillId="0" borderId="48" xfId="2" applyNumberFormat="1" applyFont="1" applyBorder="1" applyAlignment="1">
      <alignment horizontal="right" vertical="center"/>
    </xf>
    <xf numFmtId="170" fontId="10" fillId="0" borderId="49" xfId="2" applyNumberFormat="1" applyFont="1" applyBorder="1" applyAlignment="1">
      <alignment horizontal="right" vertical="center"/>
    </xf>
    <xf numFmtId="170" fontId="10" fillId="2" borderId="41" xfId="2" applyNumberFormat="1" applyFont="1" applyFill="1" applyBorder="1" applyAlignment="1">
      <alignment horizontal="right" vertical="center"/>
    </xf>
    <xf numFmtId="171" fontId="10" fillId="2" borderId="42" xfId="2" applyNumberFormat="1" applyFont="1" applyFill="1" applyBorder="1" applyAlignment="1">
      <alignment horizontal="right" vertical="center"/>
    </xf>
    <xf numFmtId="170" fontId="10" fillId="2" borderId="42" xfId="2" applyNumberFormat="1" applyFont="1" applyFill="1" applyBorder="1" applyAlignment="1">
      <alignment horizontal="right" vertical="center"/>
    </xf>
    <xf numFmtId="0" fontId="10" fillId="0" borderId="0" xfId="2" applyFont="1" applyBorder="1" applyAlignment="1">
      <alignment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wrapText="1"/>
    </xf>
    <xf numFmtId="0" fontId="10" fillId="0" borderId="50" xfId="2" applyFont="1" applyBorder="1" applyAlignment="1">
      <alignment horizontal="center" wrapText="1"/>
    </xf>
    <xf numFmtId="0" fontId="10" fillId="0" borderId="51" xfId="2" applyFont="1" applyBorder="1" applyAlignment="1">
      <alignment horizontal="center" wrapText="1"/>
    </xf>
    <xf numFmtId="0" fontId="10" fillId="0" borderId="52" xfId="2" applyFont="1" applyBorder="1" applyAlignment="1">
      <alignment horizontal="center" wrapText="1"/>
    </xf>
    <xf numFmtId="172" fontId="10" fillId="0" borderId="50" xfId="2" applyNumberFormat="1" applyFont="1" applyBorder="1" applyAlignment="1">
      <alignment horizontal="right" vertical="center"/>
    </xf>
    <xf numFmtId="171" fontId="10" fillId="0" borderId="51" xfId="2" applyNumberFormat="1" applyFont="1" applyBorder="1" applyAlignment="1">
      <alignment horizontal="right" vertical="center"/>
    </xf>
    <xf numFmtId="170" fontId="10" fillId="0" borderId="52" xfId="2" applyNumberFormat="1" applyFont="1" applyBorder="1" applyAlignment="1">
      <alignment horizontal="right" vertical="center"/>
    </xf>
    <xf numFmtId="0" fontId="10" fillId="0" borderId="53" xfId="2" applyFont="1" applyBorder="1" applyAlignment="1">
      <alignment horizontal="left" wrapText="1"/>
    </xf>
    <xf numFmtId="0" fontId="10" fillId="0" borderId="54" xfId="2" applyFont="1" applyBorder="1" applyAlignment="1">
      <alignment horizontal="left" vertical="top" wrapText="1"/>
    </xf>
    <xf numFmtId="0" fontId="10" fillId="0" borderId="36" xfId="2" applyFont="1" applyBorder="1" applyAlignment="1">
      <alignment horizontal="right" vertical="center"/>
    </xf>
    <xf numFmtId="172" fontId="10" fillId="0" borderId="37" xfId="2" applyNumberFormat="1" applyFont="1" applyBorder="1" applyAlignment="1">
      <alignment horizontal="right" vertical="center"/>
    </xf>
    <xf numFmtId="0" fontId="10" fillId="0" borderId="55" xfId="2" applyFont="1" applyBorder="1" applyAlignment="1">
      <alignment horizontal="left" vertical="top" wrapText="1"/>
    </xf>
    <xf numFmtId="172" fontId="10" fillId="0" borderId="42" xfId="2" applyNumberFormat="1" applyFont="1" applyBorder="1" applyAlignment="1">
      <alignment horizontal="right" vertical="center"/>
    </xf>
    <xf numFmtId="172" fontId="10" fillId="2" borderId="42" xfId="2" applyNumberFormat="1" applyFont="1" applyFill="1" applyBorder="1" applyAlignment="1">
      <alignment horizontal="right" vertical="center"/>
    </xf>
    <xf numFmtId="172" fontId="10" fillId="0" borderId="41" xfId="2" applyNumberFormat="1" applyFont="1" applyBorder="1" applyAlignment="1">
      <alignment horizontal="right" vertical="center"/>
    </xf>
    <xf numFmtId="0" fontId="10" fillId="0" borderId="42" xfId="2" applyFont="1" applyBorder="1" applyAlignment="1">
      <alignment horizontal="left" vertical="center" wrapText="1"/>
    </xf>
    <xf numFmtId="0" fontId="10" fillId="0" borderId="43" xfId="2" applyFont="1" applyBorder="1" applyAlignment="1">
      <alignment horizontal="left" vertical="center" wrapText="1"/>
    </xf>
    <xf numFmtId="0" fontId="10" fillId="0" borderId="56" xfId="2" applyFont="1" applyBorder="1" applyAlignment="1">
      <alignment horizontal="left" vertical="top" wrapText="1"/>
    </xf>
    <xf numFmtId="172" fontId="10" fillId="0" borderId="47" xfId="2" applyNumberFormat="1" applyFont="1" applyBorder="1" applyAlignment="1">
      <alignment horizontal="right" vertical="center"/>
    </xf>
    <xf numFmtId="0" fontId="10" fillId="0" borderId="48" xfId="2" applyFont="1" applyBorder="1" applyAlignment="1">
      <alignment horizontal="left" vertical="center" wrapText="1"/>
    </xf>
    <xf numFmtId="0" fontId="10" fillId="0" borderId="49" xfId="2" applyFont="1" applyBorder="1" applyAlignment="1">
      <alignment horizontal="left" vertical="center" wrapText="1"/>
    </xf>
    <xf numFmtId="0" fontId="0" fillId="0" borderId="57" xfId="0" applyBorder="1"/>
    <xf numFmtId="0" fontId="10" fillId="0" borderId="58" xfId="2" applyFont="1" applyBorder="1" applyAlignment="1">
      <alignment horizontal="left" wrapText="1"/>
    </xf>
    <xf numFmtId="0" fontId="10" fillId="0" borderId="59" xfId="2" applyFont="1" applyBorder="1" applyAlignment="1">
      <alignment horizontal="center" wrapText="1"/>
    </xf>
    <xf numFmtId="0" fontId="10" fillId="0" borderId="60" xfId="2" applyFont="1" applyBorder="1" applyAlignment="1">
      <alignment horizontal="center" wrapText="1"/>
    </xf>
    <xf numFmtId="0" fontId="10" fillId="0" borderId="61" xfId="2" applyFont="1" applyBorder="1" applyAlignment="1">
      <alignment horizontal="center" wrapText="1"/>
    </xf>
    <xf numFmtId="0" fontId="10" fillId="0" borderId="62" xfId="2" applyFont="1" applyBorder="1" applyAlignment="1">
      <alignment horizontal="left" vertical="top" wrapText="1"/>
    </xf>
    <xf numFmtId="170" fontId="10" fillId="0" borderId="63" xfId="2" applyNumberFormat="1" applyFont="1" applyBorder="1" applyAlignment="1">
      <alignment horizontal="right" vertical="center"/>
    </xf>
    <xf numFmtId="0" fontId="10" fillId="0" borderId="64" xfId="2" applyFont="1" applyBorder="1" applyAlignment="1">
      <alignment horizontal="left" vertical="top" wrapText="1"/>
    </xf>
    <xf numFmtId="170" fontId="10" fillId="0" borderId="65" xfId="2" applyNumberFormat="1" applyFont="1" applyBorder="1" applyAlignment="1">
      <alignment horizontal="right" vertical="center"/>
    </xf>
    <xf numFmtId="0" fontId="10" fillId="2" borderId="64" xfId="2" applyFont="1" applyFill="1" applyBorder="1" applyAlignment="1">
      <alignment horizontal="left" vertical="top" wrapText="1"/>
    </xf>
    <xf numFmtId="170" fontId="10" fillId="2" borderId="65" xfId="2" applyNumberFormat="1" applyFont="1" applyFill="1" applyBorder="1" applyAlignment="1">
      <alignment horizontal="right" vertical="center"/>
    </xf>
    <xf numFmtId="0" fontId="10" fillId="0" borderId="65" xfId="2" applyFont="1" applyBorder="1" applyAlignment="1">
      <alignment horizontal="left" vertical="center" wrapText="1"/>
    </xf>
    <xf numFmtId="0" fontId="10" fillId="0" borderId="66" xfId="2" applyFont="1" applyBorder="1" applyAlignment="1">
      <alignment horizontal="left" vertical="top" wrapText="1"/>
    </xf>
    <xf numFmtId="172" fontId="10" fillId="0" borderId="67" xfId="2" applyNumberFormat="1" applyFont="1" applyBorder="1" applyAlignment="1">
      <alignment horizontal="right" vertical="center"/>
    </xf>
    <xf numFmtId="171" fontId="10" fillId="0" borderId="16" xfId="2" applyNumberFormat="1" applyFont="1" applyBorder="1" applyAlignment="1">
      <alignment horizontal="right" vertical="center"/>
    </xf>
    <xf numFmtId="0" fontId="10" fillId="0" borderId="16" xfId="2" applyFont="1" applyBorder="1" applyAlignment="1">
      <alignment horizontal="left" vertical="center" wrapText="1"/>
    </xf>
    <xf numFmtId="0" fontId="10" fillId="0" borderId="17" xfId="2" applyFont="1" applyBorder="1" applyAlignment="1">
      <alignment horizontal="left" vertical="center" wrapText="1"/>
    </xf>
    <xf numFmtId="0" fontId="0" fillId="0" borderId="57" xfId="0" applyFill="1" applyBorder="1"/>
    <xf numFmtId="0" fontId="2" fillId="0" borderId="57" xfId="0" applyFont="1" applyBorder="1" applyAlignment="1">
      <alignment horizontal="center"/>
    </xf>
    <xf numFmtId="170" fontId="10" fillId="0" borderId="50" xfId="2" applyNumberFormat="1" applyFont="1" applyBorder="1" applyAlignment="1">
      <alignment horizontal="right" vertical="center"/>
    </xf>
    <xf numFmtId="0" fontId="1" fillId="3" borderId="6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2" xfId="0" applyNumberFormat="1" applyBorder="1"/>
    <xf numFmtId="2" fontId="0" fillId="0" borderId="9" xfId="0" applyNumberFormat="1" applyBorder="1"/>
    <xf numFmtId="2" fontId="0" fillId="0" borderId="7" xfId="0" applyNumberFormat="1" applyBorder="1"/>
    <xf numFmtId="173" fontId="0" fillId="0" borderId="2" xfId="0" applyNumberFormat="1" applyBorder="1"/>
    <xf numFmtId="173" fontId="0" fillId="0" borderId="9" xfId="0" applyNumberFormat="1" applyBorder="1"/>
    <xf numFmtId="0" fontId="16" fillId="0" borderId="0" xfId="3"/>
    <xf numFmtId="0" fontId="17" fillId="0" borderId="33" xfId="3" applyFont="1" applyBorder="1" applyAlignment="1">
      <alignment horizontal="center" wrapText="1"/>
    </xf>
    <xf numFmtId="0" fontId="17" fillId="0" borderId="34" xfId="3" applyFont="1" applyBorder="1" applyAlignment="1">
      <alignment horizontal="center" wrapText="1"/>
    </xf>
    <xf numFmtId="0" fontId="17" fillId="0" borderId="28" xfId="3" applyFont="1" applyBorder="1" applyAlignment="1">
      <alignment horizontal="left" vertical="top" wrapText="1"/>
    </xf>
    <xf numFmtId="171" fontId="17" fillId="0" borderId="37" xfId="3" applyNumberFormat="1" applyFont="1" applyBorder="1" applyAlignment="1">
      <alignment horizontal="right" vertical="center"/>
    </xf>
    <xf numFmtId="170" fontId="17" fillId="0" borderId="37" xfId="3" applyNumberFormat="1" applyFont="1" applyBorder="1" applyAlignment="1">
      <alignment horizontal="right" vertical="center"/>
    </xf>
    <xf numFmtId="170" fontId="17" fillId="0" borderId="38" xfId="3" applyNumberFormat="1" applyFont="1" applyBorder="1" applyAlignment="1">
      <alignment horizontal="right" vertical="center"/>
    </xf>
    <xf numFmtId="0" fontId="17" fillId="0" borderId="31" xfId="3" applyFont="1" applyBorder="1" applyAlignment="1">
      <alignment horizontal="left" vertical="top" wrapText="1"/>
    </xf>
    <xf numFmtId="171" fontId="17" fillId="0" borderId="48" xfId="3" applyNumberFormat="1" applyFont="1" applyBorder="1" applyAlignment="1">
      <alignment horizontal="right" vertical="center"/>
    </xf>
    <xf numFmtId="170" fontId="17" fillId="0" borderId="48" xfId="3" applyNumberFormat="1" applyFont="1" applyBorder="1" applyAlignment="1">
      <alignment horizontal="right" vertical="center"/>
    </xf>
    <xf numFmtId="170" fontId="17" fillId="0" borderId="49" xfId="3" applyNumberFormat="1" applyFont="1" applyBorder="1" applyAlignment="1">
      <alignment horizontal="right" vertical="center"/>
    </xf>
    <xf numFmtId="172" fontId="17" fillId="0" borderId="36" xfId="3" applyNumberFormat="1" applyFont="1" applyBorder="1" applyAlignment="1">
      <alignment horizontal="right" vertical="center"/>
    </xf>
    <xf numFmtId="169" fontId="17" fillId="0" borderId="37" xfId="3" applyNumberFormat="1" applyFont="1" applyBorder="1" applyAlignment="1">
      <alignment horizontal="right" vertical="center"/>
    </xf>
    <xf numFmtId="174" fontId="17" fillId="0" borderId="37" xfId="3" applyNumberFormat="1" applyFont="1" applyBorder="1" applyAlignment="1">
      <alignment horizontal="right" vertical="center"/>
    </xf>
    <xf numFmtId="174" fontId="17" fillId="0" borderId="38" xfId="3" applyNumberFormat="1" applyFont="1" applyBorder="1" applyAlignment="1">
      <alignment horizontal="right" vertical="center"/>
    </xf>
    <xf numFmtId="0" fontId="17" fillId="0" borderId="47" xfId="3" applyFont="1" applyBorder="1" applyAlignment="1">
      <alignment horizontal="left" vertical="center" wrapText="1"/>
    </xf>
    <xf numFmtId="0" fontId="17" fillId="0" borderId="48" xfId="3" applyFont="1" applyBorder="1" applyAlignment="1">
      <alignment horizontal="left" vertical="center" wrapText="1"/>
    </xf>
    <xf numFmtId="172" fontId="17" fillId="0" borderId="48" xfId="3" applyNumberFormat="1" applyFont="1" applyBorder="1" applyAlignment="1">
      <alignment horizontal="right" vertical="center"/>
    </xf>
    <xf numFmtId="169" fontId="17" fillId="0" borderId="48" xfId="3" applyNumberFormat="1" applyFont="1" applyBorder="1" applyAlignment="1">
      <alignment horizontal="right" vertical="center"/>
    </xf>
    <xf numFmtId="174" fontId="17" fillId="0" borderId="48" xfId="3" applyNumberFormat="1" applyFont="1" applyBorder="1" applyAlignment="1">
      <alignment horizontal="right" vertical="center"/>
    </xf>
    <xf numFmtId="174" fontId="17" fillId="0" borderId="49" xfId="3" applyNumberFormat="1" applyFont="1" applyBorder="1" applyAlignment="1">
      <alignment horizontal="right" vertical="center"/>
    </xf>
    <xf numFmtId="0" fontId="13" fillId="0" borderId="0" xfId="3" applyFont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169" fontId="17" fillId="0" borderId="7" xfId="4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65" fontId="17" fillId="0" borderId="2" xfId="4" applyNumberFormat="1" applyFont="1" applyBorder="1" applyAlignment="1">
      <alignment horizontal="right" vertical="center"/>
    </xf>
    <xf numFmtId="0" fontId="10" fillId="0" borderId="32" xfId="5" applyFont="1" applyBorder="1" applyAlignment="1">
      <alignment horizontal="center" wrapText="1"/>
    </xf>
    <xf numFmtId="0" fontId="10" fillId="0" borderId="33" xfId="5" applyFont="1" applyBorder="1" applyAlignment="1">
      <alignment horizontal="center" wrapText="1"/>
    </xf>
    <xf numFmtId="0" fontId="10" fillId="0" borderId="34" xfId="5" applyFont="1" applyBorder="1" applyAlignment="1">
      <alignment horizontal="center" wrapText="1"/>
    </xf>
    <xf numFmtId="0" fontId="10" fillId="0" borderId="28" xfId="5" applyFont="1" applyBorder="1" applyAlignment="1">
      <alignment horizontal="left" vertical="top" wrapText="1"/>
    </xf>
    <xf numFmtId="170" fontId="10" fillId="0" borderId="36" xfId="5" applyNumberFormat="1" applyFont="1" applyBorder="1" applyAlignment="1">
      <alignment horizontal="right" vertical="center"/>
    </xf>
    <xf numFmtId="171" fontId="10" fillId="0" borderId="37" xfId="5" applyNumberFormat="1" applyFont="1" applyBorder="1" applyAlignment="1">
      <alignment horizontal="right" vertical="center"/>
    </xf>
    <xf numFmtId="0" fontId="10" fillId="0" borderId="37" xfId="5" applyFont="1" applyBorder="1" applyAlignment="1">
      <alignment horizontal="right" vertical="center"/>
    </xf>
    <xf numFmtId="170" fontId="10" fillId="0" borderId="37" xfId="5" applyNumberFormat="1" applyFont="1" applyBorder="1" applyAlignment="1">
      <alignment horizontal="right" vertical="center"/>
    </xf>
    <xf numFmtId="170" fontId="10" fillId="0" borderId="38" xfId="5" applyNumberFormat="1" applyFont="1" applyBorder="1" applyAlignment="1">
      <alignment horizontal="right" vertical="center"/>
    </xf>
    <xf numFmtId="0" fontId="10" fillId="0" borderId="40" xfId="5" applyFont="1" applyBorder="1" applyAlignment="1">
      <alignment horizontal="left" vertical="top" wrapText="1"/>
    </xf>
    <xf numFmtId="170" fontId="10" fillId="0" borderId="41" xfId="5" applyNumberFormat="1" applyFont="1" applyBorder="1" applyAlignment="1">
      <alignment horizontal="right" vertical="center"/>
    </xf>
    <xf numFmtId="171" fontId="10" fillId="0" borderId="42" xfId="5" applyNumberFormat="1" applyFont="1" applyBorder="1" applyAlignment="1">
      <alignment horizontal="right" vertical="center"/>
    </xf>
    <xf numFmtId="170" fontId="10" fillId="0" borderId="42" xfId="5" applyNumberFormat="1" applyFont="1" applyBorder="1" applyAlignment="1">
      <alignment horizontal="right" vertical="center"/>
    </xf>
    <xf numFmtId="170" fontId="10" fillId="0" borderId="43" xfId="5" applyNumberFormat="1" applyFont="1" applyBorder="1" applyAlignment="1">
      <alignment horizontal="right" vertical="center"/>
    </xf>
    <xf numFmtId="0" fontId="10" fillId="0" borderId="42" xfId="5" applyFont="1" applyBorder="1" applyAlignment="1">
      <alignment horizontal="right" vertical="center"/>
    </xf>
    <xf numFmtId="0" fontId="10" fillId="0" borderId="45" xfId="5" applyFont="1" applyBorder="1" applyAlignment="1">
      <alignment horizontal="left" vertical="top" wrapText="1"/>
    </xf>
    <xf numFmtId="170" fontId="10" fillId="0" borderId="25" xfId="5" applyNumberFormat="1" applyFont="1" applyBorder="1" applyAlignment="1">
      <alignment horizontal="right" vertical="center"/>
    </xf>
    <xf numFmtId="171" fontId="10" fillId="0" borderId="46" xfId="5" applyNumberFormat="1" applyFont="1" applyBorder="1" applyAlignment="1">
      <alignment horizontal="right" vertical="center"/>
    </xf>
    <xf numFmtId="0" fontId="10" fillId="0" borderId="46" xfId="5" applyFont="1" applyBorder="1" applyAlignment="1">
      <alignment horizontal="right" vertical="center"/>
    </xf>
    <xf numFmtId="170" fontId="10" fillId="0" borderId="46" xfId="5" applyNumberFormat="1" applyFont="1" applyBorder="1" applyAlignment="1">
      <alignment horizontal="right" vertical="center"/>
    </xf>
    <xf numFmtId="170" fontId="10" fillId="0" borderId="26" xfId="5" applyNumberFormat="1" applyFont="1" applyBorder="1" applyAlignment="1">
      <alignment horizontal="right" vertical="center"/>
    </xf>
    <xf numFmtId="170" fontId="18" fillId="2" borderId="52" xfId="2" applyNumberFormat="1" applyFont="1" applyFill="1" applyBorder="1" applyAlignment="1">
      <alignment horizontal="right" vertical="center"/>
    </xf>
    <xf numFmtId="0" fontId="10" fillId="0" borderId="32" xfId="6" applyFont="1" applyBorder="1" applyAlignment="1">
      <alignment horizontal="center" wrapText="1"/>
    </xf>
    <xf numFmtId="0" fontId="10" fillId="0" borderId="33" xfId="6" applyFont="1" applyBorder="1" applyAlignment="1">
      <alignment horizontal="center" wrapText="1"/>
    </xf>
    <xf numFmtId="0" fontId="10" fillId="0" borderId="34" xfId="6" applyFont="1" applyBorder="1" applyAlignment="1">
      <alignment horizontal="center" wrapText="1"/>
    </xf>
    <xf numFmtId="171" fontId="10" fillId="0" borderId="37" xfId="6" applyNumberFormat="1" applyFont="1" applyBorder="1" applyAlignment="1">
      <alignment horizontal="right" vertical="center"/>
    </xf>
    <xf numFmtId="170" fontId="10" fillId="0" borderId="37" xfId="6" applyNumberFormat="1" applyFont="1" applyBorder="1" applyAlignment="1">
      <alignment horizontal="right" vertical="center"/>
    </xf>
    <xf numFmtId="170" fontId="10" fillId="0" borderId="38" xfId="6" applyNumberFormat="1" applyFont="1" applyBorder="1" applyAlignment="1">
      <alignment horizontal="right" vertical="center"/>
    </xf>
    <xf numFmtId="0" fontId="10" fillId="0" borderId="40" xfId="6" applyFont="1" applyBorder="1" applyAlignment="1">
      <alignment horizontal="left" vertical="top" wrapText="1"/>
    </xf>
    <xf numFmtId="170" fontId="10" fillId="0" borderId="41" xfId="6" applyNumberFormat="1" applyFont="1" applyBorder="1" applyAlignment="1">
      <alignment horizontal="right" vertical="center"/>
    </xf>
    <xf numFmtId="171" fontId="10" fillId="0" borderId="42" xfId="6" applyNumberFormat="1" applyFont="1" applyBorder="1" applyAlignment="1">
      <alignment horizontal="right" vertical="center"/>
    </xf>
    <xf numFmtId="170" fontId="10" fillId="0" borderId="42" xfId="6" applyNumberFormat="1" applyFont="1" applyBorder="1" applyAlignment="1">
      <alignment horizontal="right" vertical="center"/>
    </xf>
    <xf numFmtId="170" fontId="10" fillId="0" borderId="43" xfId="6" applyNumberFormat="1" applyFont="1" applyBorder="1" applyAlignment="1">
      <alignment horizontal="right" vertical="center"/>
    </xf>
    <xf numFmtId="0" fontId="10" fillId="0" borderId="42" xfId="6" applyFont="1" applyBorder="1" applyAlignment="1">
      <alignment horizontal="right" vertical="center"/>
    </xf>
    <xf numFmtId="0" fontId="10" fillId="0" borderId="31" xfId="6" applyFont="1" applyBorder="1" applyAlignment="1">
      <alignment horizontal="left" vertical="top" wrapText="1"/>
    </xf>
    <xf numFmtId="170" fontId="10" fillId="0" borderId="47" xfId="6" applyNumberFormat="1" applyFont="1" applyBorder="1" applyAlignment="1">
      <alignment horizontal="right" vertical="center"/>
    </xf>
    <xf numFmtId="171" fontId="10" fillId="0" borderId="48" xfId="6" applyNumberFormat="1" applyFont="1" applyBorder="1" applyAlignment="1">
      <alignment horizontal="right" vertical="center"/>
    </xf>
    <xf numFmtId="170" fontId="10" fillId="0" borderId="48" xfId="6" applyNumberFormat="1" applyFont="1" applyBorder="1" applyAlignment="1">
      <alignment horizontal="right" vertical="center"/>
    </xf>
    <xf numFmtId="170" fontId="10" fillId="0" borderId="49" xfId="6" applyNumberFormat="1" applyFont="1" applyBorder="1" applyAlignment="1">
      <alignment horizontal="right" vertical="center"/>
    </xf>
    <xf numFmtId="0" fontId="10" fillId="0" borderId="48" xfId="6" applyFont="1" applyBorder="1" applyAlignment="1">
      <alignment horizontal="right" vertical="center"/>
    </xf>
    <xf numFmtId="0" fontId="10" fillId="0" borderId="50" xfId="6" applyFont="1" applyBorder="1" applyAlignment="1">
      <alignment horizontal="center" wrapText="1"/>
    </xf>
    <xf numFmtId="0" fontId="10" fillId="0" borderId="51" xfId="6" applyFont="1" applyBorder="1" applyAlignment="1">
      <alignment horizontal="center" wrapText="1"/>
    </xf>
    <xf numFmtId="0" fontId="10" fillId="0" borderId="52" xfId="6" applyFont="1" applyBorder="1" applyAlignment="1">
      <alignment horizontal="center" wrapText="1"/>
    </xf>
    <xf numFmtId="170" fontId="10" fillId="0" borderId="50" xfId="6" applyNumberFormat="1" applyFont="1" applyBorder="1" applyAlignment="1">
      <alignment horizontal="right" vertical="center"/>
    </xf>
    <xf numFmtId="171" fontId="10" fillId="0" borderId="51" xfId="6" applyNumberFormat="1" applyFont="1" applyBorder="1" applyAlignment="1">
      <alignment horizontal="right" vertical="center"/>
    </xf>
    <xf numFmtId="170" fontId="10" fillId="0" borderId="52" xfId="6" applyNumberFormat="1" applyFont="1" applyBorder="1" applyAlignment="1">
      <alignment horizontal="right" vertical="center"/>
    </xf>
    <xf numFmtId="0" fontId="10" fillId="0" borderId="53" xfId="6" applyFont="1" applyBorder="1" applyAlignment="1">
      <alignment horizontal="left" wrapText="1"/>
    </xf>
    <xf numFmtId="0" fontId="10" fillId="0" borderId="54" xfId="6" applyFont="1" applyBorder="1" applyAlignment="1">
      <alignment horizontal="left" vertical="top" wrapText="1"/>
    </xf>
    <xf numFmtId="0" fontId="10" fillId="0" borderId="36" xfId="6" applyFont="1" applyBorder="1" applyAlignment="1">
      <alignment horizontal="right" vertical="center"/>
    </xf>
    <xf numFmtId="0" fontId="10" fillId="0" borderId="55" xfId="6" applyFont="1" applyBorder="1" applyAlignment="1">
      <alignment horizontal="left" vertical="top" wrapText="1"/>
    </xf>
    <xf numFmtId="172" fontId="10" fillId="0" borderId="42" xfId="6" applyNumberFormat="1" applyFont="1" applyBorder="1" applyAlignment="1">
      <alignment horizontal="right" vertical="center"/>
    </xf>
    <xf numFmtId="172" fontId="10" fillId="0" borderId="41" xfId="6" applyNumberFormat="1" applyFont="1" applyBorder="1" applyAlignment="1">
      <alignment horizontal="right" vertical="center"/>
    </xf>
    <xf numFmtId="0" fontId="10" fillId="0" borderId="42" xfId="6" applyFont="1" applyBorder="1" applyAlignment="1">
      <alignment horizontal="left" vertical="center" wrapText="1"/>
    </xf>
    <xf numFmtId="0" fontId="10" fillId="0" borderId="43" xfId="6" applyFont="1" applyBorder="1" applyAlignment="1">
      <alignment horizontal="left" vertical="center" wrapText="1"/>
    </xf>
    <xf numFmtId="0" fontId="10" fillId="0" borderId="56" xfId="6" applyFont="1" applyBorder="1" applyAlignment="1">
      <alignment horizontal="left" vertical="top" wrapText="1"/>
    </xf>
    <xf numFmtId="172" fontId="10" fillId="0" borderId="47" xfId="6" applyNumberFormat="1" applyFont="1" applyBorder="1" applyAlignment="1">
      <alignment horizontal="right" vertical="center"/>
    </xf>
    <xf numFmtId="0" fontId="10" fillId="0" borderId="48" xfId="6" applyFont="1" applyBorder="1" applyAlignment="1">
      <alignment horizontal="left" vertical="center" wrapText="1"/>
    </xf>
    <xf numFmtId="0" fontId="10" fillId="0" borderId="49" xfId="6" applyFont="1" applyBorder="1" applyAlignment="1">
      <alignment horizontal="left" vertical="center" wrapText="1"/>
    </xf>
    <xf numFmtId="0" fontId="20" fillId="0" borderId="0" xfId="0" applyFont="1" applyFill="1" applyBorder="1"/>
    <xf numFmtId="0" fontId="20" fillId="0" borderId="0" xfId="0" applyFont="1"/>
    <xf numFmtId="0" fontId="20" fillId="0" borderId="1" xfId="0" applyFont="1" applyFill="1" applyBorder="1"/>
    <xf numFmtId="0" fontId="20" fillId="0" borderId="2" xfId="0" applyFont="1" applyBorder="1"/>
    <xf numFmtId="0" fontId="20" fillId="0" borderId="6" xfId="0" applyFont="1" applyFill="1" applyBorder="1"/>
    <xf numFmtId="0" fontId="20" fillId="0" borderId="7" xfId="0" applyFont="1" applyBorder="1"/>
    <xf numFmtId="0" fontId="20" fillId="0" borderId="73" xfId="0" applyFont="1" applyFill="1" applyBorder="1"/>
    <xf numFmtId="0" fontId="20" fillId="0" borderId="75" xfId="0" applyFont="1" applyBorder="1"/>
    <xf numFmtId="0" fontId="20" fillId="0" borderId="76" xfId="0" applyFont="1" applyFill="1" applyBorder="1"/>
    <xf numFmtId="0" fontId="20" fillId="0" borderId="78" xfId="0" applyFont="1" applyBorder="1"/>
    <xf numFmtId="1" fontId="20" fillId="0" borderId="0" xfId="0" applyNumberFormat="1" applyFont="1" applyFill="1" applyBorder="1"/>
    <xf numFmtId="2" fontId="20" fillId="0" borderId="0" xfId="0" applyNumberFormat="1" applyFont="1"/>
    <xf numFmtId="2" fontId="20" fillId="0" borderId="2" xfId="0" applyNumberFormat="1" applyFont="1" applyBorder="1"/>
    <xf numFmtId="0" fontId="21" fillId="0" borderId="0" xfId="0" applyFont="1" applyBorder="1"/>
    <xf numFmtId="165" fontId="22" fillId="0" borderId="4" xfId="5" applyNumberFormat="1" applyFont="1" applyBorder="1" applyAlignment="1">
      <alignment horizontal="right" vertical="center"/>
    </xf>
    <xf numFmtId="164" fontId="22" fillId="0" borderId="4" xfId="6" applyNumberFormat="1" applyFont="1" applyBorder="1" applyAlignment="1">
      <alignment horizontal="right" vertical="center"/>
    </xf>
    <xf numFmtId="165" fontId="22" fillId="0" borderId="4" xfId="6" applyNumberFormat="1" applyFont="1" applyBorder="1" applyAlignment="1">
      <alignment horizontal="right" vertical="center"/>
    </xf>
    <xf numFmtId="169" fontId="22" fillId="0" borderId="14" xfId="5" applyNumberFormat="1" applyFont="1" applyBorder="1" applyAlignment="1">
      <alignment horizontal="right" vertical="center"/>
    </xf>
    <xf numFmtId="169" fontId="22" fillId="0" borderId="14" xfId="6" applyNumberFormat="1" applyFont="1" applyBorder="1" applyAlignment="1">
      <alignment horizontal="right" vertical="center"/>
    </xf>
    <xf numFmtId="0" fontId="21" fillId="0" borderId="0" xfId="0" applyFont="1"/>
    <xf numFmtId="165" fontId="22" fillId="0" borderId="74" xfId="5" applyNumberFormat="1" applyFont="1" applyBorder="1" applyAlignment="1">
      <alignment horizontal="right" vertical="center"/>
    </xf>
    <xf numFmtId="165" fontId="22" fillId="0" borderId="74" xfId="6" applyNumberFormat="1" applyFont="1" applyBorder="1" applyAlignment="1">
      <alignment horizontal="right" vertical="center"/>
    </xf>
    <xf numFmtId="169" fontId="22" fillId="0" borderId="77" xfId="5" applyNumberFormat="1" applyFont="1" applyBorder="1" applyAlignment="1">
      <alignment horizontal="right" vertical="center"/>
    </xf>
    <xf numFmtId="169" fontId="22" fillId="0" borderId="77" xfId="6" applyNumberFormat="1" applyFont="1" applyBorder="1" applyAlignment="1">
      <alignment horizontal="right" vertical="center"/>
    </xf>
    <xf numFmtId="164" fontId="22" fillId="0" borderId="4" xfId="5" applyNumberFormat="1" applyFont="1" applyBorder="1" applyAlignment="1">
      <alignment horizontal="right" vertical="center"/>
    </xf>
    <xf numFmtId="0" fontId="7" fillId="0" borderId="79" xfId="0" applyFont="1" applyFill="1" applyBorder="1"/>
    <xf numFmtId="0" fontId="0" fillId="0" borderId="79" xfId="0" applyFont="1" applyFill="1" applyBorder="1"/>
    <xf numFmtId="0" fontId="0" fillId="0" borderId="79" xfId="0" applyFont="1" applyBorder="1"/>
    <xf numFmtId="0" fontId="0" fillId="0" borderId="79" xfId="0" applyBorder="1"/>
    <xf numFmtId="168" fontId="0" fillId="0" borderId="79" xfId="0" applyNumberFormat="1" applyFont="1" applyBorder="1"/>
    <xf numFmtId="168" fontId="0" fillId="0" borderId="79" xfId="0" applyNumberFormat="1" applyFont="1" applyFill="1" applyBorder="1"/>
    <xf numFmtId="2" fontId="0" fillId="0" borderId="79" xfId="0" applyNumberFormat="1" applyFont="1" applyFill="1" applyBorder="1"/>
    <xf numFmtId="164" fontId="11" fillId="0" borderId="79" xfId="2" applyNumberFormat="1" applyFont="1" applyBorder="1" applyAlignment="1">
      <alignment horizontal="right" vertical="center"/>
    </xf>
    <xf numFmtId="165" fontId="11" fillId="0" borderId="79" xfId="2" applyNumberFormat="1" applyFont="1" applyBorder="1" applyAlignment="1">
      <alignment horizontal="right" vertical="center"/>
    </xf>
    <xf numFmtId="169" fontId="11" fillId="0" borderId="79" xfId="2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/>
    </xf>
    <xf numFmtId="0" fontId="10" fillId="0" borderId="33" xfId="7" applyFont="1" applyBorder="1" applyAlignment="1">
      <alignment horizontal="center" wrapText="1"/>
    </xf>
    <xf numFmtId="0" fontId="10" fillId="0" borderId="34" xfId="7" applyFont="1" applyBorder="1" applyAlignment="1">
      <alignment horizontal="center" wrapText="1"/>
    </xf>
    <xf numFmtId="0" fontId="10" fillId="0" borderId="28" xfId="7" applyFont="1" applyBorder="1" applyAlignment="1">
      <alignment horizontal="left" vertical="top" wrapText="1"/>
    </xf>
    <xf numFmtId="170" fontId="10" fillId="0" borderId="36" xfId="7" applyNumberFormat="1" applyFont="1" applyBorder="1" applyAlignment="1">
      <alignment horizontal="right" vertical="center"/>
    </xf>
    <xf numFmtId="170" fontId="10" fillId="0" borderId="37" xfId="7" applyNumberFormat="1" applyFont="1" applyBorder="1" applyAlignment="1">
      <alignment horizontal="right" vertical="center"/>
    </xf>
    <xf numFmtId="172" fontId="10" fillId="0" borderId="37" xfId="7" applyNumberFormat="1" applyFont="1" applyBorder="1" applyAlignment="1">
      <alignment horizontal="right" vertical="center"/>
    </xf>
    <xf numFmtId="171" fontId="10" fillId="0" borderId="37" xfId="7" applyNumberFormat="1" applyFont="1" applyBorder="1" applyAlignment="1">
      <alignment horizontal="right" vertical="center"/>
    </xf>
    <xf numFmtId="170" fontId="10" fillId="2" borderId="37" xfId="7" applyNumberFormat="1" applyFont="1" applyFill="1" applyBorder="1" applyAlignment="1">
      <alignment horizontal="right" vertical="center"/>
    </xf>
    <xf numFmtId="169" fontId="10" fillId="0" borderId="37" xfId="7" applyNumberFormat="1" applyFont="1" applyBorder="1" applyAlignment="1">
      <alignment horizontal="right" vertical="center"/>
    </xf>
    <xf numFmtId="169" fontId="10" fillId="0" borderId="38" xfId="7" applyNumberFormat="1" applyFont="1" applyBorder="1" applyAlignment="1">
      <alignment horizontal="right" vertical="center"/>
    </xf>
    <xf numFmtId="0" fontId="10" fillId="0" borderId="45" xfId="7" applyFont="1" applyBorder="1" applyAlignment="1">
      <alignment horizontal="left" vertical="top" wrapText="1"/>
    </xf>
    <xf numFmtId="0" fontId="10" fillId="0" borderId="25" xfId="7" applyFont="1" applyBorder="1" applyAlignment="1">
      <alignment horizontal="left" vertical="center" wrapText="1"/>
    </xf>
    <xf numFmtId="0" fontId="10" fillId="0" borderId="46" xfId="7" applyFont="1" applyBorder="1" applyAlignment="1">
      <alignment horizontal="left" vertical="center" wrapText="1"/>
    </xf>
    <xf numFmtId="172" fontId="10" fillId="0" borderId="46" xfId="7" applyNumberFormat="1" applyFont="1" applyBorder="1" applyAlignment="1">
      <alignment horizontal="right" vertical="center"/>
    </xf>
    <xf numFmtId="170" fontId="10" fillId="0" borderId="46" xfId="7" applyNumberFormat="1" applyFont="1" applyBorder="1" applyAlignment="1">
      <alignment horizontal="right" vertical="center"/>
    </xf>
    <xf numFmtId="169" fontId="10" fillId="0" borderId="46" xfId="7" applyNumberFormat="1" applyFont="1" applyBorder="1" applyAlignment="1">
      <alignment horizontal="right" vertical="center"/>
    </xf>
    <xf numFmtId="169" fontId="10" fillId="0" borderId="26" xfId="7" applyNumberFormat="1" applyFont="1" applyBorder="1" applyAlignment="1">
      <alignment horizontal="right" vertical="center"/>
    </xf>
    <xf numFmtId="0" fontId="10" fillId="0" borderId="40" xfId="7" applyFont="1" applyBorder="1" applyAlignment="1">
      <alignment horizontal="left" vertical="top" wrapText="1"/>
    </xf>
    <xf numFmtId="172" fontId="10" fillId="0" borderId="41" xfId="7" applyNumberFormat="1" applyFont="1" applyBorder="1" applyAlignment="1">
      <alignment horizontal="right" vertical="center"/>
    </xf>
    <xf numFmtId="170" fontId="10" fillId="0" borderId="42" xfId="7" applyNumberFormat="1" applyFont="1" applyBorder="1" applyAlignment="1">
      <alignment horizontal="right" vertical="center"/>
    </xf>
    <xf numFmtId="171" fontId="10" fillId="0" borderId="42" xfId="7" applyNumberFormat="1" applyFont="1" applyBorder="1" applyAlignment="1">
      <alignment horizontal="right" vertical="center"/>
    </xf>
    <xf numFmtId="169" fontId="10" fillId="0" borderId="42" xfId="7" applyNumberFormat="1" applyFont="1" applyBorder="1" applyAlignment="1">
      <alignment horizontal="right" vertical="center"/>
    </xf>
    <xf numFmtId="169" fontId="10" fillId="0" borderId="43" xfId="7" applyNumberFormat="1" applyFont="1" applyBorder="1" applyAlignment="1">
      <alignment horizontal="right" vertical="center"/>
    </xf>
    <xf numFmtId="0" fontId="10" fillId="0" borderId="31" xfId="7" applyFont="1" applyBorder="1" applyAlignment="1">
      <alignment horizontal="left" vertical="top" wrapText="1"/>
    </xf>
    <xf numFmtId="0" fontId="10" fillId="0" borderId="47" xfId="7" applyFont="1" applyBorder="1" applyAlignment="1">
      <alignment horizontal="left" vertical="center" wrapText="1"/>
    </xf>
    <xf numFmtId="0" fontId="10" fillId="0" borderId="48" xfId="7" applyFont="1" applyBorder="1" applyAlignment="1">
      <alignment horizontal="left" vertical="center" wrapText="1"/>
    </xf>
    <xf numFmtId="170" fontId="10" fillId="0" borderId="48" xfId="7" applyNumberFormat="1" applyFont="1" applyBorder="1" applyAlignment="1">
      <alignment horizontal="right" vertical="center"/>
    </xf>
    <xf numFmtId="172" fontId="10" fillId="0" borderId="48" xfId="7" applyNumberFormat="1" applyFont="1" applyBorder="1" applyAlignment="1">
      <alignment horizontal="right" vertical="center"/>
    </xf>
    <xf numFmtId="169" fontId="10" fillId="0" borderId="48" xfId="7" applyNumberFormat="1" applyFont="1" applyBorder="1" applyAlignment="1">
      <alignment horizontal="right" vertical="center"/>
    </xf>
    <xf numFmtId="169" fontId="10" fillId="0" borderId="49" xfId="7" applyNumberFormat="1" applyFont="1" applyBorder="1" applyAlignment="1">
      <alignment horizontal="right" vertical="center"/>
    </xf>
    <xf numFmtId="0" fontId="0" fillId="0" borderId="80" xfId="0" applyFill="1" applyBorder="1"/>
    <xf numFmtId="0" fontId="0" fillId="0" borderId="80" xfId="0" applyBorder="1"/>
    <xf numFmtId="0" fontId="7" fillId="6" borderId="0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7" fillId="0" borderId="27" xfId="3" applyFont="1" applyBorder="1" applyAlignment="1">
      <alignment horizontal="left" wrapText="1"/>
    </xf>
    <xf numFmtId="0" fontId="17" fillId="0" borderId="28" xfId="3" applyFont="1" applyBorder="1" applyAlignment="1">
      <alignment horizontal="left" wrapText="1"/>
    </xf>
    <xf numFmtId="0" fontId="17" fillId="0" borderId="30" xfId="3" applyFont="1" applyBorder="1" applyAlignment="1">
      <alignment horizontal="left" wrapText="1"/>
    </xf>
    <xf numFmtId="0" fontId="17" fillId="0" borderId="31" xfId="3" applyFont="1" applyBorder="1" applyAlignment="1">
      <alignment horizontal="left" wrapText="1"/>
    </xf>
    <xf numFmtId="0" fontId="17" fillId="0" borderId="29" xfId="3" applyFont="1" applyBorder="1" applyAlignment="1">
      <alignment horizontal="center" wrapText="1"/>
    </xf>
    <xf numFmtId="0" fontId="17" fillId="0" borderId="24" xfId="3" applyFont="1" applyBorder="1" applyAlignment="1">
      <alignment horizontal="center" wrapText="1"/>
    </xf>
    <xf numFmtId="0" fontId="17" fillId="0" borderId="35" xfId="3" applyFont="1" applyBorder="1" applyAlignment="1">
      <alignment horizontal="left" vertical="top" wrapText="1"/>
    </xf>
    <xf numFmtId="0" fontId="17" fillId="0" borderId="30" xfId="3" applyFont="1" applyBorder="1" applyAlignment="1">
      <alignment horizontal="left" vertical="top" wrapText="1"/>
    </xf>
    <xf numFmtId="0" fontId="13" fillId="0" borderId="72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center" vertical="center" wrapText="1"/>
    </xf>
    <xf numFmtId="0" fontId="17" fillId="0" borderId="39" xfId="3" applyFont="1" applyBorder="1" applyAlignment="1">
      <alignment horizontal="left" wrapText="1"/>
    </xf>
    <xf numFmtId="0" fontId="17" fillId="0" borderId="40" xfId="3" applyFont="1" applyBorder="1" applyAlignment="1">
      <alignment horizontal="left" wrapText="1"/>
    </xf>
    <xf numFmtId="0" fontId="17" fillId="0" borderId="23" xfId="3" applyFont="1" applyBorder="1" applyAlignment="1">
      <alignment horizontal="center" wrapText="1"/>
    </xf>
    <xf numFmtId="0" fontId="17" fillId="0" borderId="69" xfId="3" applyFont="1" applyBorder="1" applyAlignment="1">
      <alignment horizontal="center" wrapText="1"/>
    </xf>
    <xf numFmtId="0" fontId="17" fillId="0" borderId="32" xfId="3" applyFont="1" applyBorder="1" applyAlignment="1">
      <alignment horizontal="center" wrapText="1"/>
    </xf>
    <xf numFmtId="0" fontId="17" fillId="0" borderId="70" xfId="3" applyFont="1" applyBorder="1" applyAlignment="1">
      <alignment horizontal="center" wrapText="1"/>
    </xf>
    <xf numFmtId="0" fontId="17" fillId="0" borderId="33" xfId="3" applyFont="1" applyBorder="1" applyAlignment="1">
      <alignment horizontal="center" wrapText="1"/>
    </xf>
    <xf numFmtId="0" fontId="17" fillId="0" borderId="71" xfId="3" applyFont="1" applyBorder="1" applyAlignment="1">
      <alignment horizontal="center" wrapText="1"/>
    </xf>
    <xf numFmtId="0" fontId="10" fillId="2" borderId="35" xfId="7" applyFont="1" applyFill="1" applyBorder="1" applyAlignment="1">
      <alignment horizontal="left" vertical="top" wrapText="1"/>
    </xf>
    <xf numFmtId="0" fontId="10" fillId="2" borderId="44" xfId="7" applyFont="1" applyFill="1" applyBorder="1" applyAlignment="1">
      <alignment horizontal="left" vertical="top" wrapText="1"/>
    </xf>
    <xf numFmtId="0" fontId="10" fillId="0" borderId="44" xfId="7" applyFont="1" applyBorder="1" applyAlignment="1">
      <alignment horizontal="left" vertical="top" wrapText="1"/>
    </xf>
    <xf numFmtId="0" fontId="10" fillId="0" borderId="30" xfId="7" applyFont="1" applyBorder="1" applyAlignment="1">
      <alignment horizontal="left" vertical="top" wrapText="1"/>
    </xf>
    <xf numFmtId="0" fontId="10" fillId="0" borderId="72" xfId="6" applyFont="1" applyFill="1" applyBorder="1" applyAlignment="1">
      <alignment horizontal="center" vertical="top" wrapText="1"/>
    </xf>
    <xf numFmtId="0" fontId="10" fillId="0" borderId="44" xfId="2" applyFont="1" applyBorder="1" applyAlignment="1">
      <alignment horizontal="left" vertical="top" wrapText="1"/>
    </xf>
    <xf numFmtId="0" fontId="10" fillId="0" borderId="39" xfId="2" applyFont="1" applyBorder="1" applyAlignment="1">
      <alignment horizontal="left" vertical="top" wrapText="1"/>
    </xf>
    <xf numFmtId="0" fontId="10" fillId="0" borderId="3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center" vertical="center" wrapText="1"/>
    </xf>
    <xf numFmtId="0" fontId="10" fillId="0" borderId="27" xfId="7" applyFont="1" applyBorder="1" applyAlignment="1">
      <alignment horizontal="left" wrapText="1"/>
    </xf>
    <xf numFmtId="0" fontId="10" fillId="0" borderId="28" xfId="7" applyFont="1" applyBorder="1" applyAlignment="1">
      <alignment horizontal="left" wrapText="1"/>
    </xf>
    <xf numFmtId="0" fontId="10" fillId="0" borderId="39" xfId="7" applyFont="1" applyBorder="1" applyAlignment="1">
      <alignment horizontal="left" wrapText="1"/>
    </xf>
    <xf numFmtId="0" fontId="10" fillId="0" borderId="40" xfId="7" applyFont="1" applyBorder="1" applyAlignment="1">
      <alignment horizontal="left" wrapText="1"/>
    </xf>
    <xf numFmtId="0" fontId="10" fillId="0" borderId="30" xfId="7" applyFont="1" applyBorder="1" applyAlignment="1">
      <alignment horizontal="left" wrapText="1"/>
    </xf>
    <xf numFmtId="0" fontId="10" fillId="0" borderId="31" xfId="7" applyFont="1" applyBorder="1" applyAlignment="1">
      <alignment horizontal="left" wrapText="1"/>
    </xf>
    <xf numFmtId="0" fontId="10" fillId="0" borderId="23" xfId="7" applyFont="1" applyBorder="1" applyAlignment="1">
      <alignment horizontal="center" wrapText="1"/>
    </xf>
    <xf numFmtId="0" fontId="10" fillId="0" borderId="29" xfId="7" applyFont="1" applyBorder="1" applyAlignment="1">
      <alignment horizontal="center" wrapText="1"/>
    </xf>
    <xf numFmtId="0" fontId="10" fillId="0" borderId="24" xfId="7" applyFont="1" applyBorder="1" applyAlignment="1">
      <alignment horizontal="center" wrapText="1"/>
    </xf>
    <xf numFmtId="0" fontId="10" fillId="0" borderId="69" xfId="7" applyFont="1" applyBorder="1" applyAlignment="1">
      <alignment horizontal="center" wrapText="1"/>
    </xf>
    <xf numFmtId="0" fontId="10" fillId="0" borderId="32" xfId="7" applyFont="1" applyBorder="1" applyAlignment="1">
      <alignment horizontal="center" wrapText="1"/>
    </xf>
    <xf numFmtId="0" fontId="10" fillId="0" borderId="70" xfId="7" applyFont="1" applyBorder="1" applyAlignment="1">
      <alignment horizontal="center" wrapText="1"/>
    </xf>
    <xf numFmtId="0" fontId="10" fillId="0" borderId="33" xfId="7" applyFont="1" applyBorder="1" applyAlignment="1">
      <alignment horizontal="center" wrapText="1"/>
    </xf>
    <xf numFmtId="0" fontId="10" fillId="0" borderId="71" xfId="7" applyFont="1" applyBorder="1" applyAlignment="1">
      <alignment horizontal="center" wrapText="1"/>
    </xf>
    <xf numFmtId="0" fontId="10" fillId="0" borderId="27" xfId="2" applyFont="1" applyBorder="1" applyAlignment="1">
      <alignment horizontal="left" wrapText="1"/>
    </xf>
    <xf numFmtId="0" fontId="10" fillId="0" borderId="28" xfId="2" applyFont="1" applyBorder="1" applyAlignment="1">
      <alignment horizontal="left" wrapText="1"/>
    </xf>
    <xf numFmtId="0" fontId="10" fillId="0" borderId="30" xfId="2" applyFont="1" applyBorder="1" applyAlignment="1">
      <alignment horizontal="left" wrapText="1"/>
    </xf>
    <xf numFmtId="0" fontId="10" fillId="0" borderId="31" xfId="2" applyFont="1" applyBorder="1" applyAlignment="1">
      <alignment horizontal="left" wrapText="1"/>
    </xf>
    <xf numFmtId="0" fontId="10" fillId="0" borderId="23" xfId="2" applyFont="1" applyBorder="1" applyAlignment="1">
      <alignment horizontal="center" wrapText="1"/>
    </xf>
    <xf numFmtId="0" fontId="10" fillId="0" borderId="29" xfId="2" applyFont="1" applyBorder="1" applyAlignment="1">
      <alignment horizontal="center" wrapText="1"/>
    </xf>
    <xf numFmtId="0" fontId="10" fillId="0" borderId="24" xfId="2" applyFont="1" applyBorder="1" applyAlignment="1">
      <alignment horizontal="center" wrapText="1"/>
    </xf>
    <xf numFmtId="0" fontId="10" fillId="0" borderId="35" xfId="2" applyFont="1" applyBorder="1" applyAlignment="1">
      <alignment horizontal="left" vertical="top" wrapText="1"/>
    </xf>
    <xf numFmtId="0" fontId="10" fillId="4" borderId="0" xfId="2" applyFont="1" applyFill="1"/>
    <xf numFmtId="0" fontId="2" fillId="0" borderId="0" xfId="2"/>
    <xf numFmtId="0" fontId="10" fillId="0" borderId="0" xfId="2" applyFont="1" applyFill="1" applyBorder="1" applyAlignment="1">
      <alignment horizontal="center" vertical="top" wrapText="1"/>
    </xf>
    <xf numFmtId="0" fontId="13" fillId="0" borderId="0" xfId="5" applyFont="1" applyBorder="1" applyAlignment="1">
      <alignment horizontal="center" vertical="center" wrapText="1"/>
    </xf>
    <xf numFmtId="0" fontId="10" fillId="0" borderId="27" xfId="5" applyFont="1" applyBorder="1" applyAlignment="1">
      <alignment horizontal="left" wrapText="1"/>
    </xf>
    <xf numFmtId="0" fontId="10" fillId="0" borderId="28" xfId="5" applyFont="1" applyBorder="1" applyAlignment="1">
      <alignment horizontal="left" wrapText="1"/>
    </xf>
    <xf numFmtId="0" fontId="10" fillId="0" borderId="30" xfId="5" applyFont="1" applyBorder="1" applyAlignment="1">
      <alignment horizontal="left" wrapText="1"/>
    </xf>
    <xf numFmtId="0" fontId="10" fillId="0" borderId="31" xfId="5" applyFont="1" applyBorder="1" applyAlignment="1">
      <alignment horizontal="left" wrapText="1"/>
    </xf>
    <xf numFmtId="0" fontId="10" fillId="0" borderId="23" xfId="5" applyFont="1" applyBorder="1" applyAlignment="1">
      <alignment horizontal="center" wrapText="1"/>
    </xf>
    <xf numFmtId="0" fontId="10" fillId="0" borderId="29" xfId="5" applyFont="1" applyBorder="1" applyAlignment="1">
      <alignment horizontal="center" wrapText="1"/>
    </xf>
    <xf numFmtId="0" fontId="10" fillId="0" borderId="24" xfId="5" applyFont="1" applyBorder="1" applyAlignment="1">
      <alignment horizontal="center" wrapText="1"/>
    </xf>
    <xf numFmtId="0" fontId="10" fillId="0" borderId="35" xfId="5" applyFont="1" applyBorder="1" applyAlignment="1">
      <alignment horizontal="left" vertical="top" wrapText="1"/>
    </xf>
    <xf numFmtId="0" fontId="10" fillId="0" borderId="39" xfId="5" applyFont="1" applyBorder="1" applyAlignment="1">
      <alignment horizontal="left" vertical="top" wrapText="1"/>
    </xf>
    <xf numFmtId="0" fontId="10" fillId="0" borderId="44" xfId="5" applyFont="1" applyBorder="1" applyAlignment="1">
      <alignment horizontal="left" vertical="top" wrapText="1"/>
    </xf>
    <xf numFmtId="0" fontId="13" fillId="0" borderId="0" xfId="6" applyFont="1" applyBorder="1" applyAlignment="1">
      <alignment horizontal="center" vertical="center" wrapText="1"/>
    </xf>
    <xf numFmtId="0" fontId="10" fillId="0" borderId="27" xfId="6" applyFont="1" applyBorder="1" applyAlignment="1">
      <alignment horizontal="left" wrapText="1"/>
    </xf>
    <xf numFmtId="0" fontId="10" fillId="0" borderId="28" xfId="6" applyFont="1" applyBorder="1" applyAlignment="1">
      <alignment horizontal="left" wrapText="1"/>
    </xf>
    <xf numFmtId="0" fontId="10" fillId="0" borderId="30" xfId="6" applyFont="1" applyBorder="1" applyAlignment="1">
      <alignment horizontal="left" wrapText="1"/>
    </xf>
    <xf numFmtId="0" fontId="10" fillId="0" borderId="31" xfId="6" applyFont="1" applyBorder="1" applyAlignment="1">
      <alignment horizontal="left" wrapText="1"/>
    </xf>
    <xf numFmtId="0" fontId="10" fillId="0" borderId="23" xfId="6" applyFont="1" applyBorder="1" applyAlignment="1">
      <alignment horizontal="center" wrapText="1"/>
    </xf>
    <xf numFmtId="0" fontId="10" fillId="0" borderId="29" xfId="6" applyFont="1" applyBorder="1" applyAlignment="1">
      <alignment horizontal="center" wrapText="1"/>
    </xf>
    <xf numFmtId="0" fontId="10" fillId="0" borderId="24" xfId="6" applyFont="1" applyBorder="1" applyAlignment="1">
      <alignment horizontal="center" wrapText="1"/>
    </xf>
    <xf numFmtId="0" fontId="19" fillId="0" borderId="44" xfId="6" applyFont="1" applyBorder="1" applyAlignment="1">
      <alignment horizontal="left" vertical="top" wrapText="1"/>
    </xf>
    <xf numFmtId="0" fontId="19" fillId="0" borderId="39" xfId="6" applyFont="1" applyBorder="1" applyAlignment="1">
      <alignment horizontal="left" vertical="top" wrapText="1"/>
    </xf>
    <xf numFmtId="0" fontId="19" fillId="0" borderId="30" xfId="6" applyFont="1" applyBorder="1" applyAlignment="1">
      <alignment horizontal="left" vertical="top" wrapText="1"/>
    </xf>
    <xf numFmtId="0" fontId="10" fillId="4" borderId="0" xfId="6" applyFont="1" applyFill="1"/>
    <xf numFmtId="0" fontId="2" fillId="0" borderId="0" xfId="6"/>
  </cellXfs>
  <cellStyles count="8">
    <cellStyle name="Normal" xfId="0" builtinId="0"/>
    <cellStyle name="常规_fig3 A" xfId="3" xr:uid="{00000000-0005-0000-0000-000001000000}"/>
    <cellStyle name="常规_Sheet1" xfId="4" xr:uid="{00000000-0005-0000-0000-000002000000}"/>
    <cellStyle name="常规_Sheet1_1" xfId="7" xr:uid="{6836F90A-24C1-FC4D-A96B-E1A4C5CA6459}"/>
    <cellStyle name="常规_spss" xfId="1" xr:uid="{00000000-0005-0000-0000-000003000000}"/>
    <cellStyle name="常规_stat" xfId="2" xr:uid="{00000000-0005-0000-0000-000004000000}"/>
    <cellStyle name="常规_stat_1" xfId="5" xr:uid="{00000000-0005-0000-0000-000005000000}"/>
    <cellStyle name="常规_stat-psmad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64</xdr:row>
      <xdr:rowOff>0</xdr:rowOff>
    </xdr:from>
    <xdr:to>
      <xdr:col>20</xdr:col>
      <xdr:colOff>463550</xdr:colOff>
      <xdr:row>75</xdr:row>
      <xdr:rowOff>107950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14592300"/>
          <a:ext cx="5175250" cy="236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C39"/>
  <sheetViews>
    <sheetView topLeftCell="N1" zoomScale="84" zoomScaleNormal="84" workbookViewId="0">
      <selection activeCell="Y37" sqref="Y37"/>
    </sheetView>
  </sheetViews>
  <sheetFormatPr baseColWidth="10" defaultColWidth="10.6640625" defaultRowHeight="16"/>
  <sheetData>
    <row r="3" spans="2:29" ht="17" thickBot="1"/>
    <row r="4" spans="2:29">
      <c r="B4" s="1"/>
      <c r="C4" s="328" t="s">
        <v>0</v>
      </c>
      <c r="D4" s="329"/>
      <c r="E4" s="4"/>
      <c r="F4" s="1" t="s">
        <v>1</v>
      </c>
      <c r="G4" s="3"/>
      <c r="H4" s="4" t="s">
        <v>2</v>
      </c>
      <c r="I4" s="3" t="s">
        <v>3</v>
      </c>
      <c r="J4" s="328" t="s">
        <v>0</v>
      </c>
      <c r="K4" s="330"/>
      <c r="L4" s="330"/>
      <c r="M4" s="329"/>
      <c r="N4" s="4"/>
      <c r="O4" s="5"/>
      <c r="P4" s="5"/>
      <c r="Q4" s="5"/>
      <c r="R4" s="328" t="s">
        <v>4</v>
      </c>
      <c r="S4" s="329"/>
      <c r="T4" s="4"/>
      <c r="U4" s="1" t="s">
        <v>1</v>
      </c>
      <c r="V4" s="3"/>
      <c r="W4" s="4" t="s">
        <v>2</v>
      </c>
      <c r="X4" s="3" t="s">
        <v>3</v>
      </c>
      <c r="Y4" s="328" t="s">
        <v>4</v>
      </c>
      <c r="Z4" s="330"/>
      <c r="AA4" s="330"/>
      <c r="AB4" s="329"/>
      <c r="AC4" s="4"/>
    </row>
    <row r="5" spans="2:29" ht="17" thickBot="1">
      <c r="B5" s="6"/>
      <c r="C5" s="7" t="s">
        <v>5</v>
      </c>
      <c r="D5" s="8" t="s">
        <v>6</v>
      </c>
      <c r="E5" s="9" t="s">
        <v>7</v>
      </c>
      <c r="F5" s="7" t="s">
        <v>8</v>
      </c>
      <c r="G5" s="8" t="s">
        <v>9</v>
      </c>
      <c r="H5" s="9"/>
      <c r="I5" s="8"/>
      <c r="J5" s="6" t="s">
        <v>10</v>
      </c>
      <c r="M5" s="10"/>
      <c r="N5" s="11">
        <v>0.371</v>
      </c>
      <c r="R5" s="7" t="s">
        <v>5</v>
      </c>
      <c r="S5" s="8" t="s">
        <v>6</v>
      </c>
      <c r="T5" s="9" t="s">
        <v>7</v>
      </c>
      <c r="U5" s="7" t="s">
        <v>8</v>
      </c>
      <c r="V5" s="8" t="s">
        <v>9</v>
      </c>
      <c r="W5" s="9"/>
      <c r="X5" s="8"/>
      <c r="Y5" s="6" t="s">
        <v>10</v>
      </c>
      <c r="AB5" s="10"/>
      <c r="AC5" s="12">
        <v>4.4999999999999998E-2</v>
      </c>
    </row>
    <row r="6" spans="2:29" ht="17" thickBot="1">
      <c r="B6" s="1" t="s">
        <v>11</v>
      </c>
      <c r="C6" s="1">
        <v>1.216</v>
      </c>
      <c r="D6" s="3">
        <v>0.17932090000000001</v>
      </c>
      <c r="E6" s="4">
        <v>5</v>
      </c>
      <c r="F6" s="13">
        <v>0.71812525018081397</v>
      </c>
      <c r="G6" s="14">
        <v>1.713874749819186</v>
      </c>
      <c r="H6" s="15">
        <v>0.83</v>
      </c>
      <c r="I6" s="16">
        <v>1.73</v>
      </c>
      <c r="J6" s="7" t="s">
        <v>12</v>
      </c>
      <c r="K6" s="17"/>
      <c r="L6" s="17"/>
      <c r="M6" s="8"/>
      <c r="N6" s="9" t="s">
        <v>13</v>
      </c>
      <c r="Q6" s="1" t="s">
        <v>11</v>
      </c>
      <c r="R6" s="1">
        <v>2664.8401760000002</v>
      </c>
      <c r="S6" s="3">
        <v>449.80103320000001</v>
      </c>
      <c r="T6" s="4">
        <v>5</v>
      </c>
      <c r="U6" s="1">
        <v>1415.9922995851355</v>
      </c>
      <c r="V6" s="5">
        <v>3913.6880532148643</v>
      </c>
      <c r="W6" s="5">
        <v>1677.9135900000001</v>
      </c>
      <c r="X6" s="3">
        <v>3937.874343</v>
      </c>
      <c r="Y6" s="17" t="s">
        <v>14</v>
      </c>
      <c r="Z6" s="17"/>
      <c r="AA6" s="17"/>
      <c r="AB6" s="8"/>
      <c r="AC6" s="9"/>
    </row>
    <row r="7" spans="2:29" ht="17" thickBot="1">
      <c r="B7" s="7" t="s">
        <v>15</v>
      </c>
      <c r="C7" s="7">
        <v>1.4119999999999999</v>
      </c>
      <c r="D7" s="8">
        <v>9.5676538000000005E-2</v>
      </c>
      <c r="E7" s="9">
        <v>5</v>
      </c>
      <c r="F7" s="18">
        <v>1.1463593432800498</v>
      </c>
      <c r="G7" s="19">
        <v>1.67764065671995</v>
      </c>
      <c r="H7" s="20">
        <v>1.07</v>
      </c>
      <c r="I7" s="21">
        <v>1.64</v>
      </c>
      <c r="J7" s="17"/>
      <c r="K7" s="17"/>
      <c r="L7" s="17"/>
      <c r="M7" s="17"/>
      <c r="N7" s="17"/>
      <c r="O7" s="17"/>
      <c r="P7" s="17"/>
      <c r="Q7" s="7" t="s">
        <v>15</v>
      </c>
      <c r="R7" s="7">
        <v>4479.3737780000001</v>
      </c>
      <c r="S7" s="8">
        <v>619.05864580000002</v>
      </c>
      <c r="T7" s="9">
        <v>5</v>
      </c>
      <c r="U7" s="7">
        <v>2760.59143116205</v>
      </c>
      <c r="V7" s="17">
        <v>6198.1561252379497</v>
      </c>
      <c r="W7" s="17">
        <v>2731.2464020000002</v>
      </c>
      <c r="X7" s="8">
        <v>6520.629782</v>
      </c>
      <c r="Y7" s="17"/>
      <c r="Z7" s="17"/>
      <c r="AA7" s="17"/>
      <c r="AB7" s="17"/>
      <c r="AC7" s="8"/>
    </row>
    <row r="12" spans="2:29" ht="17" thickBot="1"/>
    <row r="13" spans="2:29" ht="16" customHeight="1" thickBot="1">
      <c r="B13" s="22" t="s">
        <v>16</v>
      </c>
      <c r="C13" s="23" t="s">
        <v>17</v>
      </c>
      <c r="D13" s="166" t="s">
        <v>18</v>
      </c>
      <c r="E13" s="167" t="s">
        <v>19</v>
      </c>
      <c r="F13" s="31"/>
      <c r="H13" s="331" t="s">
        <v>213</v>
      </c>
      <c r="I13" s="332"/>
      <c r="K13" s="341" t="s">
        <v>175</v>
      </c>
      <c r="L13" s="341"/>
      <c r="M13" s="341"/>
      <c r="N13" s="341"/>
      <c r="O13" s="341"/>
      <c r="P13" s="196"/>
      <c r="Q13" s="196"/>
      <c r="R13" s="196"/>
      <c r="S13" s="175"/>
    </row>
    <row r="14" spans="2:29" ht="17" thickTop="1">
      <c r="B14" s="24" t="s">
        <v>20</v>
      </c>
      <c r="C14" s="168">
        <v>143203</v>
      </c>
      <c r="D14" s="31"/>
      <c r="E14" s="10"/>
      <c r="F14" s="31"/>
      <c r="H14" s="24" t="s">
        <v>11</v>
      </c>
      <c r="I14" s="174">
        <v>9.9293666666666649</v>
      </c>
      <c r="K14" s="333" t="s">
        <v>16</v>
      </c>
      <c r="L14" s="334"/>
      <c r="M14" s="337" t="s">
        <v>177</v>
      </c>
      <c r="N14" s="337"/>
      <c r="O14" s="338"/>
      <c r="S14" s="175"/>
    </row>
    <row r="15" spans="2:29" ht="17" thickBot="1">
      <c r="B15" s="24" t="s">
        <v>20</v>
      </c>
      <c r="C15" s="168">
        <v>145350</v>
      </c>
      <c r="D15" s="31"/>
      <c r="E15" s="10"/>
      <c r="F15" s="31"/>
      <c r="H15" s="24" t="s">
        <v>11</v>
      </c>
      <c r="I15" s="174">
        <v>11.93644827586207</v>
      </c>
      <c r="K15" s="335"/>
      <c r="L15" s="336"/>
      <c r="M15" s="176" t="s">
        <v>178</v>
      </c>
      <c r="N15" s="176" t="s">
        <v>58</v>
      </c>
      <c r="O15" s="177" t="s">
        <v>56</v>
      </c>
      <c r="S15" s="175"/>
    </row>
    <row r="16" spans="2:29" ht="17" thickTop="1">
      <c r="B16" s="24" t="s">
        <v>20</v>
      </c>
      <c r="C16" s="168">
        <v>145353</v>
      </c>
      <c r="D16" s="31"/>
      <c r="E16" s="10"/>
      <c r="F16" s="31"/>
      <c r="H16" s="24" t="s">
        <v>11</v>
      </c>
      <c r="I16" s="174"/>
      <c r="K16" s="339" t="s">
        <v>215</v>
      </c>
      <c r="L16" s="178" t="s">
        <v>161</v>
      </c>
      <c r="M16" s="180">
        <v>0.96724952035984058</v>
      </c>
      <c r="N16" s="179">
        <v>6</v>
      </c>
      <c r="O16" s="181">
        <v>0.87347514217219491</v>
      </c>
      <c r="S16" s="175"/>
    </row>
    <row r="17" spans="2:22" ht="17" thickBot="1">
      <c r="B17" s="24" t="s">
        <v>20</v>
      </c>
      <c r="C17" s="168">
        <v>146040</v>
      </c>
      <c r="D17" s="31"/>
      <c r="E17" s="10"/>
      <c r="F17" s="31"/>
      <c r="H17" s="24" t="s">
        <v>11</v>
      </c>
      <c r="I17" s="174">
        <v>7.3924666666666665</v>
      </c>
      <c r="K17" s="340"/>
      <c r="L17" s="182" t="s">
        <v>216</v>
      </c>
      <c r="M17" s="184">
        <v>0.92053972464326306</v>
      </c>
      <c r="N17" s="183">
        <v>7</v>
      </c>
      <c r="O17" s="185">
        <v>0.47359717394946477</v>
      </c>
      <c r="S17" s="175"/>
    </row>
    <row r="18" spans="2:22" ht="17" thickTop="1">
      <c r="B18" s="24" t="s">
        <v>20</v>
      </c>
      <c r="C18" s="168">
        <v>147192</v>
      </c>
      <c r="D18" s="31"/>
      <c r="E18" s="10"/>
      <c r="F18" s="31"/>
      <c r="H18" s="24" t="s">
        <v>11</v>
      </c>
      <c r="I18" s="174">
        <v>9.8165666666666684</v>
      </c>
      <c r="K18" s="342"/>
      <c r="L18" s="342"/>
      <c r="M18" s="342"/>
      <c r="N18" s="342"/>
      <c r="O18" s="342"/>
      <c r="P18" s="342"/>
      <c r="Q18" s="342"/>
      <c r="R18" s="342"/>
      <c r="S18" s="175"/>
    </row>
    <row r="19" spans="2:22">
      <c r="B19" s="24" t="s">
        <v>20</v>
      </c>
      <c r="C19" s="169">
        <v>147196</v>
      </c>
      <c r="D19" s="31"/>
      <c r="E19" s="10"/>
      <c r="F19" s="31"/>
      <c r="H19" s="24" t="s">
        <v>11</v>
      </c>
      <c r="I19" s="174">
        <v>8.4120666666666661</v>
      </c>
      <c r="K19" s="342"/>
      <c r="L19" s="342"/>
      <c r="M19" s="342"/>
      <c r="N19" s="342"/>
      <c r="O19" s="342"/>
      <c r="P19" s="342"/>
      <c r="Q19" s="342"/>
      <c r="R19" s="342"/>
      <c r="S19" s="175"/>
    </row>
    <row r="20" spans="2:22" ht="17" thickBot="1">
      <c r="B20" s="24" t="s">
        <v>20</v>
      </c>
      <c r="C20" s="169">
        <v>147200</v>
      </c>
      <c r="D20" s="31"/>
      <c r="E20" s="10"/>
      <c r="F20" s="31"/>
      <c r="H20" s="24" t="s">
        <v>11</v>
      </c>
      <c r="I20" s="174">
        <v>8.9399666666666668</v>
      </c>
    </row>
    <row r="21" spans="2:22" ht="17" thickBot="1">
      <c r="B21" s="25" t="s">
        <v>20</v>
      </c>
      <c r="C21" s="26">
        <v>153370</v>
      </c>
      <c r="D21" s="17"/>
      <c r="E21" s="8"/>
      <c r="F21" s="31"/>
      <c r="H21" s="199" t="s">
        <v>141</v>
      </c>
      <c r="I21" s="200">
        <v>9.3833333333333329</v>
      </c>
      <c r="K21" s="343" t="s">
        <v>51</v>
      </c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175"/>
    </row>
    <row r="22" spans="2:22" ht="18" thickTop="1" thickBot="1">
      <c r="B22" s="27" t="s">
        <v>21</v>
      </c>
      <c r="C22" s="28">
        <v>145618</v>
      </c>
      <c r="D22" s="5"/>
      <c r="E22" s="3"/>
      <c r="F22" s="31"/>
      <c r="H22" s="197" t="s">
        <v>163</v>
      </c>
      <c r="I22" s="198">
        <v>0.63003527238119339</v>
      </c>
      <c r="K22" s="333" t="s">
        <v>214</v>
      </c>
      <c r="L22" s="334"/>
      <c r="M22" s="346" t="s">
        <v>53</v>
      </c>
      <c r="N22" s="337"/>
      <c r="O22" s="337" t="s">
        <v>54</v>
      </c>
      <c r="P22" s="337"/>
      <c r="Q22" s="337"/>
      <c r="R22" s="337"/>
      <c r="S22" s="337"/>
      <c r="T22" s="337"/>
      <c r="U22" s="338"/>
      <c r="V22" s="175"/>
    </row>
    <row r="23" spans="2:22">
      <c r="B23" s="24" t="s">
        <v>21</v>
      </c>
      <c r="C23" s="168">
        <v>145626</v>
      </c>
      <c r="D23" s="31"/>
      <c r="E23" s="10"/>
      <c r="F23" s="31"/>
      <c r="H23" s="27" t="s">
        <v>22</v>
      </c>
      <c r="I23" s="173">
        <v>9.4104333333333354</v>
      </c>
      <c r="K23" s="344"/>
      <c r="L23" s="345"/>
      <c r="M23" s="347" t="s">
        <v>55</v>
      </c>
      <c r="N23" s="349" t="s">
        <v>56</v>
      </c>
      <c r="O23" s="349" t="s">
        <v>57</v>
      </c>
      <c r="P23" s="349" t="s">
        <v>58</v>
      </c>
      <c r="Q23" s="349" t="s">
        <v>59</v>
      </c>
      <c r="R23" s="349" t="s">
        <v>60</v>
      </c>
      <c r="S23" s="349" t="s">
        <v>61</v>
      </c>
      <c r="T23" s="349" t="s">
        <v>62</v>
      </c>
      <c r="U23" s="351"/>
      <c r="V23" s="175"/>
    </row>
    <row r="24" spans="2:22" ht="17" thickBot="1">
      <c r="B24" s="24" t="s">
        <v>21</v>
      </c>
      <c r="C24" s="168">
        <v>145629</v>
      </c>
      <c r="D24" s="31"/>
      <c r="E24" s="10"/>
      <c r="F24" s="31"/>
      <c r="H24" s="24" t="s">
        <v>22</v>
      </c>
      <c r="I24" s="174">
        <v>8.5007666666666672</v>
      </c>
      <c r="K24" s="335"/>
      <c r="L24" s="336"/>
      <c r="M24" s="348"/>
      <c r="N24" s="350"/>
      <c r="O24" s="350"/>
      <c r="P24" s="350"/>
      <c r="Q24" s="350"/>
      <c r="R24" s="350"/>
      <c r="S24" s="350"/>
      <c r="T24" s="176" t="s">
        <v>64</v>
      </c>
      <c r="U24" s="177" t="s">
        <v>65</v>
      </c>
      <c r="V24" s="175"/>
    </row>
    <row r="25" spans="2:22" ht="40" thickTop="1">
      <c r="B25" s="24" t="s">
        <v>21</v>
      </c>
      <c r="C25" s="168">
        <v>145635</v>
      </c>
      <c r="D25" s="31"/>
      <c r="E25" s="10"/>
      <c r="F25" s="31"/>
      <c r="H25" s="24" t="s">
        <v>22</v>
      </c>
      <c r="I25" s="174">
        <v>9.6066333333333329</v>
      </c>
      <c r="K25" s="339" t="s">
        <v>215</v>
      </c>
      <c r="L25" s="178" t="s">
        <v>66</v>
      </c>
      <c r="M25" s="186">
        <v>2.9080630123613185</v>
      </c>
      <c r="N25" s="180">
        <v>0.11617977564281153</v>
      </c>
      <c r="O25" s="180">
        <v>0.57942296565423346</v>
      </c>
      <c r="P25" s="179">
        <v>11</v>
      </c>
      <c r="Q25" s="180">
        <v>0.57397854478206112</v>
      </c>
      <c r="R25" s="187">
        <v>0.36904761904761862</v>
      </c>
      <c r="S25" s="187">
        <v>0.63692266431124711</v>
      </c>
      <c r="T25" s="188">
        <v>-1.0328097132274645</v>
      </c>
      <c r="U25" s="189">
        <v>1.7709049513227018</v>
      </c>
      <c r="V25" s="175"/>
    </row>
    <row r="26" spans="2:22" ht="17" thickBot="1">
      <c r="B26" s="24" t="s">
        <v>21</v>
      </c>
      <c r="C26" s="168">
        <v>146538</v>
      </c>
      <c r="D26" s="31"/>
      <c r="E26" s="29"/>
      <c r="F26" s="31"/>
      <c r="H26" s="24" t="s">
        <v>22</v>
      </c>
      <c r="I26" s="174">
        <v>9.222766666666665</v>
      </c>
      <c r="K26" s="340"/>
      <c r="L26" s="182"/>
      <c r="M26" s="190"/>
      <c r="N26" s="191"/>
      <c r="O26" s="184"/>
      <c r="P26" s="192"/>
      <c r="Q26" s="184"/>
      <c r="R26" s="193"/>
      <c r="S26" s="193"/>
      <c r="T26" s="194"/>
      <c r="U26" s="195"/>
      <c r="V26" s="175"/>
    </row>
    <row r="27" spans="2:22" ht="18" thickTop="1" thickBot="1">
      <c r="B27" s="25" t="s">
        <v>21</v>
      </c>
      <c r="C27" s="30">
        <v>153340</v>
      </c>
      <c r="D27" s="17"/>
      <c r="E27" s="8"/>
      <c r="F27" s="31"/>
      <c r="H27" s="24" t="s">
        <v>22</v>
      </c>
      <c r="I27" s="174">
        <v>8.4945000000000004</v>
      </c>
    </row>
    <row r="28" spans="2:22">
      <c r="B28" s="27" t="s">
        <v>11</v>
      </c>
      <c r="C28" s="28">
        <v>145425</v>
      </c>
      <c r="D28" s="5">
        <v>1.73</v>
      </c>
      <c r="E28" s="170">
        <v>3017.5750333333335</v>
      </c>
      <c r="F28" s="31"/>
      <c r="H28" s="24" t="s">
        <v>22</v>
      </c>
      <c r="I28" s="174">
        <v>9.7943666666666687</v>
      </c>
    </row>
    <row r="29" spans="2:22" ht="17" thickBot="1">
      <c r="B29" s="24" t="s">
        <v>11</v>
      </c>
      <c r="C29" s="168">
        <v>145433</v>
      </c>
      <c r="D29" s="31">
        <v>0.99</v>
      </c>
      <c r="E29" s="171">
        <v>3898.4956000000006</v>
      </c>
      <c r="F29" s="31"/>
      <c r="H29" s="24" t="s">
        <v>22</v>
      </c>
      <c r="I29" s="174">
        <v>8.0740400000000001</v>
      </c>
    </row>
    <row r="30" spans="2:22">
      <c r="B30" s="24" t="s">
        <v>11</v>
      </c>
      <c r="C30" s="168">
        <v>146070</v>
      </c>
      <c r="D30" s="31">
        <v>0.83</v>
      </c>
      <c r="E30" s="171">
        <v>2847.7179000000001</v>
      </c>
      <c r="F30" s="31"/>
      <c r="H30" s="199" t="s">
        <v>141</v>
      </c>
      <c r="I30" s="200">
        <v>9.0142857142857142</v>
      </c>
    </row>
    <row r="31" spans="2:22" ht="17" thickBot="1">
      <c r="B31" s="24" t="s">
        <v>11</v>
      </c>
      <c r="C31" s="168">
        <v>151233</v>
      </c>
      <c r="D31" s="31">
        <v>0.97</v>
      </c>
      <c r="E31" s="171">
        <v>2457.1695666666665</v>
      </c>
      <c r="F31" s="31"/>
      <c r="H31" s="197" t="s">
        <v>163</v>
      </c>
      <c r="I31" s="198">
        <v>0.24439290324488272</v>
      </c>
    </row>
    <row r="32" spans="2:22">
      <c r="B32" s="24" t="s">
        <v>11</v>
      </c>
      <c r="C32" s="168">
        <v>151239</v>
      </c>
      <c r="D32" s="31"/>
      <c r="E32" s="171"/>
      <c r="F32" s="31"/>
    </row>
    <row r="33" spans="2:6">
      <c r="B33" s="24" t="s">
        <v>11</v>
      </c>
      <c r="C33" s="168">
        <v>150492</v>
      </c>
      <c r="D33" s="31"/>
      <c r="E33" s="171"/>
      <c r="F33" s="31"/>
    </row>
    <row r="34" spans="2:6" ht="17" thickBot="1">
      <c r="B34" s="25" t="s">
        <v>11</v>
      </c>
      <c r="C34" s="30">
        <v>150493</v>
      </c>
      <c r="D34" s="17">
        <v>1.56</v>
      </c>
      <c r="E34" s="172">
        <v>2617.5452000000005</v>
      </c>
      <c r="F34" s="31"/>
    </row>
    <row r="35" spans="2:6">
      <c r="B35" s="27" t="s">
        <v>22</v>
      </c>
      <c r="C35" s="28">
        <v>153738</v>
      </c>
      <c r="D35" s="5">
        <v>1.52</v>
      </c>
      <c r="E35" s="170">
        <v>7189.7177333333339</v>
      </c>
      <c r="F35" s="31"/>
    </row>
    <row r="36" spans="2:6">
      <c r="B36" s="24" t="s">
        <v>22</v>
      </c>
      <c r="C36" s="168">
        <v>153749</v>
      </c>
      <c r="D36" s="31">
        <v>1.07</v>
      </c>
      <c r="E36" s="171">
        <v>6977.0738666666648</v>
      </c>
      <c r="F36" s="31"/>
    </row>
    <row r="37" spans="2:6">
      <c r="B37" s="24" t="s">
        <v>22</v>
      </c>
      <c r="C37" s="168">
        <v>153750</v>
      </c>
      <c r="D37" s="31">
        <v>1.45</v>
      </c>
      <c r="E37" s="171">
        <v>5607.7414666666673</v>
      </c>
      <c r="F37" s="31"/>
    </row>
    <row r="38" spans="2:6">
      <c r="B38" s="24" t="s">
        <v>22</v>
      </c>
      <c r="C38" s="168">
        <v>156501</v>
      </c>
      <c r="D38" s="31">
        <v>1.64</v>
      </c>
      <c r="E38" s="171">
        <v>4479.244099999999</v>
      </c>
      <c r="F38" s="31"/>
    </row>
    <row r="39" spans="2:6" ht="17" thickBot="1">
      <c r="B39" s="25" t="s">
        <v>22</v>
      </c>
      <c r="C39" s="30">
        <v>156489</v>
      </c>
      <c r="D39" s="17">
        <v>1.38</v>
      </c>
      <c r="E39" s="172">
        <v>6275.5601333333343</v>
      </c>
    </row>
  </sheetData>
  <mergeCells count="24">
    <mergeCell ref="K25:K26"/>
    <mergeCell ref="K19:R19"/>
    <mergeCell ref="K21:U21"/>
    <mergeCell ref="K22:L24"/>
    <mergeCell ref="M22:N22"/>
    <mergeCell ref="O22:U22"/>
    <mergeCell ref="M23:M24"/>
    <mergeCell ref="N23:N24"/>
    <mergeCell ref="O23:O24"/>
    <mergeCell ref="P23:P24"/>
    <mergeCell ref="Q23:Q24"/>
    <mergeCell ref="R23:R24"/>
    <mergeCell ref="S23:S24"/>
    <mergeCell ref="T23:U23"/>
    <mergeCell ref="K16:K17"/>
    <mergeCell ref="C4:D4"/>
    <mergeCell ref="J4:M4"/>
    <mergeCell ref="K13:O13"/>
    <mergeCell ref="K18:R18"/>
    <mergeCell ref="R4:S4"/>
    <mergeCell ref="Y4:AB4"/>
    <mergeCell ref="H13:I13"/>
    <mergeCell ref="K14:L15"/>
    <mergeCell ref="M14:O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2"/>
  <sheetViews>
    <sheetView topLeftCell="A41" workbookViewId="0">
      <selection activeCell="A5" sqref="A5"/>
    </sheetView>
  </sheetViews>
  <sheetFormatPr baseColWidth="10" defaultColWidth="8.83203125" defaultRowHeight="16"/>
  <cols>
    <col min="3" max="3" width="10" customWidth="1"/>
  </cols>
  <sheetData>
    <row r="1" spans="1:23">
      <c r="A1" s="327" t="s">
        <v>233</v>
      </c>
    </row>
    <row r="2" spans="1:23">
      <c r="B2" s="38" t="s">
        <v>80</v>
      </c>
      <c r="C2" s="92"/>
      <c r="D2" s="92"/>
      <c r="E2" s="92"/>
      <c r="F2" s="92"/>
      <c r="G2" s="92"/>
      <c r="H2" s="92"/>
      <c r="I2" s="92"/>
      <c r="J2" s="92"/>
      <c r="K2" s="92"/>
    </row>
    <row r="3" spans="1:23">
      <c r="A3" s="56"/>
      <c r="B3" s="284"/>
      <c r="C3" s="285"/>
      <c r="D3" s="285" t="s">
        <v>165</v>
      </c>
      <c r="E3" s="286" t="s">
        <v>169</v>
      </c>
      <c r="F3" s="285" t="s">
        <v>164</v>
      </c>
      <c r="G3" s="286" t="s">
        <v>168</v>
      </c>
      <c r="H3" s="285" t="s">
        <v>167</v>
      </c>
      <c r="I3" s="286" t="s">
        <v>171</v>
      </c>
      <c r="J3" s="285" t="s">
        <v>166</v>
      </c>
      <c r="K3" s="286" t="s">
        <v>170</v>
      </c>
      <c r="L3" s="286" t="s">
        <v>183</v>
      </c>
      <c r="M3" s="285" t="s">
        <v>184</v>
      </c>
      <c r="N3" s="56"/>
      <c r="O3" s="56"/>
      <c r="P3" s="56"/>
      <c r="Q3" s="56"/>
      <c r="R3" s="56"/>
      <c r="S3" s="56"/>
      <c r="T3" s="56"/>
    </row>
    <row r="4" spans="1:23">
      <c r="A4" s="56"/>
      <c r="B4" s="285"/>
      <c r="C4" s="285" t="s">
        <v>162</v>
      </c>
      <c r="D4" s="285"/>
      <c r="E4" s="285"/>
      <c r="F4" s="285"/>
      <c r="G4" s="285"/>
      <c r="H4" s="285"/>
      <c r="I4" s="285"/>
      <c r="J4" s="285"/>
      <c r="K4" s="287"/>
      <c r="L4" s="287"/>
      <c r="M4" s="287"/>
      <c r="N4" s="56"/>
      <c r="O4" s="56"/>
      <c r="P4" s="56"/>
      <c r="Q4" s="56"/>
      <c r="R4" s="56"/>
      <c r="S4" s="56"/>
      <c r="T4" s="56"/>
      <c r="U4" s="56"/>
    </row>
    <row r="5" spans="1:23" ht="17" thickBot="1">
      <c r="A5" s="56"/>
      <c r="B5" s="285" t="s">
        <v>161</v>
      </c>
      <c r="C5" s="285" t="s">
        <v>135</v>
      </c>
      <c r="D5" s="288">
        <v>8.5461474228877093E-2</v>
      </c>
      <c r="E5" s="289">
        <v>0.46921559319467826</v>
      </c>
      <c r="F5" s="289">
        <v>0.23749180979688295</v>
      </c>
      <c r="G5" s="289">
        <v>2.6533812675605244</v>
      </c>
      <c r="H5" s="289">
        <v>0.68605819972113402</v>
      </c>
      <c r="I5" s="290">
        <v>1.82772475595533</v>
      </c>
      <c r="J5" s="290">
        <v>1.9065105645311817</v>
      </c>
      <c r="K5" s="287">
        <v>4.095654826969187</v>
      </c>
      <c r="L5" s="287">
        <v>0.26</v>
      </c>
      <c r="M5" s="287">
        <v>0.61</v>
      </c>
      <c r="N5" s="124"/>
      <c r="O5" s="124"/>
      <c r="P5" s="360" t="s">
        <v>175</v>
      </c>
      <c r="Q5" s="360"/>
      <c r="R5" s="360"/>
      <c r="S5" s="360"/>
      <c r="T5" s="360"/>
      <c r="U5" s="360"/>
      <c r="V5" s="360"/>
      <c r="W5" s="360"/>
    </row>
    <row r="6" spans="1:23" ht="17" thickTop="1">
      <c r="A6" s="56"/>
      <c r="B6" s="285" t="s">
        <v>161</v>
      </c>
      <c r="C6" s="285" t="s">
        <v>136</v>
      </c>
      <c r="D6" s="288">
        <v>0.24772345332470769</v>
      </c>
      <c r="E6" s="289">
        <v>1.3600948046916714</v>
      </c>
      <c r="F6" s="289">
        <v>0.1151777528646545</v>
      </c>
      <c r="G6" s="289">
        <v>1.2868253947458903</v>
      </c>
      <c r="H6" s="289">
        <v>0.54467653202653799</v>
      </c>
      <c r="I6" s="290">
        <v>1.4510704514244621</v>
      </c>
      <c r="J6" s="290">
        <v>0.25324456830778636</v>
      </c>
      <c r="K6" s="287">
        <v>0.5440317813547314</v>
      </c>
      <c r="L6" s="287">
        <v>0.16</v>
      </c>
      <c r="M6" s="287">
        <v>-0.26</v>
      </c>
      <c r="N6" s="125"/>
      <c r="O6" s="125"/>
      <c r="P6" s="375" t="s">
        <v>16</v>
      </c>
      <c r="Q6" s="376"/>
      <c r="R6" s="379" t="s">
        <v>176</v>
      </c>
      <c r="S6" s="380"/>
      <c r="T6" s="380"/>
      <c r="U6" s="380" t="s">
        <v>177</v>
      </c>
      <c r="V6" s="380"/>
      <c r="W6" s="381"/>
    </row>
    <row r="7" spans="1:23" ht="17" thickBot="1">
      <c r="A7" s="56"/>
      <c r="B7" s="285" t="s">
        <v>161</v>
      </c>
      <c r="C7" s="285" t="s">
        <v>137</v>
      </c>
      <c r="D7" s="288">
        <v>0.21518459439514045</v>
      </c>
      <c r="E7" s="289">
        <v>1.181444247440274</v>
      </c>
      <c r="F7" s="289">
        <v>4.2659375015166208E-2</v>
      </c>
      <c r="G7" s="289">
        <v>0.47661258991579386</v>
      </c>
      <c r="H7" s="289">
        <v>0.26970121445918954</v>
      </c>
      <c r="I7" s="286">
        <v>0.71850986779058446</v>
      </c>
      <c r="J7" s="290">
        <v>5.3467048986477812E-2</v>
      </c>
      <c r="K7" s="287">
        <v>0.11486040588456665</v>
      </c>
      <c r="L7" s="287">
        <v>-0.14000000000000001</v>
      </c>
      <c r="M7" s="287">
        <v>-0.94</v>
      </c>
      <c r="N7" s="125"/>
      <c r="O7" s="125"/>
      <c r="P7" s="377"/>
      <c r="Q7" s="378"/>
      <c r="R7" s="93" t="s">
        <v>178</v>
      </c>
      <c r="S7" s="94" t="s">
        <v>58</v>
      </c>
      <c r="T7" s="94" t="s">
        <v>56</v>
      </c>
      <c r="U7" s="94" t="s">
        <v>178</v>
      </c>
      <c r="V7" s="94" t="s">
        <v>58</v>
      </c>
      <c r="W7" s="95" t="s">
        <v>56</v>
      </c>
    </row>
    <row r="8" spans="1:23" ht="17" thickTop="1">
      <c r="A8" s="56"/>
      <c r="B8" s="285" t="s">
        <v>161</v>
      </c>
      <c r="C8" s="285" t="s">
        <v>138</v>
      </c>
      <c r="D8" s="288">
        <v>0.12271185776863565</v>
      </c>
      <c r="E8" s="289">
        <v>0.67373419022387837</v>
      </c>
      <c r="F8" s="289">
        <v>4.7890546960203062E-2</v>
      </c>
      <c r="G8" s="289">
        <v>0.53505794707661636</v>
      </c>
      <c r="H8" s="289">
        <v>7.3925511741925229E-2</v>
      </c>
      <c r="I8" s="290">
        <v>0.19694464400003431</v>
      </c>
      <c r="J8" s="290">
        <v>2.8850783094725496E-2</v>
      </c>
      <c r="K8" s="287">
        <v>6.1978596521866221E-2</v>
      </c>
      <c r="L8" s="287">
        <v>-0.71</v>
      </c>
      <c r="M8" s="287">
        <v>-1.21</v>
      </c>
      <c r="N8" s="123"/>
      <c r="O8" s="122"/>
      <c r="P8" s="382" t="s">
        <v>183</v>
      </c>
      <c r="Q8" s="96" t="s">
        <v>161</v>
      </c>
      <c r="R8" s="97">
        <v>0.25825265183921053</v>
      </c>
      <c r="S8" s="98">
        <v>5</v>
      </c>
      <c r="T8" s="99" t="s">
        <v>179</v>
      </c>
      <c r="U8" s="100">
        <v>0.90417548072475984</v>
      </c>
      <c r="V8" s="98">
        <v>5</v>
      </c>
      <c r="W8" s="101">
        <v>0.43339196145601683</v>
      </c>
    </row>
    <row r="9" spans="1:23">
      <c r="A9" s="56"/>
      <c r="B9" s="285" t="s">
        <v>161</v>
      </c>
      <c r="C9" s="285" t="s">
        <v>139</v>
      </c>
      <c r="D9" s="288">
        <v>0.26193825937530835</v>
      </c>
      <c r="E9" s="289">
        <v>1.4381394290485749</v>
      </c>
      <c r="F9" s="289">
        <v>4.8687069068833799E-2</v>
      </c>
      <c r="G9" s="289">
        <v>0.54395710382667928</v>
      </c>
      <c r="H9" s="289"/>
      <c r="I9" s="290"/>
      <c r="J9" s="290"/>
      <c r="K9" s="287"/>
      <c r="L9" s="287"/>
      <c r="M9" s="287"/>
      <c r="N9" s="123"/>
      <c r="O9" s="122"/>
      <c r="P9" s="358"/>
      <c r="Q9" s="102" t="s">
        <v>180</v>
      </c>
      <c r="R9" s="103">
        <v>0.19166935625368475</v>
      </c>
      <c r="S9" s="104">
        <v>8</v>
      </c>
      <c r="T9" s="105" t="s">
        <v>179</v>
      </c>
      <c r="U9" s="106">
        <v>0.91774607102402372</v>
      </c>
      <c r="V9" s="104">
        <v>8</v>
      </c>
      <c r="W9" s="107">
        <v>0.41184289949379455</v>
      </c>
    </row>
    <row r="10" spans="1:23">
      <c r="A10" s="56"/>
      <c r="B10" s="285" t="s">
        <v>161</v>
      </c>
      <c r="C10" s="285" t="s">
        <v>140</v>
      </c>
      <c r="D10" s="289">
        <v>0.15980176925407774</v>
      </c>
      <c r="E10" s="289">
        <v>0.87737173540092339</v>
      </c>
      <c r="F10" s="289">
        <v>4.512552540114733E-2</v>
      </c>
      <c r="G10" s="289">
        <v>0.50416569687449686</v>
      </c>
      <c r="H10" s="289">
        <v>0.30244793987145413</v>
      </c>
      <c r="I10" s="290">
        <v>0.80575028082958877</v>
      </c>
      <c r="J10" s="290">
        <v>8.5406577517261856E-2</v>
      </c>
      <c r="K10" s="287">
        <v>0.18347438926964862</v>
      </c>
      <c r="L10" s="287">
        <v>-0.09</v>
      </c>
      <c r="M10" s="287">
        <v>-0.74</v>
      </c>
      <c r="N10" s="123"/>
      <c r="O10" s="122"/>
      <c r="P10" s="358"/>
      <c r="Q10" s="102" t="s">
        <v>181</v>
      </c>
      <c r="R10" s="103">
        <v>0.19467867093992897</v>
      </c>
      <c r="S10" s="104">
        <v>6</v>
      </c>
      <c r="T10" s="105" t="s">
        <v>179</v>
      </c>
      <c r="U10" s="106">
        <v>0.93328380543996781</v>
      </c>
      <c r="V10" s="104">
        <v>6</v>
      </c>
      <c r="W10" s="107">
        <v>0.60568911985382901</v>
      </c>
    </row>
    <row r="11" spans="1:23">
      <c r="A11" s="56"/>
      <c r="B11" s="285"/>
      <c r="C11" s="285" t="s">
        <v>141</v>
      </c>
      <c r="D11" s="289"/>
      <c r="E11" s="291">
        <v>0.99983333333333324</v>
      </c>
      <c r="F11" s="286"/>
      <c r="G11" s="292">
        <v>1</v>
      </c>
      <c r="H11" s="289"/>
      <c r="I11" s="292">
        <v>1.0002</v>
      </c>
      <c r="J11" s="290"/>
      <c r="K11" s="287">
        <v>1</v>
      </c>
      <c r="L11" s="287">
        <v>-0.10376524756297707</v>
      </c>
      <c r="M11" s="287">
        <v>-0.50730010655035007</v>
      </c>
      <c r="N11" s="123"/>
      <c r="O11" s="122"/>
      <c r="P11" s="357"/>
      <c r="Q11" s="108" t="s">
        <v>182</v>
      </c>
      <c r="R11" s="109">
        <v>0.32502087222744419</v>
      </c>
      <c r="S11" s="110">
        <v>5</v>
      </c>
      <c r="T11" s="111">
        <v>9.0916477764036746E-2</v>
      </c>
      <c r="U11" s="111">
        <v>0.86692380214577769</v>
      </c>
      <c r="V11" s="110">
        <v>5</v>
      </c>
      <c r="W11" s="112">
        <v>0.25418967081651461</v>
      </c>
    </row>
    <row r="12" spans="1:23">
      <c r="A12" s="56"/>
      <c r="B12" s="285"/>
      <c r="C12" s="285" t="s">
        <v>163</v>
      </c>
      <c r="D12" s="286"/>
      <c r="E12" s="293">
        <v>0.15890991508119032</v>
      </c>
      <c r="F12" s="286"/>
      <c r="G12" s="293">
        <v>0.35395310423840048</v>
      </c>
      <c r="H12" s="286"/>
      <c r="I12" s="293">
        <v>0.28726214508702674</v>
      </c>
      <c r="J12" s="286"/>
      <c r="K12" s="287">
        <v>0.77857915461435256</v>
      </c>
      <c r="L12" s="287">
        <v>0.16852438775527792</v>
      </c>
      <c r="M12" s="287">
        <v>0.31958648523795613</v>
      </c>
      <c r="N12" s="123"/>
      <c r="O12" s="122"/>
      <c r="P12" s="357" t="s">
        <v>184</v>
      </c>
      <c r="Q12" s="102" t="s">
        <v>161</v>
      </c>
      <c r="R12" s="103">
        <v>0.2263489690400467</v>
      </c>
      <c r="S12" s="104">
        <v>5</v>
      </c>
      <c r="T12" s="105" t="s">
        <v>179</v>
      </c>
      <c r="U12" s="106">
        <v>0.9222068219048466</v>
      </c>
      <c r="V12" s="104">
        <v>5</v>
      </c>
      <c r="W12" s="107">
        <v>0.54427516683648858</v>
      </c>
    </row>
    <row r="13" spans="1:23" ht="19">
      <c r="A13" s="56"/>
      <c r="B13" s="294" t="s">
        <v>172</v>
      </c>
      <c r="C13" s="285" t="s">
        <v>142</v>
      </c>
      <c r="D13" s="288">
        <v>0.1718398441638789</v>
      </c>
      <c r="E13" s="289">
        <v>0.9434652882057466</v>
      </c>
      <c r="F13" s="289">
        <v>0.22505770999949201</v>
      </c>
      <c r="G13" s="289">
        <v>2.514461076967037</v>
      </c>
      <c r="H13" s="289">
        <v>1.13903784809068</v>
      </c>
      <c r="I13" s="290">
        <v>3.0345059264237975</v>
      </c>
      <c r="J13" s="290">
        <v>1.4917916792892603</v>
      </c>
      <c r="K13" s="287">
        <v>3.2047363942176568</v>
      </c>
      <c r="L13" s="287">
        <v>0.48</v>
      </c>
      <c r="M13" s="287">
        <v>0.51</v>
      </c>
      <c r="N13" s="123"/>
      <c r="O13" s="122"/>
      <c r="P13" s="358"/>
      <c r="Q13" s="102" t="s">
        <v>180</v>
      </c>
      <c r="R13" s="103">
        <v>0.21709645632610375</v>
      </c>
      <c r="S13" s="104">
        <v>8</v>
      </c>
      <c r="T13" s="105" t="s">
        <v>179</v>
      </c>
      <c r="U13" s="106">
        <v>0.87562823012094315</v>
      </c>
      <c r="V13" s="104">
        <v>8</v>
      </c>
      <c r="W13" s="107">
        <v>0.17096363488505945</v>
      </c>
    </row>
    <row r="14" spans="1:23" ht="19">
      <c r="A14" s="56"/>
      <c r="B14" s="294" t="s">
        <v>172</v>
      </c>
      <c r="C14" s="285" t="s">
        <v>143</v>
      </c>
      <c r="D14" s="288">
        <v>0.18508078443305961</v>
      </c>
      <c r="E14" s="289">
        <v>1.0161630236346966</v>
      </c>
      <c r="F14" s="289">
        <v>0.12047723663688366</v>
      </c>
      <c r="G14" s="289">
        <v>1.3460339669530754</v>
      </c>
      <c r="H14" s="289">
        <v>1.394096669007495</v>
      </c>
      <c r="I14" s="290">
        <v>3.7140070553424951</v>
      </c>
      <c r="J14" s="290">
        <v>0.90747894116179439</v>
      </c>
      <c r="K14" s="287">
        <v>1.9494885446156163</v>
      </c>
      <c r="L14" s="287">
        <v>0.56999999999999995</v>
      </c>
      <c r="M14" s="287">
        <v>0.28999999999999998</v>
      </c>
      <c r="N14" s="123"/>
      <c r="O14" s="122"/>
      <c r="P14" s="358"/>
      <c r="Q14" s="102" t="s">
        <v>181</v>
      </c>
      <c r="R14" s="103">
        <v>0.16472711856354005</v>
      </c>
      <c r="S14" s="104">
        <v>6</v>
      </c>
      <c r="T14" s="105" t="s">
        <v>179</v>
      </c>
      <c r="U14" s="106">
        <v>0.95814935347235752</v>
      </c>
      <c r="V14" s="104">
        <v>6</v>
      </c>
      <c r="W14" s="107">
        <v>0.80537010300241663</v>
      </c>
    </row>
    <row r="15" spans="1:23" ht="20" thickBot="1">
      <c r="A15" s="56"/>
      <c r="B15" s="294" t="s">
        <v>172</v>
      </c>
      <c r="C15" s="285" t="s">
        <v>144</v>
      </c>
      <c r="D15" s="288">
        <v>0.22564672371252412</v>
      </c>
      <c r="E15" s="289">
        <v>1.2388852670111354</v>
      </c>
      <c r="F15" s="289">
        <v>5.5434441833043462E-2</v>
      </c>
      <c r="G15" s="289">
        <v>0.61934224032091889</v>
      </c>
      <c r="H15" s="289">
        <v>0.43008504399542985</v>
      </c>
      <c r="I15" s="290">
        <v>1.1457877515291059</v>
      </c>
      <c r="J15" s="290">
        <v>0.10565863293898697</v>
      </c>
      <c r="K15" s="287">
        <v>0.22698079835395002</v>
      </c>
      <c r="L15" s="287">
        <v>0.06</v>
      </c>
      <c r="M15" s="287">
        <v>-0.64</v>
      </c>
      <c r="N15" s="123"/>
      <c r="O15" s="122"/>
      <c r="P15" s="359"/>
      <c r="Q15" s="113" t="s">
        <v>182</v>
      </c>
      <c r="R15" s="114">
        <v>0.325692604261693</v>
      </c>
      <c r="S15" s="115">
        <v>5</v>
      </c>
      <c r="T15" s="116">
        <v>8.9273658537833825E-2</v>
      </c>
      <c r="U15" s="116">
        <v>0.78809697475182283</v>
      </c>
      <c r="V15" s="115">
        <v>5</v>
      </c>
      <c r="W15" s="117">
        <v>6.4583373973496047E-2</v>
      </c>
    </row>
    <row r="16" spans="1:23" ht="20" thickTop="1">
      <c r="A16" s="56"/>
      <c r="B16" s="294" t="s">
        <v>172</v>
      </c>
      <c r="C16" s="285" t="s">
        <v>145</v>
      </c>
      <c r="D16" s="288">
        <v>0.67852071467318176</v>
      </c>
      <c r="E16" s="289">
        <v>3.7253335787024979</v>
      </c>
      <c r="F16" s="289">
        <v>2.1481569488434746E-2</v>
      </c>
      <c r="G16" s="289">
        <v>0.24000319896151878</v>
      </c>
      <c r="H16" s="289">
        <v>1.2116226106312411</v>
      </c>
      <c r="I16" s="290">
        <v>3.2278786861320086</v>
      </c>
      <c r="J16" s="290">
        <v>3.8359264118517339E-2</v>
      </c>
      <c r="K16" s="287">
        <v>8.2405158496787312E-2</v>
      </c>
      <c r="L16" s="287">
        <v>0.51</v>
      </c>
      <c r="M16" s="287">
        <v>-1.0900000000000001</v>
      </c>
      <c r="N16" s="123"/>
      <c r="O16" s="123"/>
      <c r="P16" s="123"/>
      <c r="Q16" s="123"/>
      <c r="R16" s="123"/>
      <c r="S16" s="123"/>
      <c r="T16" s="123"/>
      <c r="U16" s="123"/>
    </row>
    <row r="17" spans="1:28" ht="19">
      <c r="A17" s="56"/>
      <c r="B17" s="294" t="s">
        <v>172</v>
      </c>
      <c r="C17" s="285" t="s">
        <v>146</v>
      </c>
      <c r="D17" s="288">
        <v>0.32752578722885156</v>
      </c>
      <c r="E17" s="289">
        <v>1.7982395919073864</v>
      </c>
      <c r="F17" s="289">
        <v>2.9669502622039857E-2</v>
      </c>
      <c r="G17" s="289">
        <v>0.3314830205828499</v>
      </c>
      <c r="H17" s="289">
        <v>0.27673710050267475</v>
      </c>
      <c r="I17" s="290">
        <v>0.73725414212035068</v>
      </c>
      <c r="J17" s="290">
        <v>2.5068719621892856E-2</v>
      </c>
      <c r="K17" s="287">
        <v>5.3853791547486284E-2</v>
      </c>
      <c r="L17" s="287">
        <v>-0.13</v>
      </c>
      <c r="M17" s="287">
        <v>-1.27</v>
      </c>
      <c r="N17" s="121"/>
      <c r="O17" s="121"/>
      <c r="P17" s="360" t="s">
        <v>187</v>
      </c>
      <c r="Q17" s="360"/>
      <c r="R17" s="360"/>
      <c r="S17" s="360"/>
      <c r="T17" s="121"/>
      <c r="U17" s="121"/>
      <c r="W17" s="360" t="s">
        <v>187</v>
      </c>
      <c r="X17" s="360"/>
      <c r="Y17" s="360"/>
      <c r="Z17" s="360"/>
    </row>
    <row r="18" spans="1:28" ht="20" thickBot="1">
      <c r="A18" s="56"/>
      <c r="B18" s="294" t="s">
        <v>172</v>
      </c>
      <c r="C18" s="285" t="s">
        <v>147</v>
      </c>
      <c r="D18" s="288">
        <v>0.23274717137101825</v>
      </c>
      <c r="E18" s="289">
        <v>1.277869391613357</v>
      </c>
      <c r="F18" s="289">
        <v>4.1103264935486807E-2</v>
      </c>
      <c r="G18" s="289">
        <v>0.45922692369338908</v>
      </c>
      <c r="H18" s="289">
        <v>0.14177892840508763</v>
      </c>
      <c r="I18" s="285">
        <v>0.37771264511396879</v>
      </c>
      <c r="J18" s="285">
        <v>2.5038228487056852E-2</v>
      </c>
      <c r="K18" s="287">
        <v>5.3788289070923007E-2</v>
      </c>
      <c r="L18" s="287">
        <v>-0.42</v>
      </c>
      <c r="M18" s="287">
        <v>-1.27</v>
      </c>
      <c r="O18" s="56"/>
      <c r="P18" s="383" t="s">
        <v>191</v>
      </c>
      <c r="Q18" s="383" t="s">
        <v>185</v>
      </c>
      <c r="R18" s="384"/>
      <c r="S18" s="384"/>
      <c r="T18" s="56"/>
      <c r="W18" s="383" t="s">
        <v>210</v>
      </c>
      <c r="X18" s="383" t="s">
        <v>186</v>
      </c>
      <c r="Y18" s="384"/>
      <c r="Z18" s="384"/>
    </row>
    <row r="19" spans="1:28" ht="21" thickTop="1" thickBot="1">
      <c r="A19" s="56"/>
      <c r="B19" s="294" t="s">
        <v>172</v>
      </c>
      <c r="C19" s="285" t="s">
        <v>148</v>
      </c>
      <c r="D19" s="289">
        <v>0.21454837116655859</v>
      </c>
      <c r="E19" s="289">
        <v>1.1779511429473211</v>
      </c>
      <c r="F19" s="289">
        <v>2.9067831443868569E-2</v>
      </c>
      <c r="G19" s="289">
        <v>0.32476083915370435</v>
      </c>
      <c r="H19" s="289">
        <v>0.74194687030435469</v>
      </c>
      <c r="I19" s="285">
        <v>1.9766175275072275</v>
      </c>
      <c r="J19" s="285">
        <v>0.1005217911888505</v>
      </c>
      <c r="K19" s="287">
        <v>0.21594559555952084</v>
      </c>
      <c r="L19" s="287">
        <v>0.3</v>
      </c>
      <c r="M19" s="287">
        <v>-0.67</v>
      </c>
      <c r="O19" s="89"/>
      <c r="P19" s="126" t="s">
        <v>55</v>
      </c>
      <c r="Q19" s="127" t="s">
        <v>189</v>
      </c>
      <c r="R19" s="127" t="s">
        <v>190</v>
      </c>
      <c r="S19" s="128" t="s">
        <v>56</v>
      </c>
      <c r="T19" s="56"/>
      <c r="W19" s="126" t="s">
        <v>55</v>
      </c>
      <c r="X19" s="127" t="s">
        <v>189</v>
      </c>
      <c r="Y19" s="127" t="s">
        <v>190</v>
      </c>
      <c r="Z19" s="128" t="s">
        <v>56</v>
      </c>
    </row>
    <row r="20" spans="1:28" ht="21" thickTop="1" thickBot="1">
      <c r="A20" s="56"/>
      <c r="B20" s="294" t="s">
        <v>172</v>
      </c>
      <c r="C20" s="285" t="s">
        <v>149</v>
      </c>
      <c r="D20" s="289">
        <v>0.23586615280718129</v>
      </c>
      <c r="E20" s="289">
        <v>1.2949937712000354</v>
      </c>
      <c r="F20" s="289">
        <v>1.3667031294601955E-2</v>
      </c>
      <c r="G20" s="289">
        <v>0.152695138629308</v>
      </c>
      <c r="H20" s="289">
        <v>0.24569943554444218</v>
      </c>
      <c r="I20" s="290">
        <v>0.65456682982779646</v>
      </c>
      <c r="J20" s="290">
        <v>1.4236811151946209E-2</v>
      </c>
      <c r="K20" s="287">
        <v>3.058418106875567E-2</v>
      </c>
      <c r="L20" s="287">
        <v>-0.18</v>
      </c>
      <c r="M20" s="287">
        <v>-1.51</v>
      </c>
      <c r="N20" s="89"/>
      <c r="O20" s="89"/>
      <c r="P20" s="129">
        <v>1.059117727339012</v>
      </c>
      <c r="Q20" s="130">
        <v>3</v>
      </c>
      <c r="R20" s="130">
        <v>20</v>
      </c>
      <c r="S20" s="131">
        <v>0.38852323677312084</v>
      </c>
      <c r="T20" s="56"/>
      <c r="W20" s="165">
        <v>0.20007911035934645</v>
      </c>
      <c r="X20" s="130">
        <v>3</v>
      </c>
      <c r="Y20" s="130">
        <v>20</v>
      </c>
      <c r="Z20" s="131">
        <v>0.89509075148359041</v>
      </c>
    </row>
    <row r="21" spans="1:28" ht="17" thickTop="1">
      <c r="A21" s="56"/>
      <c r="B21" s="285"/>
      <c r="C21" s="285" t="s">
        <v>141</v>
      </c>
      <c r="D21" s="285"/>
      <c r="E21" s="292">
        <v>1.5590000000000002</v>
      </c>
      <c r="F21" s="286"/>
      <c r="G21" s="291">
        <v>0.74837500000000001</v>
      </c>
      <c r="H21" s="286"/>
      <c r="I21" s="292">
        <v>1.8587500000000001</v>
      </c>
      <c r="J21" s="286"/>
      <c r="K21" s="287">
        <v>0.72724999999999995</v>
      </c>
      <c r="L21" s="287">
        <v>0.14716574943727179</v>
      </c>
      <c r="M21" s="287">
        <v>-0.70548968160244541</v>
      </c>
      <c r="O21" s="89"/>
      <c r="P21" s="89"/>
      <c r="Q21" s="89"/>
      <c r="R21" s="89"/>
      <c r="S21" s="56"/>
      <c r="T21" s="56"/>
    </row>
    <row r="22" spans="1:28">
      <c r="A22" s="56"/>
      <c r="B22" s="285"/>
      <c r="C22" s="285" t="s">
        <v>163</v>
      </c>
      <c r="D22" s="285"/>
      <c r="E22" s="293">
        <v>0.32235738818008453</v>
      </c>
      <c r="F22" s="286"/>
      <c r="G22" s="293">
        <v>0.28477522072554995</v>
      </c>
      <c r="H22" s="286"/>
      <c r="I22" s="293">
        <v>0.46526327992101107</v>
      </c>
      <c r="J22" s="286"/>
      <c r="K22" s="287">
        <v>0.42154451340957372</v>
      </c>
      <c r="L22" s="287">
        <v>0.13119751620071549</v>
      </c>
      <c r="M22" s="287">
        <v>0.26339890062014804</v>
      </c>
      <c r="O22" s="89"/>
      <c r="P22" s="89"/>
      <c r="Q22" s="89"/>
      <c r="R22" s="89"/>
      <c r="S22" s="56"/>
      <c r="T22" s="56"/>
    </row>
    <row r="23" spans="1:28" ht="19">
      <c r="A23" s="56"/>
      <c r="B23" s="294" t="s">
        <v>173</v>
      </c>
      <c r="C23" s="285" t="s">
        <v>150</v>
      </c>
      <c r="D23" s="289">
        <v>0.40170589810158286</v>
      </c>
      <c r="E23" s="289">
        <v>2.2055162629507539</v>
      </c>
      <c r="F23" s="289">
        <v>0.16426390147993813</v>
      </c>
      <c r="G23" s="289">
        <v>1.835241221564837</v>
      </c>
      <c r="H23" s="289">
        <v>1.6121130340341201</v>
      </c>
      <c r="I23" s="290">
        <v>4.2948235337761416</v>
      </c>
      <c r="J23" s="285">
        <v>0.65921854234298438</v>
      </c>
      <c r="K23" s="287">
        <v>1.4161639883902555</v>
      </c>
      <c r="L23" s="287">
        <v>0.63</v>
      </c>
      <c r="M23" s="287">
        <v>0.15</v>
      </c>
      <c r="O23" s="89"/>
      <c r="P23" s="360" t="s">
        <v>192</v>
      </c>
      <c r="Q23" s="360"/>
      <c r="R23" s="360"/>
      <c r="S23" s="360"/>
      <c r="T23" s="360"/>
      <c r="U23" s="360"/>
      <c r="W23" s="360" t="s">
        <v>192</v>
      </c>
      <c r="X23" s="360"/>
      <c r="Y23" s="360"/>
      <c r="Z23" s="360"/>
      <c r="AA23" s="360"/>
      <c r="AB23" s="360"/>
    </row>
    <row r="24" spans="1:28" ht="20" thickBot="1">
      <c r="A24" s="56"/>
      <c r="B24" s="294" t="s">
        <v>173</v>
      </c>
      <c r="C24" s="285" t="s">
        <v>151</v>
      </c>
      <c r="D24" s="289">
        <v>0.1915484851161752</v>
      </c>
      <c r="E24" s="289">
        <v>1.0516731296797461</v>
      </c>
      <c r="F24" s="289">
        <v>0.27050702176211183</v>
      </c>
      <c r="G24" s="289">
        <v>3.0222442824493361</v>
      </c>
      <c r="H24" s="289">
        <v>0.32521709661621734</v>
      </c>
      <c r="I24" s="290">
        <v>0.86640949526875266</v>
      </c>
      <c r="J24" s="285">
        <v>0.45927540579826309</v>
      </c>
      <c r="K24" s="287">
        <v>0.98663682628396132</v>
      </c>
      <c r="L24" s="287">
        <v>-0.06</v>
      </c>
      <c r="M24" s="287">
        <v>-0.01</v>
      </c>
      <c r="O24" s="89"/>
      <c r="P24" s="383" t="s">
        <v>205</v>
      </c>
      <c r="Q24" s="383" t="s">
        <v>185</v>
      </c>
      <c r="R24" s="384"/>
      <c r="S24" s="384"/>
      <c r="T24" s="384"/>
      <c r="U24" s="384"/>
      <c r="W24" s="383" t="s">
        <v>212</v>
      </c>
      <c r="X24" s="383" t="s">
        <v>186</v>
      </c>
      <c r="Y24" s="384"/>
      <c r="Z24" s="384"/>
      <c r="AA24" s="384"/>
      <c r="AB24" s="384"/>
    </row>
    <row r="25" spans="1:28" ht="42" thickTop="1" thickBot="1">
      <c r="A25" s="56"/>
      <c r="B25" s="294" t="s">
        <v>173</v>
      </c>
      <c r="C25" s="285" t="s">
        <v>152</v>
      </c>
      <c r="D25" s="289">
        <v>0.27725168850833865</v>
      </c>
      <c r="E25" s="289">
        <v>1.5222159067753258</v>
      </c>
      <c r="F25" s="289">
        <v>1.4172528016475531E-2</v>
      </c>
      <c r="G25" s="289">
        <v>0.15834280931647712</v>
      </c>
      <c r="H25" s="289">
        <v>0.30962741675267685</v>
      </c>
      <c r="I25" s="290">
        <v>0.82487709490447858</v>
      </c>
      <c r="J25" s="285">
        <v>1.5827507714039686E-2</v>
      </c>
      <c r="K25" s="287">
        <v>3.40013895406025E-2</v>
      </c>
      <c r="L25" s="287">
        <v>-0.08</v>
      </c>
      <c r="M25" s="287">
        <v>-1.47</v>
      </c>
      <c r="O25" s="89"/>
      <c r="P25" s="147" t="s">
        <v>193</v>
      </c>
      <c r="Q25" s="148" t="s">
        <v>194</v>
      </c>
      <c r="R25" s="149" t="s">
        <v>58</v>
      </c>
      <c r="S25" s="149" t="s">
        <v>195</v>
      </c>
      <c r="T25" s="149" t="s">
        <v>55</v>
      </c>
      <c r="U25" s="150" t="s">
        <v>56</v>
      </c>
      <c r="W25" s="132" t="s">
        <v>193</v>
      </c>
      <c r="X25" s="126" t="s">
        <v>194</v>
      </c>
      <c r="Y25" s="127" t="s">
        <v>58</v>
      </c>
      <c r="Z25" s="127" t="s">
        <v>195</v>
      </c>
      <c r="AA25" s="127" t="s">
        <v>55</v>
      </c>
      <c r="AB25" s="128" t="s">
        <v>56</v>
      </c>
    </row>
    <row r="26" spans="1:28" ht="27" thickTop="1">
      <c r="A26" s="56"/>
      <c r="B26" s="294" t="s">
        <v>173</v>
      </c>
      <c r="C26" s="285" t="s">
        <v>153</v>
      </c>
      <c r="D26" s="289">
        <v>0.47320688381236781</v>
      </c>
      <c r="E26" s="289">
        <v>2.5980835305647028</v>
      </c>
      <c r="F26" s="289">
        <v>3.2216342739710608E-3</v>
      </c>
      <c r="G26" s="289">
        <v>3.5993763493556728E-2</v>
      </c>
      <c r="H26" s="289">
        <v>0.42391277950472844</v>
      </c>
      <c r="I26" s="290">
        <v>1.1293442477351938</v>
      </c>
      <c r="J26" s="285">
        <v>2.88603565659092E-3</v>
      </c>
      <c r="K26" s="287">
        <v>6.1999162698730828E-3</v>
      </c>
      <c r="L26" s="287">
        <v>0.05</v>
      </c>
      <c r="M26" s="287">
        <v>-2.2200000000000002</v>
      </c>
      <c r="O26" s="89"/>
      <c r="P26" s="151" t="s">
        <v>196</v>
      </c>
      <c r="Q26" s="134" t="s">
        <v>197</v>
      </c>
      <c r="R26" s="98">
        <v>3</v>
      </c>
      <c r="S26" s="100">
        <v>0.32270212821787575</v>
      </c>
      <c r="T26" s="135">
        <v>2.9211759906456125</v>
      </c>
      <c r="U26" s="152">
        <v>5.9119509063653861E-2</v>
      </c>
      <c r="W26" s="133" t="s">
        <v>196</v>
      </c>
      <c r="X26" s="134" t="s">
        <v>211</v>
      </c>
      <c r="Y26" s="98">
        <v>3</v>
      </c>
      <c r="Z26" s="100">
        <v>0.42998070889415035</v>
      </c>
      <c r="AA26" s="100">
        <v>0.73430614502259339</v>
      </c>
      <c r="AB26" s="101">
        <v>0.54375104895819903</v>
      </c>
    </row>
    <row r="27" spans="1:28" ht="19">
      <c r="A27" s="56"/>
      <c r="B27" s="294" t="s">
        <v>173</v>
      </c>
      <c r="C27" s="285" t="s">
        <v>154</v>
      </c>
      <c r="D27" s="289">
        <v>0.22222809959197279</v>
      </c>
      <c r="E27" s="289">
        <v>1.2201157365401514</v>
      </c>
      <c r="F27" s="289">
        <v>3.846346793028093E-2</v>
      </c>
      <c r="G27" s="289">
        <v>0.42973374694019406</v>
      </c>
      <c r="H27" s="289">
        <v>0.61439862107293963</v>
      </c>
      <c r="I27" s="290">
        <v>1.6368167747521747</v>
      </c>
      <c r="J27" s="285">
        <v>0.10634074494376614</v>
      </c>
      <c r="K27" s="287">
        <v>0.22844614314504716</v>
      </c>
      <c r="L27" s="287">
        <v>0.21</v>
      </c>
      <c r="M27" s="287">
        <v>-0.64</v>
      </c>
      <c r="N27" s="89"/>
      <c r="O27" s="89"/>
      <c r="P27" s="153" t="s">
        <v>198</v>
      </c>
      <c r="Q27" s="103">
        <v>0.10111239386986709</v>
      </c>
      <c r="R27" s="104">
        <v>1</v>
      </c>
      <c r="S27" s="106">
        <v>0.10111239386986709</v>
      </c>
      <c r="T27" s="106">
        <v>0.91529330457324443</v>
      </c>
      <c r="U27" s="154">
        <v>0.35013641925381522</v>
      </c>
      <c r="W27" s="136" t="s">
        <v>198</v>
      </c>
      <c r="X27" s="139">
        <v>15.487061643667351</v>
      </c>
      <c r="Y27" s="104">
        <v>1</v>
      </c>
      <c r="Z27" s="137">
        <v>15.487061643667351</v>
      </c>
      <c r="AA27" s="137">
        <v>26.448266859544578</v>
      </c>
      <c r="AB27" s="107">
        <v>4.9542628705132234E-5</v>
      </c>
    </row>
    <row r="28" spans="1:28" ht="19">
      <c r="A28" s="56"/>
      <c r="B28" s="294" t="s">
        <v>173</v>
      </c>
      <c r="C28" s="285" t="s">
        <v>155</v>
      </c>
      <c r="D28" s="289">
        <v>7.786092669176245E-2</v>
      </c>
      <c r="E28" s="289">
        <v>0.42748573241927684</v>
      </c>
      <c r="F28" s="289">
        <v>1.8083085248523648E-2</v>
      </c>
      <c r="G28" s="289">
        <v>0.20203357622803567</v>
      </c>
      <c r="H28" s="289">
        <v>0.18714090410772868</v>
      </c>
      <c r="I28" s="290">
        <v>0.49856129323808102</v>
      </c>
      <c r="J28" s="285">
        <v>4.3463198631873944E-2</v>
      </c>
      <c r="K28" s="287">
        <v>9.3369668431881214E-2</v>
      </c>
      <c r="L28" s="287">
        <v>-0.3</v>
      </c>
      <c r="M28" s="287">
        <v>-1.03</v>
      </c>
      <c r="O28" s="89"/>
      <c r="P28" s="153" t="s">
        <v>199</v>
      </c>
      <c r="Q28" s="103">
        <v>6.2259913509939716E-2</v>
      </c>
      <c r="R28" s="104">
        <v>1</v>
      </c>
      <c r="S28" s="106">
        <v>6.2259913509939716E-2</v>
      </c>
      <c r="T28" s="106">
        <v>0.5635914629051203</v>
      </c>
      <c r="U28" s="154">
        <v>0.46155885338616909</v>
      </c>
      <c r="W28" s="136" t="s">
        <v>199</v>
      </c>
      <c r="X28" s="103">
        <v>0.38910363308653728</v>
      </c>
      <c r="Y28" s="104">
        <v>1</v>
      </c>
      <c r="Z28" s="106">
        <v>0.38910363308653728</v>
      </c>
      <c r="AA28" s="106">
        <v>0.66449769237530532</v>
      </c>
      <c r="AB28" s="107">
        <v>0.42457809663275103</v>
      </c>
    </row>
    <row r="29" spans="1:28">
      <c r="A29" s="56"/>
      <c r="B29" s="285"/>
      <c r="C29" s="285" t="s">
        <v>141</v>
      </c>
      <c r="D29" s="285"/>
      <c r="E29" s="292">
        <v>1.5041666666666664</v>
      </c>
      <c r="F29" s="286"/>
      <c r="G29" s="291">
        <v>0.9471666666666666</v>
      </c>
      <c r="H29" s="286"/>
      <c r="I29" s="292">
        <v>1.5418333333333332</v>
      </c>
      <c r="J29" s="286"/>
      <c r="K29" s="287">
        <v>0.46066666666666661</v>
      </c>
      <c r="L29" s="287">
        <v>7.5296362615805329E-2</v>
      </c>
      <c r="M29" s="287">
        <v>-0.86976193849938754</v>
      </c>
      <c r="O29" s="89"/>
      <c r="P29" s="153" t="s">
        <v>200</v>
      </c>
      <c r="Q29" s="103">
        <v>0.17838113149592033</v>
      </c>
      <c r="R29" s="104">
        <v>1</v>
      </c>
      <c r="S29" s="106">
        <v>0.17838113149592033</v>
      </c>
      <c r="T29" s="137">
        <v>1.6147481932882259</v>
      </c>
      <c r="U29" s="154">
        <v>0.21840842445787084</v>
      </c>
      <c r="W29" s="136" t="s">
        <v>200</v>
      </c>
      <c r="X29" s="139">
        <v>1.0380064507186502</v>
      </c>
      <c r="Y29" s="104">
        <v>1</v>
      </c>
      <c r="Z29" s="137">
        <v>1.0380064507186502</v>
      </c>
      <c r="AA29" s="137">
        <v>1.7726714235531744</v>
      </c>
      <c r="AB29" s="107">
        <v>0.19802942549579997</v>
      </c>
    </row>
    <row r="30" spans="1:28">
      <c r="A30" s="56"/>
      <c r="B30" s="285"/>
      <c r="C30" s="285" t="s">
        <v>163</v>
      </c>
      <c r="D30" s="285"/>
      <c r="E30" s="293">
        <v>0.32325700989219774</v>
      </c>
      <c r="F30" s="286"/>
      <c r="G30" s="293">
        <v>0.49561156945513063</v>
      </c>
      <c r="H30" s="286"/>
      <c r="I30" s="293">
        <v>0.57205817983061058</v>
      </c>
      <c r="J30" s="286"/>
      <c r="K30" s="287">
        <v>0.2427459119692395</v>
      </c>
      <c r="L30" s="287">
        <v>0.13130699964518888</v>
      </c>
      <c r="M30" s="287">
        <v>0.36757668354951428</v>
      </c>
      <c r="O30" s="89"/>
      <c r="P30" s="155" t="s">
        <v>201</v>
      </c>
      <c r="Q30" s="118">
        <v>0.72754392110276178</v>
      </c>
      <c r="R30" s="119">
        <v>1</v>
      </c>
      <c r="S30" s="120">
        <v>0.72754392110276178</v>
      </c>
      <c r="T30" s="138">
        <v>6.5858996536603112</v>
      </c>
      <c r="U30" s="156">
        <v>1.8419143147310517E-2</v>
      </c>
      <c r="W30" s="136" t="s">
        <v>201</v>
      </c>
      <c r="X30" s="103">
        <v>2.1659764047883914E-2</v>
      </c>
      <c r="Y30" s="104">
        <v>1</v>
      </c>
      <c r="Z30" s="106">
        <v>2.1659764047883914E-2</v>
      </c>
      <c r="AA30" s="106">
        <v>3.6989793986352902E-2</v>
      </c>
      <c r="AB30" s="107">
        <v>0.84942525788946577</v>
      </c>
    </row>
    <row r="31" spans="1:28" ht="19">
      <c r="A31" s="56"/>
      <c r="B31" s="294" t="s">
        <v>174</v>
      </c>
      <c r="C31" s="285" t="s">
        <v>156</v>
      </c>
      <c r="D31" s="289">
        <v>0.17198235452540286</v>
      </c>
      <c r="E31" s="289">
        <v>0.94424772361798592</v>
      </c>
      <c r="F31" s="289">
        <v>8.971265861761106E-2</v>
      </c>
      <c r="G31" s="289">
        <v>1.0023161979464006</v>
      </c>
      <c r="H31" s="289">
        <v>0.24395289593263972</v>
      </c>
      <c r="I31" s="290">
        <v>0.64991388101522418</v>
      </c>
      <c r="J31" s="285">
        <v>0.12725528111286472</v>
      </c>
      <c r="K31" s="287">
        <v>0.27337572423858497</v>
      </c>
      <c r="L31" s="287">
        <v>-0.19</v>
      </c>
      <c r="M31" s="287">
        <v>-0.56000000000000005</v>
      </c>
      <c r="O31" s="56"/>
      <c r="P31" s="153" t="s">
        <v>202</v>
      </c>
      <c r="Q31" s="139">
        <v>2.2093987438706493</v>
      </c>
      <c r="R31" s="104">
        <v>20</v>
      </c>
      <c r="S31" s="106">
        <v>0.11046993719353246</v>
      </c>
      <c r="T31" s="140"/>
      <c r="U31" s="157"/>
      <c r="W31" s="136" t="s">
        <v>202</v>
      </c>
      <c r="X31" s="139">
        <v>11.71121096585459</v>
      </c>
      <c r="Y31" s="104">
        <v>20</v>
      </c>
      <c r="Z31" s="106">
        <v>0.58556054829272952</v>
      </c>
      <c r="AA31" s="140"/>
      <c r="AB31" s="141"/>
    </row>
    <row r="32" spans="1:28" ht="19">
      <c r="A32" s="56"/>
      <c r="B32" s="294" t="s">
        <v>174</v>
      </c>
      <c r="C32" s="285" t="s">
        <v>157</v>
      </c>
      <c r="D32" s="289">
        <v>7.7547331240851433E-2</v>
      </c>
      <c r="E32" s="289">
        <v>0.42576397560604545</v>
      </c>
      <c r="F32" s="289">
        <v>3.6037571659074119E-2</v>
      </c>
      <c r="G32" s="289">
        <v>0.40263037976062593</v>
      </c>
      <c r="H32" s="289">
        <v>0.16002148331310009</v>
      </c>
      <c r="I32" s="290">
        <v>0.42631255869389778</v>
      </c>
      <c r="J32" s="285">
        <v>7.436472125618776E-2</v>
      </c>
      <c r="K32" s="287">
        <v>0.1597537591636787</v>
      </c>
      <c r="L32" s="287">
        <v>-0.37</v>
      </c>
      <c r="M32" s="287">
        <v>-0.8</v>
      </c>
      <c r="O32" s="56"/>
      <c r="P32" s="153" t="s">
        <v>203</v>
      </c>
      <c r="Q32" s="139">
        <v>3.2045382353308565</v>
      </c>
      <c r="R32" s="104">
        <v>24</v>
      </c>
      <c r="S32" s="140"/>
      <c r="T32" s="140"/>
      <c r="U32" s="157"/>
      <c r="W32" s="136" t="s">
        <v>203</v>
      </c>
      <c r="X32" s="139">
        <v>28.60328151176973</v>
      </c>
      <c r="Y32" s="104">
        <v>24</v>
      </c>
      <c r="Z32" s="140"/>
      <c r="AA32" s="140"/>
      <c r="AB32" s="141"/>
    </row>
    <row r="33" spans="1:28" ht="27" thickBot="1">
      <c r="A33" s="56"/>
      <c r="B33" s="294" t="s">
        <v>174</v>
      </c>
      <c r="C33" s="285" t="s">
        <v>158</v>
      </c>
      <c r="D33" s="289">
        <v>0.11683507300179925</v>
      </c>
      <c r="E33" s="289">
        <v>0.64146843450962876</v>
      </c>
      <c r="F33" s="289">
        <v>1.0151095103838005E-2</v>
      </c>
      <c r="G33" s="289">
        <v>0.1134132819855358</v>
      </c>
      <c r="H33" s="289">
        <v>7.2250383786083436E-2</v>
      </c>
      <c r="I33" s="290">
        <v>0.19248194267887908</v>
      </c>
      <c r="J33" s="285">
        <v>6.2774002554013353E-3</v>
      </c>
      <c r="K33" s="287">
        <v>1.34854037187957E-2</v>
      </c>
      <c r="L33" s="287">
        <v>-0.72</v>
      </c>
      <c r="M33" s="287">
        <v>-1.89</v>
      </c>
      <c r="N33" s="56"/>
      <c r="O33" s="56"/>
      <c r="P33" s="158" t="s">
        <v>204</v>
      </c>
      <c r="Q33" s="159">
        <v>3.1775051285242766</v>
      </c>
      <c r="R33" s="160">
        <v>23</v>
      </c>
      <c r="S33" s="161"/>
      <c r="T33" s="161"/>
      <c r="U33" s="162"/>
      <c r="W33" s="142" t="s">
        <v>204</v>
      </c>
      <c r="X33" s="143">
        <v>13.001153092537042</v>
      </c>
      <c r="Y33" s="115">
        <v>23</v>
      </c>
      <c r="Z33" s="144"/>
      <c r="AA33" s="144"/>
      <c r="AB33" s="145"/>
    </row>
    <row r="34" spans="1:28" ht="19">
      <c r="A34" s="56"/>
      <c r="B34" s="294" t="s">
        <v>174</v>
      </c>
      <c r="C34" s="285" t="s">
        <v>159</v>
      </c>
      <c r="D34" s="289">
        <v>0.4203232004244763</v>
      </c>
      <c r="E34" s="289">
        <v>2.3077322454380935</v>
      </c>
      <c r="F34" s="289">
        <v>1.4462513605771572E-2</v>
      </c>
      <c r="G34" s="289">
        <v>0.16158267822462469</v>
      </c>
      <c r="H34" s="289">
        <v>0.16509387799616493</v>
      </c>
      <c r="I34" s="285">
        <v>0.43982590397274179</v>
      </c>
      <c r="J34" s="285">
        <v>5.6805630865435523E-3</v>
      </c>
      <c r="K34" s="287">
        <v>1.2203250303533562E-2</v>
      </c>
      <c r="L34" s="287">
        <v>-0.36</v>
      </c>
      <c r="M34" s="287">
        <v>-1.92</v>
      </c>
      <c r="N34" s="56"/>
      <c r="O34" s="56"/>
      <c r="P34" s="56"/>
      <c r="Q34" s="56"/>
      <c r="R34" s="56"/>
      <c r="S34" s="56"/>
      <c r="T34" s="56"/>
      <c r="U34" s="31"/>
    </row>
    <row r="35" spans="1:28" ht="19">
      <c r="A35" s="56"/>
      <c r="B35" s="294" t="s">
        <v>174</v>
      </c>
      <c r="C35" s="285" t="s">
        <v>160</v>
      </c>
      <c r="D35" s="289">
        <v>0.12784310065564242</v>
      </c>
      <c r="E35" s="289">
        <v>0.70190664098929378</v>
      </c>
      <c r="F35" s="289">
        <v>5.0210168698568015E-2</v>
      </c>
      <c r="G35" s="289">
        <v>0.56097396023794488</v>
      </c>
      <c r="H35" s="289">
        <v>0.19478974721817646</v>
      </c>
      <c r="I35" s="285">
        <v>0.51893854390437477</v>
      </c>
      <c r="J35" s="285">
        <v>7.6503354646572375E-2</v>
      </c>
      <c r="K35" s="287">
        <v>0.1643480710607125</v>
      </c>
      <c r="L35" s="287">
        <v>-0.28000000000000003</v>
      </c>
      <c r="M35" s="287">
        <v>-0.79</v>
      </c>
      <c r="N35" s="56"/>
      <c r="R35" s="56"/>
      <c r="S35" s="56"/>
      <c r="T35" s="56"/>
      <c r="U35" s="31"/>
    </row>
    <row r="36" spans="1:28" ht="23" customHeight="1">
      <c r="A36" s="56"/>
      <c r="B36" s="285"/>
      <c r="C36" s="285" t="s">
        <v>141</v>
      </c>
      <c r="D36" s="285"/>
      <c r="E36" s="292">
        <v>1.0042</v>
      </c>
      <c r="F36" s="286"/>
      <c r="G36" s="291">
        <v>0.44820000000000004</v>
      </c>
      <c r="H36" s="285"/>
      <c r="I36" s="291">
        <v>0.44539999999999996</v>
      </c>
      <c r="J36" s="285"/>
      <c r="K36" s="287">
        <v>0.1244</v>
      </c>
      <c r="L36" s="287">
        <v>-0.38315115624324614</v>
      </c>
      <c r="M36" s="287">
        <v>-1.190349784780232</v>
      </c>
      <c r="N36" s="56"/>
      <c r="P36" s="385" t="s">
        <v>209</v>
      </c>
      <c r="Q36" s="385"/>
      <c r="R36" s="385"/>
      <c r="S36" s="56"/>
      <c r="T36" s="56"/>
      <c r="U36" s="31"/>
    </row>
    <row r="37" spans="1:28">
      <c r="A37" s="56"/>
      <c r="B37" s="285"/>
      <c r="C37" s="285" t="s">
        <v>163</v>
      </c>
      <c r="D37" s="285"/>
      <c r="E37" s="293">
        <v>0.3362345015015562</v>
      </c>
      <c r="F37" s="286"/>
      <c r="G37" s="293">
        <v>0.16058187942604235</v>
      </c>
      <c r="H37" s="285"/>
      <c r="I37" s="293">
        <v>7.4798128318828941E-2</v>
      </c>
      <c r="J37" s="285"/>
      <c r="K37" s="287">
        <v>4.9980596234939015E-2</v>
      </c>
      <c r="L37" s="287">
        <v>8.9506248783228076E-2</v>
      </c>
      <c r="M37" s="287">
        <v>0.29410024300901594</v>
      </c>
      <c r="N37" s="56"/>
      <c r="P37" s="163" t="s">
        <v>206</v>
      </c>
      <c r="Q37" s="163" t="s">
        <v>207</v>
      </c>
      <c r="R37" s="163" t="s">
        <v>208</v>
      </c>
      <c r="S37" s="56"/>
      <c r="T37" s="56"/>
      <c r="U37" s="31"/>
    </row>
    <row r="38" spans="1:28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P38" s="164" t="s">
        <v>11</v>
      </c>
      <c r="Q38" s="164" t="s">
        <v>20</v>
      </c>
      <c r="R38" s="146">
        <v>0.25935374078272411</v>
      </c>
      <c r="S38" s="56"/>
      <c r="T38" s="56"/>
      <c r="U38" s="31"/>
    </row>
    <row r="39" spans="1:28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P39" s="164" t="s">
        <v>11</v>
      </c>
      <c r="Q39" s="164" t="s">
        <v>21</v>
      </c>
      <c r="R39" s="146">
        <v>0.41573812643965025</v>
      </c>
      <c r="S39" s="56"/>
      <c r="T39" s="56"/>
      <c r="U39" s="31"/>
    </row>
    <row r="40" spans="1:28">
      <c r="A40" s="56"/>
      <c r="H40" s="56"/>
      <c r="I40" s="56"/>
      <c r="J40" s="56"/>
      <c r="K40" s="56"/>
      <c r="L40" s="56"/>
      <c r="M40" s="56"/>
      <c r="N40" s="56"/>
      <c r="P40" s="164" t="s">
        <v>11</v>
      </c>
      <c r="Q40" s="164" t="s">
        <v>22</v>
      </c>
      <c r="R40" s="146">
        <v>0.18173675043361209</v>
      </c>
      <c r="S40" s="56"/>
      <c r="T40" s="56"/>
      <c r="U40" s="31"/>
    </row>
    <row r="41" spans="1:28" ht="16" customHeight="1">
      <c r="A41" s="56"/>
      <c r="H41" s="56"/>
      <c r="I41" s="56"/>
      <c r="J41" s="56"/>
      <c r="K41" s="56"/>
      <c r="L41" s="56"/>
      <c r="M41" s="56"/>
      <c r="N41" s="56"/>
      <c r="P41" s="164" t="s">
        <v>20</v>
      </c>
      <c r="Q41" s="164" t="s">
        <v>21</v>
      </c>
      <c r="R41" s="146">
        <v>0.7030050088977462</v>
      </c>
      <c r="S41" s="56"/>
      <c r="T41" s="56"/>
      <c r="U41" s="31"/>
    </row>
    <row r="42" spans="1:28" ht="16" customHeight="1">
      <c r="A42" s="56"/>
      <c r="H42" s="56"/>
      <c r="I42" s="56"/>
      <c r="J42" s="56"/>
      <c r="K42" s="56"/>
      <c r="L42" s="56"/>
      <c r="M42" s="56"/>
      <c r="N42" s="56"/>
      <c r="O42" s="56"/>
      <c r="P42" s="164" t="s">
        <v>20</v>
      </c>
      <c r="Q42" s="164" t="s">
        <v>22</v>
      </c>
      <c r="R42" s="146">
        <v>1.3717065658937891E-2</v>
      </c>
      <c r="S42" s="56"/>
      <c r="T42" s="56"/>
      <c r="U42" s="31"/>
    </row>
    <row r="43" spans="1:28">
      <c r="A43" s="56"/>
      <c r="H43" s="56"/>
      <c r="I43" s="56"/>
      <c r="J43" s="56"/>
      <c r="K43" s="56"/>
      <c r="L43" s="56"/>
      <c r="M43" s="56"/>
      <c r="N43" s="56"/>
      <c r="O43" s="56"/>
      <c r="P43" s="164" t="s">
        <v>21</v>
      </c>
      <c r="Q43" s="164" t="s">
        <v>22</v>
      </c>
      <c r="R43" s="146">
        <v>2.1600620296720434E-2</v>
      </c>
      <c r="S43" s="56"/>
      <c r="T43" s="56"/>
      <c r="U43" s="31"/>
    </row>
    <row r="44" spans="1:28" ht="16" customHeight="1" thickBot="1">
      <c r="A44" s="325"/>
      <c r="B44" s="326"/>
      <c r="C44" s="326"/>
      <c r="D44" s="326"/>
      <c r="E44" s="326"/>
      <c r="F44" s="326"/>
      <c r="G44" s="326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6"/>
      <c r="V44" s="326"/>
      <c r="W44" s="326"/>
      <c r="X44" s="326"/>
      <c r="Y44" s="326"/>
      <c r="Z44" s="326"/>
      <c r="AA44" s="326"/>
      <c r="AB44" s="326"/>
    </row>
    <row r="45" spans="1:28">
      <c r="A45" s="327" t="s">
        <v>232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31"/>
    </row>
    <row r="46" spans="1:28">
      <c r="A46" s="90"/>
      <c r="B46" s="38" t="s">
        <v>134</v>
      </c>
      <c r="C46" s="92"/>
      <c r="D46" s="92"/>
      <c r="E46" s="92"/>
      <c r="F46" s="92"/>
      <c r="G46" s="92"/>
      <c r="H46" s="90"/>
      <c r="I46" s="90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31"/>
    </row>
    <row r="47" spans="1:28">
      <c r="A47" s="90"/>
      <c r="B47" s="259" t="s">
        <v>16</v>
      </c>
      <c r="C47" s="260" t="s">
        <v>219</v>
      </c>
      <c r="D47" s="260" t="s">
        <v>220</v>
      </c>
      <c r="E47" s="260" t="s">
        <v>221</v>
      </c>
      <c r="F47" s="260" t="s">
        <v>222</v>
      </c>
      <c r="G47" s="260" t="s">
        <v>223</v>
      </c>
      <c r="H47" s="260" t="s">
        <v>227</v>
      </c>
      <c r="I47" s="90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31"/>
    </row>
    <row r="48" spans="1:28">
      <c r="A48" s="90"/>
      <c r="B48" s="259" t="s">
        <v>161</v>
      </c>
      <c r="C48" s="272">
        <v>0.96936900000000004</v>
      </c>
      <c r="D48" s="272">
        <v>1.5293209999999999</v>
      </c>
      <c r="E48" s="272">
        <v>0.62108799999999997</v>
      </c>
      <c r="F48" s="272">
        <v>1.0668219999999999</v>
      </c>
      <c r="G48" s="272">
        <v>0.62404999999999999</v>
      </c>
      <c r="H48" s="260">
        <v>0.18</v>
      </c>
      <c r="I48" s="90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31"/>
    </row>
    <row r="49" spans="1:21">
      <c r="A49" s="90"/>
      <c r="B49" s="259" t="s">
        <v>161</v>
      </c>
      <c r="C49" s="272">
        <v>0.75343499999999997</v>
      </c>
      <c r="D49" s="272">
        <v>1.6980249999999999</v>
      </c>
      <c r="E49" s="272">
        <v>0.72514000000000001</v>
      </c>
      <c r="F49" s="272">
        <v>1.779301</v>
      </c>
      <c r="G49" s="272">
        <v>0.93741300000000005</v>
      </c>
      <c r="H49" s="260">
        <v>0.23</v>
      </c>
      <c r="I49" s="92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31"/>
    </row>
    <row r="50" spans="1:21" ht="16" customHeight="1" thickBot="1">
      <c r="A50" s="90"/>
      <c r="B50" s="259" t="s">
        <v>161</v>
      </c>
      <c r="C50" s="272">
        <v>1.2324679999999999</v>
      </c>
      <c r="D50" s="272">
        <v>0.71819200000000005</v>
      </c>
      <c r="E50" s="272">
        <v>0.90465899999999999</v>
      </c>
      <c r="F50" s="272">
        <v>0.57395700000000005</v>
      </c>
      <c r="G50" s="272">
        <v>0.71493200000000001</v>
      </c>
      <c r="H50" s="260">
        <v>-0.14000000000000001</v>
      </c>
      <c r="I50" s="92"/>
      <c r="M50" s="56"/>
      <c r="N50" s="386" t="s">
        <v>175</v>
      </c>
      <c r="O50" s="386"/>
      <c r="P50" s="386"/>
      <c r="Q50" s="386"/>
      <c r="R50" s="386"/>
      <c r="S50" s="386"/>
      <c r="T50" s="386"/>
      <c r="U50" s="386"/>
    </row>
    <row r="51" spans="1:21" ht="16" customHeight="1" thickTop="1">
      <c r="A51" s="90"/>
      <c r="B51" s="259" t="s">
        <v>161</v>
      </c>
      <c r="C51" s="272">
        <v>1.2416579999999999</v>
      </c>
      <c r="D51" s="272">
        <v>1.2533339999999999</v>
      </c>
      <c r="E51" s="272">
        <v>0.67596299999999998</v>
      </c>
      <c r="F51" s="272">
        <v>0.74287700000000001</v>
      </c>
      <c r="G51" s="272">
        <v>0.53024400000000005</v>
      </c>
      <c r="H51" s="260">
        <v>0.1</v>
      </c>
      <c r="I51" s="92"/>
      <c r="M51" s="56"/>
      <c r="N51" s="387" t="s">
        <v>16</v>
      </c>
      <c r="O51" s="388"/>
      <c r="P51" s="391" t="s">
        <v>176</v>
      </c>
      <c r="Q51" s="392"/>
      <c r="R51" s="392"/>
      <c r="S51" s="392" t="s">
        <v>177</v>
      </c>
      <c r="T51" s="392"/>
      <c r="U51" s="393"/>
    </row>
    <row r="52" spans="1:21" ht="17" thickBot="1">
      <c r="A52" s="90"/>
      <c r="B52" s="259" t="s">
        <v>161</v>
      </c>
      <c r="C52" s="272">
        <v>0.71947000000000005</v>
      </c>
      <c r="D52" s="272">
        <v>0.40257500000000002</v>
      </c>
      <c r="E52" s="272">
        <v>0.92026699999999995</v>
      </c>
      <c r="F52" s="272">
        <v>0.56063099999999999</v>
      </c>
      <c r="G52" s="272">
        <v>1.245822</v>
      </c>
      <c r="H52" s="260">
        <v>-0.4</v>
      </c>
      <c r="I52" s="92"/>
      <c r="M52" s="56"/>
      <c r="N52" s="389"/>
      <c r="O52" s="390"/>
      <c r="P52" s="201" t="s">
        <v>178</v>
      </c>
      <c r="Q52" s="202" t="s">
        <v>58</v>
      </c>
      <c r="R52" s="202" t="s">
        <v>56</v>
      </c>
      <c r="S52" s="202" t="s">
        <v>178</v>
      </c>
      <c r="T52" s="202" t="s">
        <v>58</v>
      </c>
      <c r="U52" s="203" t="s">
        <v>56</v>
      </c>
    </row>
    <row r="53" spans="1:21" ht="16" customHeight="1" thickTop="1">
      <c r="A53" s="90"/>
      <c r="B53" s="259" t="s">
        <v>161</v>
      </c>
      <c r="C53" s="272">
        <v>1.039941</v>
      </c>
      <c r="D53" s="272">
        <v>1.0381689999999999</v>
      </c>
      <c r="E53" s="272">
        <v>1.5346820000000001</v>
      </c>
      <c r="F53" s="272">
        <v>1.6680440000000001</v>
      </c>
      <c r="G53" s="272">
        <v>1.4373590000000001</v>
      </c>
      <c r="H53" s="260">
        <v>0.02</v>
      </c>
      <c r="I53" s="92"/>
      <c r="M53" s="56"/>
      <c r="N53" s="394" t="s">
        <v>219</v>
      </c>
      <c r="O53" s="204" t="s">
        <v>161</v>
      </c>
      <c r="P53" s="205">
        <v>0.16924320675377799</v>
      </c>
      <c r="Q53" s="206">
        <v>7</v>
      </c>
      <c r="R53" s="207" t="s">
        <v>179</v>
      </c>
      <c r="S53" s="208">
        <v>0.90252237325624285</v>
      </c>
      <c r="T53" s="206">
        <v>7</v>
      </c>
      <c r="U53" s="209">
        <v>0.3465298962303846</v>
      </c>
    </row>
    <row r="54" spans="1:21" ht="17" thickBot="1">
      <c r="A54" s="90"/>
      <c r="B54" s="259" t="s">
        <v>161</v>
      </c>
      <c r="C54" s="272">
        <v>1.04366</v>
      </c>
      <c r="D54" s="272">
        <v>0.36038300000000001</v>
      </c>
      <c r="E54" s="272">
        <v>1.618201</v>
      </c>
      <c r="F54" s="272">
        <v>0.60836900000000005</v>
      </c>
      <c r="G54" s="272">
        <v>1.5101800000000001</v>
      </c>
      <c r="H54" s="260">
        <v>-0.44</v>
      </c>
      <c r="I54" s="92"/>
      <c r="M54" s="56"/>
      <c r="N54" s="395"/>
      <c r="O54" s="210" t="s">
        <v>180</v>
      </c>
      <c r="P54" s="211">
        <v>0.26033524603003988</v>
      </c>
      <c r="Q54" s="212">
        <v>8</v>
      </c>
      <c r="R54" s="213">
        <v>0.11787382666980183</v>
      </c>
      <c r="S54" s="213">
        <v>0.83063232154051447</v>
      </c>
      <c r="T54" s="212">
        <v>8</v>
      </c>
      <c r="U54" s="214">
        <v>6.0272778378937686E-2</v>
      </c>
    </row>
    <row r="55" spans="1:21">
      <c r="A55" s="90"/>
      <c r="B55" s="261" t="s">
        <v>141</v>
      </c>
      <c r="C55" s="273">
        <v>1.0000001428571428</v>
      </c>
      <c r="D55" s="274">
        <v>0.999999857142857</v>
      </c>
      <c r="E55" s="273">
        <v>1</v>
      </c>
      <c r="F55" s="275">
        <v>1.0000001428571428</v>
      </c>
      <c r="G55" s="273">
        <v>1.0000000000000002</v>
      </c>
      <c r="H55" s="262">
        <f>AVERAGE(H48:H54)</f>
        <v>-6.4285714285714293E-2</v>
      </c>
      <c r="I55" s="92"/>
      <c r="M55" s="56"/>
      <c r="N55" s="395"/>
      <c r="O55" s="210" t="s">
        <v>181</v>
      </c>
      <c r="P55" s="211">
        <v>0.1676952393732799</v>
      </c>
      <c r="Q55" s="212">
        <v>6</v>
      </c>
      <c r="R55" s="215" t="s">
        <v>179</v>
      </c>
      <c r="S55" s="213">
        <v>0.92360357887103461</v>
      </c>
      <c r="T55" s="212">
        <v>6</v>
      </c>
      <c r="U55" s="214">
        <v>0.53168565658423939</v>
      </c>
    </row>
    <row r="56" spans="1:21" ht="17" thickBot="1">
      <c r="A56" s="90"/>
      <c r="B56" s="263" t="s">
        <v>163</v>
      </c>
      <c r="C56" s="276">
        <v>7.8128568848749164E-2</v>
      </c>
      <c r="D56" s="277">
        <v>0.19991050950010564</v>
      </c>
      <c r="E56" s="276">
        <v>0.15489065850033262</v>
      </c>
      <c r="F56" s="277">
        <v>0.198332503851058</v>
      </c>
      <c r="G56" s="276">
        <v>0.1511215989568854</v>
      </c>
      <c r="H56" s="264">
        <f>STDEV(H48:H54)/SQRT(COUNT(H48:H54))</f>
        <v>0.1023499399319884</v>
      </c>
      <c r="I56" s="92"/>
      <c r="M56" s="56"/>
      <c r="N56" s="396"/>
      <c r="O56" s="216" t="s">
        <v>182</v>
      </c>
      <c r="P56" s="217">
        <v>0.18388734216439528</v>
      </c>
      <c r="Q56" s="218">
        <v>5</v>
      </c>
      <c r="R56" s="219" t="s">
        <v>179</v>
      </c>
      <c r="S56" s="220">
        <v>0.98217441414466222</v>
      </c>
      <c r="T56" s="218">
        <v>5</v>
      </c>
      <c r="U56" s="221">
        <v>0.94590847059203242</v>
      </c>
    </row>
    <row r="57" spans="1:21">
      <c r="A57" s="90"/>
      <c r="B57" s="259" t="s">
        <v>217</v>
      </c>
      <c r="C57" s="272">
        <v>0.39509499999999997</v>
      </c>
      <c r="D57" s="272">
        <v>0.464007</v>
      </c>
      <c r="E57" s="272">
        <v>0.41543600000000003</v>
      </c>
      <c r="F57" s="272">
        <v>0.53119799999999995</v>
      </c>
      <c r="G57" s="272">
        <v>1.024138</v>
      </c>
      <c r="H57" s="278">
        <v>-0.33</v>
      </c>
      <c r="I57" s="92"/>
      <c r="M57" s="56"/>
      <c r="N57" s="56"/>
      <c r="O57" s="56"/>
      <c r="P57" s="56"/>
      <c r="Q57" s="56"/>
      <c r="R57" s="56"/>
      <c r="S57" s="56"/>
      <c r="T57" s="56"/>
      <c r="U57" s="31"/>
    </row>
    <row r="58" spans="1:21">
      <c r="A58" s="90"/>
      <c r="B58" s="259" t="s">
        <v>217</v>
      </c>
      <c r="C58" s="272">
        <v>1.210396</v>
      </c>
      <c r="D58" s="272">
        <v>0.88499300000000003</v>
      </c>
      <c r="E58" s="272">
        <v>0.88103699999999996</v>
      </c>
      <c r="F58" s="272">
        <v>0.70135199999999998</v>
      </c>
      <c r="G58" s="272">
        <v>0.70896000000000003</v>
      </c>
      <c r="H58" s="278">
        <v>-0.05</v>
      </c>
      <c r="I58" s="92"/>
      <c r="M58" s="56"/>
      <c r="N58" s="56"/>
      <c r="O58" s="56"/>
      <c r="P58" s="56"/>
      <c r="Q58" s="56"/>
      <c r="R58" s="56"/>
      <c r="S58" s="56"/>
      <c r="T58" s="56"/>
      <c r="U58" s="31"/>
    </row>
    <row r="59" spans="1:21">
      <c r="A59" s="90"/>
      <c r="B59" s="259" t="s">
        <v>217</v>
      </c>
      <c r="C59" s="272">
        <v>1.1969000000000001</v>
      </c>
      <c r="D59" s="272">
        <v>0.82108300000000001</v>
      </c>
      <c r="E59" s="272">
        <v>0.65641499999999997</v>
      </c>
      <c r="F59" s="272">
        <v>0.49027199999999999</v>
      </c>
      <c r="G59" s="272">
        <v>0.534165</v>
      </c>
      <c r="H59" s="260">
        <v>-0.09</v>
      </c>
      <c r="I59" s="92"/>
      <c r="M59" s="56"/>
      <c r="N59" s="360" t="s">
        <v>187</v>
      </c>
      <c r="O59" s="360"/>
      <c r="P59" s="360"/>
      <c r="Q59" s="360"/>
      <c r="R59" s="56"/>
      <c r="S59" s="56"/>
      <c r="T59" s="56"/>
      <c r="U59" s="31"/>
    </row>
    <row r="60" spans="1:21" ht="17" thickBot="1">
      <c r="A60" s="90"/>
      <c r="B60" s="259" t="s">
        <v>217</v>
      </c>
      <c r="C60" s="272">
        <v>2.175808</v>
      </c>
      <c r="D60" s="272">
        <v>1.093936</v>
      </c>
      <c r="E60" s="272">
        <v>1.2818940000000001</v>
      </c>
      <c r="F60" s="272">
        <v>0.70170200000000005</v>
      </c>
      <c r="G60" s="272">
        <v>0.57383399999999996</v>
      </c>
      <c r="H60" s="260">
        <v>0.04</v>
      </c>
      <c r="I60" s="92"/>
      <c r="M60" s="56"/>
      <c r="N60" s="383" t="s">
        <v>225</v>
      </c>
      <c r="O60" s="383" t="s">
        <v>224</v>
      </c>
      <c r="P60" s="384"/>
      <c r="Q60" s="384"/>
      <c r="R60" s="56"/>
      <c r="S60" s="56"/>
      <c r="T60" s="56"/>
      <c r="U60" s="31"/>
    </row>
    <row r="61" spans="1:21" ht="18" thickTop="1" thickBot="1">
      <c r="A61" s="90"/>
      <c r="B61" s="259" t="s">
        <v>217</v>
      </c>
      <c r="C61" s="272">
        <v>2.8701750000000001</v>
      </c>
      <c r="D61" s="272">
        <v>3.8060749999999999</v>
      </c>
      <c r="E61" s="272">
        <v>2.6755439999999999</v>
      </c>
      <c r="F61" s="272">
        <v>3.862873</v>
      </c>
      <c r="G61" s="272">
        <v>0.90794399999999997</v>
      </c>
      <c r="H61" s="260">
        <v>0.57999999999999996</v>
      </c>
      <c r="I61" s="92"/>
      <c r="M61" s="56"/>
      <c r="N61" s="126" t="s">
        <v>55</v>
      </c>
      <c r="O61" s="127" t="s">
        <v>189</v>
      </c>
      <c r="P61" s="127" t="s">
        <v>190</v>
      </c>
      <c r="Q61" s="128" t="s">
        <v>56</v>
      </c>
      <c r="R61" s="56"/>
      <c r="S61" s="56"/>
      <c r="T61" s="56"/>
      <c r="U61" s="31"/>
    </row>
    <row r="62" spans="1:21" ht="18" thickTop="1" thickBot="1">
      <c r="A62" s="90"/>
      <c r="B62" s="259" t="s">
        <v>217</v>
      </c>
      <c r="C62" s="272">
        <v>0.44993100000000003</v>
      </c>
      <c r="D62" s="272">
        <v>0.51841499999999996</v>
      </c>
      <c r="E62" s="272">
        <v>0.934226</v>
      </c>
      <c r="F62" s="272">
        <v>1.171961</v>
      </c>
      <c r="G62" s="272">
        <v>2.022373</v>
      </c>
      <c r="H62" s="260">
        <v>-0.28999999999999998</v>
      </c>
      <c r="I62" s="92"/>
      <c r="M62" s="56"/>
      <c r="N62" s="129">
        <v>5.5187064718887342</v>
      </c>
      <c r="O62" s="130">
        <v>3</v>
      </c>
      <c r="P62" s="130">
        <v>22</v>
      </c>
      <c r="Q62" s="222">
        <v>5.5712633796712353E-3</v>
      </c>
      <c r="R62" s="56"/>
      <c r="S62" s="56"/>
      <c r="T62" s="56"/>
      <c r="U62" s="31"/>
    </row>
    <row r="63" spans="1:21" ht="17" thickTop="1">
      <c r="A63" s="90"/>
      <c r="B63" s="259" t="s">
        <v>217</v>
      </c>
      <c r="C63" s="272">
        <v>0.474605</v>
      </c>
      <c r="D63" s="272">
        <v>1.0625020000000001</v>
      </c>
      <c r="E63" s="272">
        <v>0.73553900000000005</v>
      </c>
      <c r="F63" s="272">
        <v>1.792799</v>
      </c>
      <c r="G63" s="272">
        <v>1.509482</v>
      </c>
      <c r="H63" s="278">
        <v>0.03</v>
      </c>
      <c r="I63" s="92"/>
      <c r="M63" s="56"/>
      <c r="N63" s="56"/>
      <c r="O63" s="56"/>
      <c r="P63" s="56"/>
      <c r="Q63" s="56"/>
      <c r="R63" s="56"/>
      <c r="S63" s="56"/>
      <c r="T63" s="56"/>
      <c r="U63" s="31"/>
    </row>
    <row r="64" spans="1:21">
      <c r="A64" s="90"/>
      <c r="B64" s="259" t="s">
        <v>217</v>
      </c>
      <c r="C64" s="272">
        <v>0.34286</v>
      </c>
      <c r="D64" s="272">
        <v>0.72559799999999997</v>
      </c>
      <c r="E64" s="272">
        <v>0.794906</v>
      </c>
      <c r="F64" s="272">
        <v>1.831574</v>
      </c>
      <c r="G64" s="272">
        <v>2.2581579999999999</v>
      </c>
      <c r="H64" s="278">
        <v>-0.14000000000000001</v>
      </c>
      <c r="I64" s="92"/>
      <c r="M64" s="56"/>
      <c r="N64" s="56"/>
      <c r="O64" s="56"/>
      <c r="P64" s="56"/>
      <c r="Q64" s="56"/>
      <c r="R64" s="56"/>
      <c r="S64" s="56"/>
      <c r="T64" s="56"/>
      <c r="U64" s="31"/>
    </row>
    <row r="65" spans="1:21">
      <c r="A65" s="90"/>
      <c r="B65" s="265" t="s">
        <v>141</v>
      </c>
      <c r="C65" s="279">
        <v>1.1394712499999999</v>
      </c>
      <c r="D65" s="280">
        <v>1.1720761249999998</v>
      </c>
      <c r="E65" s="279">
        <v>1.0468746250000001</v>
      </c>
      <c r="F65" s="280">
        <v>1.385466375</v>
      </c>
      <c r="G65" s="279">
        <v>1.19238175</v>
      </c>
      <c r="H65" s="266">
        <f>AVERAGE(H57:H64)</f>
        <v>-3.125E-2</v>
      </c>
      <c r="I65" s="92"/>
      <c r="M65" s="56"/>
      <c r="N65" s="56"/>
      <c r="O65" s="56"/>
      <c r="P65" s="56"/>
      <c r="Q65" s="56"/>
      <c r="R65" s="56"/>
      <c r="S65" s="56"/>
      <c r="T65" s="56"/>
      <c r="U65" s="31"/>
    </row>
    <row r="66" spans="1:21">
      <c r="A66" s="90"/>
      <c r="B66" s="267" t="s">
        <v>163</v>
      </c>
      <c r="C66" s="281">
        <v>0.33230407984854937</v>
      </c>
      <c r="D66" s="282">
        <v>0.38474603878451136</v>
      </c>
      <c r="E66" s="281">
        <v>0.24855228630525447</v>
      </c>
      <c r="F66" s="282">
        <v>0.40122031789141815</v>
      </c>
      <c r="G66" s="281">
        <v>0.23467588017128993</v>
      </c>
      <c r="H66" s="268">
        <f>STDEV(H57:H64)/SQRT(COUNT(H57:H64))</f>
        <v>9.9488647952560738E-2</v>
      </c>
      <c r="I66" s="92"/>
      <c r="M66" s="56"/>
      <c r="N66" s="56"/>
      <c r="O66" s="56"/>
      <c r="P66" s="56"/>
      <c r="Q66" s="56"/>
      <c r="R66" s="56"/>
      <c r="S66" s="56"/>
      <c r="T66" s="56"/>
      <c r="U66" s="31"/>
    </row>
    <row r="67" spans="1:21">
      <c r="A67" s="90"/>
      <c r="B67" s="259" t="s">
        <v>218</v>
      </c>
      <c r="C67" s="272">
        <v>0.89127199999999995</v>
      </c>
      <c r="D67" s="272">
        <v>0.97312100000000001</v>
      </c>
      <c r="E67" s="272">
        <v>0.959453</v>
      </c>
      <c r="F67" s="272">
        <v>1.1405380000000001</v>
      </c>
      <c r="G67" s="272">
        <v>1.0485</v>
      </c>
      <c r="H67" s="260">
        <v>-0.01</v>
      </c>
      <c r="I67" s="92"/>
      <c r="M67" s="56"/>
      <c r="N67" s="56"/>
      <c r="O67" s="56"/>
      <c r="P67" s="56"/>
      <c r="Q67" s="56"/>
      <c r="R67" s="56"/>
      <c r="S67" s="56"/>
      <c r="T67" s="56"/>
    </row>
    <row r="68" spans="1:21">
      <c r="A68" s="91"/>
      <c r="B68" s="259" t="s">
        <v>218</v>
      </c>
      <c r="C68" s="272">
        <v>0.33390599999999998</v>
      </c>
      <c r="D68" s="272">
        <v>0.41782900000000001</v>
      </c>
      <c r="E68" s="272">
        <v>0.32446399999999997</v>
      </c>
      <c r="F68" s="272">
        <v>0.442048</v>
      </c>
      <c r="G68" s="272">
        <v>0.94644899999999998</v>
      </c>
      <c r="H68" s="260">
        <v>-0.38</v>
      </c>
      <c r="I68" s="92"/>
      <c r="M68" s="56"/>
      <c r="N68" s="56"/>
      <c r="O68" s="56"/>
      <c r="P68" s="56"/>
      <c r="Q68" s="56"/>
      <c r="R68" s="56"/>
      <c r="S68" s="56"/>
      <c r="T68" s="56"/>
    </row>
    <row r="69" spans="1:21">
      <c r="A69" s="90"/>
      <c r="B69" s="269" t="s">
        <v>218</v>
      </c>
      <c r="C69" s="272">
        <v>0.855321</v>
      </c>
      <c r="D69" s="272">
        <v>1.574244</v>
      </c>
      <c r="E69" s="272">
        <v>0.61122200000000004</v>
      </c>
      <c r="F69" s="272">
        <v>1.224817</v>
      </c>
      <c r="G69" s="272">
        <v>0.696025</v>
      </c>
      <c r="H69" s="260">
        <v>0.2</v>
      </c>
      <c r="I69" s="92"/>
      <c r="M69" s="56"/>
      <c r="N69" s="56"/>
      <c r="O69" s="56"/>
      <c r="P69" s="56"/>
      <c r="Q69" s="56"/>
      <c r="R69" s="56"/>
      <c r="S69" s="56"/>
      <c r="T69" s="56"/>
    </row>
    <row r="70" spans="1:21">
      <c r="A70" s="90"/>
      <c r="B70" s="269" t="s">
        <v>218</v>
      </c>
      <c r="C70" s="272">
        <v>0.70333699999999999</v>
      </c>
      <c r="D70" s="272">
        <v>0.63850499999999999</v>
      </c>
      <c r="E70" s="272">
        <v>0.681473</v>
      </c>
      <c r="F70" s="272">
        <v>0.67356400000000005</v>
      </c>
      <c r="G70" s="272">
        <v>0.94371400000000005</v>
      </c>
      <c r="H70" s="260">
        <v>-0.19</v>
      </c>
      <c r="I70" s="92"/>
      <c r="M70" s="56"/>
      <c r="N70" s="56"/>
      <c r="O70" s="56"/>
      <c r="P70" s="56"/>
      <c r="Q70" s="56"/>
      <c r="R70" s="56"/>
      <c r="S70" s="56"/>
      <c r="T70" s="56"/>
    </row>
    <row r="71" spans="1:21">
      <c r="A71" s="90"/>
      <c r="B71" s="269" t="s">
        <v>218</v>
      </c>
      <c r="C71" s="272">
        <v>0.52524899999999997</v>
      </c>
      <c r="D71" s="272">
        <v>0.64360600000000001</v>
      </c>
      <c r="E71" s="272">
        <v>0.899146</v>
      </c>
      <c r="F71" s="272">
        <v>1.1995370000000001</v>
      </c>
      <c r="G71" s="272">
        <v>1.6673230000000001</v>
      </c>
      <c r="H71" s="260">
        <v>-0.19</v>
      </c>
      <c r="I71" s="92"/>
      <c r="M71" s="89"/>
      <c r="N71" s="89"/>
      <c r="O71" s="89"/>
      <c r="P71" s="89"/>
      <c r="Q71" s="89"/>
      <c r="R71" s="89"/>
      <c r="S71" s="56"/>
      <c r="T71" s="56"/>
    </row>
    <row r="72" spans="1:21" ht="17" thickBot="1">
      <c r="A72" s="90"/>
      <c r="B72" s="269" t="s">
        <v>218</v>
      </c>
      <c r="C72" s="272">
        <v>0.23023399999999999</v>
      </c>
      <c r="D72" s="272">
        <v>0.222417</v>
      </c>
      <c r="E72" s="272">
        <v>0.301732</v>
      </c>
      <c r="F72" s="272">
        <v>0.31735799999999997</v>
      </c>
      <c r="G72" s="272">
        <v>1.276459</v>
      </c>
      <c r="H72" s="278">
        <v>-0.65</v>
      </c>
      <c r="I72" s="92"/>
      <c r="M72" s="89"/>
      <c r="N72" s="89"/>
      <c r="O72" s="89"/>
      <c r="P72" s="89"/>
      <c r="Q72" s="89"/>
      <c r="R72" s="89"/>
      <c r="S72" s="56"/>
      <c r="T72" s="56"/>
    </row>
    <row r="73" spans="1:21">
      <c r="A73" s="90"/>
      <c r="B73" s="261" t="s">
        <v>141</v>
      </c>
      <c r="C73" s="283">
        <v>0.58988649999999998</v>
      </c>
      <c r="D73" s="274">
        <v>0.74495366666666663</v>
      </c>
      <c r="E73" s="283">
        <v>0.6295816666666666</v>
      </c>
      <c r="F73" s="274">
        <v>0.83297700000000008</v>
      </c>
      <c r="G73" s="273">
        <v>1.0964116666666666</v>
      </c>
      <c r="H73" s="262">
        <f>AVERAGE(H67:H72)</f>
        <v>-0.20333333333333337</v>
      </c>
      <c r="I73" s="92"/>
      <c r="M73" s="89"/>
      <c r="N73" s="89"/>
      <c r="O73" s="89"/>
      <c r="P73" s="89"/>
      <c r="Q73" s="89"/>
      <c r="R73" s="89"/>
      <c r="S73" s="56"/>
      <c r="T73" s="56"/>
    </row>
    <row r="74" spans="1:21" ht="17" thickBot="1">
      <c r="A74" s="90"/>
      <c r="B74" s="263" t="s">
        <v>163</v>
      </c>
      <c r="C74" s="276">
        <v>0.11153678808559084</v>
      </c>
      <c r="D74" s="277">
        <v>0.19505901437661829</v>
      </c>
      <c r="E74" s="276">
        <v>0.1132978388498406</v>
      </c>
      <c r="F74" s="277">
        <v>0.16599192035477714</v>
      </c>
      <c r="G74" s="276">
        <v>0.13744904294747848</v>
      </c>
      <c r="H74" s="264">
        <f>STDEV(H67:H72)/SQRT(COUNT(H67:H72))</f>
        <v>0.11987956919805438</v>
      </c>
      <c r="I74" s="92"/>
      <c r="M74" s="89"/>
      <c r="N74" s="89"/>
      <c r="O74" s="89"/>
      <c r="P74" s="89"/>
      <c r="Q74" s="89"/>
      <c r="R74" s="89"/>
      <c r="S74" s="56"/>
      <c r="T74" s="56"/>
    </row>
    <row r="75" spans="1:21">
      <c r="A75" s="90"/>
      <c r="B75" s="269" t="s">
        <v>15</v>
      </c>
      <c r="C75" s="272">
        <v>0.96437499999999998</v>
      </c>
      <c r="D75" s="272">
        <v>1.093394</v>
      </c>
      <c r="E75" s="272">
        <v>0.66413100000000003</v>
      </c>
      <c r="F75" s="272">
        <v>0.81981000000000004</v>
      </c>
      <c r="G75" s="272">
        <v>0.67075300000000004</v>
      </c>
      <c r="H75" s="270">
        <v>0.04</v>
      </c>
      <c r="I75" s="92"/>
      <c r="M75" s="89"/>
      <c r="N75" s="89"/>
      <c r="O75" s="89"/>
      <c r="P75" s="89"/>
      <c r="Q75" s="89"/>
      <c r="R75" s="89"/>
      <c r="S75" s="56"/>
      <c r="T75" s="56"/>
    </row>
    <row r="76" spans="1:21">
      <c r="A76" s="90"/>
      <c r="B76" s="269" t="s">
        <v>15</v>
      </c>
      <c r="C76" s="272">
        <v>0.76123300000000005</v>
      </c>
      <c r="D76" s="272">
        <v>0.76065000000000005</v>
      </c>
      <c r="E76" s="272">
        <v>0.48671999999999999</v>
      </c>
      <c r="F76" s="272">
        <v>0.52951199999999998</v>
      </c>
      <c r="G76" s="272">
        <v>0.62275400000000003</v>
      </c>
      <c r="H76" s="270">
        <v>-0.12</v>
      </c>
      <c r="I76" s="92"/>
      <c r="M76" s="89"/>
      <c r="N76" s="89"/>
      <c r="O76" s="89"/>
      <c r="P76" s="89"/>
      <c r="Q76" s="89"/>
      <c r="R76" s="89"/>
      <c r="S76" s="56"/>
      <c r="T76" s="56"/>
    </row>
    <row r="77" spans="1:21">
      <c r="A77" s="90"/>
      <c r="B77" s="269" t="s">
        <v>15</v>
      </c>
      <c r="C77" s="272">
        <v>0.72969499999999998</v>
      </c>
      <c r="D77" s="272">
        <v>1.069258</v>
      </c>
      <c r="E77" s="272">
        <v>0.72037200000000001</v>
      </c>
      <c r="F77" s="272">
        <v>1.149284</v>
      </c>
      <c r="G77" s="272">
        <v>0.96154700000000004</v>
      </c>
      <c r="H77" s="270">
        <v>0.03</v>
      </c>
      <c r="I77" s="92"/>
      <c r="M77" s="89"/>
      <c r="N77" s="89"/>
      <c r="O77" s="89"/>
      <c r="P77" s="89"/>
      <c r="Q77" s="89"/>
      <c r="R77" s="89"/>
      <c r="S77" s="56"/>
      <c r="T77" s="56"/>
    </row>
    <row r="78" spans="1:21">
      <c r="A78" s="90"/>
      <c r="B78" s="269" t="s">
        <v>15</v>
      </c>
      <c r="C78" s="272">
        <v>0.40948299999999999</v>
      </c>
      <c r="D78" s="272">
        <v>0.72482000000000002</v>
      </c>
      <c r="E78" s="272">
        <v>0.73157000000000005</v>
      </c>
      <c r="F78" s="272">
        <v>1.4098729999999999</v>
      </c>
      <c r="G78" s="272">
        <v>1.740105</v>
      </c>
      <c r="H78" s="270">
        <v>-0.14000000000000001</v>
      </c>
      <c r="I78" s="92"/>
      <c r="M78" s="89"/>
      <c r="N78" s="89"/>
      <c r="O78" s="89"/>
      <c r="P78" s="89"/>
      <c r="Q78" s="89"/>
      <c r="R78" s="89"/>
      <c r="S78" s="56"/>
      <c r="T78" s="56"/>
    </row>
    <row r="79" spans="1:21" ht="17" thickBot="1">
      <c r="A79" s="90"/>
      <c r="B79" s="269" t="s">
        <v>15</v>
      </c>
      <c r="C79" s="272">
        <v>0.56073799999999996</v>
      </c>
      <c r="D79" s="272">
        <v>0.68275699999999995</v>
      </c>
      <c r="E79" s="272">
        <v>0.88446000000000002</v>
      </c>
      <c r="F79" s="272">
        <v>1.172504</v>
      </c>
      <c r="G79" s="272">
        <v>1.536292</v>
      </c>
      <c r="H79" s="260">
        <v>-0.17</v>
      </c>
      <c r="I79" s="92"/>
      <c r="M79" s="89"/>
      <c r="N79" s="397" t="s">
        <v>175</v>
      </c>
      <c r="O79" s="397"/>
      <c r="P79" s="397"/>
      <c r="Q79" s="397"/>
      <c r="R79" s="397"/>
      <c r="S79" s="397"/>
      <c r="T79" s="397"/>
      <c r="U79" s="397"/>
    </row>
    <row r="80" spans="1:21" ht="17" thickTop="1">
      <c r="A80" s="90"/>
      <c r="B80" s="261" t="s">
        <v>141</v>
      </c>
      <c r="C80" s="283">
        <v>0.68510479999999996</v>
      </c>
      <c r="D80" s="274">
        <v>0.86617579999999994</v>
      </c>
      <c r="E80" s="283">
        <v>0.69745060000000003</v>
      </c>
      <c r="F80" s="275">
        <v>1.0161966</v>
      </c>
      <c r="G80" s="273">
        <v>1.1062901999999999</v>
      </c>
      <c r="H80" s="271">
        <f>AVERAGE(H75:H79)</f>
        <v>-7.1999999999999995E-2</v>
      </c>
      <c r="I80" s="92"/>
      <c r="M80" s="89"/>
      <c r="N80" s="398" t="s">
        <v>16</v>
      </c>
      <c r="O80" s="399"/>
      <c r="P80" s="402" t="s">
        <v>176</v>
      </c>
      <c r="Q80" s="403"/>
      <c r="R80" s="403"/>
      <c r="S80" s="403" t="s">
        <v>177</v>
      </c>
      <c r="T80" s="403"/>
      <c r="U80" s="404"/>
    </row>
    <row r="81" spans="1:21" ht="17" thickBot="1">
      <c r="A81" s="90"/>
      <c r="B81" s="263" t="s">
        <v>163</v>
      </c>
      <c r="C81" s="276">
        <v>9.4130258407379291E-2</v>
      </c>
      <c r="D81" s="277">
        <v>8.8777841610618136E-2</v>
      </c>
      <c r="E81" s="276">
        <v>6.4101334324333695E-2</v>
      </c>
      <c r="F81" s="277">
        <v>0.15371320109008202</v>
      </c>
      <c r="G81" s="276">
        <v>0.22705431640279378</v>
      </c>
      <c r="H81" s="264">
        <f>STDEV(H75:H79)/SQRT(COUNT(H75:H79))</f>
        <v>4.4429719783046127E-2</v>
      </c>
      <c r="I81" s="92"/>
      <c r="M81" s="89"/>
      <c r="N81" s="400"/>
      <c r="O81" s="401"/>
      <c r="P81" s="223" t="s">
        <v>178</v>
      </c>
      <c r="Q81" s="224" t="s">
        <v>58</v>
      </c>
      <c r="R81" s="224" t="s">
        <v>56</v>
      </c>
      <c r="S81" s="224" t="s">
        <v>178</v>
      </c>
      <c r="T81" s="224" t="s">
        <v>58</v>
      </c>
      <c r="U81" s="225" t="s">
        <v>56</v>
      </c>
    </row>
    <row r="82" spans="1:21">
      <c r="A82" s="56"/>
      <c r="B82" s="56"/>
      <c r="C82" s="88"/>
      <c r="M82" s="89"/>
      <c r="N82" s="405" t="s">
        <v>227</v>
      </c>
      <c r="O82" s="229" t="s">
        <v>161</v>
      </c>
      <c r="P82" s="230">
        <v>0.18896005472466676</v>
      </c>
      <c r="Q82" s="231">
        <v>7</v>
      </c>
      <c r="R82" s="234" t="s">
        <v>179</v>
      </c>
      <c r="S82" s="232">
        <v>0.89842855747011652</v>
      </c>
      <c r="T82" s="231">
        <v>7</v>
      </c>
      <c r="U82" s="233">
        <v>0.32157156658817976</v>
      </c>
    </row>
    <row r="83" spans="1:2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406"/>
      <c r="O83" s="229" t="s">
        <v>180</v>
      </c>
      <c r="P83" s="230">
        <v>0.27620101355553361</v>
      </c>
      <c r="Q83" s="231">
        <v>8</v>
      </c>
      <c r="R83" s="232">
        <v>7.296508061689562E-2</v>
      </c>
      <c r="S83" s="232">
        <v>0.85132610757851523</v>
      </c>
      <c r="T83" s="231">
        <v>8</v>
      </c>
      <c r="U83" s="233">
        <v>9.8258976913099066E-2</v>
      </c>
    </row>
    <row r="84" spans="1:2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406"/>
      <c r="O84" s="229" t="s">
        <v>181</v>
      </c>
      <c r="P84" s="230">
        <v>0.1811264196189864</v>
      </c>
      <c r="Q84" s="231">
        <v>6</v>
      </c>
      <c r="R84" s="234" t="s">
        <v>179</v>
      </c>
      <c r="S84" s="232">
        <v>0.98185503245043937</v>
      </c>
      <c r="T84" s="231">
        <v>6</v>
      </c>
      <c r="U84" s="233">
        <v>0.96039838434203051</v>
      </c>
    </row>
    <row r="85" spans="1:21" ht="17" thickBot="1">
      <c r="A85" s="56"/>
      <c r="B85" s="56"/>
      <c r="C85" s="56"/>
      <c r="D85" s="56"/>
      <c r="E85" s="56"/>
      <c r="F85" s="56"/>
      <c r="G85" s="56"/>
      <c r="H85" s="89"/>
      <c r="I85" s="89"/>
      <c r="J85" s="89"/>
      <c r="K85" s="89"/>
      <c r="L85" s="89"/>
      <c r="M85" s="89"/>
      <c r="N85" s="407"/>
      <c r="O85" s="235" t="s">
        <v>182</v>
      </c>
      <c r="P85" s="236">
        <v>0.28694596838310527</v>
      </c>
      <c r="Q85" s="237">
        <v>5</v>
      </c>
      <c r="R85" s="240" t="s">
        <v>179</v>
      </c>
      <c r="S85" s="238">
        <v>0.82023624603807843</v>
      </c>
      <c r="T85" s="237">
        <v>5</v>
      </c>
      <c r="U85" s="239">
        <v>0.11725848113886525</v>
      </c>
    </row>
    <row r="86" spans="1:21" ht="17" thickTop="1">
      <c r="A86" s="56"/>
      <c r="B86" s="56"/>
      <c r="C86" s="56"/>
      <c r="D86" s="56"/>
      <c r="E86" s="56"/>
      <c r="F86" s="56"/>
      <c r="G86" s="56"/>
      <c r="H86" s="89"/>
      <c r="I86" s="89"/>
      <c r="J86" s="89"/>
      <c r="K86" s="89"/>
      <c r="L86" s="56"/>
      <c r="M86" s="89"/>
    </row>
    <row r="87" spans="1:21">
      <c r="A87" s="56"/>
      <c r="B87" s="56"/>
      <c r="C87" s="56"/>
      <c r="D87" s="56"/>
      <c r="E87" s="56"/>
      <c r="F87" s="56"/>
      <c r="G87" s="56"/>
      <c r="H87" s="89"/>
      <c r="I87" s="89"/>
      <c r="J87" s="89"/>
      <c r="K87" s="89"/>
      <c r="L87" s="56"/>
      <c r="M87" s="89"/>
    </row>
    <row r="88" spans="1:21">
      <c r="A88" s="56"/>
      <c r="B88" s="56"/>
      <c r="C88" s="56"/>
      <c r="D88" s="56"/>
      <c r="E88" s="56"/>
      <c r="F88" s="56"/>
      <c r="G88" s="56"/>
      <c r="H88" s="89"/>
      <c r="I88" s="89"/>
      <c r="J88" s="89"/>
      <c r="K88" s="89"/>
      <c r="L88" s="56"/>
      <c r="M88" s="89"/>
      <c r="N88" s="397" t="s">
        <v>187</v>
      </c>
      <c r="O88" s="397"/>
      <c r="P88" s="397"/>
      <c r="Q88" s="397"/>
    </row>
    <row r="89" spans="1:21" ht="17" thickBot="1">
      <c r="A89" s="56"/>
      <c r="B89" s="56"/>
      <c r="C89" s="56"/>
      <c r="D89" s="56"/>
      <c r="E89" s="56"/>
      <c r="F89" s="56"/>
      <c r="G89" s="56"/>
      <c r="H89" s="89"/>
      <c r="I89" s="89"/>
      <c r="J89" s="89"/>
      <c r="K89" s="89"/>
      <c r="L89" s="56"/>
      <c r="M89" s="89"/>
      <c r="N89" s="408" t="s">
        <v>228</v>
      </c>
      <c r="O89" s="408" t="s">
        <v>226</v>
      </c>
      <c r="P89" s="409"/>
      <c r="Q89" s="409"/>
    </row>
    <row r="90" spans="1:21" ht="18" thickTop="1" thickBot="1">
      <c r="A90" s="56"/>
      <c r="B90" s="56"/>
      <c r="C90" s="56"/>
      <c r="D90" s="56"/>
      <c r="E90" s="56"/>
      <c r="F90" s="56"/>
      <c r="G90" s="56"/>
      <c r="H90" s="89"/>
      <c r="I90" s="89"/>
      <c r="J90" s="89"/>
      <c r="K90" s="89"/>
      <c r="L90" s="56"/>
      <c r="M90" s="89"/>
      <c r="N90" s="241" t="s">
        <v>55</v>
      </c>
      <c r="O90" s="242" t="s">
        <v>189</v>
      </c>
      <c r="P90" s="242" t="s">
        <v>190</v>
      </c>
      <c r="Q90" s="243" t="s">
        <v>56</v>
      </c>
    </row>
    <row r="91" spans="1:21" ht="18" thickTop="1" thickBot="1">
      <c r="A91" s="56"/>
      <c r="B91" s="56"/>
      <c r="C91" s="56"/>
      <c r="D91" s="56"/>
      <c r="E91" s="56"/>
      <c r="F91" s="56"/>
      <c r="G91" s="56"/>
      <c r="H91" s="89"/>
      <c r="I91" s="89"/>
      <c r="J91" s="89"/>
      <c r="K91" s="89"/>
      <c r="L91" s="56"/>
      <c r="M91" s="89"/>
      <c r="N91" s="244">
        <v>0.87564489576803939</v>
      </c>
      <c r="O91" s="245">
        <v>3</v>
      </c>
      <c r="P91" s="245">
        <v>22</v>
      </c>
      <c r="Q91" s="246">
        <v>0.46875083949026741</v>
      </c>
    </row>
    <row r="92" spans="1:21" ht="17" thickTop="1">
      <c r="A92" s="56"/>
      <c r="B92" s="56"/>
      <c r="C92" s="56"/>
      <c r="D92" s="56"/>
      <c r="E92" s="56"/>
      <c r="F92" s="56"/>
      <c r="G92" s="56"/>
      <c r="H92" s="89"/>
      <c r="I92" s="89"/>
      <c r="J92" s="89"/>
      <c r="K92" s="89"/>
      <c r="L92" s="56"/>
      <c r="M92" s="89"/>
    </row>
    <row r="93" spans="1:21">
      <c r="A93" s="56"/>
      <c r="B93" s="56"/>
      <c r="C93" s="56"/>
      <c r="D93" s="56"/>
      <c r="E93" s="56"/>
      <c r="F93" s="56"/>
      <c r="G93" s="56"/>
      <c r="H93" s="89"/>
      <c r="I93" s="89"/>
      <c r="J93" s="89"/>
      <c r="K93" s="89"/>
      <c r="L93" s="56"/>
      <c r="M93" s="89"/>
      <c r="N93" s="397" t="s">
        <v>192</v>
      </c>
      <c r="O93" s="397"/>
      <c r="P93" s="397"/>
      <c r="Q93" s="397"/>
      <c r="R93" s="397"/>
      <c r="S93" s="397"/>
    </row>
    <row r="94" spans="1:21" ht="17" thickBot="1">
      <c r="A94" s="56"/>
      <c r="B94" s="56"/>
      <c r="C94" s="56"/>
      <c r="D94" s="56"/>
      <c r="E94" s="56"/>
      <c r="F94" s="56"/>
      <c r="G94" s="56"/>
      <c r="H94" s="89"/>
      <c r="I94" s="89"/>
      <c r="J94" s="89"/>
      <c r="K94" s="89"/>
      <c r="L94" s="56"/>
      <c r="M94" s="89"/>
      <c r="N94" s="408" t="s">
        <v>188</v>
      </c>
      <c r="O94" s="408" t="s">
        <v>226</v>
      </c>
      <c r="P94" s="409"/>
      <c r="Q94" s="409"/>
      <c r="R94" s="409"/>
      <c r="S94" s="409"/>
    </row>
    <row r="95" spans="1:21" ht="42" thickTop="1" thickBot="1">
      <c r="A95" s="56"/>
      <c r="B95" s="56"/>
      <c r="C95" s="56"/>
      <c r="D95" s="56"/>
      <c r="E95" s="56"/>
      <c r="F95" s="56"/>
      <c r="G95" s="56"/>
      <c r="H95" s="89"/>
      <c r="I95" s="89"/>
      <c r="J95" s="89"/>
      <c r="K95" s="89"/>
      <c r="L95" s="56"/>
      <c r="M95" s="89"/>
      <c r="N95" s="247" t="s">
        <v>193</v>
      </c>
      <c r="O95" s="241" t="s">
        <v>194</v>
      </c>
      <c r="P95" s="242" t="s">
        <v>58</v>
      </c>
      <c r="Q95" s="242" t="s">
        <v>195</v>
      </c>
      <c r="R95" s="242" t="s">
        <v>55</v>
      </c>
      <c r="S95" s="243" t="s">
        <v>56</v>
      </c>
    </row>
    <row r="96" spans="1:21" ht="27" thickTop="1">
      <c r="A96" s="56"/>
      <c r="B96" s="56"/>
      <c r="C96" s="56"/>
      <c r="D96" s="56"/>
      <c r="E96" s="56"/>
      <c r="F96" s="56"/>
      <c r="G96" s="56"/>
      <c r="H96" s="89"/>
      <c r="I96" s="89"/>
      <c r="J96" s="89"/>
      <c r="K96" s="89"/>
      <c r="L96" s="56"/>
      <c r="M96" s="89"/>
      <c r="N96" s="248" t="s">
        <v>196</v>
      </c>
      <c r="O96" s="249" t="s">
        <v>229</v>
      </c>
      <c r="P96" s="226">
        <v>3</v>
      </c>
      <c r="Q96" s="227">
        <v>3.7873219415871739E-2</v>
      </c>
      <c r="R96" s="227">
        <v>0.56978998716282414</v>
      </c>
      <c r="S96" s="228">
        <v>0.64078649242138053</v>
      </c>
    </row>
    <row r="97" spans="1:24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250" t="s">
        <v>198</v>
      </c>
      <c r="O97" s="230">
        <v>0.21914709788242498</v>
      </c>
      <c r="P97" s="231">
        <v>1</v>
      </c>
      <c r="Q97" s="232">
        <v>0.21914709788242498</v>
      </c>
      <c r="R97" s="251">
        <v>3.296995185914088</v>
      </c>
      <c r="S97" s="233">
        <v>8.306176351975228E-2</v>
      </c>
      <c r="U97" s="31"/>
    </row>
    <row r="98" spans="1:24">
      <c r="A98" s="56"/>
      <c r="B98" s="68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250" t="s">
        <v>199</v>
      </c>
      <c r="O98" s="230">
        <v>4.4254089302361195E-2</v>
      </c>
      <c r="P98" s="231">
        <v>1</v>
      </c>
      <c r="Q98" s="232">
        <v>4.4254089302361195E-2</v>
      </c>
      <c r="R98" s="232">
        <v>0.6657880519375029</v>
      </c>
      <c r="S98" s="233">
        <v>0.42327101592999705</v>
      </c>
      <c r="U98" s="31"/>
    </row>
    <row r="99" spans="1:24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250" t="s">
        <v>200</v>
      </c>
      <c r="O99" s="230">
        <v>5.1414873987092803E-2</v>
      </c>
      <c r="P99" s="231">
        <v>1</v>
      </c>
      <c r="Q99" s="232">
        <v>5.1414873987092803E-2</v>
      </c>
      <c r="R99" s="232">
        <v>0.77351967540437627</v>
      </c>
      <c r="S99" s="233">
        <v>0.38863640424427925</v>
      </c>
      <c r="T99" s="56"/>
      <c r="U99" s="31"/>
    </row>
    <row r="100" spans="1:24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250" t="s">
        <v>201</v>
      </c>
      <c r="O100" s="230">
        <v>1.6007038113644855E-2</v>
      </c>
      <c r="P100" s="231">
        <v>1</v>
      </c>
      <c r="Q100" s="232">
        <v>1.6007038113644855E-2</v>
      </c>
      <c r="R100" s="232">
        <v>0.24082056349997796</v>
      </c>
      <c r="S100" s="233">
        <v>0.62847331651724869</v>
      </c>
      <c r="T100" s="56"/>
      <c r="U100" s="31"/>
    </row>
    <row r="101" spans="1:24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250" t="s">
        <v>202</v>
      </c>
      <c r="O101" s="252">
        <v>1.4623121604821716</v>
      </c>
      <c r="P101" s="231">
        <v>22</v>
      </c>
      <c r="Q101" s="232">
        <v>6.6468734567371443E-2</v>
      </c>
      <c r="R101" s="253"/>
      <c r="S101" s="254"/>
      <c r="T101" s="56"/>
      <c r="U101" s="31"/>
    </row>
    <row r="102" spans="1:24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250" t="s">
        <v>203</v>
      </c>
      <c r="O102" s="252">
        <v>1.7782655221507717</v>
      </c>
      <c r="P102" s="231">
        <v>26</v>
      </c>
      <c r="Q102" s="253"/>
      <c r="R102" s="253"/>
      <c r="S102" s="254"/>
      <c r="T102" s="56"/>
      <c r="U102" s="31"/>
    </row>
    <row r="103" spans="1:24" ht="27" thickBo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255" t="s">
        <v>204</v>
      </c>
      <c r="O103" s="256">
        <v>1.5759318187297868</v>
      </c>
      <c r="P103" s="237">
        <v>25</v>
      </c>
      <c r="Q103" s="257"/>
      <c r="R103" s="257"/>
      <c r="S103" s="258"/>
      <c r="T103" s="56"/>
      <c r="U103" s="31"/>
    </row>
    <row r="104" spans="1:24" ht="17" thickTop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31"/>
    </row>
    <row r="105" spans="1:24" ht="22" customHeight="1" thickBo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356" t="s">
        <v>231</v>
      </c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</row>
    <row r="106" spans="1:24" ht="17" thickTop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361" t="s">
        <v>214</v>
      </c>
      <c r="O106" s="362"/>
      <c r="P106" s="367" t="s">
        <v>53</v>
      </c>
      <c r="Q106" s="368"/>
      <c r="R106" s="368" t="s">
        <v>54</v>
      </c>
      <c r="S106" s="368"/>
      <c r="T106" s="368"/>
      <c r="U106" s="368"/>
      <c r="V106" s="368"/>
      <c r="W106" s="368"/>
      <c r="X106" s="369"/>
    </row>
    <row r="107" spans="1:24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363"/>
      <c r="O107" s="364"/>
      <c r="P107" s="370" t="s">
        <v>55</v>
      </c>
      <c r="Q107" s="372" t="s">
        <v>56</v>
      </c>
      <c r="R107" s="372" t="s">
        <v>57</v>
      </c>
      <c r="S107" s="372" t="s">
        <v>58</v>
      </c>
      <c r="T107" s="372" t="s">
        <v>59</v>
      </c>
      <c r="U107" s="372" t="s">
        <v>60</v>
      </c>
      <c r="V107" s="372" t="s">
        <v>61</v>
      </c>
      <c r="W107" s="372" t="s">
        <v>62</v>
      </c>
      <c r="X107" s="374"/>
    </row>
    <row r="108" spans="1:24" ht="17" thickBo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365"/>
      <c r="O108" s="366"/>
      <c r="P108" s="371"/>
      <c r="Q108" s="373"/>
      <c r="R108" s="373"/>
      <c r="S108" s="373"/>
      <c r="T108" s="373"/>
      <c r="U108" s="373"/>
      <c r="V108" s="373"/>
      <c r="W108" s="295" t="s">
        <v>64</v>
      </c>
      <c r="X108" s="296" t="s">
        <v>65</v>
      </c>
    </row>
    <row r="109" spans="1:24" ht="40" thickTop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352" t="s">
        <v>224</v>
      </c>
      <c r="O109" s="297" t="s">
        <v>66</v>
      </c>
      <c r="P109" s="298">
        <v>9.4924920996031814E-5</v>
      </c>
      <c r="Q109" s="299">
        <v>0.99241801102798644</v>
      </c>
      <c r="R109" s="300">
        <v>2.5827027275438836</v>
      </c>
      <c r="S109" s="301">
        <v>10</v>
      </c>
      <c r="T109" s="302">
        <v>2.7289480441167739E-2</v>
      </c>
      <c r="U109" s="303">
        <v>0.31489534285714293</v>
      </c>
      <c r="V109" s="303">
        <v>0.12192473392267032</v>
      </c>
      <c r="W109" s="303">
        <v>4.3230106185952355E-2</v>
      </c>
      <c r="X109" s="304">
        <v>0.58656057952833351</v>
      </c>
    </row>
    <row r="110" spans="1:24" ht="5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353"/>
      <c r="O110" s="305" t="s">
        <v>67</v>
      </c>
      <c r="P110" s="306"/>
      <c r="Q110" s="307"/>
      <c r="R110" s="308">
        <v>2.5741508197927683</v>
      </c>
      <c r="S110" s="308">
        <v>8.6673308474697226</v>
      </c>
      <c r="T110" s="309">
        <v>3.0875219739383151E-2</v>
      </c>
      <c r="U110" s="310">
        <v>0.31489534285714293</v>
      </c>
      <c r="V110" s="310">
        <v>0.12232979530022003</v>
      </c>
      <c r="W110" s="310">
        <v>3.6538545484464668E-2</v>
      </c>
      <c r="X110" s="311">
        <v>0.5932521402298212</v>
      </c>
    </row>
    <row r="111" spans="1:24" ht="39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354" t="s">
        <v>230</v>
      </c>
      <c r="O111" s="312" t="s">
        <v>66</v>
      </c>
      <c r="P111" s="313">
        <v>5.4077601306576906</v>
      </c>
      <c r="Q111" s="314">
        <v>4.2376825596413627E-2</v>
      </c>
      <c r="R111" s="314">
        <v>0.53336711192686403</v>
      </c>
      <c r="S111" s="315">
        <v>10</v>
      </c>
      <c r="T111" s="314">
        <v>0.60543027317055753</v>
      </c>
      <c r="U111" s="316">
        <v>0.13382405714285706</v>
      </c>
      <c r="V111" s="316">
        <v>0.25090421615873304</v>
      </c>
      <c r="W111" s="316">
        <v>-0.42522537500757829</v>
      </c>
      <c r="X111" s="317">
        <v>0.6928734892932924</v>
      </c>
    </row>
    <row r="112" spans="1:24" ht="53" thickBo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355"/>
      <c r="O112" s="318" t="s">
        <v>67</v>
      </c>
      <c r="P112" s="319"/>
      <c r="Q112" s="320"/>
      <c r="R112" s="321">
        <v>0.61180448842128865</v>
      </c>
      <c r="S112" s="322">
        <v>8.1258655666039843</v>
      </c>
      <c r="T112" s="321">
        <v>0.55739315170519166</v>
      </c>
      <c r="U112" s="323">
        <v>0.13382405714285706</v>
      </c>
      <c r="V112" s="323">
        <v>0.21873663837965471</v>
      </c>
      <c r="W112" s="323">
        <v>-0.36922680520349271</v>
      </c>
      <c r="X112" s="324">
        <v>0.63687491948920683</v>
      </c>
    </row>
    <row r="113" spans="1:21" ht="17" thickTop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31"/>
    </row>
    <row r="114" spans="1:2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31"/>
    </row>
    <row r="115" spans="1:2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31"/>
    </row>
    <row r="116" spans="1:2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31"/>
    </row>
    <row r="117" spans="1:2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31"/>
    </row>
    <row r="118" spans="1:2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31"/>
    </row>
    <row r="119" spans="1:2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31"/>
    </row>
    <row r="120" spans="1:2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31"/>
    </row>
    <row r="121" spans="1: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31"/>
    </row>
    <row r="122" spans="1:2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31"/>
    </row>
    <row r="123" spans="1:2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31"/>
    </row>
    <row r="124" spans="1:2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31"/>
    </row>
    <row r="125" spans="1:2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31"/>
    </row>
    <row r="126" spans="1:2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31"/>
    </row>
    <row r="127" spans="1:2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31"/>
    </row>
    <row r="128" spans="1:2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31"/>
    </row>
    <row r="129" spans="1:2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31"/>
    </row>
    <row r="130" spans="1:2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31"/>
    </row>
    <row r="131" spans="1:2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31"/>
    </row>
    <row r="132" spans="1:2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31"/>
    </row>
  </sheetData>
  <mergeCells count="45">
    <mergeCell ref="N82:N85"/>
    <mergeCell ref="N88:Q88"/>
    <mergeCell ref="N89:Q89"/>
    <mergeCell ref="N93:S93"/>
    <mergeCell ref="N94:S94"/>
    <mergeCell ref="N79:U79"/>
    <mergeCell ref="N80:O81"/>
    <mergeCell ref="P80:R80"/>
    <mergeCell ref="S80:U80"/>
    <mergeCell ref="N59:Q59"/>
    <mergeCell ref="N60:Q60"/>
    <mergeCell ref="N50:U50"/>
    <mergeCell ref="N51:O52"/>
    <mergeCell ref="P51:R51"/>
    <mergeCell ref="S51:U51"/>
    <mergeCell ref="N53:N56"/>
    <mergeCell ref="P18:S18"/>
    <mergeCell ref="P23:U23"/>
    <mergeCell ref="P24:U24"/>
    <mergeCell ref="P36:R36"/>
    <mergeCell ref="W17:Z17"/>
    <mergeCell ref="W18:Z18"/>
    <mergeCell ref="W23:AB23"/>
    <mergeCell ref="W24:AB24"/>
    <mergeCell ref="P5:W5"/>
    <mergeCell ref="P6:Q7"/>
    <mergeCell ref="R6:T6"/>
    <mergeCell ref="U6:W6"/>
    <mergeCell ref="P8:P11"/>
    <mergeCell ref="N109:N110"/>
    <mergeCell ref="N111:N112"/>
    <mergeCell ref="N105:X105"/>
    <mergeCell ref="P12:P15"/>
    <mergeCell ref="P17:S17"/>
    <mergeCell ref="N106:O108"/>
    <mergeCell ref="P106:Q106"/>
    <mergeCell ref="R106:X106"/>
    <mergeCell ref="P107:P108"/>
    <mergeCell ref="Q107:Q108"/>
    <mergeCell ref="R107:R108"/>
    <mergeCell ref="S107:S108"/>
    <mergeCell ref="T107:T108"/>
    <mergeCell ref="U107:U108"/>
    <mergeCell ref="V107:V108"/>
    <mergeCell ref="W107:X10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1"/>
  <sheetViews>
    <sheetView topLeftCell="F5" workbookViewId="0">
      <selection activeCell="C6" sqref="C6:F6"/>
    </sheetView>
  </sheetViews>
  <sheetFormatPr baseColWidth="10" defaultColWidth="8.83203125" defaultRowHeight="16"/>
  <sheetData>
    <row r="1" spans="1:26">
      <c r="A1" s="38" t="s">
        <v>133</v>
      </c>
    </row>
    <row r="2" spans="1:26">
      <c r="B2" s="39" t="s">
        <v>23</v>
      </c>
    </row>
    <row r="3" spans="1:26" ht="17" thickBot="1">
      <c r="B3" s="40" t="s">
        <v>81</v>
      </c>
    </row>
    <row r="4" spans="1:26">
      <c r="C4" s="2" t="s">
        <v>82</v>
      </c>
      <c r="D4" s="5"/>
      <c r="E4" s="5"/>
      <c r="F4" s="3"/>
      <c r="H4" s="2" t="s">
        <v>83</v>
      </c>
      <c r="I4" s="5"/>
      <c r="J4" s="5"/>
      <c r="K4" s="3"/>
      <c r="M4" s="2" t="s">
        <v>84</v>
      </c>
      <c r="N4" s="5"/>
      <c r="O4" s="5"/>
      <c r="P4" s="3"/>
      <c r="R4" s="2" t="s">
        <v>85</v>
      </c>
      <c r="S4" s="5"/>
      <c r="T4" s="5"/>
      <c r="U4" s="3"/>
      <c r="W4" s="2" t="s">
        <v>86</v>
      </c>
      <c r="X4" s="5"/>
      <c r="Y4" s="5"/>
      <c r="Z4" s="3"/>
    </row>
    <row r="5" spans="1:26">
      <c r="C5" s="6"/>
      <c r="D5" s="31"/>
      <c r="E5" s="31"/>
      <c r="F5" s="10"/>
      <c r="H5" s="6"/>
      <c r="I5" s="31"/>
      <c r="J5" s="31"/>
      <c r="K5" s="10"/>
      <c r="M5" s="6"/>
      <c r="N5" s="31"/>
      <c r="O5" s="31"/>
      <c r="P5" s="10"/>
      <c r="R5" s="6"/>
      <c r="S5" s="31"/>
      <c r="T5" s="31"/>
      <c r="U5" s="10"/>
      <c r="W5" s="6"/>
      <c r="X5" s="31"/>
      <c r="Y5" s="31"/>
      <c r="Z5" s="10"/>
    </row>
    <row r="6" spans="1:26">
      <c r="C6" s="24" t="s">
        <v>11</v>
      </c>
      <c r="D6" s="41" t="s">
        <v>20</v>
      </c>
      <c r="E6" s="41" t="s">
        <v>21</v>
      </c>
      <c r="F6" s="42" t="s">
        <v>22</v>
      </c>
      <c r="H6" s="24" t="s">
        <v>11</v>
      </c>
      <c r="I6" s="41" t="s">
        <v>20</v>
      </c>
      <c r="J6" s="41" t="s">
        <v>21</v>
      </c>
      <c r="K6" s="42" t="s">
        <v>22</v>
      </c>
      <c r="M6" s="24" t="s">
        <v>11</v>
      </c>
      <c r="N6" s="41" t="s">
        <v>20</v>
      </c>
      <c r="O6" s="41" t="s">
        <v>21</v>
      </c>
      <c r="P6" s="42" t="s">
        <v>22</v>
      </c>
      <c r="R6" s="24" t="s">
        <v>11</v>
      </c>
      <c r="S6" s="41" t="s">
        <v>20</v>
      </c>
      <c r="T6" s="41" t="s">
        <v>21</v>
      </c>
      <c r="U6" s="42" t="s">
        <v>22</v>
      </c>
      <c r="W6" s="24" t="s">
        <v>11</v>
      </c>
      <c r="X6" s="41" t="s">
        <v>20</v>
      </c>
      <c r="Y6" s="41" t="s">
        <v>21</v>
      </c>
      <c r="Z6" s="42" t="s">
        <v>22</v>
      </c>
    </row>
    <row r="7" spans="1:26">
      <c r="C7" s="43">
        <v>2.5836978E-2</v>
      </c>
      <c r="D7" s="44">
        <v>2.0637636000000001E-2</v>
      </c>
      <c r="E7" s="44">
        <v>2.4041547999999999E-2</v>
      </c>
      <c r="F7" s="45">
        <v>6.8767503999999993E-2</v>
      </c>
      <c r="H7" s="43">
        <v>5.3474639999999997E-2</v>
      </c>
      <c r="I7" s="44">
        <v>6.7260829999999994E-2</v>
      </c>
      <c r="J7" s="44">
        <v>7.0323129999999998E-2</v>
      </c>
      <c r="K7" s="45">
        <v>7.3578099999999994E-2</v>
      </c>
      <c r="M7" s="43">
        <v>5.2563147999999997E-2</v>
      </c>
      <c r="N7" s="44">
        <v>0.117773925</v>
      </c>
      <c r="O7" s="44">
        <v>0.17337636400000001</v>
      </c>
      <c r="P7" s="45">
        <v>0.10325456700000001</v>
      </c>
      <c r="R7" s="43">
        <v>2.93136E-3</v>
      </c>
      <c r="S7" s="44">
        <v>5.0751900000000003E-3</v>
      </c>
      <c r="T7" s="44">
        <v>5.6023999999999996E-3</v>
      </c>
      <c r="U7" s="45">
        <v>2.57748E-3</v>
      </c>
      <c r="W7" s="43">
        <v>3.7182360000000002E-3</v>
      </c>
      <c r="X7" s="44">
        <v>5.5265030000000003E-3</v>
      </c>
      <c r="Y7" s="44">
        <v>3.784642E-3</v>
      </c>
      <c r="Z7" s="45">
        <v>3.2077609999999999E-3</v>
      </c>
    </row>
    <row r="8" spans="1:26">
      <c r="C8" s="43">
        <v>2.7087028999999999E-2</v>
      </c>
      <c r="D8" s="44">
        <v>2.4734985000000001E-2</v>
      </c>
      <c r="E8" s="44">
        <v>2.4512202E-2</v>
      </c>
      <c r="F8" s="45">
        <v>7.9096827999999994E-2</v>
      </c>
      <c r="H8" s="43">
        <v>6.6568669999999996E-2</v>
      </c>
      <c r="I8" s="44">
        <v>6.5706150000000005E-2</v>
      </c>
      <c r="J8" s="44">
        <v>7.1905440000000001E-2</v>
      </c>
      <c r="K8" s="45">
        <v>9.0555999999999998E-2</v>
      </c>
      <c r="M8" s="43">
        <v>0.11084922899999999</v>
      </c>
      <c r="N8" s="44">
        <v>0.104295757</v>
      </c>
      <c r="O8" s="44">
        <v>0.122104513</v>
      </c>
      <c r="P8" s="45">
        <v>0.10996388</v>
      </c>
      <c r="R8" s="43">
        <v>4.6149900000000002E-3</v>
      </c>
      <c r="S8" s="44">
        <v>4.6840400000000004E-3</v>
      </c>
      <c r="T8" s="44">
        <v>4.0962400000000001E-3</v>
      </c>
      <c r="U8" s="45">
        <v>2.7830300000000001E-3</v>
      </c>
      <c r="W8" s="43">
        <v>6.3037450000000004E-3</v>
      </c>
      <c r="X8" s="44">
        <v>3.5576420000000002E-3</v>
      </c>
      <c r="Y8" s="44">
        <v>2.587397E-3</v>
      </c>
      <c r="Z8" s="45">
        <v>4.1380369999999998E-3</v>
      </c>
    </row>
    <row r="9" spans="1:26">
      <c r="C9" s="43">
        <v>2.0472033000000001E-2</v>
      </c>
      <c r="D9" s="44">
        <v>2.3095232E-2</v>
      </c>
      <c r="E9" s="44">
        <v>2.2180020000000002E-2</v>
      </c>
      <c r="F9" s="45">
        <v>6.6554372000000001E-2</v>
      </c>
      <c r="H9" s="43">
        <v>5.8712439999999998E-2</v>
      </c>
      <c r="I9" s="44">
        <v>5.6114440000000002E-2</v>
      </c>
      <c r="J9" s="44">
        <v>6.4241740000000006E-2</v>
      </c>
      <c r="K9" s="45">
        <v>8.0830429999999995E-2</v>
      </c>
      <c r="M9" s="43">
        <v>8.8528510000000005E-2</v>
      </c>
      <c r="N9" s="44">
        <v>8.4643600999999999E-2</v>
      </c>
      <c r="O9" s="44">
        <v>8.0381619000000001E-2</v>
      </c>
      <c r="P9" s="45">
        <v>0.12171721000000001</v>
      </c>
      <c r="R9" s="43">
        <v>3.82555E-3</v>
      </c>
      <c r="S9" s="44">
        <v>4.1076999999999997E-3</v>
      </c>
      <c r="T9" s="44">
        <v>4.0832400000000001E-3</v>
      </c>
      <c r="U9" s="45">
        <v>2.76969E-3</v>
      </c>
      <c r="W9" s="43">
        <v>3.6389460000000001E-3</v>
      </c>
      <c r="X9" s="44">
        <v>3.6788099999999998E-3</v>
      </c>
      <c r="Y9" s="44">
        <v>4.2924979999999996E-3</v>
      </c>
      <c r="Z9" s="45">
        <v>3.5717100000000001E-3</v>
      </c>
    </row>
    <row r="10" spans="1:26">
      <c r="C10" s="43">
        <v>2.3830618000000001E-2</v>
      </c>
      <c r="D10" s="44">
        <v>2.1790731000000001E-2</v>
      </c>
      <c r="E10" s="44">
        <v>1.6695807999999999E-2</v>
      </c>
      <c r="F10" s="45">
        <v>5.0398102E-2</v>
      </c>
      <c r="H10" s="43">
        <v>8.2536789999999999E-2</v>
      </c>
      <c r="I10" s="44">
        <v>6.025718E-2</v>
      </c>
      <c r="J10" s="44">
        <v>8.5889800000000002E-2</v>
      </c>
      <c r="K10" s="45">
        <v>0.13187882000000001</v>
      </c>
      <c r="M10" s="43">
        <v>5.2803096000000001E-2</v>
      </c>
      <c r="N10" s="44">
        <v>7.4956406000000003E-2</v>
      </c>
      <c r="O10" s="44">
        <v>9.6025741999999997E-2</v>
      </c>
      <c r="P10" s="45">
        <v>9.8190074000000002E-2</v>
      </c>
      <c r="R10" s="43">
        <v>2.0513300000000001E-3</v>
      </c>
      <c r="S10" s="44">
        <v>2.67293E-3</v>
      </c>
      <c r="T10" s="44">
        <v>3.3879700000000001E-3</v>
      </c>
      <c r="U10" s="45">
        <v>2.3282699999999999E-3</v>
      </c>
      <c r="W10" s="43">
        <v>3.4864639999999999E-3</v>
      </c>
      <c r="X10" s="44">
        <v>5.1836089999999996E-3</v>
      </c>
      <c r="Y10" s="44">
        <v>4.0913169999999997E-3</v>
      </c>
      <c r="Z10" s="45">
        <v>2.4246229999999999E-3</v>
      </c>
    </row>
    <row r="11" spans="1:26">
      <c r="C11" s="43">
        <v>2.7790952000000001E-2</v>
      </c>
      <c r="D11" s="44">
        <v>2.1891825E-2</v>
      </c>
      <c r="E11" s="44">
        <v>2.3470033000000001E-2</v>
      </c>
      <c r="F11" s="45">
        <v>5.1440059000000003E-2</v>
      </c>
      <c r="H11" s="43">
        <v>7.8673400000000004E-2</v>
      </c>
      <c r="I11" s="44">
        <v>7.5339500000000004E-2</v>
      </c>
      <c r="J11" s="44">
        <v>8.8964920000000003E-2</v>
      </c>
      <c r="K11" s="45">
        <v>0.14381553999999999</v>
      </c>
      <c r="M11" s="43">
        <v>8.6195740000000007E-2</v>
      </c>
      <c r="N11" s="44">
        <v>0.112241561</v>
      </c>
      <c r="O11" s="44">
        <v>0.14856012099999999</v>
      </c>
      <c r="P11" s="45">
        <v>0.12602548499999999</v>
      </c>
      <c r="R11" s="43">
        <v>2.8844700000000001E-3</v>
      </c>
      <c r="S11" s="44">
        <v>4.9194900000000003E-3</v>
      </c>
      <c r="T11" s="44">
        <v>6.5584800000000002E-3</v>
      </c>
      <c r="U11" s="45">
        <v>3.2451799999999999E-3</v>
      </c>
      <c r="W11" s="43">
        <v>3.6726649999999999E-3</v>
      </c>
      <c r="X11" s="44">
        <v>3.7232950000000002E-3</v>
      </c>
      <c r="Y11" s="44">
        <v>4.3862679999999996E-3</v>
      </c>
      <c r="Z11" s="45">
        <v>4.9025930000000002E-3</v>
      </c>
    </row>
    <row r="12" spans="1:26">
      <c r="C12" s="43">
        <v>3.6556352E-2</v>
      </c>
      <c r="D12" s="44">
        <v>2.2410935E-2</v>
      </c>
      <c r="E12" s="44">
        <v>2.4301061999999998E-2</v>
      </c>
      <c r="F12" s="45"/>
      <c r="H12" s="43">
        <v>8.0090010000000003E-2</v>
      </c>
      <c r="I12" s="44">
        <v>6.9997320000000002E-2</v>
      </c>
      <c r="J12" s="44">
        <v>7.6842279999999999E-2</v>
      </c>
      <c r="K12" s="45"/>
      <c r="M12" s="43">
        <v>0.114888355</v>
      </c>
      <c r="N12" s="44">
        <v>0.13474307599999999</v>
      </c>
      <c r="O12" s="44">
        <v>0.11899636500000001</v>
      </c>
      <c r="P12" s="45"/>
      <c r="R12" s="43">
        <v>5.0324100000000002E-3</v>
      </c>
      <c r="S12" s="44">
        <v>6.2848699999999997E-3</v>
      </c>
      <c r="T12" s="44">
        <v>5.7135399999999996E-3</v>
      </c>
      <c r="U12" s="45"/>
      <c r="W12" s="43">
        <v>5.1459349999999999E-3</v>
      </c>
      <c r="X12" s="44">
        <v>4.524129E-3</v>
      </c>
      <c r="Y12" s="44">
        <v>3.0085009999999998E-3</v>
      </c>
      <c r="Z12" s="45"/>
    </row>
    <row r="13" spans="1:26">
      <c r="C13" s="43">
        <v>3.5248463000000001E-2</v>
      </c>
      <c r="D13" s="44">
        <v>2.7938953999999998E-2</v>
      </c>
      <c r="E13" s="44"/>
      <c r="F13" s="45"/>
      <c r="H13" s="43">
        <v>7.593097E-2</v>
      </c>
      <c r="I13" s="44">
        <v>6.645181E-2</v>
      </c>
      <c r="J13" s="44"/>
      <c r="K13" s="45"/>
      <c r="M13" s="43">
        <v>0.155851195</v>
      </c>
      <c r="N13" s="44">
        <v>8.2237478000000003E-2</v>
      </c>
      <c r="O13" s="44"/>
      <c r="P13" s="45"/>
      <c r="R13" s="43">
        <v>7.7030800000000002E-3</v>
      </c>
      <c r="S13" s="44">
        <v>3.1832900000000001E-3</v>
      </c>
      <c r="T13" s="44"/>
      <c r="U13" s="45"/>
      <c r="W13" s="43">
        <v>4.0661270000000001E-3</v>
      </c>
      <c r="X13" s="44">
        <v>4.2407720000000003E-3</v>
      </c>
      <c r="Y13" s="44"/>
      <c r="Z13" s="45"/>
    </row>
    <row r="14" spans="1:26" ht="17" thickBot="1">
      <c r="C14" s="46"/>
      <c r="D14" s="47">
        <v>2.3235807000000001E-2</v>
      </c>
      <c r="E14" s="47"/>
      <c r="F14" s="48"/>
      <c r="H14" s="46"/>
      <c r="I14" s="47">
        <v>7.9500509999999996E-2</v>
      </c>
      <c r="J14" s="47"/>
      <c r="K14" s="48"/>
      <c r="M14" s="46"/>
      <c r="N14" s="47">
        <v>0.16020395600000001</v>
      </c>
      <c r="O14" s="47"/>
      <c r="P14" s="48"/>
      <c r="R14" s="46"/>
      <c r="S14" s="47">
        <v>7.9802499999999995E-3</v>
      </c>
      <c r="T14" s="47"/>
      <c r="U14" s="48"/>
      <c r="W14" s="46"/>
      <c r="X14" s="47">
        <v>3.8801109999999999E-3</v>
      </c>
      <c r="Y14" s="47"/>
      <c r="Z14" s="48"/>
    </row>
    <row r="15" spans="1:26">
      <c r="B15" s="4" t="s">
        <v>87</v>
      </c>
      <c r="C15" s="49">
        <f>AVERAGE(C7:C14)</f>
        <v>2.8117489285714288E-2</v>
      </c>
      <c r="D15" s="50">
        <f>AVERAGE(D7:D14)</f>
        <v>2.3217013124999998E-2</v>
      </c>
      <c r="E15" s="50">
        <f>AVERAGE(E7:E14)</f>
        <v>2.2533445499999999E-2</v>
      </c>
      <c r="F15" s="51">
        <f>AVERAGE(F7:F14)</f>
        <v>6.3251373E-2</v>
      </c>
      <c r="G15" s="4" t="s">
        <v>87</v>
      </c>
      <c r="H15" s="49">
        <f>AVERAGE(H7:H14)</f>
        <v>7.0855274285714281E-2</v>
      </c>
      <c r="I15" s="50">
        <f>AVERAGE(I7:I14)</f>
        <v>6.7578467500000003E-2</v>
      </c>
      <c r="J15" s="50">
        <f>AVERAGE(J7:J14)</f>
        <v>7.6361218333333328E-2</v>
      </c>
      <c r="K15" s="51">
        <f>AVERAGE(K7:K14)</f>
        <v>0.10413177799999999</v>
      </c>
      <c r="L15" s="4" t="s">
        <v>87</v>
      </c>
      <c r="M15" s="49">
        <f>AVERAGE(M7:M14)</f>
        <v>9.4525610428571424E-2</v>
      </c>
      <c r="N15" s="50">
        <f>AVERAGE(N7:N14)</f>
        <v>0.10888697</v>
      </c>
      <c r="O15" s="50">
        <f>AVERAGE(O7:O14)</f>
        <v>0.12324078733333334</v>
      </c>
      <c r="P15" s="51">
        <f>AVERAGE(P7:P14)</f>
        <v>0.11183024320000001</v>
      </c>
      <c r="Q15" s="4" t="s">
        <v>87</v>
      </c>
      <c r="R15" s="49">
        <f>AVERAGE(R7:R14)</f>
        <v>4.1490271428571432E-3</v>
      </c>
      <c r="S15" s="50">
        <f>AVERAGE(S7:S14)</f>
        <v>4.8634699999999999E-3</v>
      </c>
      <c r="T15" s="50">
        <f>AVERAGE(T7:T14)</f>
        <v>4.9069783333333334E-3</v>
      </c>
      <c r="U15" s="51">
        <f>AVERAGE(U7:U14)</f>
        <v>2.7407300000000002E-3</v>
      </c>
      <c r="V15" s="4" t="s">
        <v>87</v>
      </c>
      <c r="W15" s="49">
        <f>AVERAGE(W7:W14)</f>
        <v>4.2903025714285713E-3</v>
      </c>
      <c r="X15" s="50">
        <f>AVERAGE(X7:X14)</f>
        <v>4.2893588750000005E-3</v>
      </c>
      <c r="Y15" s="50">
        <f>AVERAGE(Y7:Y14)</f>
        <v>3.6917704999999998E-3</v>
      </c>
      <c r="Z15" s="51">
        <f>AVERAGE(Z7:Z14)</f>
        <v>3.6489448000000002E-3</v>
      </c>
    </row>
    <row r="16" spans="1:26">
      <c r="B16" s="11" t="s">
        <v>6</v>
      </c>
      <c r="C16" s="52">
        <f>STDEV(C7:C14)/SQRT(7)</f>
        <v>2.2107134378764252E-3</v>
      </c>
      <c r="D16" s="53">
        <f>STDEV(D7:D14)/SQRT(8)</f>
        <v>7.9854220587695726E-4</v>
      </c>
      <c r="E16" s="53">
        <f>STDEV(E7:E14)/SQRT(6)</f>
        <v>1.2164762751280646E-3</v>
      </c>
      <c r="F16" s="54">
        <f>STDEV(F7:F14)/SQRT(5)</f>
        <v>5.4641086261449073E-3</v>
      </c>
      <c r="G16" s="11" t="s">
        <v>6</v>
      </c>
      <c r="H16" s="52">
        <f>STDEV(H7:H14)/SQRT(7)</f>
        <v>4.2998720322336313E-3</v>
      </c>
      <c r="I16" s="53">
        <f>STDEV(I7:I14)/SQRT(8)</f>
        <v>2.6663262947276816E-3</v>
      </c>
      <c r="J16" s="53">
        <f>STDEV(J7:J14)/SQRT(6)</f>
        <v>3.8861841222330327E-3</v>
      </c>
      <c r="K16" s="54">
        <f>STDEV(K7:K14)/SQRT(5)</f>
        <v>1.4151821636228473E-2</v>
      </c>
      <c r="L16" s="11" t="s">
        <v>6</v>
      </c>
      <c r="M16" s="52">
        <f>STDEV(M7:M14)/SQRT(7)</f>
        <v>1.3843425146456595E-2</v>
      </c>
      <c r="N16" s="53">
        <f>STDEV(N7:N14)/SQRT(8)</f>
        <v>1.0231692094082702E-2</v>
      </c>
      <c r="O16" s="53">
        <f>STDEV(O7:O14)/SQRT(6)</f>
        <v>1.3846200378982303E-2</v>
      </c>
      <c r="P16" s="54">
        <f>STDEV(P7:P14)/SQRT(5)</f>
        <v>5.3025312443726281E-3</v>
      </c>
      <c r="Q16" s="11" t="s">
        <v>6</v>
      </c>
      <c r="R16" s="52">
        <f>STDEV(R7:R14)/SQRT(7)</f>
        <v>7.1072677710822137E-4</v>
      </c>
      <c r="S16" s="53">
        <f>STDEV(S7:S14)/SQRT(8)</f>
        <v>5.977265390777433E-4</v>
      </c>
      <c r="T16" s="53">
        <f>STDEV(T7:T14)/SQRT(6)</f>
        <v>5.0016125983804241E-4</v>
      </c>
      <c r="U16" s="54">
        <f>STDEV(U7:U14)/SQRT(5)</f>
        <v>1.5064388275001409E-4</v>
      </c>
      <c r="V16" s="11" t="s">
        <v>6</v>
      </c>
      <c r="W16" s="52">
        <f>STDEV(W7:W14)/SQRT(7)</f>
        <v>3.9687679858357253E-4</v>
      </c>
      <c r="X16" s="53">
        <f>STDEV(X7:X14)/SQRT(8)</f>
        <v>2.5993743120065294E-4</v>
      </c>
      <c r="Y16" s="53">
        <f>STDEV(Y7:Y14)/SQRT(6)</f>
        <v>2.9988669332874703E-4</v>
      </c>
      <c r="Z16" s="54">
        <f>STDEV(Z7:Z14)/SQRT(5)</f>
        <v>4.1895209864212398E-4</v>
      </c>
    </row>
    <row r="17" spans="2:26" ht="17" thickBot="1">
      <c r="B17" s="9" t="s">
        <v>7</v>
      </c>
      <c r="C17" s="7">
        <v>7</v>
      </c>
      <c r="D17" s="55">
        <v>8</v>
      </c>
      <c r="E17" s="17">
        <v>6</v>
      </c>
      <c r="F17" s="8">
        <v>5</v>
      </c>
      <c r="G17" s="9" t="s">
        <v>7</v>
      </c>
      <c r="H17" s="7">
        <v>7</v>
      </c>
      <c r="I17" s="55">
        <v>8</v>
      </c>
      <c r="J17" s="17">
        <v>6</v>
      </c>
      <c r="K17" s="8">
        <v>5</v>
      </c>
      <c r="L17" s="9" t="s">
        <v>7</v>
      </c>
      <c r="M17" s="7">
        <v>7</v>
      </c>
      <c r="N17" s="55">
        <v>8</v>
      </c>
      <c r="O17" s="17">
        <v>6</v>
      </c>
      <c r="P17" s="8">
        <v>5</v>
      </c>
      <c r="Q17" s="9" t="s">
        <v>7</v>
      </c>
      <c r="R17" s="7">
        <v>7</v>
      </c>
      <c r="S17" s="55">
        <v>8</v>
      </c>
      <c r="T17" s="17">
        <v>6</v>
      </c>
      <c r="U17" s="8">
        <v>5</v>
      </c>
      <c r="V17" s="9" t="s">
        <v>7</v>
      </c>
      <c r="W17" s="7">
        <v>7</v>
      </c>
      <c r="X17" s="55">
        <v>8</v>
      </c>
      <c r="Y17" s="17">
        <v>6</v>
      </c>
      <c r="Z17" s="8">
        <v>5</v>
      </c>
    </row>
    <row r="19" spans="2:26" ht="17" thickBot="1"/>
    <row r="20" spans="2:26">
      <c r="C20" s="2" t="s">
        <v>88</v>
      </c>
      <c r="D20" s="5"/>
      <c r="E20" s="5"/>
      <c r="F20" s="3"/>
      <c r="H20" s="2" t="s">
        <v>89</v>
      </c>
      <c r="I20" s="5"/>
      <c r="J20" s="5"/>
      <c r="K20" s="3"/>
      <c r="M20" s="2" t="s">
        <v>90</v>
      </c>
      <c r="N20" s="5"/>
      <c r="O20" s="5"/>
      <c r="P20" s="3"/>
      <c r="R20" s="2" t="s">
        <v>91</v>
      </c>
      <c r="S20" s="5"/>
      <c r="T20" s="5"/>
      <c r="U20" s="3"/>
      <c r="W20" s="2" t="s">
        <v>92</v>
      </c>
      <c r="X20" s="5"/>
      <c r="Y20" s="5"/>
      <c r="Z20" s="3"/>
    </row>
    <row r="21" spans="2:26">
      <c r="C21" s="6"/>
      <c r="D21" s="31"/>
      <c r="E21" s="31"/>
      <c r="F21" s="10"/>
      <c r="H21" s="6"/>
      <c r="I21" s="31"/>
      <c r="J21" s="31"/>
      <c r="K21" s="10"/>
      <c r="M21" s="6"/>
      <c r="N21" s="31"/>
      <c r="O21" s="31"/>
      <c r="P21" s="10"/>
      <c r="R21" s="6"/>
      <c r="S21" s="31"/>
      <c r="T21" s="31"/>
      <c r="U21" s="10"/>
      <c r="W21" s="6"/>
      <c r="X21" s="31"/>
      <c r="Y21" s="31"/>
      <c r="Z21" s="10"/>
    </row>
    <row r="22" spans="2:26">
      <c r="C22" s="24" t="s">
        <v>11</v>
      </c>
      <c r="D22" s="41" t="s">
        <v>20</v>
      </c>
      <c r="E22" s="41" t="s">
        <v>21</v>
      </c>
      <c r="F22" s="42" t="s">
        <v>22</v>
      </c>
      <c r="H22" s="24" t="s">
        <v>11</v>
      </c>
      <c r="I22" s="41" t="s">
        <v>20</v>
      </c>
      <c r="J22" s="41" t="s">
        <v>21</v>
      </c>
      <c r="K22" s="42" t="s">
        <v>22</v>
      </c>
      <c r="M22" s="24" t="s">
        <v>11</v>
      </c>
      <c r="N22" s="41" t="s">
        <v>20</v>
      </c>
      <c r="O22" s="41" t="s">
        <v>21</v>
      </c>
      <c r="P22" s="42" t="s">
        <v>22</v>
      </c>
      <c r="R22" s="24" t="s">
        <v>11</v>
      </c>
      <c r="S22" s="41" t="s">
        <v>20</v>
      </c>
      <c r="T22" s="41" t="s">
        <v>21</v>
      </c>
      <c r="U22" s="42" t="s">
        <v>22</v>
      </c>
      <c r="W22" s="24" t="s">
        <v>11</v>
      </c>
      <c r="X22" s="41" t="s">
        <v>20</v>
      </c>
      <c r="Y22" s="41" t="s">
        <v>21</v>
      </c>
      <c r="Z22" s="42" t="s">
        <v>22</v>
      </c>
    </row>
    <row r="23" spans="2:26">
      <c r="C23" s="43">
        <v>8.4685999999999995E-4</v>
      </c>
      <c r="D23" s="44">
        <v>8.8803999999999999E-4</v>
      </c>
      <c r="E23" s="44">
        <v>8.3080999999999997E-4</v>
      </c>
      <c r="F23" s="45">
        <v>5.1586000000000002E-3</v>
      </c>
      <c r="H23" s="43">
        <v>1.13936E-4</v>
      </c>
      <c r="I23" s="44">
        <v>7.6317599999999996E-5</v>
      </c>
      <c r="J23" s="44">
        <v>1.30443E-4</v>
      </c>
      <c r="K23" s="45">
        <v>1.1838E-4</v>
      </c>
      <c r="M23" s="43">
        <v>0.16491500000000001</v>
      </c>
      <c r="N23" s="44">
        <v>0.21154500000000001</v>
      </c>
      <c r="O23" s="44">
        <v>0.139624</v>
      </c>
      <c r="P23" s="45">
        <v>9.0451000000000004E-2</v>
      </c>
      <c r="R23" s="43">
        <v>1.6427719999999999</v>
      </c>
      <c r="S23" s="44">
        <v>0.46955400000000003</v>
      </c>
      <c r="T23" s="44">
        <v>0.52963400000000005</v>
      </c>
      <c r="U23" s="45">
        <v>0.39355499999999999</v>
      </c>
      <c r="W23" s="43">
        <v>1.5532798999999999</v>
      </c>
      <c r="X23" s="44">
        <v>0.64251250000000004</v>
      </c>
      <c r="Y23" s="44">
        <v>0.89045870000000005</v>
      </c>
      <c r="Z23" s="45">
        <v>0.4347086</v>
      </c>
    </row>
    <row r="24" spans="2:26">
      <c r="C24" s="43">
        <v>4.9054999999999997E-4</v>
      </c>
      <c r="D24" s="44">
        <v>5.7233000000000002E-4</v>
      </c>
      <c r="E24" s="44">
        <v>1.2692300000000001E-3</v>
      </c>
      <c r="F24" s="45">
        <v>3.0110599999999999E-3</v>
      </c>
      <c r="H24" s="43">
        <v>8.2488200000000001E-5</v>
      </c>
      <c r="I24" s="44">
        <v>1.8790500000000001E-4</v>
      </c>
      <c r="J24" s="44">
        <v>1.0734399999999999E-4</v>
      </c>
      <c r="K24" s="45">
        <v>9.5264800000000003E-5</v>
      </c>
      <c r="M24" s="43">
        <v>0.148643</v>
      </c>
      <c r="N24" s="44">
        <v>0.15895699999999999</v>
      </c>
      <c r="O24" s="44">
        <v>0.14612600000000001</v>
      </c>
      <c r="P24" s="45">
        <v>8.3549999999999999E-2</v>
      </c>
      <c r="R24" s="43">
        <v>0.61952399999999996</v>
      </c>
      <c r="S24" s="44">
        <v>0.78642400000000001</v>
      </c>
      <c r="T24" s="44">
        <v>0.51827699999999999</v>
      </c>
      <c r="U24" s="45">
        <v>0.27077800000000002</v>
      </c>
      <c r="W24" s="43">
        <v>0.82665429999999995</v>
      </c>
      <c r="X24" s="44">
        <v>0.54413549999999999</v>
      </c>
      <c r="Y24" s="44">
        <v>0.59858120000000004</v>
      </c>
      <c r="Z24" s="45">
        <v>0.53988689999999995</v>
      </c>
    </row>
    <row r="25" spans="2:26">
      <c r="C25" s="43">
        <v>7.1261999999999996E-4</v>
      </c>
      <c r="D25" s="44">
        <v>6.3632000000000001E-4</v>
      </c>
      <c r="E25" s="44">
        <v>6.5149999999999995E-4</v>
      </c>
      <c r="F25" s="45">
        <v>2.6014900000000001E-3</v>
      </c>
      <c r="H25" s="43">
        <v>5.9803999999999999E-5</v>
      </c>
      <c r="I25" s="44">
        <v>1.4060099999999999E-4</v>
      </c>
      <c r="J25" s="44">
        <v>1.5252399999999999E-4</v>
      </c>
      <c r="K25" s="45">
        <v>7.6362500000000006E-5</v>
      </c>
      <c r="M25" s="43">
        <v>0.16727700000000001</v>
      </c>
      <c r="N25" s="44">
        <v>0.14916499999999999</v>
      </c>
      <c r="O25" s="44">
        <v>0.13719700000000001</v>
      </c>
      <c r="P25" s="45">
        <v>0.103587</v>
      </c>
      <c r="R25" s="43">
        <v>0.50033300000000003</v>
      </c>
      <c r="S25" s="44">
        <v>0.58838000000000001</v>
      </c>
      <c r="T25" s="44">
        <v>0.54907700000000004</v>
      </c>
      <c r="U25" s="45">
        <v>0.39308300000000002</v>
      </c>
      <c r="W25" s="43">
        <v>0.67230020000000001</v>
      </c>
      <c r="X25" s="44">
        <v>0.43563459999999998</v>
      </c>
      <c r="Y25" s="44">
        <v>0.50341829999999999</v>
      </c>
      <c r="Z25" s="45">
        <v>0.47760930000000001</v>
      </c>
    </row>
    <row r="26" spans="2:26">
      <c r="C26" s="43">
        <v>4.9983000000000004E-4</v>
      </c>
      <c r="D26" s="44">
        <v>4.3489000000000001E-4</v>
      </c>
      <c r="E26" s="44">
        <v>6.4347999999999999E-4</v>
      </c>
      <c r="F26" s="45">
        <v>2.3052400000000001E-3</v>
      </c>
      <c r="H26" s="43">
        <v>6.5535800000000004E-5</v>
      </c>
      <c r="I26" s="44">
        <v>6.9131699999999994E-5</v>
      </c>
      <c r="J26" s="44">
        <v>8.9883000000000007E-5</v>
      </c>
      <c r="K26" s="45">
        <v>8.2926399999999999E-5</v>
      </c>
      <c r="M26" s="43">
        <v>0.20852599999999999</v>
      </c>
      <c r="N26" s="44">
        <v>0.14041999999999999</v>
      </c>
      <c r="O26" s="44">
        <v>0.128159</v>
      </c>
      <c r="P26" s="45">
        <v>7.7206999999999998E-2</v>
      </c>
      <c r="R26" s="43">
        <v>0.61741999999999997</v>
      </c>
      <c r="S26" s="44">
        <v>0.50653899999999996</v>
      </c>
      <c r="T26" s="44">
        <v>0.41459499999999999</v>
      </c>
      <c r="U26" s="45">
        <v>0.27673700000000001</v>
      </c>
      <c r="W26" s="43">
        <v>0.75956219999999997</v>
      </c>
      <c r="X26" s="44">
        <v>0.6201856</v>
      </c>
      <c r="Y26" s="44">
        <v>0.353024</v>
      </c>
      <c r="Z26" s="45">
        <v>0.55582969999999998</v>
      </c>
    </row>
    <row r="27" spans="2:26">
      <c r="C27" s="43">
        <v>6.5676999999999999E-4</v>
      </c>
      <c r="D27" s="44">
        <v>5.6044999999999999E-4</v>
      </c>
      <c r="E27" s="44">
        <v>4.4567000000000001E-4</v>
      </c>
      <c r="F27" s="45">
        <v>2.16454E-3</v>
      </c>
      <c r="H27" s="43">
        <v>6.6659899999999995E-5</v>
      </c>
      <c r="I27" s="44">
        <v>6.56392E-5</v>
      </c>
      <c r="J27" s="44">
        <v>6.2990799999999993E-5</v>
      </c>
      <c r="K27" s="45">
        <v>1.0408699999999999E-4</v>
      </c>
      <c r="M27" s="43">
        <v>0.15790299999999999</v>
      </c>
      <c r="N27" s="44">
        <v>0.13417699999999999</v>
      </c>
      <c r="O27" s="44">
        <v>0.15221899999999999</v>
      </c>
      <c r="P27" s="45">
        <v>9.1615000000000002E-2</v>
      </c>
      <c r="R27" s="43">
        <v>0.471827</v>
      </c>
      <c r="S27" s="44">
        <v>0.37865100000000002</v>
      </c>
      <c r="T27" s="44">
        <v>0.320546</v>
      </c>
      <c r="U27" s="45">
        <v>0.33682699999999999</v>
      </c>
      <c r="W27" s="43">
        <v>0.50346250000000003</v>
      </c>
      <c r="X27" s="44">
        <v>0.34080529999999998</v>
      </c>
      <c r="Y27" s="44">
        <v>0.2823947</v>
      </c>
      <c r="Z27" s="45">
        <v>0.59586499999999998</v>
      </c>
    </row>
    <row r="28" spans="2:26">
      <c r="C28" s="43">
        <v>6.8238000000000001E-4</v>
      </c>
      <c r="D28" s="44">
        <v>6.9835999999999997E-4</v>
      </c>
      <c r="E28" s="44">
        <v>6.4400999999999998E-4</v>
      </c>
      <c r="F28" s="45"/>
      <c r="H28" s="43">
        <v>6.0851199999999998E-5</v>
      </c>
      <c r="I28" s="44">
        <v>1.6165900000000001E-4</v>
      </c>
      <c r="J28" s="44">
        <v>9.1068299999999997E-5</v>
      </c>
      <c r="K28" s="45"/>
      <c r="M28" s="43">
        <v>0.23853099999999999</v>
      </c>
      <c r="N28" s="44">
        <v>0.23452600000000001</v>
      </c>
      <c r="O28" s="44">
        <v>0.12579199999999999</v>
      </c>
      <c r="P28" s="45"/>
      <c r="R28" s="43">
        <v>0.56472699999999998</v>
      </c>
      <c r="S28" s="44">
        <v>0.54262100000000002</v>
      </c>
      <c r="T28" s="44">
        <v>0.51747299999999996</v>
      </c>
      <c r="U28" s="45"/>
      <c r="W28" s="43">
        <v>0.55753050000000004</v>
      </c>
      <c r="X28" s="44">
        <v>0.58053730000000003</v>
      </c>
      <c r="Y28" s="44">
        <v>0.37121720000000002</v>
      </c>
      <c r="Z28" s="45"/>
    </row>
    <row r="29" spans="2:26">
      <c r="C29" s="43">
        <v>5.2116E-4</v>
      </c>
      <c r="D29" s="44">
        <v>1.1040900000000001E-3</v>
      </c>
      <c r="E29" s="44"/>
      <c r="F29" s="45"/>
      <c r="H29" s="43">
        <v>5.3282699999999997E-5</v>
      </c>
      <c r="I29" s="44">
        <v>7.42366E-5</v>
      </c>
      <c r="J29" s="44"/>
      <c r="K29" s="45"/>
      <c r="M29" s="43">
        <v>0.25283499999999998</v>
      </c>
      <c r="N29" s="44">
        <v>0.18128</v>
      </c>
      <c r="O29" s="44"/>
      <c r="P29" s="45"/>
      <c r="R29" s="43">
        <v>0.41335899999999998</v>
      </c>
      <c r="S29" s="44">
        <v>0.53694600000000003</v>
      </c>
      <c r="T29" s="44"/>
      <c r="U29" s="45"/>
      <c r="W29" s="43">
        <v>0.30022110000000002</v>
      </c>
      <c r="X29" s="44">
        <v>0.85292319999999999</v>
      </c>
      <c r="Y29" s="44"/>
      <c r="Z29" s="45"/>
    </row>
    <row r="30" spans="2:26" ht="17" thickBot="1">
      <c r="C30" s="46"/>
      <c r="D30" s="47">
        <v>7.3804999999999997E-4</v>
      </c>
      <c r="E30" s="47"/>
      <c r="F30" s="48"/>
      <c r="H30" s="46"/>
      <c r="I30" s="47">
        <v>7.4241399999999997E-5</v>
      </c>
      <c r="J30" s="47"/>
      <c r="K30" s="48"/>
      <c r="M30" s="46"/>
      <c r="N30" s="47">
        <v>0.20486399999999999</v>
      </c>
      <c r="O30" s="47"/>
      <c r="P30" s="48"/>
      <c r="R30" s="46"/>
      <c r="S30" s="47">
        <v>0.49394100000000002</v>
      </c>
      <c r="T30" s="47"/>
      <c r="U30" s="48"/>
      <c r="W30" s="46"/>
      <c r="X30" s="47">
        <v>0.35536479999999998</v>
      </c>
      <c r="Y30" s="47"/>
      <c r="Z30" s="48"/>
    </row>
    <row r="31" spans="2:26">
      <c r="B31" s="4" t="s">
        <v>87</v>
      </c>
      <c r="C31" s="49">
        <f>AVERAGE(C23:C30)</f>
        <v>6.3002428571428564E-4</v>
      </c>
      <c r="D31" s="50">
        <f>AVERAGE(D23:D30)</f>
        <v>7.0406624999999991E-4</v>
      </c>
      <c r="E31" s="50">
        <f>AVERAGE(E23:E30)</f>
        <v>7.4745000000000009E-4</v>
      </c>
      <c r="F31" s="51">
        <f>AVERAGE(F23:F30)</f>
        <v>3.048186E-3</v>
      </c>
      <c r="G31" s="4" t="s">
        <v>87</v>
      </c>
      <c r="H31" s="49">
        <f>AVERAGE(H23:H30)</f>
        <v>7.1793971428571422E-5</v>
      </c>
      <c r="I31" s="50">
        <f>AVERAGE(I23:I30)</f>
        <v>1.0621643749999999E-4</v>
      </c>
      <c r="J31" s="50">
        <f>AVERAGE(J23:J30)</f>
        <v>1.0570885E-4</v>
      </c>
      <c r="K31" s="51">
        <f>AVERAGE(K23:K30)</f>
        <v>9.5404140000000006E-5</v>
      </c>
      <c r="L31" s="4" t="s">
        <v>87</v>
      </c>
      <c r="M31" s="49">
        <f>AVERAGE(M23:M30)</f>
        <v>0.19123285714285715</v>
      </c>
      <c r="N31" s="50">
        <f>AVERAGE(N23:N30)</f>
        <v>0.17686674999999999</v>
      </c>
      <c r="O31" s="50">
        <f>AVERAGE(O23:O30)</f>
        <v>0.13818616666666667</v>
      </c>
      <c r="P31" s="51">
        <f>AVERAGE(P23:P30)</f>
        <v>8.9282E-2</v>
      </c>
      <c r="Q31" s="4" t="s">
        <v>87</v>
      </c>
      <c r="R31" s="49">
        <f>AVERAGE(R23:R30)</f>
        <v>0.68999457142857146</v>
      </c>
      <c r="S31" s="50">
        <f>AVERAGE(S23:S30)</f>
        <v>0.53788200000000008</v>
      </c>
      <c r="T31" s="50">
        <f>AVERAGE(T23:T30)</f>
        <v>0.47493366666666664</v>
      </c>
      <c r="U31" s="51">
        <f>AVERAGE(U23:U30)</f>
        <v>0.33419600000000005</v>
      </c>
      <c r="V31" s="4" t="s">
        <v>87</v>
      </c>
      <c r="W31" s="49">
        <f>AVERAGE(W23:W30)</f>
        <v>0.73900152857142865</v>
      </c>
      <c r="X31" s="50">
        <f>AVERAGE(X23:X30)</f>
        <v>0.54651234999999998</v>
      </c>
      <c r="Y31" s="50">
        <f>AVERAGE(Y23:Y30)</f>
        <v>0.49984901666666676</v>
      </c>
      <c r="Z31" s="51">
        <f>AVERAGE(Z23:Z30)</f>
        <v>0.52077989999999996</v>
      </c>
    </row>
    <row r="32" spans="2:26">
      <c r="B32" s="11" t="s">
        <v>6</v>
      </c>
      <c r="C32" s="52">
        <f>STDEV(C23:C30)/SQRT(7)</f>
        <v>5.0131088674600701E-5</v>
      </c>
      <c r="D32" s="53">
        <f>STDEV(D23:D30)/SQRT(8)</f>
        <v>7.441177333252496E-5</v>
      </c>
      <c r="E32" s="53">
        <f>STDEV(E23:E30)/SQRT(6)</f>
        <v>1.1561292076003734E-4</v>
      </c>
      <c r="F32" s="54">
        <f>STDEV(F23:F30)/SQRT(5)</f>
        <v>5.4715454489202581E-4</v>
      </c>
      <c r="G32" s="11" t="s">
        <v>6</v>
      </c>
      <c r="H32" s="52">
        <f>STDEV(H23:H30)/SQRT(7)</f>
        <v>7.8102669413777545E-6</v>
      </c>
      <c r="I32" s="53">
        <f>STDEV(I23:I30)/SQRT(8)</f>
        <v>1.7366861192614775E-5</v>
      </c>
      <c r="J32" s="53">
        <f>STDEV(J23:J30)/SQRT(6)</f>
        <v>1.3032964857870983E-5</v>
      </c>
      <c r="K32" s="54">
        <f>STDEV(K23:K30)/SQRT(5)</f>
        <v>7.4885902062804857E-6</v>
      </c>
      <c r="L32" s="11" t="s">
        <v>6</v>
      </c>
      <c r="M32" s="52">
        <f>STDEV(M23:M30)/SQRT(7)</f>
        <v>1.5828153877292965E-2</v>
      </c>
      <c r="N32" s="53">
        <f>STDEV(N23:N30)/SQRT(8)</f>
        <v>1.3072202893585731E-2</v>
      </c>
      <c r="O32" s="53">
        <f>STDEV(O23:O30)/SQRT(6)</f>
        <v>4.1519739033915488E-3</v>
      </c>
      <c r="P32" s="54">
        <f>STDEV(P23:P30)/SQRT(5)</f>
        <v>4.4164687477667042E-3</v>
      </c>
      <c r="Q32" s="11" t="s">
        <v>6</v>
      </c>
      <c r="R32" s="52">
        <f>STDEV(R23:R30)/SQRT(7)</f>
        <v>0.16137842268744731</v>
      </c>
      <c r="S32" s="53">
        <f>STDEV(S23:S30)/SQRT(8)</f>
        <v>4.1679673458927681E-2</v>
      </c>
      <c r="T32" s="53">
        <f>STDEV(T23:T30)/SQRT(6)</f>
        <v>3.6356524441212131E-2</v>
      </c>
      <c r="U32" s="54">
        <f>STDEV(U23:U30)/SQRT(5)</f>
        <v>2.6759550833300543E-2</v>
      </c>
      <c r="V32" s="11" t="s">
        <v>6</v>
      </c>
      <c r="W32" s="52">
        <f>STDEV(W23:W30)/SQRT(7)</f>
        <v>0.15091330810441289</v>
      </c>
      <c r="X32" s="53">
        <f>STDEV(X23:X30)/SQRT(8)</f>
        <v>5.9887004304758934E-2</v>
      </c>
      <c r="Y32" s="53">
        <f>STDEV(Y23:Y30)/SQRT(6)</f>
        <v>9.0871120850383125E-2</v>
      </c>
      <c r="Z32" s="54">
        <f>STDEV(Z23:Z30)/SQRT(5)</f>
        <v>2.872569194910746E-2</v>
      </c>
    </row>
    <row r="33" spans="2:26" ht="17" thickBot="1">
      <c r="B33" s="9" t="s">
        <v>7</v>
      </c>
      <c r="C33" s="7">
        <v>7</v>
      </c>
      <c r="D33" s="55">
        <v>8</v>
      </c>
      <c r="E33" s="17">
        <v>6</v>
      </c>
      <c r="F33" s="8">
        <v>5</v>
      </c>
      <c r="G33" s="9" t="s">
        <v>7</v>
      </c>
      <c r="H33" s="7">
        <v>7</v>
      </c>
      <c r="I33" s="55">
        <v>8</v>
      </c>
      <c r="J33" s="17">
        <v>6</v>
      </c>
      <c r="K33" s="8">
        <v>5</v>
      </c>
      <c r="L33" s="9" t="s">
        <v>7</v>
      </c>
      <c r="M33" s="7">
        <v>7</v>
      </c>
      <c r="N33" s="55">
        <v>8</v>
      </c>
      <c r="O33" s="17">
        <v>6</v>
      </c>
      <c r="P33" s="8">
        <v>5</v>
      </c>
      <c r="Q33" s="9" t="s">
        <v>7</v>
      </c>
      <c r="R33" s="7">
        <v>7</v>
      </c>
      <c r="S33" s="55">
        <v>8</v>
      </c>
      <c r="T33" s="17">
        <v>6</v>
      </c>
      <c r="U33" s="8">
        <v>5</v>
      </c>
      <c r="V33" s="9" t="s">
        <v>7</v>
      </c>
      <c r="W33" s="7">
        <v>7</v>
      </c>
      <c r="X33" s="55">
        <v>8</v>
      </c>
      <c r="Y33" s="17">
        <v>6</v>
      </c>
      <c r="Z33" s="8">
        <v>5</v>
      </c>
    </row>
    <row r="35" spans="2:26">
      <c r="B35" s="39" t="s">
        <v>46</v>
      </c>
    </row>
    <row r="37" spans="2:26">
      <c r="C37" s="39" t="s">
        <v>93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2:26" ht="17" thickBot="1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2:26" ht="17" thickBot="1">
      <c r="C39" s="57" t="s">
        <v>94</v>
      </c>
      <c r="D39" s="58"/>
      <c r="E39" s="58"/>
      <c r="F39" s="58"/>
      <c r="G39" s="59" t="s">
        <v>88</v>
      </c>
      <c r="H39" s="60" t="s">
        <v>85</v>
      </c>
      <c r="I39" s="59" t="s">
        <v>84</v>
      </c>
      <c r="J39" s="61" t="s">
        <v>90</v>
      </c>
      <c r="K39" s="62" t="s">
        <v>82</v>
      </c>
      <c r="L39" s="63" t="s">
        <v>92</v>
      </c>
      <c r="O39" s="56"/>
      <c r="P39" s="56"/>
      <c r="Q39" s="56"/>
    </row>
    <row r="40" spans="2:26">
      <c r="C40" s="1" t="s">
        <v>95</v>
      </c>
      <c r="D40" s="5" t="s">
        <v>11</v>
      </c>
      <c r="E40" s="5" t="s">
        <v>96</v>
      </c>
      <c r="F40" s="5"/>
      <c r="G40" s="64">
        <v>1</v>
      </c>
      <c r="H40" s="64">
        <v>1</v>
      </c>
      <c r="I40" s="64">
        <v>0.91088037096704288</v>
      </c>
      <c r="J40" s="65">
        <v>3.5945271566068526E-2</v>
      </c>
      <c r="K40" s="66">
        <v>0.63581435934528707</v>
      </c>
      <c r="L40" s="67">
        <v>1</v>
      </c>
      <c r="O40" s="68"/>
      <c r="P40" s="69"/>
      <c r="Q40" s="56"/>
    </row>
    <row r="41" spans="2:26">
      <c r="C41" s="6"/>
      <c r="D41" s="31" t="s">
        <v>11</v>
      </c>
      <c r="E41" s="31" t="s">
        <v>97</v>
      </c>
      <c r="F41" s="31"/>
      <c r="G41" s="70">
        <v>1</v>
      </c>
      <c r="H41" s="70">
        <v>1</v>
      </c>
      <c r="I41" s="70">
        <v>1</v>
      </c>
      <c r="J41" s="53">
        <v>1</v>
      </c>
      <c r="K41" s="71">
        <v>0.41970785067618122</v>
      </c>
      <c r="L41" s="72">
        <v>1</v>
      </c>
      <c r="O41" s="71"/>
      <c r="P41" s="71"/>
      <c r="Q41" s="56"/>
    </row>
    <row r="42" spans="2:26">
      <c r="C42" s="6"/>
      <c r="D42" s="31" t="s">
        <v>11</v>
      </c>
      <c r="E42" s="31" t="s">
        <v>98</v>
      </c>
      <c r="F42" s="31"/>
      <c r="G42" s="73">
        <v>1.1864614747190549E-5</v>
      </c>
      <c r="H42" s="71">
        <v>0.76912775043492676</v>
      </c>
      <c r="I42" s="70">
        <v>1</v>
      </c>
      <c r="J42" s="74">
        <v>1.6766974781424047E-4</v>
      </c>
      <c r="K42" s="73">
        <v>3.7655459636065072E-4</v>
      </c>
      <c r="L42" s="72">
        <v>1</v>
      </c>
      <c r="O42" s="71"/>
      <c r="P42" s="71"/>
      <c r="Q42" s="56"/>
    </row>
    <row r="43" spans="2:26">
      <c r="C43" s="6"/>
      <c r="D43" s="31" t="s">
        <v>97</v>
      </c>
      <c r="E43" s="31" t="s">
        <v>96</v>
      </c>
      <c r="F43" s="31"/>
      <c r="G43" s="70">
        <v>1</v>
      </c>
      <c r="H43" s="71">
        <v>1</v>
      </c>
      <c r="I43" s="70">
        <v>1</v>
      </c>
      <c r="J43" s="53">
        <v>0.13074856389737008</v>
      </c>
      <c r="K43" s="71">
        <v>1</v>
      </c>
      <c r="L43" s="72">
        <v>1</v>
      </c>
      <c r="O43" s="71"/>
      <c r="P43" s="71"/>
      <c r="Q43" s="56"/>
    </row>
    <row r="44" spans="2:26">
      <c r="C44" s="6"/>
      <c r="D44" s="31" t="s">
        <v>96</v>
      </c>
      <c r="E44" s="31" t="s">
        <v>98</v>
      </c>
      <c r="F44" s="31"/>
      <c r="G44" s="73">
        <v>2.0992398350680534E-4</v>
      </c>
      <c r="H44" s="73">
        <v>3.7034623936635768E-3</v>
      </c>
      <c r="I44" s="70">
        <v>1</v>
      </c>
      <c r="J44" s="74">
        <v>9.9658864334368482E-4</v>
      </c>
      <c r="K44" s="73">
        <v>5.5592518429321545E-6</v>
      </c>
      <c r="L44" s="72">
        <v>1</v>
      </c>
      <c r="O44" s="71"/>
      <c r="P44" s="71"/>
      <c r="Q44" s="56"/>
    </row>
    <row r="45" spans="2:26" ht="17" thickBot="1">
      <c r="C45" s="7"/>
      <c r="D45" s="17" t="s">
        <v>97</v>
      </c>
      <c r="E45" s="17" t="s">
        <v>98</v>
      </c>
      <c r="F45" s="17"/>
      <c r="G45" s="75">
        <v>2.8882881286824274E-5</v>
      </c>
      <c r="H45" s="75">
        <v>4.90641265020395E-2</v>
      </c>
      <c r="I45" s="76">
        <v>1</v>
      </c>
      <c r="J45" s="77">
        <v>1.8602113878578552E-4</v>
      </c>
      <c r="K45" s="75">
        <v>5.1708108873645608E-7</v>
      </c>
      <c r="L45" s="78">
        <v>1</v>
      </c>
      <c r="O45" s="71"/>
      <c r="P45" s="71"/>
      <c r="Q45" s="56"/>
    </row>
    <row r="46" spans="2:26">
      <c r="C46" s="56"/>
      <c r="D46" s="56"/>
      <c r="E46" s="56"/>
      <c r="F46" s="56"/>
      <c r="G46" s="56"/>
      <c r="H46" s="56"/>
      <c r="I46" s="56"/>
      <c r="J46" s="71"/>
      <c r="K46" s="71"/>
      <c r="L46" s="79"/>
      <c r="M46" s="71"/>
      <c r="O46" s="71"/>
      <c r="P46" s="71"/>
      <c r="Q46" s="56"/>
    </row>
    <row r="47" spans="2:26">
      <c r="J47" s="56"/>
      <c r="K47" s="56"/>
      <c r="L47" s="56"/>
      <c r="M47" s="56"/>
      <c r="N47" s="56"/>
      <c r="O47" s="56"/>
      <c r="P47" s="56"/>
      <c r="Q47" s="56"/>
    </row>
    <row r="48" spans="2:26">
      <c r="C48" s="39" t="s">
        <v>99</v>
      </c>
      <c r="J48" s="56"/>
      <c r="K48" s="56"/>
      <c r="L48" s="56"/>
      <c r="M48" s="56"/>
      <c r="N48" s="56"/>
      <c r="O48" s="56"/>
      <c r="P48" s="56"/>
      <c r="Q48" s="56"/>
    </row>
    <row r="49" spans="3:26" ht="17" thickBot="1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3:26">
      <c r="C50" s="2" t="s">
        <v>89</v>
      </c>
      <c r="D50" s="80"/>
      <c r="E50" s="80"/>
      <c r="F50" s="80"/>
      <c r="G50" s="80"/>
      <c r="H50" s="80"/>
      <c r="I50" s="81"/>
      <c r="L50" s="2" t="s">
        <v>100</v>
      </c>
      <c r="M50" s="5"/>
      <c r="N50" s="5"/>
      <c r="O50" s="5"/>
      <c r="P50" s="5"/>
      <c r="Q50" s="5"/>
      <c r="R50" s="3"/>
      <c r="U50" s="2" t="s">
        <v>101</v>
      </c>
      <c r="V50" s="5"/>
      <c r="W50" s="5"/>
      <c r="X50" s="5"/>
      <c r="Y50" s="5"/>
      <c r="Z50" s="3"/>
    </row>
    <row r="51" spans="3:26" ht="17" thickBot="1">
      <c r="C51" s="82">
        <v>1</v>
      </c>
      <c r="D51" s="83" t="s">
        <v>102</v>
      </c>
      <c r="E51" s="83" t="s">
        <v>103</v>
      </c>
      <c r="F51" s="83">
        <v>0.25600000000000001</v>
      </c>
      <c r="G51" s="83" t="s">
        <v>104</v>
      </c>
      <c r="H51" s="83"/>
      <c r="I51" s="84"/>
      <c r="L51" s="6" t="s">
        <v>105</v>
      </c>
      <c r="M51" s="31" t="s">
        <v>106</v>
      </c>
      <c r="N51" s="31" t="s">
        <v>107</v>
      </c>
      <c r="O51" s="31" t="s">
        <v>108</v>
      </c>
      <c r="P51" s="31" t="s">
        <v>56</v>
      </c>
      <c r="Q51" s="31" t="s">
        <v>109</v>
      </c>
      <c r="R51" s="10"/>
      <c r="U51" s="6" t="s">
        <v>105</v>
      </c>
      <c r="V51" s="31" t="s">
        <v>106</v>
      </c>
      <c r="W51" s="31" t="s">
        <v>107</v>
      </c>
      <c r="X51" s="31" t="s">
        <v>108</v>
      </c>
      <c r="Y51" s="31" t="s">
        <v>56</v>
      </c>
      <c r="Z51" s="10" t="s">
        <v>109</v>
      </c>
    </row>
    <row r="52" spans="3:26">
      <c r="C52" s="2" t="s">
        <v>86</v>
      </c>
      <c r="D52" s="5"/>
      <c r="E52" s="5"/>
      <c r="F52" s="5"/>
      <c r="G52" s="5"/>
      <c r="H52" s="5"/>
      <c r="I52" s="3"/>
      <c r="L52" s="6" t="s">
        <v>110</v>
      </c>
      <c r="M52" s="31">
        <v>-3.25</v>
      </c>
      <c r="N52" s="31">
        <v>3.9580000000000002</v>
      </c>
      <c r="O52" s="31">
        <v>-0.82099999999999995</v>
      </c>
      <c r="P52" s="31">
        <v>0.41199999999999998</v>
      </c>
      <c r="Q52" s="31">
        <v>1</v>
      </c>
      <c r="R52" s="10"/>
      <c r="U52" s="6" t="s">
        <v>111</v>
      </c>
      <c r="V52" s="31">
        <v>9.3330000000000002</v>
      </c>
      <c r="W52" s="31">
        <v>4.6310000000000002</v>
      </c>
      <c r="X52" s="31">
        <v>2.016</v>
      </c>
      <c r="Y52" s="31">
        <v>4.3999999999999997E-2</v>
      </c>
      <c r="Z52" s="10">
        <v>0.26300000000000001</v>
      </c>
    </row>
    <row r="53" spans="3:26">
      <c r="C53" s="85" t="s">
        <v>112</v>
      </c>
      <c r="D53" s="56"/>
      <c r="E53" s="56"/>
      <c r="F53" s="31"/>
      <c r="G53" s="31"/>
      <c r="H53" s="31"/>
      <c r="I53" s="10"/>
      <c r="L53" s="6" t="s">
        <v>113</v>
      </c>
      <c r="M53" s="31">
        <v>6.0830000000000002</v>
      </c>
      <c r="N53" s="31">
        <v>4.1310000000000002</v>
      </c>
      <c r="O53" s="31">
        <v>1.4730000000000001</v>
      </c>
      <c r="P53" s="31">
        <v>0.14099999999999999</v>
      </c>
      <c r="Q53" s="31">
        <v>0.84499999999999997</v>
      </c>
      <c r="R53" s="10"/>
      <c r="U53" s="6" t="s">
        <v>114</v>
      </c>
      <c r="V53" s="31">
        <v>11.625</v>
      </c>
      <c r="W53" s="31">
        <v>4.3600000000000003</v>
      </c>
      <c r="X53" s="31">
        <v>2.6669999999999998</v>
      </c>
      <c r="Y53" s="31">
        <v>8.0000000000000002E-3</v>
      </c>
      <c r="Z53" s="86">
        <v>4.5999999999999999E-2</v>
      </c>
    </row>
    <row r="54" spans="3:26" ht="17" thickBot="1">
      <c r="C54" s="7">
        <v>3</v>
      </c>
      <c r="D54" s="17" t="s">
        <v>115</v>
      </c>
      <c r="E54" s="17" t="s">
        <v>103</v>
      </c>
      <c r="F54" s="17">
        <v>0.53900000000000003</v>
      </c>
      <c r="G54" s="17" t="s">
        <v>104</v>
      </c>
      <c r="H54" s="17"/>
      <c r="I54" s="8"/>
      <c r="L54" s="6" t="s">
        <v>116</v>
      </c>
      <c r="M54" s="31">
        <v>-12.85</v>
      </c>
      <c r="N54" s="31">
        <v>4.3600000000000003</v>
      </c>
      <c r="O54" s="31">
        <v>-2.9470000000000001</v>
      </c>
      <c r="P54" s="31">
        <v>3.0000000000000001E-3</v>
      </c>
      <c r="Q54" s="36">
        <v>1.9E-2</v>
      </c>
      <c r="R54" s="10"/>
      <c r="U54" s="6" t="s">
        <v>117</v>
      </c>
      <c r="V54" s="31">
        <v>-14</v>
      </c>
      <c r="W54" s="31">
        <v>4.4779999999999998</v>
      </c>
      <c r="X54" s="31">
        <v>-3.1269999999999998</v>
      </c>
      <c r="Y54" s="31">
        <v>2E-3</v>
      </c>
      <c r="Z54" s="86">
        <v>1.0999999999999999E-2</v>
      </c>
    </row>
    <row r="55" spans="3:26">
      <c r="C55" s="2" t="s">
        <v>118</v>
      </c>
      <c r="D55" s="5"/>
      <c r="E55" s="5"/>
      <c r="F55" s="5"/>
      <c r="G55" s="5"/>
      <c r="H55" s="5"/>
      <c r="I55" s="3"/>
      <c r="L55" s="6" t="s">
        <v>119</v>
      </c>
      <c r="M55" s="31">
        <v>2.8330000000000002</v>
      </c>
      <c r="N55" s="31">
        <v>4.2549999999999999</v>
      </c>
      <c r="O55" s="31">
        <v>0.66600000000000004</v>
      </c>
      <c r="P55" s="31">
        <v>0.50600000000000001</v>
      </c>
      <c r="Q55" s="31">
        <v>1</v>
      </c>
      <c r="R55" s="10"/>
      <c r="U55" s="6" t="s">
        <v>120</v>
      </c>
      <c r="V55" s="31">
        <v>-2.2919999999999998</v>
      </c>
      <c r="W55" s="31">
        <v>4.13</v>
      </c>
      <c r="X55" s="31">
        <v>-0.55500000000000005</v>
      </c>
      <c r="Y55" s="31">
        <v>0.57899999999999996</v>
      </c>
      <c r="Z55" s="10">
        <v>1</v>
      </c>
    </row>
    <row r="56" spans="3:26">
      <c r="C56" s="6" t="s">
        <v>112</v>
      </c>
      <c r="D56" s="31"/>
      <c r="E56" s="31"/>
      <c r="F56" s="31"/>
      <c r="G56" s="31"/>
      <c r="H56" s="31"/>
      <c r="I56" s="10"/>
      <c r="L56" s="6" t="s">
        <v>121</v>
      </c>
      <c r="M56" s="31">
        <v>9.6</v>
      </c>
      <c r="N56" s="31">
        <v>4.4790000000000001</v>
      </c>
      <c r="O56" s="31">
        <v>2.1440000000000001</v>
      </c>
      <c r="P56" s="31">
        <v>3.2000000000000001E-2</v>
      </c>
      <c r="Q56" s="31">
        <v>0.192</v>
      </c>
      <c r="R56" s="10"/>
      <c r="U56" s="6" t="s">
        <v>119</v>
      </c>
      <c r="V56" s="31">
        <v>-4.6669999999999998</v>
      </c>
      <c r="W56" s="31">
        <v>4.2549999999999999</v>
      </c>
      <c r="X56" s="31">
        <v>-1.097</v>
      </c>
      <c r="Y56" s="31">
        <v>0.27300000000000002</v>
      </c>
      <c r="Z56" s="10">
        <v>1</v>
      </c>
    </row>
    <row r="57" spans="3:26">
      <c r="C57" s="6"/>
      <c r="D57" s="31" t="s">
        <v>122</v>
      </c>
      <c r="E57" s="31" t="s">
        <v>123</v>
      </c>
      <c r="F57" s="31" t="s">
        <v>56</v>
      </c>
      <c r="G57" s="31" t="s">
        <v>124</v>
      </c>
      <c r="H57" s="31"/>
      <c r="I57" s="10"/>
      <c r="L57" s="6" t="s">
        <v>125</v>
      </c>
      <c r="M57" s="31">
        <v>-6.7670000000000003</v>
      </c>
      <c r="N57" s="31">
        <v>4.6310000000000002</v>
      </c>
      <c r="O57" s="31">
        <v>-1.4610000000000001</v>
      </c>
      <c r="P57" s="31">
        <v>0.14399999999999999</v>
      </c>
      <c r="Q57" s="31">
        <v>0.86399999999999999</v>
      </c>
      <c r="R57" s="10"/>
      <c r="U57" s="6" t="s">
        <v>126</v>
      </c>
      <c r="V57" s="31">
        <v>-2.375</v>
      </c>
      <c r="W57" s="31">
        <v>3.9580000000000002</v>
      </c>
      <c r="X57" s="31">
        <v>-0.6</v>
      </c>
      <c r="Y57" s="31">
        <v>0.54800000000000004</v>
      </c>
      <c r="Z57" s="10">
        <v>1</v>
      </c>
    </row>
    <row r="58" spans="3:26" ht="17" thickBot="1">
      <c r="C58" s="7">
        <v>1</v>
      </c>
      <c r="D58" s="17" t="s">
        <v>127</v>
      </c>
      <c r="E58" s="17" t="s">
        <v>103</v>
      </c>
      <c r="F58" s="87">
        <v>2.7E-2</v>
      </c>
      <c r="G58" s="17" t="s">
        <v>128</v>
      </c>
      <c r="H58" s="17"/>
      <c r="I58" s="8"/>
      <c r="L58" s="6" t="s">
        <v>129</v>
      </c>
      <c r="M58" s="31"/>
      <c r="N58" s="31"/>
      <c r="O58" s="31"/>
      <c r="P58" s="31"/>
      <c r="Q58" s="31"/>
      <c r="R58" s="10"/>
      <c r="U58" s="6" t="s">
        <v>129</v>
      </c>
      <c r="V58" s="31"/>
      <c r="W58" s="31"/>
      <c r="X58" s="31"/>
      <c r="Y58" s="31"/>
      <c r="Z58" s="10"/>
    </row>
    <row r="59" spans="3:26">
      <c r="C59" s="2" t="s">
        <v>91</v>
      </c>
      <c r="D59" s="5"/>
      <c r="E59" s="5"/>
      <c r="F59" s="5"/>
      <c r="G59" s="5"/>
      <c r="H59" s="5"/>
      <c r="I59" s="3"/>
      <c r="L59" s="6" t="s">
        <v>130</v>
      </c>
      <c r="M59" s="31"/>
      <c r="N59" s="31"/>
      <c r="O59" s="31"/>
      <c r="P59" s="31"/>
      <c r="Q59" s="31"/>
      <c r="R59" s="10"/>
      <c r="U59" s="6" t="s">
        <v>130</v>
      </c>
      <c r="V59" s="31"/>
      <c r="W59" s="31"/>
      <c r="X59" s="31"/>
      <c r="Y59" s="31"/>
      <c r="Z59" s="10"/>
    </row>
    <row r="60" spans="3:26" ht="17" thickBot="1">
      <c r="C60" s="85" t="s">
        <v>112</v>
      </c>
      <c r="D60" s="31"/>
      <c r="E60" s="31"/>
      <c r="F60" s="31"/>
      <c r="G60" s="31"/>
      <c r="H60" s="31"/>
      <c r="I60" s="10"/>
      <c r="L60" s="7" t="s">
        <v>131</v>
      </c>
      <c r="M60" s="17"/>
      <c r="N60" s="17"/>
      <c r="O60" s="17"/>
      <c r="P60" s="17"/>
      <c r="Q60" s="17"/>
      <c r="R60" s="8"/>
      <c r="U60" s="7" t="s">
        <v>131</v>
      </c>
      <c r="V60" s="17"/>
      <c r="W60" s="17"/>
      <c r="X60" s="17"/>
      <c r="Y60" s="17"/>
      <c r="Z60" s="8"/>
    </row>
    <row r="61" spans="3:26" ht="17" thickBot="1">
      <c r="C61" s="7">
        <v>5</v>
      </c>
      <c r="D61" s="17" t="s">
        <v>132</v>
      </c>
      <c r="E61" s="17" t="s">
        <v>103</v>
      </c>
      <c r="F61" s="87">
        <v>1.2999999999999999E-2</v>
      </c>
      <c r="G61" s="17" t="s">
        <v>128</v>
      </c>
      <c r="H61" s="17"/>
      <c r="I6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4"/>
  <sheetViews>
    <sheetView tabSelected="1" topLeftCell="A33" workbookViewId="0">
      <selection activeCell="G9" sqref="G9"/>
    </sheetView>
  </sheetViews>
  <sheetFormatPr baseColWidth="10" defaultColWidth="8.83203125" defaultRowHeight="16"/>
  <sheetData>
    <row r="1" spans="1:20" ht="17" thickBot="1">
      <c r="A1" s="38" t="s">
        <v>80</v>
      </c>
    </row>
    <row r="2" spans="1:20">
      <c r="B2" s="2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24</v>
      </c>
      <c r="P2" s="5"/>
      <c r="Q2" s="5"/>
      <c r="R2" s="5"/>
      <c r="S2" s="5"/>
      <c r="T2" s="3"/>
    </row>
    <row r="3" spans="1:20">
      <c r="B3" s="6"/>
      <c r="C3" s="31" t="s">
        <v>25</v>
      </c>
      <c r="D3" s="31" t="s">
        <v>26</v>
      </c>
      <c r="E3" s="31" t="s">
        <v>27</v>
      </c>
      <c r="F3" s="31" t="s">
        <v>26</v>
      </c>
      <c r="G3" s="31" t="s">
        <v>28</v>
      </c>
      <c r="H3" s="31" t="s">
        <v>29</v>
      </c>
      <c r="I3" s="31" t="s">
        <v>30</v>
      </c>
      <c r="J3" s="31"/>
      <c r="K3" s="31"/>
      <c r="L3" s="31"/>
      <c r="M3" s="31" t="s">
        <v>31</v>
      </c>
      <c r="N3" s="31"/>
      <c r="O3" s="31"/>
      <c r="P3" s="31" t="s">
        <v>32</v>
      </c>
      <c r="Q3" s="31" t="s">
        <v>33</v>
      </c>
      <c r="R3" s="31" t="s">
        <v>30</v>
      </c>
      <c r="S3" s="31"/>
      <c r="T3" s="10"/>
    </row>
    <row r="4" spans="1:20">
      <c r="B4" s="6" t="s">
        <v>11</v>
      </c>
      <c r="C4" s="32">
        <v>469870</v>
      </c>
      <c r="D4" s="32">
        <v>3630648</v>
      </c>
      <c r="E4" s="32">
        <v>1063355</v>
      </c>
      <c r="F4" s="32">
        <v>1117113</v>
      </c>
      <c r="G4" s="33">
        <v>0.12941766869165</v>
      </c>
      <c r="H4" s="33">
        <v>0.95187774200103303</v>
      </c>
      <c r="I4" s="33">
        <v>0.13596038963952273</v>
      </c>
      <c r="J4" s="33">
        <v>6.9070389681197678E-2</v>
      </c>
      <c r="K4" s="33">
        <v>0.61744455162465539</v>
      </c>
      <c r="L4" s="33">
        <v>0.1178883898401749</v>
      </c>
      <c r="M4" s="33">
        <v>1.8737069428591855</v>
      </c>
      <c r="N4" s="33">
        <v>1.5416408477431665</v>
      </c>
      <c r="O4" s="33">
        <v>1.1532975369656726</v>
      </c>
      <c r="P4" s="33">
        <v>0.99999999999999989</v>
      </c>
      <c r="Q4" s="33">
        <v>1.0000000000000002</v>
      </c>
      <c r="R4" s="33">
        <v>1</v>
      </c>
      <c r="S4" s="31" t="s">
        <v>34</v>
      </c>
      <c r="T4" s="10" t="s">
        <v>11</v>
      </c>
    </row>
    <row r="5" spans="1:20">
      <c r="B5" s="6" t="s">
        <v>11</v>
      </c>
      <c r="C5" s="32">
        <v>303042</v>
      </c>
      <c r="D5" s="32">
        <v>3125062</v>
      </c>
      <c r="E5" s="32">
        <v>768991</v>
      </c>
      <c r="F5" s="32">
        <v>726113</v>
      </c>
      <c r="G5" s="33">
        <v>9.6971516085120876E-2</v>
      </c>
      <c r="H5" s="33">
        <v>1.059051414862425</v>
      </c>
      <c r="I5" s="33">
        <v>9.1564502652326712E-2</v>
      </c>
      <c r="J5" s="33"/>
      <c r="K5" s="33"/>
      <c r="L5" s="33"/>
      <c r="M5" s="33">
        <v>1.4039520629998476</v>
      </c>
      <c r="N5" s="33">
        <v>1.7152170378308278</v>
      </c>
      <c r="O5" s="33">
        <v>0.77670500696857148</v>
      </c>
      <c r="P5" s="33">
        <v>0.49061278008356679</v>
      </c>
      <c r="Q5" s="33">
        <v>0.4990254521490099</v>
      </c>
      <c r="R5" s="33">
        <v>0.31918871342680671</v>
      </c>
      <c r="S5" s="31" t="s">
        <v>35</v>
      </c>
      <c r="T5" s="10"/>
    </row>
    <row r="6" spans="1:20">
      <c r="B6" s="6" t="s">
        <v>15</v>
      </c>
      <c r="C6" s="32">
        <v>351456</v>
      </c>
      <c r="D6" s="32">
        <v>1917234</v>
      </c>
      <c r="E6" s="32">
        <v>2352033</v>
      </c>
      <c r="F6" s="32">
        <v>560113</v>
      </c>
      <c r="G6" s="33">
        <v>0.18331408685637746</v>
      </c>
      <c r="H6" s="33">
        <v>4.1992115876617753</v>
      </c>
      <c r="I6" s="33">
        <v>4.3654405840133262E-2</v>
      </c>
      <c r="J6" s="33">
        <v>0.15875334705100172</v>
      </c>
      <c r="K6" s="33">
        <v>1.6115242515800834</v>
      </c>
      <c r="L6" s="33">
        <v>0.14745655619442505</v>
      </c>
      <c r="M6" s="33">
        <v>2.6540184252975072</v>
      </c>
      <c r="N6" s="33">
        <v>6.8009533432800886</v>
      </c>
      <c r="O6" s="33">
        <v>0.37030284236909972</v>
      </c>
      <c r="P6" s="33">
        <v>0.1854342008758772</v>
      </c>
      <c r="Q6" s="33">
        <v>0.18861389203969187</v>
      </c>
      <c r="R6" s="33">
        <v>0.12064199386085625</v>
      </c>
      <c r="S6" s="31" t="s">
        <v>6</v>
      </c>
      <c r="T6" s="10"/>
    </row>
    <row r="7" spans="1:20">
      <c r="B7" s="6" t="s">
        <v>11</v>
      </c>
      <c r="C7" s="32">
        <v>145435</v>
      </c>
      <c r="D7" s="32">
        <v>2257991</v>
      </c>
      <c r="E7" s="32">
        <v>970598</v>
      </c>
      <c r="F7" s="32">
        <v>1233770</v>
      </c>
      <c r="G7" s="33">
        <v>6.4409025545274542E-2</v>
      </c>
      <c r="H7" s="33">
        <v>0.7866928195692876</v>
      </c>
      <c r="I7" s="33">
        <v>8.1873158039675931E-2</v>
      </c>
      <c r="J7" s="33"/>
      <c r="K7" s="33"/>
      <c r="L7" s="33"/>
      <c r="M7" s="33">
        <v>0.93251284439774851</v>
      </c>
      <c r="N7" s="33">
        <v>1.2741108776477119</v>
      </c>
      <c r="O7" s="33">
        <v>0.6944972117328434</v>
      </c>
      <c r="P7" s="33"/>
      <c r="Q7" s="33"/>
      <c r="R7" s="33"/>
      <c r="S7" s="31"/>
      <c r="T7" s="10"/>
    </row>
    <row r="8" spans="1:20">
      <c r="B8" s="6" t="s">
        <v>15</v>
      </c>
      <c r="C8" s="32">
        <v>462284</v>
      </c>
      <c r="D8" s="32">
        <v>2785113</v>
      </c>
      <c r="E8" s="32">
        <v>1857134</v>
      </c>
      <c r="F8" s="32">
        <v>1852548</v>
      </c>
      <c r="G8" s="33">
        <v>0.1659839295568977</v>
      </c>
      <c r="H8" s="33">
        <v>1.0024755094065039</v>
      </c>
      <c r="I8" s="33">
        <v>0.16557404944003595</v>
      </c>
      <c r="J8" s="33"/>
      <c r="K8" s="33"/>
      <c r="L8" s="33"/>
      <c r="M8" s="33">
        <v>2.4031126843646837</v>
      </c>
      <c r="N8" s="33">
        <v>1.6235879104750912</v>
      </c>
      <c r="O8" s="33">
        <v>1.4044983536081037</v>
      </c>
      <c r="P8" s="33">
        <v>2.2984284261858958</v>
      </c>
      <c r="Q8" s="33">
        <v>2.6099902369204635</v>
      </c>
      <c r="R8" s="33">
        <v>1.2508149139566385</v>
      </c>
      <c r="S8" s="31" t="s">
        <v>34</v>
      </c>
      <c r="T8" s="10" t="s">
        <v>15</v>
      </c>
    </row>
    <row r="9" spans="1:20">
      <c r="B9" s="6" t="s">
        <v>11</v>
      </c>
      <c r="C9" s="32">
        <v>138263</v>
      </c>
      <c r="D9" s="32">
        <v>2981991</v>
      </c>
      <c r="E9" s="32">
        <v>785648</v>
      </c>
      <c r="F9" s="32">
        <v>2636740</v>
      </c>
      <c r="G9" s="33">
        <v>4.6366001775323934E-2</v>
      </c>
      <c r="H9" s="33">
        <v>0.29796187716650108</v>
      </c>
      <c r="I9" s="33">
        <v>0.15561051707770862</v>
      </c>
      <c r="J9" s="33"/>
      <c r="K9" s="33"/>
      <c r="L9" s="33"/>
      <c r="M9" s="33">
        <v>0.67128623407702703</v>
      </c>
      <c r="N9" s="33">
        <v>0.48257268832073547</v>
      </c>
      <c r="O9" s="33">
        <v>1.3199816986954767</v>
      </c>
      <c r="P9" s="33">
        <v>0.65693587751503391</v>
      </c>
      <c r="Q9" s="33">
        <v>2.3811384169448946</v>
      </c>
      <c r="R9" s="33">
        <v>0.76188039996575263</v>
      </c>
      <c r="S9" s="31" t="s">
        <v>35</v>
      </c>
      <c r="T9" s="10"/>
    </row>
    <row r="10" spans="1:20">
      <c r="B10" s="6" t="s">
        <v>15</v>
      </c>
      <c r="C10" s="32">
        <v>400284</v>
      </c>
      <c r="D10" s="32">
        <v>1904577</v>
      </c>
      <c r="E10" s="32">
        <v>2603054</v>
      </c>
      <c r="F10" s="32">
        <v>2157205</v>
      </c>
      <c r="G10" s="33">
        <v>0.21016950220442648</v>
      </c>
      <c r="H10" s="33">
        <v>1.2066790128893639</v>
      </c>
      <c r="I10" s="33">
        <v>0.17417183854153614</v>
      </c>
      <c r="J10" s="33"/>
      <c r="K10" s="33"/>
      <c r="L10" s="33"/>
      <c r="M10" s="33">
        <v>3.0428307003114936</v>
      </c>
      <c r="N10" s="33">
        <v>1.954311540549319</v>
      </c>
      <c r="O10" s="33">
        <v>1.4774299553812427</v>
      </c>
      <c r="P10" s="33">
        <f>P9/SQRT(5)</f>
        <v>0.29379065579641828</v>
      </c>
      <c r="Q10" s="33">
        <f t="shared" ref="Q10:R10" si="0">Q9/SQRT(5)</f>
        <v>1.0648774728250043</v>
      </c>
      <c r="R10" s="33">
        <f t="shared" si="0"/>
        <v>0.34072327300963023</v>
      </c>
      <c r="S10" s="31" t="s">
        <v>6</v>
      </c>
      <c r="T10" s="10"/>
    </row>
    <row r="11" spans="1:20">
      <c r="B11" s="6" t="s">
        <v>11</v>
      </c>
      <c r="C11" s="32">
        <v>126849</v>
      </c>
      <c r="D11" s="32">
        <v>3166941</v>
      </c>
      <c r="E11" s="32">
        <v>1216426</v>
      </c>
      <c r="F11" s="32">
        <v>2764426</v>
      </c>
      <c r="G11" s="33">
        <v>4.0054108996662709E-2</v>
      </c>
      <c r="H11" s="33">
        <v>0.44002841819603783</v>
      </c>
      <c r="I11" s="33">
        <v>9.1026186810548526E-2</v>
      </c>
      <c r="J11" s="33"/>
      <c r="K11" s="33"/>
      <c r="L11" s="33"/>
      <c r="M11" s="33">
        <v>0.57990275111429157</v>
      </c>
      <c r="N11" s="33">
        <v>0.71266062197522018</v>
      </c>
      <c r="O11" s="33">
        <v>0.77213868926325713</v>
      </c>
      <c r="P11" s="33"/>
      <c r="Q11" s="33"/>
      <c r="R11" s="33"/>
      <c r="S11" s="31"/>
      <c r="T11" s="10"/>
    </row>
    <row r="12" spans="1:20">
      <c r="B12" s="6" t="s">
        <v>15</v>
      </c>
      <c r="C12" s="32">
        <v>208213</v>
      </c>
      <c r="D12" s="32">
        <v>2313577</v>
      </c>
      <c r="E12" s="32">
        <v>2607326</v>
      </c>
      <c r="F12" s="32">
        <v>2323891</v>
      </c>
      <c r="G12" s="33">
        <v>8.9996140176013165E-2</v>
      </c>
      <c r="H12" s="33">
        <v>1.1219657032106927</v>
      </c>
      <c r="I12" s="33">
        <v>8.0212915527162865E-2</v>
      </c>
      <c r="J12" s="33"/>
      <c r="K12" s="33"/>
      <c r="L12" s="33"/>
      <c r="M12" s="33">
        <v>1.3029626818583289</v>
      </c>
      <c r="N12" s="33">
        <v>1.8171116746572828</v>
      </c>
      <c r="O12" s="33">
        <v>0.68041403938004508</v>
      </c>
      <c r="P12" s="33"/>
      <c r="Q12" s="33"/>
      <c r="R12" s="33"/>
      <c r="S12" s="31"/>
      <c r="T12" s="10"/>
    </row>
    <row r="13" spans="1:20">
      <c r="B13" s="6" t="s">
        <v>11</v>
      </c>
      <c r="C13" s="32">
        <v>104435</v>
      </c>
      <c r="D13" s="32">
        <v>2895527</v>
      </c>
      <c r="E13" s="32">
        <v>1354255</v>
      </c>
      <c r="F13" s="32">
        <v>3488205</v>
      </c>
      <c r="G13" s="33">
        <v>3.606770028392068E-2</v>
      </c>
      <c r="H13" s="33">
        <v>0.38823836328426797</v>
      </c>
      <c r="I13" s="33">
        <v>9.2900917824836199E-2</v>
      </c>
      <c r="J13" s="33"/>
      <c r="K13" s="33"/>
      <c r="L13" s="33"/>
      <c r="M13" s="33">
        <v>0.52218758936203047</v>
      </c>
      <c r="N13" s="33">
        <v>0.62878255587924936</v>
      </c>
      <c r="O13" s="33">
        <v>0.78804128167994303</v>
      </c>
      <c r="P13" s="33"/>
      <c r="Q13" s="33"/>
      <c r="R13" s="33"/>
      <c r="S13" s="31"/>
      <c r="T13" s="10"/>
    </row>
    <row r="14" spans="1:20">
      <c r="B14" s="6" t="s">
        <v>15</v>
      </c>
      <c r="C14" s="32">
        <v>469698</v>
      </c>
      <c r="D14" s="32">
        <v>3254941</v>
      </c>
      <c r="E14" s="32">
        <v>2094912</v>
      </c>
      <c r="F14" s="32">
        <v>3972983</v>
      </c>
      <c r="G14" s="33">
        <v>0.14430307646129376</v>
      </c>
      <c r="H14" s="33">
        <v>0.52728944473208161</v>
      </c>
      <c r="I14" s="33">
        <v>0.27366957162325689</v>
      </c>
      <c r="J14" s="33"/>
      <c r="K14" s="33"/>
      <c r="L14" s="33"/>
      <c r="M14" s="33">
        <v>2.0892176390974657</v>
      </c>
      <c r="N14" s="33">
        <v>0.85398671564053408</v>
      </c>
      <c r="O14" s="33">
        <v>2.3214293790447011</v>
      </c>
      <c r="P14" s="33"/>
      <c r="Q14" s="33"/>
      <c r="R14" s="33"/>
      <c r="S14" s="31"/>
      <c r="T14" s="10"/>
    </row>
    <row r="15" spans="1:20">
      <c r="B15" s="6" t="s">
        <v>11</v>
      </c>
      <c r="C15" s="32">
        <v>209092</v>
      </c>
      <c r="D15" s="32">
        <v>2978234</v>
      </c>
      <c r="E15" s="32">
        <v>1388255</v>
      </c>
      <c r="F15" s="32">
        <v>3485790</v>
      </c>
      <c r="G15" s="33">
        <v>7.0206706390431375E-2</v>
      </c>
      <c r="H15" s="33">
        <v>0.39826122629303545</v>
      </c>
      <c r="I15" s="33">
        <v>0.1762830568366055</v>
      </c>
      <c r="J15" s="33"/>
      <c r="K15" s="33"/>
      <c r="L15" s="33"/>
      <c r="M15" s="33">
        <v>1.016451575189868</v>
      </c>
      <c r="N15" s="33">
        <v>0.64501537060308933</v>
      </c>
      <c r="O15" s="33">
        <v>1.4953385746942354</v>
      </c>
      <c r="P15" s="33"/>
      <c r="Q15" s="33"/>
      <c r="R15" s="33"/>
      <c r="S15" s="31"/>
      <c r="T15" s="10"/>
    </row>
    <row r="16" spans="1:20">
      <c r="B16" s="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10"/>
    </row>
    <row r="17" spans="2:21">
      <c r="B17" s="6"/>
      <c r="C17" s="31" t="s">
        <v>36</v>
      </c>
      <c r="D17" s="31" t="s">
        <v>26</v>
      </c>
      <c r="E17" s="31" t="s">
        <v>37</v>
      </c>
      <c r="F17" s="31" t="s">
        <v>38</v>
      </c>
      <c r="G17" s="31" t="s">
        <v>26</v>
      </c>
      <c r="H17" s="31" t="s">
        <v>39</v>
      </c>
      <c r="I17" s="31" t="s">
        <v>40</v>
      </c>
      <c r="J17" s="31" t="s">
        <v>41</v>
      </c>
      <c r="K17" s="31" t="s">
        <v>42</v>
      </c>
      <c r="L17" s="31" t="s">
        <v>43</v>
      </c>
      <c r="M17" s="31" t="s">
        <v>44</v>
      </c>
      <c r="N17" s="31" t="s">
        <v>45</v>
      </c>
      <c r="O17" s="31" t="s">
        <v>40</v>
      </c>
      <c r="P17" s="31" t="s">
        <v>44</v>
      </c>
      <c r="Q17" s="31" t="s">
        <v>45</v>
      </c>
      <c r="R17" s="31" t="s">
        <v>40</v>
      </c>
      <c r="S17" s="31"/>
      <c r="T17" s="10"/>
    </row>
    <row r="18" spans="2:21">
      <c r="B18" s="6" t="s">
        <v>11</v>
      </c>
      <c r="C18" s="31">
        <v>107263</v>
      </c>
      <c r="D18" s="31">
        <v>7079024</v>
      </c>
      <c r="E18" s="31">
        <v>1.515223002492999E-2</v>
      </c>
      <c r="F18" s="31">
        <v>2298368</v>
      </c>
      <c r="G18" s="31">
        <v>3237690</v>
      </c>
      <c r="H18" s="33">
        <v>0.70987895691063696</v>
      </c>
      <c r="I18" s="33">
        <f>E18/H18</f>
        <v>2.1344807980887122E-2</v>
      </c>
      <c r="J18" s="33">
        <v>2.0227539877326953E-2</v>
      </c>
      <c r="K18" s="33">
        <v>0.9110772676390767</v>
      </c>
      <c r="L18" s="33">
        <v>2.2428459115908881E-2</v>
      </c>
      <c r="M18" s="33">
        <v>0.74908911893502783</v>
      </c>
      <c r="N18" s="33">
        <v>0.77916438278630784</v>
      </c>
      <c r="O18" s="33">
        <v>0.95168410235310785</v>
      </c>
      <c r="P18" s="33">
        <f>AVERAGE(M18,M20,M22,M24,M26,M28,M29)</f>
        <v>1.0000000000000002</v>
      </c>
      <c r="Q18" s="33">
        <f t="shared" ref="Q18:R18" si="1">AVERAGE(N18,N20,N22,N24,N26,N28,N29)</f>
        <v>1.0000000000000002</v>
      </c>
      <c r="R18" s="33">
        <f t="shared" si="1"/>
        <v>1</v>
      </c>
      <c r="S18" s="31" t="s">
        <v>34</v>
      </c>
      <c r="T18" s="10" t="s">
        <v>11</v>
      </c>
    </row>
    <row r="19" spans="2:21">
      <c r="B19" s="6" t="s">
        <v>15</v>
      </c>
      <c r="C19" s="31">
        <v>248163</v>
      </c>
      <c r="D19" s="31">
        <v>8656974</v>
      </c>
      <c r="E19" s="31">
        <v>2.8666252203137031E-2</v>
      </c>
      <c r="F19" s="31">
        <v>1730740</v>
      </c>
      <c r="G19" s="31">
        <v>2770276</v>
      </c>
      <c r="H19" s="33">
        <v>0.62475363465589706</v>
      </c>
      <c r="I19" s="33">
        <f t="shared" ref="I19:I29" si="2">E19/H19</f>
        <v>4.5884090324541903E-2</v>
      </c>
      <c r="J19" s="33"/>
      <c r="K19" s="33"/>
      <c r="L19" s="31"/>
      <c r="M19" s="33">
        <v>1.4171892566761928</v>
      </c>
      <c r="N19" s="33">
        <v>0.68573068042280827</v>
      </c>
      <c r="O19" s="33">
        <v>2.0457977111764913</v>
      </c>
      <c r="P19" s="34">
        <f>STDEV(M18,M20,M22,M24,M26,M28,M29)</f>
        <v>0.30736246919034871</v>
      </c>
      <c r="Q19" s="34">
        <f t="shared" ref="Q19:R19" si="3">STDEV(N18,N20,N22,N24,N26,N28,N29)</f>
        <v>0.20606931312143603</v>
      </c>
      <c r="R19" s="34">
        <f t="shared" si="3"/>
        <v>0.29087414937237205</v>
      </c>
      <c r="S19" s="31" t="s">
        <v>35</v>
      </c>
      <c r="T19" s="10"/>
    </row>
    <row r="20" spans="2:21">
      <c r="B20" s="6" t="s">
        <v>11</v>
      </c>
      <c r="C20" s="31">
        <v>125749</v>
      </c>
      <c r="D20" s="31">
        <v>7037489</v>
      </c>
      <c r="E20" s="31">
        <v>1.7868447112315201E-2</v>
      </c>
      <c r="F20" s="31">
        <v>1729083</v>
      </c>
      <c r="G20" s="31">
        <v>2295962</v>
      </c>
      <c r="H20" s="33">
        <v>0.7530973944690722</v>
      </c>
      <c r="I20" s="33">
        <f t="shared" si="2"/>
        <v>2.3726608594778525E-2</v>
      </c>
      <c r="J20" s="33"/>
      <c r="K20" s="33"/>
      <c r="L20" s="31"/>
      <c r="M20" s="33">
        <v>0.88337223511515317</v>
      </c>
      <c r="N20" s="33">
        <v>0.82660101532399533</v>
      </c>
      <c r="O20" s="33">
        <v>1.0578795659639786</v>
      </c>
      <c r="P20" s="33">
        <f>P19/SQRT(7)</f>
        <v>0.11617209369034498</v>
      </c>
      <c r="Q20" s="33">
        <f t="shared" ref="Q20:R20" si="4">Q19/SQRT(7)</f>
        <v>7.7886879337317E-2</v>
      </c>
      <c r="R20" s="33">
        <f t="shared" si="4"/>
        <v>0.10994009457953584</v>
      </c>
      <c r="S20" s="31" t="s">
        <v>6</v>
      </c>
      <c r="T20" s="10"/>
    </row>
    <row r="21" spans="2:21">
      <c r="B21" s="6" t="s">
        <v>15</v>
      </c>
      <c r="C21" s="31">
        <v>279527</v>
      </c>
      <c r="D21" s="31">
        <v>5358933</v>
      </c>
      <c r="E21" s="31">
        <v>5.216094323254275E-2</v>
      </c>
      <c r="F21" s="31">
        <v>1518841</v>
      </c>
      <c r="G21" s="31">
        <v>1651719</v>
      </c>
      <c r="H21" s="33">
        <v>0.9195516912985805</v>
      </c>
      <c r="I21" s="33">
        <f t="shared" si="2"/>
        <v>5.6724318737189916E-2</v>
      </c>
      <c r="J21" s="33"/>
      <c r="K21" s="33"/>
      <c r="L21" s="31"/>
      <c r="M21" s="33">
        <v>2.578709202843295</v>
      </c>
      <c r="N21" s="33">
        <v>1.0093015422077911</v>
      </c>
      <c r="O21" s="33">
        <v>2.5291224173734883</v>
      </c>
      <c r="P21" s="33"/>
      <c r="Q21" s="33"/>
      <c r="R21" s="33"/>
      <c r="S21" s="31"/>
      <c r="T21" s="10"/>
    </row>
    <row r="22" spans="2:21">
      <c r="B22" s="6" t="s">
        <v>11</v>
      </c>
      <c r="C22" s="31">
        <v>169163</v>
      </c>
      <c r="D22" s="31">
        <v>6078832</v>
      </c>
      <c r="E22" s="31">
        <v>2.7828207787285453E-2</v>
      </c>
      <c r="F22" s="31">
        <v>1657205</v>
      </c>
      <c r="G22" s="31">
        <v>1717891</v>
      </c>
      <c r="H22" s="33">
        <v>0.96467412658893958</v>
      </c>
      <c r="I22" s="33">
        <f t="shared" si="2"/>
        <v>2.8847262531737229E-2</v>
      </c>
      <c r="J22" s="33"/>
      <c r="K22" s="33"/>
      <c r="L22" s="31"/>
      <c r="M22" s="33">
        <v>1.3757583945479246</v>
      </c>
      <c r="N22" s="33">
        <v>1.0588280059810418</v>
      </c>
      <c r="O22" s="33">
        <v>1.2861901204472572</v>
      </c>
      <c r="P22" s="33">
        <f>AVERAGE(M19,M21,M23,M25,M27)</f>
        <v>1.9044380476088194</v>
      </c>
      <c r="Q22" s="33">
        <f t="shared" ref="Q22:R22" si="5">AVERAGE(N19,N21,N23,N25,N27)</f>
        <v>1.2928604143694795</v>
      </c>
      <c r="R22" s="33">
        <f t="shared" si="5"/>
        <v>1.6350229308659476</v>
      </c>
      <c r="S22" s="31" t="s">
        <v>34</v>
      </c>
      <c r="T22" s="10" t="s">
        <v>15</v>
      </c>
    </row>
    <row r="23" spans="2:21">
      <c r="B23" s="6" t="s">
        <v>15</v>
      </c>
      <c r="C23" s="31">
        <v>271820</v>
      </c>
      <c r="D23" s="31">
        <v>7867267</v>
      </c>
      <c r="E23" s="31">
        <v>3.4550753139559139E-2</v>
      </c>
      <c r="F23" s="31">
        <v>2101154</v>
      </c>
      <c r="G23" s="31">
        <v>1815790</v>
      </c>
      <c r="H23" s="33">
        <v>1.1571569399545101</v>
      </c>
      <c r="I23" s="33">
        <f t="shared" si="2"/>
        <v>2.9858312167161519E-2</v>
      </c>
      <c r="J23" s="33"/>
      <c r="K23" s="33"/>
      <c r="L23" s="31"/>
      <c r="M23" s="33">
        <v>1.708104561854656</v>
      </c>
      <c r="N23" s="33">
        <v>1.2700974780691354</v>
      </c>
      <c r="O23" s="33">
        <v>1.3312689923483205</v>
      </c>
      <c r="P23" s="33">
        <f>STDEV(M19,M21,M23,M25,M27)</f>
        <v>0.48261485330561055</v>
      </c>
      <c r="Q23" s="33">
        <f t="shared" ref="Q23:R23" si="6">STDEV(N19,N21,N23,N25,N27)</f>
        <v>0.60448802883809782</v>
      </c>
      <c r="R23" s="33">
        <f t="shared" si="6"/>
        <v>0.63684237418421963</v>
      </c>
      <c r="S23" s="31" t="s">
        <v>35</v>
      </c>
      <c r="T23" s="10"/>
    </row>
    <row r="24" spans="2:21">
      <c r="B24" s="6" t="s">
        <v>11</v>
      </c>
      <c r="C24" s="31">
        <v>92092</v>
      </c>
      <c r="D24" s="31">
        <v>8039510</v>
      </c>
      <c r="E24" s="31">
        <v>1.1454926979380584E-2</v>
      </c>
      <c r="F24" s="31">
        <v>1223134</v>
      </c>
      <c r="G24" s="31">
        <v>1514426</v>
      </c>
      <c r="H24" s="33">
        <v>0.80765517760524452</v>
      </c>
      <c r="I24" s="33">
        <f t="shared" si="2"/>
        <v>1.4182942544051117E-2</v>
      </c>
      <c r="J24" s="33"/>
      <c r="K24" s="33"/>
      <c r="L24" s="31"/>
      <c r="M24" s="33">
        <v>0.5663035173259211</v>
      </c>
      <c r="N24" s="33">
        <v>0.88648373337001884</v>
      </c>
      <c r="O24" s="33">
        <v>0.63236366220053519</v>
      </c>
      <c r="P24" s="33">
        <f>P23/SQRT(5)</f>
        <v>0.21583192378848684</v>
      </c>
      <c r="Q24" s="33">
        <f t="shared" ref="Q24:R24" si="7">Q23/SQRT(5)</f>
        <v>0.270335264813368</v>
      </c>
      <c r="R24" s="33">
        <f t="shared" si="7"/>
        <v>0.28480456792565445</v>
      </c>
      <c r="S24" s="31" t="s">
        <v>6</v>
      </c>
      <c r="T24" s="10"/>
    </row>
    <row r="25" spans="2:21">
      <c r="B25" s="6" t="s">
        <v>15</v>
      </c>
      <c r="C25" s="31">
        <v>255749</v>
      </c>
      <c r="D25" s="31">
        <v>7941681</v>
      </c>
      <c r="E25" s="31">
        <v>3.2203383641322282E-2</v>
      </c>
      <c r="F25" s="31">
        <v>1911326</v>
      </c>
      <c r="G25" s="31">
        <v>1742134</v>
      </c>
      <c r="H25" s="33">
        <v>1.0971176729229783</v>
      </c>
      <c r="I25" s="33">
        <f t="shared" si="2"/>
        <v>2.9352716154434855E-2</v>
      </c>
      <c r="J25" s="33"/>
      <c r="K25" s="33"/>
      <c r="L25" s="31"/>
      <c r="M25" s="33">
        <v>1.5920563665490064</v>
      </c>
      <c r="N25" s="33">
        <v>1.2041982737270991</v>
      </c>
      <c r="O25" s="33">
        <v>1.3087263820818829</v>
      </c>
      <c r="P25" s="31"/>
      <c r="Q25" s="31"/>
      <c r="R25" s="31"/>
      <c r="S25" s="31"/>
      <c r="T25" s="10"/>
    </row>
    <row r="26" spans="2:21">
      <c r="B26" s="6" t="s">
        <v>11</v>
      </c>
      <c r="C26" s="31">
        <v>114092</v>
      </c>
      <c r="D26" s="31">
        <v>6257196</v>
      </c>
      <c r="E26" s="31">
        <v>1.8233726416752808E-2</v>
      </c>
      <c r="F26" s="31">
        <v>1238305</v>
      </c>
      <c r="G26" s="31">
        <v>1140770</v>
      </c>
      <c r="H26" s="33">
        <v>1.0854992680382549</v>
      </c>
      <c r="I26" s="33">
        <f t="shared" si="2"/>
        <v>1.6797548329724181E-2</v>
      </c>
      <c r="J26" s="33"/>
      <c r="K26" s="33"/>
      <c r="L26" s="31"/>
      <c r="M26" s="33">
        <v>0.90143074873830753</v>
      </c>
      <c r="N26" s="33">
        <v>1.1914458922360858</v>
      </c>
      <c r="O26" s="33">
        <v>0.74893902621287967</v>
      </c>
      <c r="P26" s="31"/>
      <c r="Q26" s="31"/>
      <c r="R26" s="31"/>
      <c r="S26" s="31"/>
      <c r="T26" s="10"/>
    </row>
    <row r="27" spans="2:21">
      <c r="B27" s="6" t="s">
        <v>15</v>
      </c>
      <c r="C27" s="31">
        <v>201577</v>
      </c>
      <c r="D27" s="31">
        <v>4476589</v>
      </c>
      <c r="E27" s="31">
        <v>4.5029150542969208E-2</v>
      </c>
      <c r="F27" s="31">
        <v>1816255</v>
      </c>
      <c r="G27" s="31">
        <v>868648</v>
      </c>
      <c r="H27" s="33">
        <v>2.0908987299803834</v>
      </c>
      <c r="I27" s="33">
        <f t="shared" si="2"/>
        <v>2.1535787409173886E-2</v>
      </c>
      <c r="J27" s="33"/>
      <c r="K27" s="33"/>
      <c r="L27" s="31"/>
      <c r="M27" s="33">
        <v>2.2261308501209469</v>
      </c>
      <c r="N27" s="33">
        <v>2.2949740974205639</v>
      </c>
      <c r="O27" s="33">
        <v>0.96019915134955447</v>
      </c>
      <c r="P27" s="31"/>
      <c r="Q27" s="31"/>
      <c r="R27" s="31"/>
      <c r="S27" s="31"/>
      <c r="T27" s="10"/>
    </row>
    <row r="28" spans="2:21">
      <c r="B28" s="6" t="s">
        <v>11</v>
      </c>
      <c r="C28" s="31">
        <v>129263</v>
      </c>
      <c r="D28" s="31">
        <v>5422589</v>
      </c>
      <c r="E28" s="31">
        <v>2.3837875228972728E-2</v>
      </c>
      <c r="F28" s="31">
        <v>1534548</v>
      </c>
      <c r="G28" s="31">
        <v>1256355</v>
      </c>
      <c r="H28" s="33">
        <v>1.22142865670929</v>
      </c>
      <c r="I28" s="33">
        <f t="shared" si="2"/>
        <v>1.951638771370855E-2</v>
      </c>
      <c r="J28" s="33"/>
      <c r="K28" s="33"/>
      <c r="L28" s="31"/>
      <c r="M28" s="33">
        <v>1.178486131953822</v>
      </c>
      <c r="N28" s="33">
        <v>1.3406422266186528</v>
      </c>
      <c r="O28" s="33">
        <v>0.87016177138380635</v>
      </c>
      <c r="P28" s="31"/>
      <c r="Q28" s="31"/>
      <c r="R28" s="31"/>
      <c r="S28" s="31"/>
      <c r="T28" s="10"/>
    </row>
    <row r="29" spans="2:21" ht="17" thickBot="1">
      <c r="B29" s="7" t="s">
        <v>11</v>
      </c>
      <c r="C29" s="17">
        <v>161263</v>
      </c>
      <c r="D29" s="17">
        <v>5925004</v>
      </c>
      <c r="E29" s="17">
        <v>2.7217365591651922E-2</v>
      </c>
      <c r="F29" s="17">
        <v>1599134</v>
      </c>
      <c r="G29" s="17">
        <v>1914426</v>
      </c>
      <c r="H29" s="35">
        <v>0.83530729315209884</v>
      </c>
      <c r="I29" s="35">
        <f t="shared" si="2"/>
        <v>3.2583656116475429E-2</v>
      </c>
      <c r="J29" s="35"/>
      <c r="K29" s="35"/>
      <c r="L29" s="17"/>
      <c r="M29" s="35">
        <v>1.3455598533838444</v>
      </c>
      <c r="N29" s="35">
        <v>0.91683474368389783</v>
      </c>
      <c r="O29" s="35">
        <v>1.4527817514384347</v>
      </c>
      <c r="P29" s="17"/>
      <c r="Q29" s="17"/>
      <c r="R29" s="17"/>
      <c r="S29" s="17"/>
      <c r="T29" s="8"/>
    </row>
    <row r="30" spans="2:21" ht="17" thickBot="1"/>
    <row r="31" spans="2:21">
      <c r="B31" s="2" t="s">
        <v>46</v>
      </c>
      <c r="C31" s="5"/>
      <c r="D31" s="5" t="s">
        <v>47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3"/>
    </row>
    <row r="32" spans="2:21">
      <c r="B32" s="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10"/>
    </row>
    <row r="33" spans="2:21" ht="17" thickBot="1">
      <c r="B33" s="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10"/>
    </row>
    <row r="34" spans="2:21" ht="17" thickBot="1">
      <c r="B34" s="6"/>
      <c r="C34" s="1" t="s">
        <v>48</v>
      </c>
      <c r="D34" s="5"/>
      <c r="E34" s="5"/>
      <c r="F34" s="5"/>
      <c r="G34" s="5"/>
      <c r="H34" s="5"/>
      <c r="I34" s="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10"/>
    </row>
    <row r="35" spans="2:21">
      <c r="B35" s="6"/>
      <c r="C35" s="6"/>
      <c r="D35" s="31" t="s">
        <v>16</v>
      </c>
      <c r="E35" s="31" t="s">
        <v>7</v>
      </c>
      <c r="F35" s="31" t="s">
        <v>34</v>
      </c>
      <c r="G35" s="31" t="s">
        <v>49</v>
      </c>
      <c r="H35" s="31" t="s">
        <v>50</v>
      </c>
      <c r="I35" s="10"/>
      <c r="J35" s="31"/>
      <c r="K35" s="1" t="s">
        <v>51</v>
      </c>
      <c r="L35" s="5"/>
      <c r="M35" s="5"/>
      <c r="N35" s="5"/>
      <c r="O35" s="5"/>
      <c r="P35" s="5"/>
      <c r="Q35" s="5"/>
      <c r="R35" s="5"/>
      <c r="S35" s="5"/>
      <c r="T35" s="5"/>
      <c r="U35" s="3"/>
    </row>
    <row r="36" spans="2:21">
      <c r="B36" s="6"/>
      <c r="C36" s="6" t="s">
        <v>52</v>
      </c>
      <c r="D36" s="31" t="s">
        <v>11</v>
      </c>
      <c r="E36" s="31">
        <v>7</v>
      </c>
      <c r="F36" s="31">
        <v>1</v>
      </c>
      <c r="G36" s="31">
        <v>0.49060999999999999</v>
      </c>
      <c r="H36" s="31">
        <v>0.18543000000000001</v>
      </c>
      <c r="I36" s="10"/>
      <c r="J36" s="31"/>
      <c r="K36" s="6"/>
      <c r="L36" s="31"/>
      <c r="M36" s="31" t="s">
        <v>53</v>
      </c>
      <c r="N36" s="31"/>
      <c r="O36" s="31" t="s">
        <v>54</v>
      </c>
      <c r="P36" s="31"/>
      <c r="Q36" s="31"/>
      <c r="R36" s="31"/>
      <c r="S36" s="31"/>
      <c r="T36" s="31"/>
      <c r="U36" s="10"/>
    </row>
    <row r="37" spans="2:21">
      <c r="B37" s="6"/>
      <c r="C37" s="6"/>
      <c r="D37" s="31" t="s">
        <v>15</v>
      </c>
      <c r="E37" s="31">
        <v>5</v>
      </c>
      <c r="F37" s="31">
        <v>2.2984</v>
      </c>
      <c r="G37" s="31">
        <v>0.65693999999999997</v>
      </c>
      <c r="H37" s="31">
        <v>0.29379</v>
      </c>
      <c r="I37" s="10"/>
      <c r="J37" s="31"/>
      <c r="K37" s="6"/>
      <c r="L37" s="31"/>
      <c r="M37" s="31" t="s">
        <v>55</v>
      </c>
      <c r="N37" s="31" t="s">
        <v>56</v>
      </c>
      <c r="O37" s="31" t="s">
        <v>57</v>
      </c>
      <c r="P37" s="31" t="s">
        <v>58</v>
      </c>
      <c r="Q37" s="31" t="s">
        <v>59</v>
      </c>
      <c r="R37" s="31" t="s">
        <v>60</v>
      </c>
      <c r="S37" s="31" t="s">
        <v>61</v>
      </c>
      <c r="T37" s="31" t="s">
        <v>62</v>
      </c>
      <c r="U37" s="10"/>
    </row>
    <row r="38" spans="2:21">
      <c r="B38" s="6"/>
      <c r="C38" s="6" t="s">
        <v>63</v>
      </c>
      <c r="D38" s="31" t="s">
        <v>11</v>
      </c>
      <c r="E38" s="31">
        <v>7</v>
      </c>
      <c r="F38" s="31">
        <v>1</v>
      </c>
      <c r="G38" s="31">
        <v>0.31918999999999997</v>
      </c>
      <c r="H38" s="31">
        <v>0.12064</v>
      </c>
      <c r="I38" s="10"/>
      <c r="J38" s="31"/>
      <c r="K38" s="6"/>
      <c r="L38" s="31"/>
      <c r="M38" s="31"/>
      <c r="N38" s="31"/>
      <c r="O38" s="31"/>
      <c r="P38" s="31"/>
      <c r="Q38" s="31"/>
      <c r="R38" s="31"/>
      <c r="S38" s="31"/>
      <c r="T38" s="31" t="s">
        <v>64</v>
      </c>
      <c r="U38" s="10" t="s">
        <v>65</v>
      </c>
    </row>
    <row r="39" spans="2:21">
      <c r="B39" s="6"/>
      <c r="C39" s="6"/>
      <c r="D39" s="31" t="s">
        <v>15</v>
      </c>
      <c r="E39" s="31">
        <v>5</v>
      </c>
      <c r="F39" s="31">
        <v>1.2507999999999999</v>
      </c>
      <c r="G39" s="31">
        <v>0.76188</v>
      </c>
      <c r="H39" s="31">
        <v>0.34072000000000002</v>
      </c>
      <c r="I39" s="10"/>
      <c r="J39" s="31"/>
      <c r="K39" s="6" t="s">
        <v>52</v>
      </c>
      <c r="L39" s="31" t="s">
        <v>66</v>
      </c>
      <c r="M39" s="31">
        <v>0.34799999999999998</v>
      </c>
      <c r="N39" s="31">
        <v>0.56799999999999995</v>
      </c>
      <c r="O39" s="31">
        <v>-3.9380000000000002</v>
      </c>
      <c r="P39" s="31">
        <v>10</v>
      </c>
      <c r="Q39" s="36">
        <v>3.0000000000000001E-3</v>
      </c>
      <c r="R39" s="31">
        <v>-1.29843</v>
      </c>
      <c r="S39" s="31">
        <v>0.32969999999999999</v>
      </c>
      <c r="T39" s="31">
        <v>-2.0330400000000002</v>
      </c>
      <c r="U39" s="10">
        <v>-0.56381000000000003</v>
      </c>
    </row>
    <row r="40" spans="2:21">
      <c r="B40" s="6"/>
      <c r="C40" s="6" t="s">
        <v>36</v>
      </c>
      <c r="D40" s="31" t="s">
        <v>11</v>
      </c>
      <c r="E40" s="31">
        <v>7</v>
      </c>
      <c r="F40" s="31">
        <v>1.0014000000000001</v>
      </c>
      <c r="G40" s="31">
        <v>0.30851000000000001</v>
      </c>
      <c r="H40" s="31">
        <v>0.11661000000000001</v>
      </c>
      <c r="I40" s="10"/>
      <c r="J40" s="31"/>
      <c r="K40" s="6"/>
      <c r="L40" s="31" t="s">
        <v>67</v>
      </c>
      <c r="M40" s="31"/>
      <c r="N40" s="31"/>
      <c r="O40" s="31">
        <v>-3.7370000000000001</v>
      </c>
      <c r="P40" s="31">
        <v>7.0739999999999998</v>
      </c>
      <c r="Q40" s="31">
        <v>7.0000000000000001E-3</v>
      </c>
      <c r="R40" s="31">
        <v>-1.29843</v>
      </c>
      <c r="S40" s="31">
        <v>0.34742000000000001</v>
      </c>
      <c r="T40" s="31">
        <v>-2.1182099999999999</v>
      </c>
      <c r="U40" s="10">
        <v>-0.47864000000000001</v>
      </c>
    </row>
    <row r="41" spans="2:21">
      <c r="B41" s="6"/>
      <c r="C41" s="6"/>
      <c r="D41" s="31" t="s">
        <v>15</v>
      </c>
      <c r="E41" s="31">
        <v>5</v>
      </c>
      <c r="F41" s="31">
        <v>1.9059999999999999</v>
      </c>
      <c r="G41" s="31">
        <v>0.48315000000000002</v>
      </c>
      <c r="H41" s="31">
        <v>0.21607000000000001</v>
      </c>
      <c r="I41" s="10"/>
      <c r="J41" s="31"/>
      <c r="K41" s="6" t="s">
        <v>63</v>
      </c>
      <c r="L41" s="31" t="s">
        <v>66</v>
      </c>
      <c r="M41" s="31">
        <v>3.7719999999999998</v>
      </c>
      <c r="N41" s="31">
        <v>8.1000000000000003E-2</v>
      </c>
      <c r="O41" s="31">
        <v>-0.79100000000000004</v>
      </c>
      <c r="P41" s="31">
        <v>10</v>
      </c>
      <c r="Q41" s="37">
        <v>0.44700000000000001</v>
      </c>
      <c r="R41" s="31">
        <v>-0.25080999999999998</v>
      </c>
      <c r="S41" s="31">
        <v>0.31712000000000001</v>
      </c>
      <c r="T41" s="31">
        <v>-0.95740000000000003</v>
      </c>
      <c r="U41" s="10">
        <v>0.45577000000000001</v>
      </c>
    </row>
    <row r="42" spans="2:21">
      <c r="B42" s="6"/>
      <c r="C42" s="6" t="s">
        <v>68</v>
      </c>
      <c r="D42" s="31" t="s">
        <v>11</v>
      </c>
      <c r="E42" s="31">
        <v>7</v>
      </c>
      <c r="F42" s="31">
        <v>0.99670000000000003</v>
      </c>
      <c r="G42" s="31">
        <v>0.14524000000000001</v>
      </c>
      <c r="H42" s="31">
        <v>5.4899999999999997E-2</v>
      </c>
      <c r="I42" s="10"/>
      <c r="J42" s="31"/>
      <c r="K42" s="6"/>
      <c r="L42" s="31" t="s">
        <v>67</v>
      </c>
      <c r="M42" s="31"/>
      <c r="N42" s="31"/>
      <c r="O42" s="31">
        <v>-0.69399999999999995</v>
      </c>
      <c r="P42" s="31">
        <v>5.0129999999999999</v>
      </c>
      <c r="Q42" s="31">
        <v>0.51900000000000002</v>
      </c>
      <c r="R42" s="31">
        <v>-0.25080999999999998</v>
      </c>
      <c r="S42" s="31">
        <v>0.36144999999999999</v>
      </c>
      <c r="T42" s="31">
        <v>-1.1792100000000001</v>
      </c>
      <c r="U42" s="10">
        <v>0.67757999999999996</v>
      </c>
    </row>
    <row r="43" spans="2:21" ht="17" thickBot="1">
      <c r="B43" s="6"/>
      <c r="C43" s="7"/>
      <c r="D43" s="17" t="s">
        <v>15</v>
      </c>
      <c r="E43" s="17">
        <v>5</v>
      </c>
      <c r="F43" s="17">
        <v>1.2654000000000001</v>
      </c>
      <c r="G43" s="17">
        <v>0.24687999999999999</v>
      </c>
      <c r="H43" s="17">
        <v>0.11040999999999999</v>
      </c>
      <c r="I43" s="8"/>
      <c r="J43" s="31"/>
      <c r="K43" s="6" t="s">
        <v>36</v>
      </c>
      <c r="L43" s="31" t="s">
        <v>66</v>
      </c>
      <c r="M43" s="31">
        <v>2.4039999999999999</v>
      </c>
      <c r="N43" s="31">
        <v>0.152</v>
      </c>
      <c r="O43" s="31">
        <v>-3.9820000000000002</v>
      </c>
      <c r="P43" s="31">
        <v>10</v>
      </c>
      <c r="Q43" s="36">
        <v>3.0000000000000001E-3</v>
      </c>
      <c r="R43" s="31">
        <v>-0.90456999999999999</v>
      </c>
      <c r="S43" s="31">
        <v>0.22714000000000001</v>
      </c>
      <c r="T43" s="31">
        <v>-1.4106700000000001</v>
      </c>
      <c r="U43" s="10">
        <v>-0.39846999999999999</v>
      </c>
    </row>
    <row r="44" spans="2:21">
      <c r="B44" s="6"/>
      <c r="C44" s="31"/>
      <c r="D44" s="31"/>
      <c r="E44" s="31"/>
      <c r="F44" s="31"/>
      <c r="G44" s="31"/>
      <c r="H44" s="31"/>
      <c r="I44" s="31"/>
      <c r="J44" s="31"/>
      <c r="K44" s="6"/>
      <c r="L44" s="31" t="s">
        <v>67</v>
      </c>
      <c r="M44" s="31"/>
      <c r="N44" s="31"/>
      <c r="O44" s="31">
        <v>-3.6840000000000002</v>
      </c>
      <c r="P44" s="31">
        <v>6.3120000000000003</v>
      </c>
      <c r="Q44" s="31">
        <v>8.9999999999999993E-3</v>
      </c>
      <c r="R44" s="31">
        <v>-0.90456999999999999</v>
      </c>
      <c r="S44" s="31">
        <v>0.24553</v>
      </c>
      <c r="T44" s="31">
        <v>-1.4982200000000001</v>
      </c>
      <c r="U44" s="10">
        <v>-0.31091999999999997</v>
      </c>
    </row>
    <row r="45" spans="2:21" ht="17" thickBot="1">
      <c r="B45" s="6"/>
      <c r="C45" s="31"/>
      <c r="D45" s="31"/>
      <c r="E45" s="31"/>
      <c r="F45" s="31"/>
      <c r="G45" s="31"/>
      <c r="H45" s="31"/>
      <c r="I45" s="31"/>
      <c r="J45" s="31"/>
      <c r="K45" s="6" t="s">
        <v>68</v>
      </c>
      <c r="L45" s="31" t="s">
        <v>66</v>
      </c>
      <c r="M45" s="31">
        <v>2.9889999999999999</v>
      </c>
      <c r="N45" s="31">
        <v>0.115</v>
      </c>
      <c r="O45" s="31">
        <v>-2.3849999999999998</v>
      </c>
      <c r="P45" s="31">
        <v>10</v>
      </c>
      <c r="Q45" s="36">
        <v>3.7999999999999999E-2</v>
      </c>
      <c r="R45" s="31">
        <v>-0.26873000000000002</v>
      </c>
      <c r="S45" s="31">
        <v>0.11269</v>
      </c>
      <c r="T45" s="31">
        <v>-0.51981999999999995</v>
      </c>
      <c r="U45" s="10">
        <v>-1.7649999999999999E-2</v>
      </c>
    </row>
    <row r="46" spans="2:21">
      <c r="B46" s="6"/>
      <c r="C46" s="1" t="s">
        <v>69</v>
      </c>
      <c r="D46" s="5"/>
      <c r="E46" s="5"/>
      <c r="F46" s="5"/>
      <c r="G46" s="5"/>
      <c r="H46" s="3"/>
      <c r="I46" s="31"/>
      <c r="J46" s="31"/>
      <c r="K46" s="6"/>
      <c r="L46" s="31" t="s">
        <v>67</v>
      </c>
      <c r="M46" s="31"/>
      <c r="N46" s="31"/>
      <c r="O46" s="31">
        <v>-2.1789999999999998</v>
      </c>
      <c r="P46" s="31">
        <v>5.9790000000000001</v>
      </c>
      <c r="Q46" s="31">
        <v>7.1999999999999995E-2</v>
      </c>
      <c r="R46" s="31">
        <v>-0.26873000000000002</v>
      </c>
      <c r="S46" s="31">
        <v>0.12330000000000001</v>
      </c>
      <c r="T46" s="31">
        <v>-0.57071000000000005</v>
      </c>
      <c r="U46" s="10">
        <v>3.3239999999999999E-2</v>
      </c>
    </row>
    <row r="47" spans="2:21">
      <c r="B47" s="6"/>
      <c r="C47" s="6"/>
      <c r="D47" s="31"/>
      <c r="E47" s="31" t="s">
        <v>70</v>
      </c>
      <c r="F47" s="31" t="s">
        <v>71</v>
      </c>
      <c r="G47" s="31" t="s">
        <v>72</v>
      </c>
      <c r="H47" s="10"/>
      <c r="I47" s="31"/>
      <c r="J47" s="31"/>
      <c r="K47" s="6"/>
      <c r="L47" s="31"/>
      <c r="M47" s="31"/>
      <c r="N47" s="31"/>
      <c r="O47" s="31"/>
      <c r="P47" s="31"/>
      <c r="Q47" s="31"/>
      <c r="R47" s="31"/>
      <c r="S47" s="31"/>
      <c r="T47" s="31"/>
      <c r="U47" s="10"/>
    </row>
    <row r="48" spans="2:21">
      <c r="B48" s="6"/>
      <c r="C48" s="6"/>
      <c r="D48" s="31"/>
      <c r="E48" s="31"/>
      <c r="F48" s="31"/>
      <c r="G48" s="31" t="s">
        <v>64</v>
      </c>
      <c r="H48" s="10" t="s">
        <v>65</v>
      </c>
      <c r="I48" s="31"/>
      <c r="J48" s="31"/>
      <c r="K48" s="6"/>
      <c r="L48" s="31"/>
      <c r="M48" s="31"/>
      <c r="N48" s="31"/>
      <c r="O48" s="31"/>
      <c r="P48" s="31"/>
      <c r="Q48" s="31"/>
      <c r="R48" s="31"/>
      <c r="S48" s="31"/>
      <c r="T48" s="31"/>
      <c r="U48" s="10"/>
    </row>
    <row r="49" spans="2:21" ht="17" thickBot="1">
      <c r="B49" s="6"/>
      <c r="C49" s="6" t="s">
        <v>52</v>
      </c>
      <c r="D49" s="31" t="s">
        <v>73</v>
      </c>
      <c r="E49" s="31">
        <v>0.56306999999999996</v>
      </c>
      <c r="F49" s="31">
        <v>-2.306</v>
      </c>
      <c r="G49" s="31">
        <v>-3.794</v>
      </c>
      <c r="H49" s="10">
        <v>-0.754</v>
      </c>
      <c r="I49" s="31"/>
      <c r="J49" s="31"/>
      <c r="K49" s="7"/>
      <c r="L49" s="17"/>
      <c r="M49" s="17"/>
      <c r="N49" s="17"/>
      <c r="O49" s="17"/>
      <c r="P49" s="17"/>
      <c r="Q49" s="17"/>
      <c r="R49" s="17"/>
      <c r="S49" s="17"/>
      <c r="T49" s="17"/>
      <c r="U49" s="8"/>
    </row>
    <row r="50" spans="2:21">
      <c r="B50" s="6"/>
      <c r="C50" s="6"/>
      <c r="D50" s="31" t="s">
        <v>74</v>
      </c>
      <c r="E50" s="31">
        <v>0.61021000000000003</v>
      </c>
      <c r="F50" s="31">
        <v>-2.1280000000000001</v>
      </c>
      <c r="G50" s="31">
        <v>-3.5009999999999999</v>
      </c>
      <c r="H50" s="10">
        <v>-0.69599999999999995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0"/>
    </row>
    <row r="51" spans="2:21">
      <c r="B51" s="6"/>
      <c r="C51" s="6"/>
      <c r="D51" s="31" t="s">
        <v>75</v>
      </c>
      <c r="E51" s="31">
        <v>0.65693999999999997</v>
      </c>
      <c r="F51" s="31">
        <v>-1.976</v>
      </c>
      <c r="G51" s="31">
        <v>-3.681</v>
      </c>
      <c r="H51" s="10">
        <v>-0.186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0"/>
    </row>
    <row r="52" spans="2:21">
      <c r="B52" s="6"/>
      <c r="C52" s="6" t="s">
        <v>63</v>
      </c>
      <c r="D52" s="31" t="s">
        <v>73</v>
      </c>
      <c r="E52" s="31">
        <v>0.54157999999999995</v>
      </c>
      <c r="F52" s="31">
        <v>-0.46300000000000002</v>
      </c>
      <c r="G52" s="31">
        <v>-1.617</v>
      </c>
      <c r="H52" s="10">
        <v>0.71299999999999997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0"/>
    </row>
    <row r="53" spans="2:21">
      <c r="B53" s="6"/>
      <c r="C53" s="6"/>
      <c r="D53" s="31" t="s">
        <v>74</v>
      </c>
      <c r="E53" s="31">
        <v>0.58692999999999995</v>
      </c>
      <c r="F53" s="31">
        <v>-0.42699999999999999</v>
      </c>
      <c r="G53" s="31">
        <v>-1.492</v>
      </c>
      <c r="H53" s="10">
        <v>0.65800000000000003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0"/>
    </row>
    <row r="54" spans="2:21">
      <c r="B54" s="6"/>
      <c r="C54" s="6"/>
      <c r="D54" s="31" t="s">
        <v>75</v>
      </c>
      <c r="E54" s="31">
        <v>0.76188</v>
      </c>
      <c r="F54" s="31">
        <v>-0.32900000000000001</v>
      </c>
      <c r="G54" s="31">
        <v>-1.4790000000000001</v>
      </c>
      <c r="H54" s="10">
        <v>0.85799999999999998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10"/>
    </row>
    <row r="55" spans="2:21">
      <c r="B55" s="6"/>
      <c r="C55" s="6" t="s">
        <v>36</v>
      </c>
      <c r="D55" s="31" t="s">
        <v>73</v>
      </c>
      <c r="E55" s="31">
        <v>0.38791999999999999</v>
      </c>
      <c r="F55" s="31">
        <v>-2.3319999999999999</v>
      </c>
      <c r="G55" s="31">
        <v>-3.827</v>
      </c>
      <c r="H55" s="10">
        <v>-0.77200000000000002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10"/>
    </row>
    <row r="56" spans="2:21">
      <c r="B56" s="6"/>
      <c r="C56" s="6"/>
      <c r="D56" s="31" t="s">
        <v>74</v>
      </c>
      <c r="E56" s="31">
        <v>0.4204</v>
      </c>
      <c r="F56" s="31">
        <v>-2.1520000000000001</v>
      </c>
      <c r="G56" s="31">
        <v>-3.5310000000000001</v>
      </c>
      <c r="H56" s="10">
        <v>-0.71299999999999997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10"/>
    </row>
    <row r="57" spans="2:21">
      <c r="B57" s="6"/>
      <c r="C57" s="6"/>
      <c r="D57" s="31" t="s">
        <v>75</v>
      </c>
      <c r="E57" s="31">
        <v>0.48315000000000002</v>
      </c>
      <c r="F57" s="31">
        <v>-1.8720000000000001</v>
      </c>
      <c r="G57" s="31">
        <v>-3.524</v>
      </c>
      <c r="H57" s="10">
        <v>-0.13200000000000001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10"/>
    </row>
    <row r="58" spans="2:21">
      <c r="B58" s="6"/>
      <c r="C58" s="6" t="s">
        <v>68</v>
      </c>
      <c r="D58" s="31" t="s">
        <v>73</v>
      </c>
      <c r="E58" s="31">
        <v>0.19245000000000001</v>
      </c>
      <c r="F58" s="31">
        <v>-1.3959999999999999</v>
      </c>
      <c r="G58" s="31">
        <v>-2.6659999999999999</v>
      </c>
      <c r="H58" s="10">
        <v>-7.2999999999999995E-2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10"/>
    </row>
    <row r="59" spans="2:21">
      <c r="B59" s="6"/>
      <c r="C59" s="6"/>
      <c r="D59" s="31" t="s">
        <v>74</v>
      </c>
      <c r="E59" s="31">
        <v>0.20856</v>
      </c>
      <c r="F59" s="31">
        <v>-1.288</v>
      </c>
      <c r="G59" s="31">
        <v>-2.46</v>
      </c>
      <c r="H59" s="10">
        <v>-6.7000000000000004E-2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10"/>
    </row>
    <row r="60" spans="2:21">
      <c r="B60" s="6"/>
      <c r="C60" s="6"/>
      <c r="D60" s="31" t="s">
        <v>75</v>
      </c>
      <c r="E60" s="31">
        <v>0.24687999999999999</v>
      </c>
      <c r="F60" s="31">
        <v>-1.0880000000000001</v>
      </c>
      <c r="G60" s="31">
        <v>-2.403</v>
      </c>
      <c r="H60" s="10">
        <v>0.315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10"/>
    </row>
    <row r="61" spans="2:21">
      <c r="B61" s="6"/>
      <c r="C61" s="6" t="s">
        <v>76</v>
      </c>
      <c r="D61" s="31"/>
      <c r="E61" s="31"/>
      <c r="F61" s="31"/>
      <c r="G61" s="31"/>
      <c r="H61" s="10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10"/>
    </row>
    <row r="62" spans="2:21">
      <c r="B62" s="6"/>
      <c r="C62" s="6" t="s">
        <v>77</v>
      </c>
      <c r="D62" s="31"/>
      <c r="E62" s="31"/>
      <c r="F62" s="31"/>
      <c r="G62" s="31"/>
      <c r="H62" s="10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10"/>
    </row>
    <row r="63" spans="2:21">
      <c r="B63" s="6"/>
      <c r="C63" s="6" t="s">
        <v>78</v>
      </c>
      <c r="D63" s="31"/>
      <c r="E63" s="31"/>
      <c r="F63" s="31"/>
      <c r="G63" s="31"/>
      <c r="H63" s="10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10"/>
    </row>
    <row r="64" spans="2:21" ht="17" thickBot="1">
      <c r="B64" s="7"/>
      <c r="C64" s="7" t="s">
        <v>79</v>
      </c>
      <c r="D64" s="17"/>
      <c r="E64" s="17"/>
      <c r="F64" s="17"/>
      <c r="G64" s="17"/>
      <c r="H64" s="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 A</vt:lpstr>
      <vt:lpstr>Figure 3 B</vt:lpstr>
      <vt:lpstr>Figure 3 C</vt:lpstr>
      <vt:lpstr>Figure 3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Shi</dc:creator>
  <cp:lastModifiedBy>Andi Shi</cp:lastModifiedBy>
  <dcterms:created xsi:type="dcterms:W3CDTF">2021-07-26T14:10:46Z</dcterms:created>
  <dcterms:modified xsi:type="dcterms:W3CDTF">2022-02-06T16:26:44Z</dcterms:modified>
</cp:coreProperties>
</file>