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vonne\MigrationPaper\Submission_elife\Revision\Data_files\"/>
    </mc:Choice>
  </mc:AlternateContent>
  <xr:revisionPtr revIDLastSave="0" documentId="13_ncr:1_{2B991A06-4E53-48E8-AF6A-C5263113D164}" xr6:coauthVersionLast="36" xr6:coauthVersionMax="36" xr10:uidLastSave="{00000000-0000-0000-0000-000000000000}"/>
  <bookViews>
    <workbookView xWindow="0" yWindow="0" windowWidth="28770" windowHeight="10320" tabRatio="813" xr2:uid="{85559280-97D5-489B-9AA9-FF58B6861EEF}"/>
  </bookViews>
  <sheets>
    <sheet name="Fig 1B" sheetId="6" r:id="rId1"/>
    <sheet name="Fig 1H" sheetId="4" r:id="rId2"/>
    <sheet name="Fig 1I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5" l="1"/>
  <c r="N31" i="5"/>
  <c r="K31" i="5"/>
  <c r="J31" i="5"/>
  <c r="G31" i="5"/>
  <c r="F31" i="5"/>
  <c r="O30" i="5"/>
  <c r="N30" i="5"/>
  <c r="K30" i="5"/>
  <c r="J30" i="5"/>
  <c r="G30" i="5"/>
  <c r="F30" i="5"/>
  <c r="O29" i="5"/>
  <c r="N29" i="5"/>
  <c r="K29" i="5"/>
  <c r="J29" i="5"/>
  <c r="G29" i="5"/>
  <c r="F29" i="5"/>
  <c r="O28" i="5"/>
  <c r="N28" i="5"/>
  <c r="K28" i="5"/>
  <c r="J28" i="5"/>
  <c r="G28" i="5"/>
  <c r="F28" i="5"/>
  <c r="O27" i="5"/>
  <c r="N27" i="5"/>
  <c r="K27" i="5"/>
  <c r="J27" i="5"/>
  <c r="G27" i="5"/>
  <c r="F27" i="5"/>
  <c r="O26" i="5"/>
  <c r="N26" i="5"/>
  <c r="K26" i="5"/>
  <c r="J26" i="5"/>
  <c r="G26" i="5"/>
  <c r="F26" i="5"/>
  <c r="O25" i="5"/>
  <c r="N25" i="5"/>
  <c r="K25" i="5"/>
  <c r="J25" i="5"/>
  <c r="G25" i="5"/>
  <c r="F25" i="5"/>
  <c r="N24" i="5"/>
  <c r="K24" i="5"/>
  <c r="J24" i="5"/>
  <c r="G24" i="5"/>
  <c r="F24" i="5"/>
  <c r="O23" i="5"/>
  <c r="N23" i="5"/>
  <c r="K23" i="5"/>
  <c r="J23" i="5"/>
  <c r="G23" i="5"/>
  <c r="F23" i="5"/>
  <c r="O22" i="5"/>
  <c r="N22" i="5"/>
  <c r="K22" i="5"/>
  <c r="J22" i="5"/>
  <c r="G22" i="5"/>
  <c r="F22" i="5"/>
  <c r="O21" i="5"/>
  <c r="N21" i="5"/>
  <c r="K21" i="5"/>
  <c r="J21" i="5"/>
  <c r="G21" i="5"/>
  <c r="F21" i="5"/>
  <c r="O20" i="5"/>
  <c r="N20" i="5"/>
  <c r="K20" i="5"/>
  <c r="J20" i="5"/>
  <c r="G20" i="5"/>
  <c r="F20" i="5"/>
  <c r="O19" i="5"/>
  <c r="N19" i="5"/>
  <c r="K19" i="5"/>
  <c r="J19" i="5"/>
  <c r="G19" i="5"/>
  <c r="F19" i="5"/>
  <c r="O18" i="5"/>
  <c r="N18" i="5"/>
  <c r="K18" i="5"/>
  <c r="J18" i="5"/>
  <c r="G18" i="5"/>
  <c r="F18" i="5"/>
  <c r="T17" i="5"/>
  <c r="O17" i="5"/>
  <c r="N17" i="5"/>
  <c r="K17" i="5"/>
  <c r="J17" i="5"/>
  <c r="G17" i="5"/>
  <c r="F17" i="5"/>
  <c r="O16" i="5"/>
  <c r="N16" i="5"/>
  <c r="K16" i="5"/>
  <c r="J16" i="5"/>
  <c r="G16" i="5"/>
  <c r="F16" i="5"/>
  <c r="O15" i="5"/>
  <c r="N15" i="5"/>
  <c r="K15" i="5"/>
  <c r="J15" i="5"/>
  <c r="G15" i="5"/>
  <c r="F15" i="5"/>
  <c r="O14" i="5"/>
  <c r="N14" i="5"/>
  <c r="K14" i="5"/>
  <c r="J14" i="5"/>
  <c r="G14" i="5"/>
  <c r="F14" i="5"/>
  <c r="O13" i="5"/>
  <c r="N13" i="5"/>
  <c r="K13" i="5"/>
  <c r="J13" i="5"/>
  <c r="G13" i="5"/>
  <c r="F13" i="5"/>
  <c r="U12" i="5"/>
  <c r="T12" i="5"/>
  <c r="R12" i="5"/>
  <c r="O12" i="5"/>
  <c r="N12" i="5"/>
  <c r="K12" i="5"/>
  <c r="J12" i="5"/>
  <c r="G12" i="5"/>
  <c r="F12" i="5"/>
  <c r="T11" i="5"/>
  <c r="R11" i="5"/>
  <c r="S10" i="5"/>
  <c r="R10" i="5"/>
  <c r="O10" i="5"/>
  <c r="N10" i="5"/>
  <c r="K10" i="5"/>
  <c r="J10" i="5"/>
  <c r="G10" i="5"/>
  <c r="F10" i="5"/>
  <c r="O9" i="5"/>
  <c r="N9" i="5"/>
  <c r="K9" i="5"/>
  <c r="J9" i="5"/>
  <c r="G9" i="5"/>
  <c r="F9" i="5"/>
  <c r="O8" i="5"/>
  <c r="N8" i="5"/>
  <c r="K8" i="5"/>
  <c r="J8" i="5"/>
  <c r="G8" i="5"/>
  <c r="F8" i="5"/>
  <c r="O7" i="5"/>
  <c r="N7" i="5"/>
  <c r="K7" i="5"/>
  <c r="J7" i="5"/>
  <c r="G7" i="5"/>
  <c r="F7" i="5"/>
  <c r="O6" i="5"/>
  <c r="N6" i="5"/>
  <c r="K6" i="5"/>
  <c r="J6" i="5"/>
  <c r="G6" i="5"/>
  <c r="F6" i="5"/>
  <c r="O5" i="5"/>
  <c r="S18" i="5" s="1"/>
  <c r="N5" i="5"/>
  <c r="K5" i="5"/>
  <c r="J5" i="5"/>
  <c r="G5" i="5"/>
  <c r="F5" i="5"/>
  <c r="O4" i="5"/>
  <c r="N4" i="5"/>
  <c r="K4" i="5"/>
  <c r="J4" i="5"/>
  <c r="G4" i="5"/>
  <c r="F4" i="5"/>
  <c r="O3" i="5"/>
  <c r="N3" i="5"/>
  <c r="K3" i="5"/>
  <c r="S11" i="5" s="1"/>
  <c r="J3" i="5"/>
  <c r="G3" i="5"/>
  <c r="F3" i="5"/>
  <c r="O2" i="5"/>
  <c r="R18" i="5" s="1"/>
  <c r="N2" i="5"/>
  <c r="S12" i="5" s="1"/>
  <c r="K2" i="5"/>
  <c r="S17" i="5" s="1"/>
  <c r="J2" i="5"/>
  <c r="G2" i="5"/>
  <c r="S16" i="5" s="1"/>
  <c r="F2" i="5"/>
  <c r="T18" i="5" s="1"/>
  <c r="I29" i="4"/>
  <c r="H29" i="4"/>
  <c r="D29" i="4"/>
  <c r="C29" i="4"/>
  <c r="L27" i="4"/>
  <c r="K27" i="4"/>
  <c r="J27" i="4"/>
  <c r="G27" i="4"/>
  <c r="F27" i="4"/>
  <c r="E27" i="4"/>
  <c r="K26" i="4"/>
  <c r="L26" i="4" s="1"/>
  <c r="J26" i="4"/>
  <c r="F26" i="4"/>
  <c r="G26" i="4" s="1"/>
  <c r="E26" i="4"/>
  <c r="K25" i="4"/>
  <c r="L25" i="4" s="1"/>
  <c r="J25" i="4"/>
  <c r="F25" i="4"/>
  <c r="G25" i="4" s="1"/>
  <c r="E25" i="4"/>
  <c r="K24" i="4"/>
  <c r="L24" i="4" s="1"/>
  <c r="J24" i="4"/>
  <c r="G24" i="4"/>
  <c r="F24" i="4"/>
  <c r="E24" i="4"/>
  <c r="L23" i="4"/>
  <c r="K23" i="4"/>
  <c r="J23" i="4"/>
  <c r="G23" i="4"/>
  <c r="F23" i="4"/>
  <c r="E23" i="4"/>
  <c r="K22" i="4"/>
  <c r="L22" i="4" s="1"/>
  <c r="J22" i="4"/>
  <c r="F22" i="4"/>
  <c r="G22" i="4" s="1"/>
  <c r="E22" i="4"/>
  <c r="K21" i="4"/>
  <c r="L21" i="4" s="1"/>
  <c r="J21" i="4"/>
  <c r="G21" i="4"/>
  <c r="F21" i="4"/>
  <c r="E21" i="4"/>
  <c r="K20" i="4"/>
  <c r="L20" i="4" s="1"/>
  <c r="J20" i="4"/>
  <c r="F20" i="4"/>
  <c r="G20" i="4" s="1"/>
  <c r="E20" i="4"/>
  <c r="L19" i="4"/>
  <c r="K19" i="4"/>
  <c r="J19" i="4"/>
  <c r="G19" i="4"/>
  <c r="F19" i="4"/>
  <c r="E19" i="4"/>
  <c r="K18" i="4"/>
  <c r="L18" i="4" s="1"/>
  <c r="J18" i="4"/>
  <c r="F18" i="4"/>
  <c r="G18" i="4" s="1"/>
  <c r="E18" i="4"/>
  <c r="K17" i="4"/>
  <c r="L17" i="4" s="1"/>
  <c r="J17" i="4"/>
  <c r="G17" i="4"/>
  <c r="F17" i="4"/>
  <c r="E17" i="4"/>
  <c r="K16" i="4"/>
  <c r="L16" i="4" s="1"/>
  <c r="J16" i="4"/>
  <c r="F16" i="4"/>
  <c r="G16" i="4" s="1"/>
  <c r="E16" i="4"/>
  <c r="L15" i="4"/>
  <c r="K15" i="4"/>
  <c r="J15" i="4"/>
  <c r="F15" i="4"/>
  <c r="G15" i="4" s="1"/>
  <c r="E15" i="4"/>
  <c r="K14" i="4"/>
  <c r="L14" i="4" s="1"/>
  <c r="J14" i="4"/>
  <c r="F14" i="4"/>
  <c r="G14" i="4" s="1"/>
  <c r="E14" i="4"/>
  <c r="K13" i="4"/>
  <c r="L13" i="4" s="1"/>
  <c r="J13" i="4"/>
  <c r="F13" i="4"/>
  <c r="G13" i="4" s="1"/>
  <c r="E13" i="4"/>
  <c r="K12" i="4"/>
  <c r="L12" i="4" s="1"/>
  <c r="J12" i="4"/>
  <c r="F12" i="4"/>
  <c r="G12" i="4" s="1"/>
  <c r="E12" i="4"/>
  <c r="L11" i="4"/>
  <c r="K11" i="4"/>
  <c r="J11" i="4"/>
  <c r="F11" i="4"/>
  <c r="G11" i="4" s="1"/>
  <c r="E11" i="4"/>
  <c r="K10" i="4"/>
  <c r="L10" i="4" s="1"/>
  <c r="J10" i="4"/>
  <c r="F10" i="4"/>
  <c r="G10" i="4" s="1"/>
  <c r="E10" i="4"/>
  <c r="K9" i="4"/>
  <c r="L9" i="4" s="1"/>
  <c r="J9" i="4"/>
  <c r="F9" i="4"/>
  <c r="G9" i="4" s="1"/>
  <c r="E9" i="4"/>
  <c r="K8" i="4"/>
  <c r="L8" i="4" s="1"/>
  <c r="J8" i="4"/>
  <c r="F8" i="4"/>
  <c r="G8" i="4" s="1"/>
  <c r="E8" i="4"/>
  <c r="L7" i="4"/>
  <c r="K7" i="4"/>
  <c r="J7" i="4"/>
  <c r="F7" i="4"/>
  <c r="G7" i="4" s="1"/>
  <c r="E7" i="4"/>
  <c r="K6" i="4"/>
  <c r="L6" i="4" s="1"/>
  <c r="J6" i="4"/>
  <c r="F6" i="4"/>
  <c r="G6" i="4" s="1"/>
  <c r="E6" i="4"/>
  <c r="K5" i="4"/>
  <c r="L5" i="4" s="1"/>
  <c r="J5" i="4"/>
  <c r="F5" i="4"/>
  <c r="G5" i="4" s="1"/>
  <c r="E5" i="4"/>
  <c r="K4" i="4"/>
  <c r="L4" i="4" s="1"/>
  <c r="J4" i="4"/>
  <c r="F4" i="4"/>
  <c r="G4" i="4" s="1"/>
  <c r="E4" i="4"/>
  <c r="L3" i="4"/>
  <c r="K3" i="4"/>
  <c r="J3" i="4"/>
  <c r="F3" i="4"/>
  <c r="G3" i="4" s="1"/>
  <c r="E3" i="4"/>
  <c r="E29" i="4" s="1"/>
  <c r="K2" i="4"/>
  <c r="K29" i="4" s="1"/>
  <c r="J2" i="4"/>
  <c r="J29" i="4" s="1"/>
  <c r="F2" i="4"/>
  <c r="G2" i="4" s="1"/>
  <c r="G29" i="4" s="1"/>
  <c r="E2" i="4"/>
  <c r="U18" i="5" l="1"/>
  <c r="R16" i="5"/>
  <c r="R17" i="5"/>
  <c r="F29" i="4"/>
  <c r="L2" i="4"/>
  <c r="L29" i="4" s="1"/>
</calcChain>
</file>

<file path=xl/sharedStrings.xml><?xml version="1.0" encoding="utf-8"?>
<sst xmlns="http://schemas.openxmlformats.org/spreadsheetml/2006/main" count="210" uniqueCount="85">
  <si>
    <t>seg -1</t>
  </si>
  <si>
    <t>seg -2</t>
  </si>
  <si>
    <t>seg -3</t>
  </si>
  <si>
    <t>mean</t>
  </si>
  <si>
    <t>source</t>
  </si>
  <si>
    <t>distance 1st joint - gfp segment -1 (µm) 0dpa</t>
  </si>
  <si>
    <t>distance 1st joint - gfp segment -1 (µm) 1dpa</t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</si>
  <si>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2"/>
        <scheme val="minor"/>
      </rPr>
      <t xml:space="preserve"> distance 1st joint</t>
    </r>
  </si>
  <si>
    <t>% distance 1st joint change</t>
  </si>
  <si>
    <t>migration 1 dpa (%)</t>
  </si>
  <si>
    <t>distance 2nd joint - gfp segment -1 (µm) 0dpa</t>
  </si>
  <si>
    <t>distance 2nd joint - gfp segment -1 (µm) 1dpa</t>
  </si>
  <si>
    <t>notes</t>
  </si>
  <si>
    <t>MC_008</t>
  </si>
  <si>
    <t>control_fish01</t>
  </si>
  <si>
    <t>1 ray / fish</t>
  </si>
  <si>
    <t>control_fish02</t>
  </si>
  <si>
    <t>control_fish03</t>
  </si>
  <si>
    <t>control_fish04</t>
  </si>
  <si>
    <t>control_fish05</t>
  </si>
  <si>
    <t>control_fish06</t>
  </si>
  <si>
    <t>control_fish07</t>
  </si>
  <si>
    <t>control_fish08</t>
  </si>
  <si>
    <t>control_fish09</t>
  </si>
  <si>
    <t>MC_005</t>
  </si>
  <si>
    <t>MC_012</t>
  </si>
  <si>
    <t>control_fish10</t>
  </si>
  <si>
    <t>average</t>
  </si>
  <si>
    <t>0dpa</t>
  </si>
  <si>
    <t>1dpa</t>
  </si>
  <si>
    <t>distance seg -1 - 1st joint (µm) 0 dpa</t>
  </si>
  <si>
    <t>distance seg -1 - 1st  joint (µm) 1 dpa</t>
  </si>
  <si>
    <r>
      <rPr>
        <b/>
        <sz val="10"/>
        <color theme="1"/>
        <rFont val="Symbol"/>
        <family val="1"/>
        <charset val="2"/>
      </rPr>
      <t>D</t>
    </r>
    <r>
      <rPr>
        <b/>
        <sz val="10"/>
        <color theme="1"/>
        <rFont val="Calibri"/>
        <family val="2"/>
        <scheme val="minor"/>
      </rPr>
      <t xml:space="preserve"> distance seg -1 - 1st joint </t>
    </r>
  </si>
  <si>
    <t>% distance change seg -1 -1st joint</t>
  </si>
  <si>
    <t>distance seg -2 - 2nd joint (µm) 0 dpa</t>
  </si>
  <si>
    <t>distance seg -2 - 2nd joint (µm) 1 dpa</t>
  </si>
  <si>
    <r>
      <rPr>
        <b/>
        <sz val="10"/>
        <color theme="1"/>
        <rFont val="Symbol"/>
        <family val="1"/>
        <charset val="2"/>
      </rPr>
      <t>D</t>
    </r>
    <r>
      <rPr>
        <b/>
        <sz val="10"/>
        <color theme="1"/>
        <rFont val="Calibri"/>
        <family val="2"/>
        <scheme val="minor"/>
      </rPr>
      <t xml:space="preserve"> distance seg -2 - 2nd joint </t>
    </r>
  </si>
  <si>
    <t>% distance change seg -2 -2nd joint</t>
  </si>
  <si>
    <t>distance seg -3 - 3nd joint (µm) 0 dpa</t>
  </si>
  <si>
    <t>distance seg -3 - 3nd joint (µm) 1 dpa</t>
  </si>
  <si>
    <r>
      <rPr>
        <b/>
        <sz val="10"/>
        <color theme="1"/>
        <rFont val="Symbol"/>
        <family val="1"/>
        <charset val="2"/>
      </rPr>
      <t>D</t>
    </r>
    <r>
      <rPr>
        <b/>
        <sz val="10"/>
        <color theme="1"/>
        <rFont val="Calibri"/>
        <family val="2"/>
        <scheme val="minor"/>
      </rPr>
      <t xml:space="preserve"> distance seg -3 - 3nd joint </t>
    </r>
  </si>
  <si>
    <t>% distance change seg -3 - 3nd joint</t>
  </si>
  <si>
    <t>analysed 2nd ray</t>
  </si>
  <si>
    <t>MC_009</t>
  </si>
  <si>
    <t>fish_</t>
  </si>
  <si>
    <t>_6</t>
  </si>
  <si>
    <t>fish_1</t>
  </si>
  <si>
    <t>_8</t>
  </si>
  <si>
    <t>fish_2</t>
  </si>
  <si>
    <t>_5</t>
  </si>
  <si>
    <t>fish_3</t>
  </si>
  <si>
    <t>_3</t>
  </si>
  <si>
    <t>fish_4</t>
  </si>
  <si>
    <t>_4</t>
  </si>
  <si>
    <t>fish_5</t>
  </si>
  <si>
    <t>_7</t>
  </si>
  <si>
    <t>fish_6</t>
  </si>
  <si>
    <t>_</t>
  </si>
  <si>
    <t>distance 0 dpa</t>
  </si>
  <si>
    <t>fish_7</t>
  </si>
  <si>
    <t>_2</t>
  </si>
  <si>
    <t>sem</t>
  </si>
  <si>
    <t>p-value to seg-1</t>
  </si>
  <si>
    <t>p-value to seg-2</t>
  </si>
  <si>
    <t>fish_8</t>
  </si>
  <si>
    <t>_1</t>
  </si>
  <si>
    <t>fish_9</t>
  </si>
  <si>
    <t>dead</t>
  </si>
  <si>
    <t>migration</t>
  </si>
  <si>
    <t>_9</t>
  </si>
  <si>
    <t>XM mean</t>
  </si>
  <si>
    <t>ray02</t>
  </si>
  <si>
    <t>ray04</t>
  </si>
  <si>
    <t>ray05</t>
  </si>
  <si>
    <t>ray06</t>
  </si>
  <si>
    <t>ray07</t>
  </si>
  <si>
    <t>ray008</t>
  </si>
  <si>
    <t>ray09</t>
  </si>
  <si>
    <t>ray10</t>
  </si>
  <si>
    <t>ray11</t>
  </si>
  <si>
    <t>ray12</t>
  </si>
  <si>
    <t>ray13</t>
  </si>
  <si>
    <t>ray14</t>
  </si>
  <si>
    <t>ray position</t>
  </si>
  <si>
    <r>
      <t xml:space="preserve">mean </t>
    </r>
    <r>
      <rPr>
        <b/>
        <i/>
        <sz val="11"/>
        <color theme="1"/>
        <rFont val="Calibri"/>
        <family val="2"/>
        <scheme val="minor"/>
      </rPr>
      <t>bglap</t>
    </r>
    <r>
      <rPr>
        <b/>
        <sz val="11"/>
        <color theme="1"/>
        <rFont val="Calibri"/>
        <family val="2"/>
        <scheme val="minor"/>
      </rPr>
      <t xml:space="preserve"> intensity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</si>
</sst>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Symbol"/>
      <family val="1"/>
      <charset val="2"/>
    </font>
    <font>
      <sz val="11"/>
      <color theme="0" tint="-0.499984740745262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164" fontId="0" fillId="0" borderId="0" xfId="0" applyNumberFormat="1"/>
    <xf numFmtId="164" fontId="0" fillId="0" borderId="0" xfId="0" applyNumberFormat="1" applyFill="1"/>
    <xf numFmtId="165" fontId="0" fillId="0" borderId="0" xfId="0" applyNumberFormat="1"/>
    <xf numFmtId="2" fontId="0" fillId="0" borderId="0" xfId="0" applyNumberFormat="1"/>
    <xf numFmtId="0" fontId="0" fillId="0" borderId="0" xfId="0" applyFill="1"/>
    <xf numFmtId="2" fontId="0" fillId="0" borderId="0" xfId="0" applyNumberFormat="1" applyFill="1"/>
    <xf numFmtId="4" fontId="0" fillId="0" borderId="0" xfId="0" applyNumberFormat="1" applyFill="1"/>
    <xf numFmtId="0" fontId="4" fillId="0" borderId="0" xfId="0" applyFont="1" applyFill="1"/>
    <xf numFmtId="165" fontId="0" fillId="0" borderId="0" xfId="0" applyNumberFormat="1" applyFill="1"/>
    <xf numFmtId="0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14" fontId="0" fillId="0" borderId="0" xfId="0" applyNumberFormat="1"/>
    <xf numFmtId="0" fontId="7" fillId="0" borderId="0" xfId="0" applyFont="1" applyFill="1"/>
    <xf numFmtId="165" fontId="7" fillId="0" borderId="0" xfId="0" applyNumberFormat="1" applyFont="1"/>
    <xf numFmtId="0" fontId="0" fillId="0" borderId="0" xfId="0" applyFill="1" applyAlignme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/>
    <xf numFmtId="0" fontId="9" fillId="0" borderId="0" xfId="0" applyFont="1"/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14F54-09EA-4B5C-BB73-27348D94E147}">
  <dimension ref="A1:M15"/>
  <sheetViews>
    <sheetView tabSelected="1" workbookViewId="0">
      <selection activeCell="D37" sqref="D37"/>
    </sheetView>
  </sheetViews>
  <sheetFormatPr defaultRowHeight="15" x14ac:dyDescent="0.25"/>
  <cols>
    <col min="1" max="1" width="12" customWidth="1"/>
  </cols>
  <sheetData>
    <row r="1" spans="1:13" x14ac:dyDescent="0.25">
      <c r="A1" s="40" t="s">
        <v>83</v>
      </c>
      <c r="B1" s="41" t="s">
        <v>84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s="38" customFormat="1" x14ac:dyDescent="0.25">
      <c r="A2" s="37" t="s">
        <v>70</v>
      </c>
      <c r="B2" s="37" t="s">
        <v>71</v>
      </c>
      <c r="C2" s="37" t="s">
        <v>72</v>
      </c>
      <c r="D2" s="37" t="s">
        <v>73</v>
      </c>
      <c r="E2" s="37" t="s">
        <v>74</v>
      </c>
      <c r="F2" s="37" t="s">
        <v>75</v>
      </c>
      <c r="G2" s="37" t="s">
        <v>76</v>
      </c>
      <c r="H2" s="37" t="s">
        <v>77</v>
      </c>
      <c r="I2" s="37" t="s">
        <v>78</v>
      </c>
      <c r="J2" s="37" t="s">
        <v>79</v>
      </c>
      <c r="K2" s="37" t="s">
        <v>80</v>
      </c>
      <c r="L2" s="37" t="s">
        <v>81</v>
      </c>
      <c r="M2" s="37" t="s">
        <v>82</v>
      </c>
    </row>
    <row r="3" spans="1:13" x14ac:dyDescent="0.25">
      <c r="A3" s="39">
        <v>-30.2117</v>
      </c>
      <c r="B3" s="39"/>
      <c r="C3" s="39">
        <v>5.6598999999999997E-2</v>
      </c>
      <c r="D3" s="39">
        <v>0.18243699999999999</v>
      </c>
      <c r="E3" s="39">
        <v>4.9864100000000001E-2</v>
      </c>
      <c r="F3" s="39">
        <v>0.31114799999999998</v>
      </c>
      <c r="G3" s="39">
        <v>0.31197599999999998</v>
      </c>
      <c r="H3" s="39">
        <v>0.12645591</v>
      </c>
      <c r="I3" s="39">
        <v>0</v>
      </c>
      <c r="J3" s="39">
        <v>0</v>
      </c>
      <c r="K3" s="39">
        <v>0.12119199999999999</v>
      </c>
      <c r="L3" s="39">
        <v>0.47755799999999998</v>
      </c>
      <c r="M3" s="39">
        <v>8.1675999999999999E-2</v>
      </c>
    </row>
    <row r="4" spans="1:13" x14ac:dyDescent="0.25">
      <c r="A4" s="39">
        <v>-75.314499999999995</v>
      </c>
      <c r="B4" s="39">
        <v>6.2050000000000001E-2</v>
      </c>
      <c r="C4" s="39">
        <v>4.3622000000000001E-2</v>
      </c>
      <c r="D4" s="39">
        <v>9.7290000000000001E-2</v>
      </c>
      <c r="E4" s="39">
        <v>0.15408738999999999</v>
      </c>
      <c r="F4" s="39">
        <v>0.20033500000000001</v>
      </c>
      <c r="G4" s="39">
        <v>0</v>
      </c>
      <c r="H4" s="39">
        <v>0.15640598999999999</v>
      </c>
      <c r="I4" s="39">
        <v>0.28870299999999999</v>
      </c>
      <c r="J4" s="39">
        <v>0.26455000000000001</v>
      </c>
      <c r="K4" s="39">
        <v>7.2938000000000003E-2</v>
      </c>
      <c r="L4" s="39">
        <v>0</v>
      </c>
      <c r="M4" s="39"/>
    </row>
    <row r="5" spans="1:13" x14ac:dyDescent="0.25">
      <c r="A5" s="39">
        <v>-126.67400000000001</v>
      </c>
      <c r="B5" s="39">
        <v>8.9479999999999994E-3</v>
      </c>
      <c r="C5" s="39">
        <v>0</v>
      </c>
      <c r="D5" s="39">
        <v>3.1097E-2</v>
      </c>
      <c r="E5" s="39">
        <v>0</v>
      </c>
      <c r="F5" s="39">
        <v>0</v>
      </c>
      <c r="G5" s="39">
        <v>0.413997</v>
      </c>
      <c r="H5" s="39">
        <v>0</v>
      </c>
      <c r="I5" s="39"/>
      <c r="J5" s="39">
        <v>0.23386199999999999</v>
      </c>
      <c r="K5" s="39">
        <v>0</v>
      </c>
      <c r="L5" s="39"/>
      <c r="M5" s="39">
        <v>7.8255000000000005E-2</v>
      </c>
    </row>
    <row r="6" spans="1:13" x14ac:dyDescent="0.25">
      <c r="A6" s="39">
        <v>-176.946</v>
      </c>
      <c r="B6" s="39">
        <v>5.8399999999999999E-4</v>
      </c>
      <c r="C6" s="39">
        <v>0.114301</v>
      </c>
      <c r="D6" s="39">
        <v>0</v>
      </c>
      <c r="E6" s="39">
        <v>1.3485260000000001E-2</v>
      </c>
      <c r="F6" s="39">
        <v>5.0796000000000001E-2</v>
      </c>
      <c r="G6" s="39">
        <v>0.62838799999999995</v>
      </c>
      <c r="H6" s="39"/>
      <c r="I6" s="39">
        <v>0.36541099999999999</v>
      </c>
      <c r="J6" s="39"/>
      <c r="K6" s="39"/>
      <c r="L6" s="39">
        <v>0.55896299999999999</v>
      </c>
      <c r="M6" s="39">
        <v>3.2070000000000002E-3</v>
      </c>
    </row>
    <row r="7" spans="1:13" x14ac:dyDescent="0.25">
      <c r="A7" s="39">
        <v>-226.333</v>
      </c>
      <c r="B7" s="39">
        <v>5.1157000000000001E-2</v>
      </c>
      <c r="C7" s="39">
        <v>0.169796</v>
      </c>
      <c r="D7" s="39">
        <v>1</v>
      </c>
      <c r="E7" s="39">
        <v>7.5162030000000005E-2</v>
      </c>
      <c r="F7" s="39"/>
      <c r="G7" s="39">
        <v>0.86742200000000003</v>
      </c>
      <c r="H7" s="39">
        <v>0.41098200000000001</v>
      </c>
      <c r="I7" s="39">
        <v>0.52766199999999996</v>
      </c>
      <c r="J7" s="39">
        <v>0.97989400000000004</v>
      </c>
      <c r="K7" s="39">
        <v>0.34400700000000001</v>
      </c>
      <c r="L7" s="39">
        <v>0.276833</v>
      </c>
      <c r="M7" s="39">
        <v>6.0509E-2</v>
      </c>
    </row>
    <row r="8" spans="1:13" x14ac:dyDescent="0.25">
      <c r="A8" s="39">
        <v>-275.72699999999998</v>
      </c>
      <c r="B8" s="39">
        <v>0</v>
      </c>
      <c r="C8" s="39">
        <v>0.25703999999999999</v>
      </c>
      <c r="D8" s="39">
        <v>0.60017799999999999</v>
      </c>
      <c r="E8" s="39">
        <v>0.12596697000000001</v>
      </c>
      <c r="F8" s="39">
        <v>1</v>
      </c>
      <c r="G8" s="39">
        <v>0.89255799999999996</v>
      </c>
      <c r="H8" s="39">
        <v>0.62395999999999996</v>
      </c>
      <c r="I8" s="39">
        <v>0.53091600000000005</v>
      </c>
      <c r="J8" s="39">
        <v>0.85238100000000006</v>
      </c>
      <c r="K8" s="39">
        <v>0.340227</v>
      </c>
      <c r="L8" s="39">
        <v>0.38360699999999998</v>
      </c>
      <c r="M8" s="39">
        <v>0</v>
      </c>
    </row>
    <row r="9" spans="1:13" x14ac:dyDescent="0.25">
      <c r="A9" s="39">
        <v>-323.14100000000002</v>
      </c>
      <c r="B9" s="39">
        <v>1.8867999999999999E-2</v>
      </c>
      <c r="C9" s="39">
        <v>0.32799600000000001</v>
      </c>
      <c r="D9" s="39">
        <v>0.46409</v>
      </c>
      <c r="E9" s="39">
        <v>0.12962576000000001</v>
      </c>
      <c r="F9" s="39">
        <v>0.74752700000000005</v>
      </c>
      <c r="G9" s="39">
        <v>1</v>
      </c>
      <c r="H9" s="39">
        <v>0.79090400000000005</v>
      </c>
      <c r="I9" s="39">
        <v>0.60390500000000003</v>
      </c>
      <c r="J9" s="39">
        <v>0.60211599999999998</v>
      </c>
      <c r="K9" s="39">
        <v>0.36402000000000001</v>
      </c>
      <c r="L9" s="39">
        <v>0.59185900000000002</v>
      </c>
      <c r="M9" s="39">
        <v>0.159718</v>
      </c>
    </row>
    <row r="10" spans="1:13" x14ac:dyDescent="0.25">
      <c r="A10" s="39">
        <v>-371.334</v>
      </c>
      <c r="B10" s="39">
        <v>0.75082700000000002</v>
      </c>
      <c r="C10" s="39">
        <v>0.25124200000000002</v>
      </c>
      <c r="D10" s="39">
        <v>0.645343</v>
      </c>
      <c r="E10" s="39">
        <v>0.63516620999999995</v>
      </c>
      <c r="F10" s="39">
        <v>0.67208699999999999</v>
      </c>
      <c r="G10" s="39">
        <v>0.74815200000000004</v>
      </c>
      <c r="H10" s="39">
        <v>1</v>
      </c>
      <c r="I10" s="39">
        <v>0.54532800000000003</v>
      </c>
      <c r="J10" s="39">
        <v>0.83756600000000003</v>
      </c>
      <c r="K10" s="39">
        <v>0.35178999999999999</v>
      </c>
      <c r="L10" s="39">
        <v>0.18260399999999999</v>
      </c>
      <c r="M10" s="39"/>
    </row>
    <row r="11" spans="1:13" x14ac:dyDescent="0.25">
      <c r="A11" s="39">
        <v>-424.65</v>
      </c>
      <c r="B11" s="39">
        <v>0.71873200000000004</v>
      </c>
      <c r="C11" s="39">
        <v>0.56902299999999995</v>
      </c>
      <c r="D11" s="39">
        <v>0.97808399999999995</v>
      </c>
      <c r="E11" s="39">
        <v>0.95849885000000001</v>
      </c>
      <c r="F11" s="39">
        <v>0.38256499999999999</v>
      </c>
      <c r="G11" s="39">
        <v>0.97782199999999997</v>
      </c>
      <c r="H11" s="39">
        <v>0.538547</v>
      </c>
      <c r="I11" s="39">
        <v>1</v>
      </c>
      <c r="J11" s="39">
        <v>0.66031700000000004</v>
      </c>
      <c r="K11" s="39">
        <v>0.28129900000000002</v>
      </c>
      <c r="L11" s="39"/>
      <c r="M11" s="39">
        <v>0.98524699999999998</v>
      </c>
    </row>
    <row r="12" spans="1:13" x14ac:dyDescent="0.25">
      <c r="A12" s="39">
        <v>-467.774</v>
      </c>
      <c r="B12" s="39">
        <v>0.686442</v>
      </c>
      <c r="C12" s="39">
        <v>1</v>
      </c>
      <c r="D12" s="39">
        <v>0.96831</v>
      </c>
      <c r="E12" s="39">
        <v>0.80430692000000004</v>
      </c>
      <c r="F12" s="39">
        <v>0.35658000000000001</v>
      </c>
      <c r="G12" s="39">
        <v>0.67225199999999996</v>
      </c>
      <c r="H12" s="39"/>
      <c r="I12" s="39"/>
      <c r="J12" s="39"/>
      <c r="K12" s="39">
        <v>1</v>
      </c>
      <c r="L12" s="39">
        <v>0.54641799999999996</v>
      </c>
      <c r="M12" s="39">
        <v>0.85246999999999995</v>
      </c>
    </row>
    <row r="13" spans="1:13" x14ac:dyDescent="0.25">
      <c r="A13" s="39">
        <v>-519.96299999999997</v>
      </c>
      <c r="B13" s="39">
        <v>0.84652799999999995</v>
      </c>
      <c r="C13" s="39">
        <v>0.80121500000000001</v>
      </c>
      <c r="D13" s="39">
        <v>0.81297200000000003</v>
      </c>
      <c r="E13" s="39">
        <v>1</v>
      </c>
      <c r="F13" s="39">
        <v>0.67544006999999995</v>
      </c>
      <c r="G13" s="39">
        <v>0.71808799999999995</v>
      </c>
      <c r="H13" s="39">
        <v>0.79922400000000005</v>
      </c>
      <c r="I13" s="39">
        <v>0.90051099999999995</v>
      </c>
      <c r="J13" s="39">
        <v>0.87830699999999995</v>
      </c>
      <c r="K13" s="39">
        <v>0.75049999999999994</v>
      </c>
      <c r="L13" s="39">
        <v>1</v>
      </c>
      <c r="M13" s="39">
        <v>1</v>
      </c>
    </row>
    <row r="14" spans="1:13" x14ac:dyDescent="0.25">
      <c r="A14" s="39">
        <v>-564.63800000000003</v>
      </c>
      <c r="B14" s="39">
        <v>1</v>
      </c>
      <c r="C14" s="39">
        <v>0.70596400000000004</v>
      </c>
      <c r="D14" s="39">
        <v>0.52169399999999999</v>
      </c>
      <c r="E14" s="39">
        <v>0.98975537999999996</v>
      </c>
      <c r="F14" s="39">
        <v>0.76278290000000004</v>
      </c>
      <c r="G14" s="39">
        <v>0.686052</v>
      </c>
      <c r="H14" s="39">
        <v>0.81087100000000001</v>
      </c>
      <c r="I14" s="39">
        <v>0.79776800000000003</v>
      </c>
      <c r="J14" s="39">
        <v>1</v>
      </c>
      <c r="K14" s="39">
        <v>0.60885</v>
      </c>
      <c r="L14" s="39">
        <v>0.70532499999999998</v>
      </c>
      <c r="M14" s="39"/>
    </row>
    <row r="15" spans="1:13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</row>
  </sheetData>
  <mergeCells count="1">
    <mergeCell ref="B1:M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168D7-36D6-442E-99CD-BFA04A931AFE}">
  <dimension ref="A1:M29"/>
  <sheetViews>
    <sheetView zoomScale="70" zoomScaleNormal="70" workbookViewId="0">
      <selection activeCell="H2" sqref="H2:I10"/>
    </sheetView>
  </sheetViews>
  <sheetFormatPr defaultRowHeight="15" x14ac:dyDescent="0.25"/>
  <cols>
    <col min="2" max="2" width="15.140625" customWidth="1"/>
    <col min="3" max="7" width="14.5703125" customWidth="1"/>
    <col min="8" max="9" width="16.28515625" customWidth="1"/>
    <col min="10" max="12" width="14.5703125" customWidth="1"/>
  </cols>
  <sheetData>
    <row r="1" spans="1:13" ht="47.25" customHeight="1" x14ac:dyDescent="0.25">
      <c r="A1" s="29" t="s">
        <v>4</v>
      </c>
      <c r="B1" s="29"/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2" t="s">
        <v>10</v>
      </c>
      <c r="I1" s="2" t="s">
        <v>11</v>
      </c>
      <c r="J1" s="2" t="s">
        <v>7</v>
      </c>
      <c r="K1" s="2" t="s">
        <v>8</v>
      </c>
      <c r="L1" s="3" t="s">
        <v>9</v>
      </c>
      <c r="M1" s="3" t="s">
        <v>12</v>
      </c>
    </row>
    <row r="2" spans="1:13" x14ac:dyDescent="0.25">
      <c r="A2" s="30" t="s">
        <v>13</v>
      </c>
      <c r="B2" t="s">
        <v>14</v>
      </c>
      <c r="C2">
        <v>68.375</v>
      </c>
      <c r="D2">
        <v>18.460999999999999</v>
      </c>
      <c r="E2" s="4">
        <f>C2-D2</f>
        <v>49.914000000000001</v>
      </c>
      <c r="F2" s="5">
        <f t="shared" ref="F2:F27" si="0">(D2-C2)*100/C2</f>
        <v>-73.000365630712992</v>
      </c>
      <c r="G2" s="6">
        <f>F2*(-1)</f>
        <v>73.000365630712992</v>
      </c>
      <c r="H2" s="5">
        <v>68.509</v>
      </c>
      <c r="I2">
        <v>90.149000000000001</v>
      </c>
      <c r="J2" s="4">
        <f>H2-I2</f>
        <v>-21.64</v>
      </c>
      <c r="K2" s="5">
        <f>(I2-H2)*100/H2</f>
        <v>31.587090747201099</v>
      </c>
      <c r="L2" s="5">
        <f>K2*(-1)</f>
        <v>-31.587090747201099</v>
      </c>
      <c r="M2" s="28" t="s">
        <v>15</v>
      </c>
    </row>
    <row r="3" spans="1:13" x14ac:dyDescent="0.25">
      <c r="A3" s="27"/>
      <c r="B3" t="s">
        <v>16</v>
      </c>
      <c r="C3">
        <v>89.122</v>
      </c>
      <c r="D3" s="7">
        <v>27.62</v>
      </c>
      <c r="E3" s="4">
        <f t="shared" ref="E3:E27" si="1">C3-D3</f>
        <v>61.501999999999995</v>
      </c>
      <c r="F3" s="5">
        <f t="shared" si="0"/>
        <v>-69.008774488902844</v>
      </c>
      <c r="G3" s="6">
        <f t="shared" ref="G3:G27" si="2">F3*(-1)</f>
        <v>69.008774488902844</v>
      </c>
      <c r="H3" s="5">
        <v>61.186999999999998</v>
      </c>
      <c r="I3">
        <v>91.186999999999998</v>
      </c>
      <c r="J3" s="4">
        <f t="shared" ref="J3:J27" si="3">H3-I3</f>
        <v>-30</v>
      </c>
      <c r="K3" s="5">
        <f t="shared" ref="K3:K27" si="4">(I3-H3)*100/H3</f>
        <v>49.03002271724386</v>
      </c>
      <c r="L3" s="5">
        <f t="shared" ref="L3:L27" si="5">K3*(-1)</f>
        <v>-49.03002271724386</v>
      </c>
      <c r="M3" s="28"/>
    </row>
    <row r="4" spans="1:13" x14ac:dyDescent="0.25">
      <c r="A4" s="27"/>
      <c r="B4" t="s">
        <v>17</v>
      </c>
      <c r="C4">
        <v>72.86</v>
      </c>
      <c r="D4" s="7">
        <v>8.1</v>
      </c>
      <c r="E4" s="4">
        <f t="shared" si="1"/>
        <v>64.760000000000005</v>
      </c>
      <c r="F4" s="5">
        <f t="shared" si="0"/>
        <v>-88.88278891023883</v>
      </c>
      <c r="G4" s="6">
        <f t="shared" si="2"/>
        <v>88.88278891023883</v>
      </c>
      <c r="H4" s="5">
        <v>75.725999999999999</v>
      </c>
      <c r="I4">
        <v>88.1</v>
      </c>
      <c r="J4" s="4">
        <f t="shared" si="3"/>
        <v>-12.373999999999995</v>
      </c>
      <c r="K4" s="5">
        <f t="shared" si="4"/>
        <v>16.340490716530645</v>
      </c>
      <c r="L4" s="5">
        <f t="shared" si="5"/>
        <v>-16.340490716530645</v>
      </c>
      <c r="M4" s="28"/>
    </row>
    <row r="5" spans="1:13" x14ac:dyDescent="0.25">
      <c r="A5" s="27"/>
      <c r="B5" t="s">
        <v>18</v>
      </c>
      <c r="C5">
        <v>72.649000000000001</v>
      </c>
      <c r="D5" s="7">
        <v>38.546999999999997</v>
      </c>
      <c r="E5" s="4">
        <f t="shared" si="1"/>
        <v>34.102000000000004</v>
      </c>
      <c r="F5" s="5">
        <f t="shared" si="0"/>
        <v>-46.940770003716501</v>
      </c>
      <c r="G5" s="6">
        <f t="shared" si="2"/>
        <v>46.940770003716501</v>
      </c>
      <c r="H5" s="5">
        <v>88.661000000000001</v>
      </c>
      <c r="I5">
        <v>129.84399999999999</v>
      </c>
      <c r="J5" s="4">
        <f t="shared" si="3"/>
        <v>-41.182999999999993</v>
      </c>
      <c r="K5" s="5">
        <f t="shared" si="4"/>
        <v>46.449961087738679</v>
      </c>
      <c r="L5" s="5">
        <f t="shared" si="5"/>
        <v>-46.449961087738679</v>
      </c>
      <c r="M5" s="28"/>
    </row>
    <row r="6" spans="1:13" x14ac:dyDescent="0.25">
      <c r="A6" s="27"/>
      <c r="B6" t="s">
        <v>19</v>
      </c>
      <c r="C6">
        <v>94.016000000000005</v>
      </c>
      <c r="D6" s="7">
        <v>35.896000000000001</v>
      </c>
      <c r="E6" s="4">
        <f t="shared" si="1"/>
        <v>58.120000000000005</v>
      </c>
      <c r="F6" s="5">
        <f t="shared" si="0"/>
        <v>-61.819264805990464</v>
      </c>
      <c r="G6" s="6">
        <f t="shared" si="2"/>
        <v>61.819264805990464</v>
      </c>
      <c r="H6" s="5">
        <v>87.162000000000006</v>
      </c>
      <c r="I6">
        <v>114.886</v>
      </c>
      <c r="J6" s="4">
        <f t="shared" si="3"/>
        <v>-27.72399999999999</v>
      </c>
      <c r="K6" s="5">
        <f t="shared" si="4"/>
        <v>31.807439021591961</v>
      </c>
      <c r="L6" s="5">
        <f t="shared" si="5"/>
        <v>-31.807439021591961</v>
      </c>
      <c r="M6" s="28"/>
    </row>
    <row r="7" spans="1:13" x14ac:dyDescent="0.25">
      <c r="A7" s="27"/>
      <c r="B7" t="s">
        <v>20</v>
      </c>
      <c r="C7">
        <v>77.396000000000001</v>
      </c>
      <c r="D7" s="7">
        <v>28.667000000000002</v>
      </c>
      <c r="E7" s="4">
        <f t="shared" si="1"/>
        <v>48.728999999999999</v>
      </c>
      <c r="F7" s="5">
        <f t="shared" si="0"/>
        <v>-62.96061811979947</v>
      </c>
      <c r="G7" s="6">
        <f t="shared" si="2"/>
        <v>62.96061811979947</v>
      </c>
      <c r="H7" s="5">
        <v>79.834999999999994</v>
      </c>
      <c r="I7">
        <v>110.738</v>
      </c>
      <c r="J7" s="4">
        <f t="shared" si="3"/>
        <v>-30.903000000000006</v>
      </c>
      <c r="K7" s="5">
        <f t="shared" si="4"/>
        <v>38.708586459572878</v>
      </c>
      <c r="L7" s="5">
        <f t="shared" si="5"/>
        <v>-38.708586459572878</v>
      </c>
      <c r="M7" s="28"/>
    </row>
    <row r="8" spans="1:13" x14ac:dyDescent="0.25">
      <c r="A8" s="27"/>
      <c r="B8" t="s">
        <v>21</v>
      </c>
      <c r="C8">
        <v>94.885999999999996</v>
      </c>
      <c r="D8" s="7">
        <v>29.981000000000002</v>
      </c>
      <c r="E8" s="4">
        <f t="shared" si="1"/>
        <v>64.905000000000001</v>
      </c>
      <c r="F8" s="5">
        <f t="shared" si="0"/>
        <v>-68.403136395253256</v>
      </c>
      <c r="G8" s="6">
        <f t="shared" si="2"/>
        <v>68.403136395253256</v>
      </c>
      <c r="H8" s="5">
        <v>68.908000000000001</v>
      </c>
      <c r="I8">
        <v>92.088999999999999</v>
      </c>
      <c r="J8" s="4">
        <f t="shared" si="3"/>
        <v>-23.180999999999997</v>
      </c>
      <c r="K8" s="5">
        <f t="shared" si="4"/>
        <v>33.640506182155917</v>
      </c>
      <c r="L8" s="5">
        <f t="shared" si="5"/>
        <v>-33.640506182155917</v>
      </c>
      <c r="M8" s="28"/>
    </row>
    <row r="9" spans="1:13" x14ac:dyDescent="0.25">
      <c r="A9" s="27"/>
      <c r="B9" t="s">
        <v>22</v>
      </c>
      <c r="C9">
        <v>74.632999999999996</v>
      </c>
      <c r="D9" s="7">
        <v>37.982999999999997</v>
      </c>
      <c r="E9" s="4">
        <f t="shared" si="1"/>
        <v>36.65</v>
      </c>
      <c r="F9" s="5">
        <f t="shared" si="0"/>
        <v>-49.1069634076079</v>
      </c>
      <c r="G9" s="6">
        <f t="shared" si="2"/>
        <v>49.1069634076079</v>
      </c>
      <c r="H9" s="5">
        <v>73.771000000000001</v>
      </c>
      <c r="I9">
        <v>94.244</v>
      </c>
      <c r="J9" s="4">
        <f t="shared" si="3"/>
        <v>-20.472999999999999</v>
      </c>
      <c r="K9" s="5">
        <f t="shared" si="4"/>
        <v>27.752097707771345</v>
      </c>
      <c r="L9" s="5">
        <f t="shared" si="5"/>
        <v>-27.752097707771345</v>
      </c>
      <c r="M9" s="28"/>
    </row>
    <row r="10" spans="1:13" x14ac:dyDescent="0.25">
      <c r="A10" s="27"/>
      <c r="B10" t="s">
        <v>23</v>
      </c>
      <c r="C10">
        <v>73.150000000000006</v>
      </c>
      <c r="D10" s="7">
        <v>37.396000000000001</v>
      </c>
      <c r="E10" s="4">
        <f t="shared" si="1"/>
        <v>35.754000000000005</v>
      </c>
      <c r="F10" s="5">
        <f t="shared" si="0"/>
        <v>-48.877648667122358</v>
      </c>
      <c r="G10" s="6">
        <f t="shared" si="2"/>
        <v>48.877648667122358</v>
      </c>
      <c r="H10" s="5">
        <v>74.616</v>
      </c>
      <c r="I10">
        <v>108.908</v>
      </c>
      <c r="J10" s="4">
        <f t="shared" si="3"/>
        <v>-34.292000000000002</v>
      </c>
      <c r="K10" s="5">
        <f t="shared" si="4"/>
        <v>45.957971480647586</v>
      </c>
      <c r="L10" s="5">
        <f t="shared" si="5"/>
        <v>-45.957971480647586</v>
      </c>
      <c r="M10" s="28"/>
    </row>
    <row r="11" spans="1:13" x14ac:dyDescent="0.25">
      <c r="A11" s="27" t="s">
        <v>24</v>
      </c>
      <c r="B11" t="s">
        <v>14</v>
      </c>
      <c r="C11" s="5">
        <v>70.668999999999997</v>
      </c>
      <c r="D11" s="8">
        <v>32.877000000000002</v>
      </c>
      <c r="E11" s="4">
        <f t="shared" si="1"/>
        <v>37.791999999999994</v>
      </c>
      <c r="F11" s="5">
        <f t="shared" si="0"/>
        <v>-53.477479517185749</v>
      </c>
      <c r="G11" s="6">
        <f t="shared" si="2"/>
        <v>53.477479517185749</v>
      </c>
      <c r="H11">
        <v>77.959000000000003</v>
      </c>
      <c r="I11">
        <v>97.376999999999995</v>
      </c>
      <c r="J11" s="4">
        <f t="shared" si="3"/>
        <v>-19.417999999999992</v>
      </c>
      <c r="K11" s="5">
        <f t="shared" si="4"/>
        <v>24.907964442848154</v>
      </c>
      <c r="L11" s="5">
        <f t="shared" si="5"/>
        <v>-24.907964442848154</v>
      </c>
      <c r="M11" s="28" t="s">
        <v>15</v>
      </c>
    </row>
    <row r="12" spans="1:13" x14ac:dyDescent="0.25">
      <c r="A12" s="27"/>
      <c r="B12" t="s">
        <v>16</v>
      </c>
      <c r="C12">
        <v>89.594999999999999</v>
      </c>
      <c r="D12" s="8">
        <v>27.396999999999998</v>
      </c>
      <c r="E12" s="4">
        <f t="shared" si="1"/>
        <v>62.198</v>
      </c>
      <c r="F12" s="5">
        <f t="shared" si="0"/>
        <v>-69.421284669903457</v>
      </c>
      <c r="G12" s="6">
        <f t="shared" si="2"/>
        <v>69.421284669903457</v>
      </c>
      <c r="H12">
        <v>57.636000000000003</v>
      </c>
      <c r="I12">
        <v>93.801000000000002</v>
      </c>
      <c r="J12" s="4">
        <f t="shared" si="3"/>
        <v>-36.164999999999999</v>
      </c>
      <c r="K12" s="5">
        <f t="shared" si="4"/>
        <v>62.747241307516134</v>
      </c>
      <c r="L12" s="5">
        <f t="shared" si="5"/>
        <v>-62.747241307516134</v>
      </c>
      <c r="M12" s="28"/>
    </row>
    <row r="13" spans="1:13" x14ac:dyDescent="0.25">
      <c r="A13" s="27"/>
      <c r="B13" t="s">
        <v>17</v>
      </c>
      <c r="C13">
        <v>73.620999999999995</v>
      </c>
      <c r="D13" s="8">
        <v>29.315000000000001</v>
      </c>
      <c r="E13" s="4">
        <f t="shared" si="1"/>
        <v>44.305999999999997</v>
      </c>
      <c r="F13" s="5">
        <f t="shared" si="0"/>
        <v>-60.181198299398268</v>
      </c>
      <c r="G13" s="6">
        <f t="shared" si="2"/>
        <v>60.181198299398268</v>
      </c>
      <c r="H13">
        <v>98.305999999999997</v>
      </c>
      <c r="I13">
        <v>135.80099999999999</v>
      </c>
      <c r="J13" s="4">
        <f t="shared" si="3"/>
        <v>-37.49499999999999</v>
      </c>
      <c r="K13" s="5">
        <f t="shared" si="4"/>
        <v>38.141110410351345</v>
      </c>
      <c r="L13" s="5">
        <f t="shared" si="5"/>
        <v>-38.141110410351345</v>
      </c>
      <c r="M13" s="28"/>
    </row>
    <row r="14" spans="1:13" x14ac:dyDescent="0.25">
      <c r="A14" s="27"/>
      <c r="B14" t="s">
        <v>18</v>
      </c>
      <c r="C14">
        <v>57.959000000000003</v>
      </c>
      <c r="D14">
        <v>24.928999999999998</v>
      </c>
      <c r="E14" s="4">
        <f t="shared" si="1"/>
        <v>33.03</v>
      </c>
      <c r="F14" s="5">
        <f t="shared" si="0"/>
        <v>-56.988560879242222</v>
      </c>
      <c r="G14" s="6">
        <f t="shared" si="2"/>
        <v>56.988560879242222</v>
      </c>
      <c r="H14" s="4">
        <v>83.373999999999995</v>
      </c>
      <c r="I14">
        <v>97.441999999999993</v>
      </c>
      <c r="J14" s="4">
        <f t="shared" si="3"/>
        <v>-14.067999999999998</v>
      </c>
      <c r="K14" s="5">
        <f t="shared" si="4"/>
        <v>16.873365797490823</v>
      </c>
      <c r="L14" s="5">
        <f t="shared" si="5"/>
        <v>-16.873365797490823</v>
      </c>
      <c r="M14" s="28"/>
    </row>
    <row r="15" spans="1:13" x14ac:dyDescent="0.25">
      <c r="A15" s="27"/>
      <c r="B15" t="s">
        <v>19</v>
      </c>
      <c r="C15">
        <v>77.128</v>
      </c>
      <c r="D15" s="8">
        <v>39.314999999999998</v>
      </c>
      <c r="E15" s="4">
        <f t="shared" si="1"/>
        <v>37.813000000000002</v>
      </c>
      <c r="F15" s="5">
        <f t="shared" si="0"/>
        <v>-49.026293952909448</v>
      </c>
      <c r="G15" s="6">
        <f t="shared" si="2"/>
        <v>49.026293952909448</v>
      </c>
      <c r="H15">
        <v>72.840999999999994</v>
      </c>
      <c r="I15" s="4">
        <v>125.727</v>
      </c>
      <c r="J15" s="4">
        <f t="shared" si="3"/>
        <v>-52.88600000000001</v>
      </c>
      <c r="K15" s="5">
        <f t="shared" si="4"/>
        <v>72.604714377891597</v>
      </c>
      <c r="L15" s="5">
        <f t="shared" si="5"/>
        <v>-72.604714377891597</v>
      </c>
      <c r="M15" s="28"/>
    </row>
    <row r="16" spans="1:13" x14ac:dyDescent="0.25">
      <c r="A16" s="27"/>
      <c r="B16" t="s">
        <v>20</v>
      </c>
      <c r="C16">
        <v>79.010000000000005</v>
      </c>
      <c r="D16" s="8">
        <v>24.658000000000001</v>
      </c>
      <c r="E16" s="4">
        <f t="shared" si="1"/>
        <v>54.352000000000004</v>
      </c>
      <c r="F16" s="5">
        <f t="shared" si="0"/>
        <v>-68.791292241488421</v>
      </c>
      <c r="G16" s="6">
        <f t="shared" si="2"/>
        <v>68.791292241488421</v>
      </c>
      <c r="H16">
        <v>74.224000000000004</v>
      </c>
      <c r="I16" s="4">
        <v>91.24</v>
      </c>
      <c r="J16" s="4">
        <f t="shared" si="3"/>
        <v>-17.015999999999991</v>
      </c>
      <c r="K16" s="5">
        <f t="shared" si="4"/>
        <v>22.925199396421629</v>
      </c>
      <c r="L16" s="5">
        <f t="shared" si="5"/>
        <v>-22.925199396421629</v>
      </c>
      <c r="M16" s="28"/>
    </row>
    <row r="17" spans="1:13" x14ac:dyDescent="0.25">
      <c r="A17" s="27"/>
      <c r="B17" t="s">
        <v>21</v>
      </c>
      <c r="C17">
        <v>73.370999999999995</v>
      </c>
      <c r="D17" s="8">
        <v>33.33</v>
      </c>
      <c r="E17" s="4">
        <f t="shared" si="1"/>
        <v>40.040999999999997</v>
      </c>
      <c r="F17" s="5">
        <f t="shared" si="0"/>
        <v>-54.573332788158808</v>
      </c>
      <c r="G17" s="6">
        <f t="shared" si="2"/>
        <v>54.573332788158808</v>
      </c>
      <c r="H17" s="4">
        <v>66.477999999999994</v>
      </c>
      <c r="I17">
        <v>91.983999999999995</v>
      </c>
      <c r="J17" s="4">
        <f t="shared" si="3"/>
        <v>-25.506</v>
      </c>
      <c r="K17" s="5">
        <f t="shared" si="4"/>
        <v>38.367580252113484</v>
      </c>
      <c r="L17" s="5">
        <f t="shared" si="5"/>
        <v>-38.367580252113484</v>
      </c>
      <c r="M17" s="28"/>
    </row>
    <row r="18" spans="1:13" x14ac:dyDescent="0.25">
      <c r="A18" s="27" t="s">
        <v>25</v>
      </c>
      <c r="B18" s="9" t="s">
        <v>14</v>
      </c>
      <c r="C18" s="9">
        <v>105.221</v>
      </c>
      <c r="D18" s="10">
        <v>51.381</v>
      </c>
      <c r="E18" s="11">
        <f t="shared" si="1"/>
        <v>53.84</v>
      </c>
      <c r="F18" s="6">
        <f t="shared" si="0"/>
        <v>-51.168492981439066</v>
      </c>
      <c r="G18" s="6">
        <f t="shared" si="2"/>
        <v>51.168492981439066</v>
      </c>
      <c r="H18" s="6">
        <v>74.614999999999995</v>
      </c>
      <c r="I18" s="9">
        <v>129.14099999999999</v>
      </c>
      <c r="J18" s="11">
        <f t="shared" si="3"/>
        <v>-54.525999999999996</v>
      </c>
      <c r="K18" s="6">
        <f t="shared" si="4"/>
        <v>73.076459157005957</v>
      </c>
      <c r="L18" s="6">
        <f t="shared" si="5"/>
        <v>-73.076459157005957</v>
      </c>
      <c r="M18" s="28" t="s">
        <v>15</v>
      </c>
    </row>
    <row r="19" spans="1:13" x14ac:dyDescent="0.25">
      <c r="A19" s="27"/>
      <c r="B19" s="9" t="s">
        <v>16</v>
      </c>
      <c r="C19" s="10">
        <v>104.98699999999999</v>
      </c>
      <c r="D19" s="9">
        <v>38.515999999999998</v>
      </c>
      <c r="E19" s="11">
        <f t="shared" si="1"/>
        <v>66.471000000000004</v>
      </c>
      <c r="F19" s="6">
        <f t="shared" si="0"/>
        <v>-63.313553106575107</v>
      </c>
      <c r="G19" s="6">
        <f t="shared" si="2"/>
        <v>63.313553106575107</v>
      </c>
      <c r="H19" s="6">
        <v>62.615000000000002</v>
      </c>
      <c r="I19" s="9">
        <v>86.570999999999998</v>
      </c>
      <c r="J19" s="11">
        <f t="shared" si="3"/>
        <v>-23.955999999999996</v>
      </c>
      <c r="K19" s="6">
        <f t="shared" si="4"/>
        <v>38.259203066357891</v>
      </c>
      <c r="L19" s="6">
        <f t="shared" si="5"/>
        <v>-38.259203066357891</v>
      </c>
      <c r="M19" s="28"/>
    </row>
    <row r="20" spans="1:13" x14ac:dyDescent="0.25">
      <c r="A20" s="27"/>
      <c r="B20" s="9" t="s">
        <v>17</v>
      </c>
      <c r="C20" s="10">
        <v>77.055000000000007</v>
      </c>
      <c r="D20" s="9">
        <v>30</v>
      </c>
      <c r="E20" s="11">
        <f t="shared" si="1"/>
        <v>47.055000000000007</v>
      </c>
      <c r="F20" s="6">
        <f t="shared" si="0"/>
        <v>-61.066770488612036</v>
      </c>
      <c r="G20" s="6">
        <f t="shared" si="2"/>
        <v>61.066770488612036</v>
      </c>
      <c r="H20" s="6">
        <v>102.99</v>
      </c>
      <c r="I20" s="9">
        <v>163.095</v>
      </c>
      <c r="J20" s="11">
        <f t="shared" si="3"/>
        <v>-60.105000000000004</v>
      </c>
      <c r="K20" s="6">
        <f t="shared" si="4"/>
        <v>58.360034954849986</v>
      </c>
      <c r="L20" s="6">
        <f t="shared" si="5"/>
        <v>-58.360034954849986</v>
      </c>
      <c r="M20" s="28"/>
    </row>
    <row r="21" spans="1:13" x14ac:dyDescent="0.25">
      <c r="A21" s="27"/>
      <c r="B21" s="9" t="s">
        <v>18</v>
      </c>
      <c r="C21" s="9">
        <v>105.42700000000001</v>
      </c>
      <c r="D21" s="10">
        <v>39.875999999999998</v>
      </c>
      <c r="E21" s="11">
        <f t="shared" si="1"/>
        <v>65.551000000000016</v>
      </c>
      <c r="F21" s="6">
        <f t="shared" si="0"/>
        <v>-62.176672010016418</v>
      </c>
      <c r="G21" s="6">
        <f t="shared" si="2"/>
        <v>62.176672010016418</v>
      </c>
      <c r="H21" s="6">
        <v>70.018000000000001</v>
      </c>
      <c r="I21" s="9">
        <v>108.788</v>
      </c>
      <c r="J21" s="11">
        <f t="shared" si="3"/>
        <v>-38.769999999999996</v>
      </c>
      <c r="K21" s="6">
        <f t="shared" si="4"/>
        <v>55.371475906195542</v>
      </c>
      <c r="L21" s="6">
        <f t="shared" si="5"/>
        <v>-55.371475906195542</v>
      </c>
      <c r="M21" s="28"/>
    </row>
    <row r="22" spans="1:13" x14ac:dyDescent="0.25">
      <c r="A22" s="27"/>
      <c r="B22" s="9" t="s">
        <v>19</v>
      </c>
      <c r="C22" s="10">
        <v>70</v>
      </c>
      <c r="D22" s="12">
        <v>13.727</v>
      </c>
      <c r="E22" s="11">
        <f t="shared" si="1"/>
        <v>56.272999999999996</v>
      </c>
      <c r="F22" s="6">
        <f t="shared" si="0"/>
        <v>-80.389999999999986</v>
      </c>
      <c r="G22" s="6">
        <f t="shared" si="2"/>
        <v>80.389999999999986</v>
      </c>
      <c r="H22" s="6">
        <v>109.598</v>
      </c>
      <c r="I22" s="9">
        <v>157.84800000000001</v>
      </c>
      <c r="J22" s="11">
        <f t="shared" si="3"/>
        <v>-48.250000000000014</v>
      </c>
      <c r="K22" s="6">
        <f t="shared" si="4"/>
        <v>44.024525994999927</v>
      </c>
      <c r="L22" s="6">
        <f t="shared" si="5"/>
        <v>-44.024525994999927</v>
      </c>
      <c r="M22" s="28"/>
    </row>
    <row r="23" spans="1:13" x14ac:dyDescent="0.25">
      <c r="A23" s="27"/>
      <c r="B23" s="9" t="s">
        <v>20</v>
      </c>
      <c r="C23" s="9">
        <v>82.674999999999997</v>
      </c>
      <c r="D23" s="10">
        <v>5.89</v>
      </c>
      <c r="E23" s="11">
        <f t="shared" si="1"/>
        <v>76.784999999999997</v>
      </c>
      <c r="F23" s="6">
        <f t="shared" si="0"/>
        <v>-92.875718173571215</v>
      </c>
      <c r="G23" s="6">
        <f t="shared" si="2"/>
        <v>92.875718173571215</v>
      </c>
      <c r="H23" s="6">
        <v>78.665999999999997</v>
      </c>
      <c r="I23" s="9">
        <v>142.86500000000001</v>
      </c>
      <c r="J23" s="11">
        <f t="shared" si="3"/>
        <v>-64.199000000000012</v>
      </c>
      <c r="K23" s="6">
        <f t="shared" si="4"/>
        <v>81.60958991177894</v>
      </c>
      <c r="L23" s="6">
        <f t="shared" si="5"/>
        <v>-81.60958991177894</v>
      </c>
      <c r="M23" s="28"/>
    </row>
    <row r="24" spans="1:13" x14ac:dyDescent="0.25">
      <c r="A24" s="27"/>
      <c r="B24" s="9" t="s">
        <v>21</v>
      </c>
      <c r="C24" s="9">
        <v>88.647999999999996</v>
      </c>
      <c r="D24" s="10">
        <v>39.643999999999998</v>
      </c>
      <c r="E24" s="11">
        <f t="shared" si="1"/>
        <v>49.003999999999998</v>
      </c>
      <c r="F24" s="6">
        <f t="shared" si="0"/>
        <v>-55.279306921757964</v>
      </c>
      <c r="G24" s="6">
        <f t="shared" si="2"/>
        <v>55.279306921757964</v>
      </c>
      <c r="H24" s="6">
        <v>66.34</v>
      </c>
      <c r="I24" s="9">
        <v>80.289000000000001</v>
      </c>
      <c r="J24" s="11">
        <f t="shared" si="3"/>
        <v>-13.948999999999998</v>
      </c>
      <c r="K24" s="6">
        <f t="shared" si="4"/>
        <v>21.026529996985225</v>
      </c>
      <c r="L24" s="6">
        <f t="shared" si="5"/>
        <v>-21.026529996985225</v>
      </c>
      <c r="M24" s="28"/>
    </row>
    <row r="25" spans="1:13" x14ac:dyDescent="0.25">
      <c r="A25" s="27"/>
      <c r="B25" s="9" t="s">
        <v>22</v>
      </c>
      <c r="C25" s="9">
        <v>54.768000000000001</v>
      </c>
      <c r="D25" s="10">
        <v>9.0280000000000005</v>
      </c>
      <c r="E25" s="11">
        <f t="shared" si="1"/>
        <v>45.74</v>
      </c>
      <c r="F25" s="6">
        <f t="shared" si="0"/>
        <v>-83.515921706105757</v>
      </c>
      <c r="G25" s="6">
        <f t="shared" si="2"/>
        <v>83.515921706105757</v>
      </c>
      <c r="H25" s="6">
        <v>86.665999999999997</v>
      </c>
      <c r="I25" s="6">
        <v>128.20599999999999</v>
      </c>
      <c r="J25" s="11">
        <f t="shared" si="3"/>
        <v>-41.539999999999992</v>
      </c>
      <c r="K25" s="6">
        <f t="shared" si="4"/>
        <v>47.931137931830236</v>
      </c>
      <c r="L25" s="6">
        <f t="shared" si="5"/>
        <v>-47.931137931830236</v>
      </c>
      <c r="M25" s="28"/>
    </row>
    <row r="26" spans="1:13" x14ac:dyDescent="0.25">
      <c r="A26" s="27"/>
      <c r="B26" s="9" t="s">
        <v>23</v>
      </c>
      <c r="C26" s="9">
        <v>51.280999999999999</v>
      </c>
      <c r="D26" s="10">
        <v>19.548999999999999</v>
      </c>
      <c r="E26" s="11">
        <f t="shared" si="1"/>
        <v>31.731999999999999</v>
      </c>
      <c r="F26" s="6">
        <f t="shared" si="0"/>
        <v>-61.878668512704508</v>
      </c>
      <c r="G26" s="6">
        <f t="shared" si="2"/>
        <v>61.878668512704508</v>
      </c>
      <c r="H26" s="6">
        <v>48.991</v>
      </c>
      <c r="I26" s="13">
        <v>90.772999999999996</v>
      </c>
      <c r="J26" s="11">
        <f t="shared" si="3"/>
        <v>-41.781999999999996</v>
      </c>
      <c r="K26" s="6">
        <f t="shared" si="4"/>
        <v>85.285052356555283</v>
      </c>
      <c r="L26" s="6">
        <f t="shared" si="5"/>
        <v>-85.285052356555283</v>
      </c>
      <c r="M26" s="28"/>
    </row>
    <row r="27" spans="1:13" x14ac:dyDescent="0.25">
      <c r="A27" s="27"/>
      <c r="B27" s="9" t="s">
        <v>26</v>
      </c>
      <c r="C27" s="9">
        <v>96.418999999999997</v>
      </c>
      <c r="D27" s="10">
        <v>33.332999999999998</v>
      </c>
      <c r="E27" s="11">
        <f t="shared" si="1"/>
        <v>63.085999999999999</v>
      </c>
      <c r="F27" s="6">
        <f t="shared" si="0"/>
        <v>-65.429012953878384</v>
      </c>
      <c r="G27" s="6">
        <f t="shared" si="2"/>
        <v>65.429012953878384</v>
      </c>
      <c r="H27" s="13">
        <v>59.252000000000002</v>
      </c>
      <c r="I27" s="6">
        <v>80.811000000000007</v>
      </c>
      <c r="J27" s="11">
        <f t="shared" si="3"/>
        <v>-21.559000000000005</v>
      </c>
      <c r="K27" s="6">
        <f t="shared" si="4"/>
        <v>36.385269695537708</v>
      </c>
      <c r="L27" s="6">
        <f t="shared" si="5"/>
        <v>-36.385269695537708</v>
      </c>
      <c r="M27" s="28"/>
    </row>
    <row r="29" spans="1:13" s="14" customFormat="1" x14ac:dyDescent="0.25">
      <c r="B29" s="14" t="s">
        <v>27</v>
      </c>
      <c r="C29" s="15">
        <f>AVERAGE(C2:C27)</f>
        <v>79.80465384615384</v>
      </c>
      <c r="D29" s="15">
        <f t="shared" ref="D29:L29" si="6">AVERAGE(D2:D27)</f>
        <v>29.054461538461531</v>
      </c>
      <c r="E29" s="15">
        <f t="shared" si="6"/>
        <v>50.750192307692309</v>
      </c>
      <c r="F29" s="15">
        <f t="shared" si="6"/>
        <v>-63.790534216626583</v>
      </c>
      <c r="G29" s="15">
        <f t="shared" si="6"/>
        <v>63.790534216626583</v>
      </c>
      <c r="H29" s="15">
        <f t="shared" si="6"/>
        <v>75.728615384615367</v>
      </c>
      <c r="I29" s="15">
        <f t="shared" si="6"/>
        <v>108.53476923076924</v>
      </c>
      <c r="J29" s="15">
        <f t="shared" si="6"/>
        <v>-32.80615384615384</v>
      </c>
      <c r="K29" s="15">
        <f t="shared" si="6"/>
        <v>43.814254656814768</v>
      </c>
      <c r="L29" s="15">
        <f t="shared" si="6"/>
        <v>-43.814254656814768</v>
      </c>
    </row>
  </sheetData>
  <mergeCells count="7">
    <mergeCell ref="A18:A27"/>
    <mergeCell ref="M18:M27"/>
    <mergeCell ref="A1:B1"/>
    <mergeCell ref="A2:A10"/>
    <mergeCell ref="M2:M10"/>
    <mergeCell ref="A11:A17"/>
    <mergeCell ref="M11:M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8174B-4137-4ACA-AA2C-986048A27F67}">
  <dimension ref="A1:V31"/>
  <sheetViews>
    <sheetView zoomScale="80" zoomScaleNormal="80" workbookViewId="0">
      <selection activeCell="E51" sqref="E51"/>
    </sheetView>
  </sheetViews>
  <sheetFormatPr defaultRowHeight="15" x14ac:dyDescent="0.25"/>
  <cols>
    <col min="1" max="1" width="11" customWidth="1"/>
    <col min="2" max="3" width="8" customWidth="1"/>
    <col min="4" max="5" width="11.42578125" customWidth="1"/>
    <col min="6" max="7" width="10.140625" customWidth="1"/>
    <col min="8" max="8" width="12.42578125" customWidth="1"/>
    <col min="9" max="9" width="12.5703125" customWidth="1"/>
    <col min="12" max="12" width="12.140625" customWidth="1"/>
    <col min="13" max="13" width="12.42578125" customWidth="1"/>
    <col min="15" max="15" width="11.42578125" customWidth="1"/>
    <col min="16" max="16" width="31.7109375" customWidth="1"/>
    <col min="20" max="20" width="14.85546875" customWidth="1"/>
    <col min="21" max="21" width="15.7109375" customWidth="1"/>
  </cols>
  <sheetData>
    <row r="1" spans="1:22" s="16" customFormat="1" ht="35.25" customHeight="1" x14ac:dyDescent="0.2">
      <c r="A1" s="16" t="s">
        <v>4</v>
      </c>
      <c r="B1" s="17" t="s">
        <v>28</v>
      </c>
      <c r="C1" s="17" t="s">
        <v>29</v>
      </c>
      <c r="D1" s="18" t="s">
        <v>30</v>
      </c>
      <c r="E1" s="18" t="s">
        <v>31</v>
      </c>
      <c r="F1" s="18" t="s">
        <v>32</v>
      </c>
      <c r="G1" s="18" t="s">
        <v>33</v>
      </c>
      <c r="H1" s="19" t="s">
        <v>34</v>
      </c>
      <c r="I1" s="19" t="s">
        <v>35</v>
      </c>
      <c r="J1" s="19" t="s">
        <v>36</v>
      </c>
      <c r="K1" s="19" t="s">
        <v>37</v>
      </c>
      <c r="L1" s="20" t="s">
        <v>38</v>
      </c>
      <c r="M1" s="20" t="s">
        <v>39</v>
      </c>
      <c r="N1" s="20" t="s">
        <v>40</v>
      </c>
      <c r="O1" s="20" t="s">
        <v>41</v>
      </c>
      <c r="P1" s="21" t="s">
        <v>42</v>
      </c>
    </row>
    <row r="2" spans="1:22" x14ac:dyDescent="0.25">
      <c r="A2" s="31" t="s">
        <v>43</v>
      </c>
      <c r="B2" s="22" t="s">
        <v>44</v>
      </c>
      <c r="C2" s="9" t="s">
        <v>45</v>
      </c>
      <c r="D2">
        <v>68.375</v>
      </c>
      <c r="E2">
        <v>28.460999999999999</v>
      </c>
      <c r="F2">
        <f>D2-E2</f>
        <v>39.914000000000001</v>
      </c>
      <c r="G2">
        <f>(E2-D2)*100/D2</f>
        <v>-58.375137111517368</v>
      </c>
      <c r="H2">
        <v>62.42</v>
      </c>
      <c r="I2">
        <v>61.4</v>
      </c>
      <c r="J2">
        <f>H2-I2</f>
        <v>1.0200000000000031</v>
      </c>
      <c r="K2">
        <f>(I2-H2)*100/H2</f>
        <v>-1.6340916372957435</v>
      </c>
      <c r="L2">
        <v>47.42</v>
      </c>
      <c r="M2">
        <v>49.48</v>
      </c>
      <c r="N2">
        <f>L2-M2</f>
        <v>-2.0599999999999952</v>
      </c>
      <c r="O2">
        <f>(M2-L2)*100/L2</f>
        <v>4.3441585828764131</v>
      </c>
    </row>
    <row r="3" spans="1:22" x14ac:dyDescent="0.25">
      <c r="A3" s="32"/>
      <c r="B3" t="s">
        <v>46</v>
      </c>
      <c r="C3" s="9" t="s">
        <v>47</v>
      </c>
      <c r="D3">
        <v>89.122</v>
      </c>
      <c r="E3" s="7">
        <v>27.62</v>
      </c>
      <c r="F3">
        <f t="shared" ref="F3:F31" si="0">D3-E3</f>
        <v>61.501999999999995</v>
      </c>
      <c r="G3">
        <f t="shared" ref="G3:G31" si="1">(E3-D3)*100/D3</f>
        <v>-69.008774488902844</v>
      </c>
      <c r="H3">
        <v>59.93</v>
      </c>
      <c r="I3">
        <v>58.28</v>
      </c>
      <c r="J3">
        <f t="shared" ref="J3:J10" si="2">H3-I3</f>
        <v>1.6499999999999986</v>
      </c>
      <c r="K3">
        <f t="shared" ref="K3:K10" si="3">(I3-H3)*100/H3</f>
        <v>-2.7532120807608855</v>
      </c>
      <c r="L3">
        <v>57.9</v>
      </c>
      <c r="M3">
        <v>60.24</v>
      </c>
      <c r="N3">
        <f t="shared" ref="N3:N10" si="4">L3-M3</f>
        <v>-2.3400000000000034</v>
      </c>
      <c r="O3">
        <f t="shared" ref="O3:O10" si="5">(M3-L3)*100/L3</f>
        <v>4.0414507772020789</v>
      </c>
    </row>
    <row r="4" spans="1:22" x14ac:dyDescent="0.25">
      <c r="A4" s="32"/>
      <c r="B4" t="s">
        <v>48</v>
      </c>
      <c r="C4" t="s">
        <v>49</v>
      </c>
      <c r="D4">
        <v>72.86</v>
      </c>
      <c r="E4" s="7">
        <v>18.100000000000001</v>
      </c>
      <c r="F4">
        <f t="shared" si="0"/>
        <v>54.76</v>
      </c>
      <c r="G4">
        <f t="shared" si="1"/>
        <v>-75.157836947570686</v>
      </c>
      <c r="H4">
        <v>64.510000000000005</v>
      </c>
      <c r="I4">
        <v>66.739999999999995</v>
      </c>
      <c r="J4">
        <f t="shared" si="2"/>
        <v>-2.2299999999999898</v>
      </c>
      <c r="K4">
        <f t="shared" si="3"/>
        <v>3.4568283986978603</v>
      </c>
      <c r="L4">
        <v>63.18</v>
      </c>
      <c r="M4">
        <v>62.99</v>
      </c>
      <c r="N4">
        <f t="shared" si="4"/>
        <v>0.18999999999999773</v>
      </c>
      <c r="O4">
        <f t="shared" si="5"/>
        <v>-0.3007280785058527</v>
      </c>
    </row>
    <row r="5" spans="1:22" x14ac:dyDescent="0.25">
      <c r="A5" s="32"/>
      <c r="B5" t="s">
        <v>50</v>
      </c>
      <c r="C5" s="9" t="s">
        <v>51</v>
      </c>
      <c r="D5">
        <v>72.649000000000001</v>
      </c>
      <c r="E5" s="7">
        <v>38.546999999999997</v>
      </c>
      <c r="F5">
        <f t="shared" si="0"/>
        <v>34.102000000000004</v>
      </c>
      <c r="G5">
        <f t="shared" si="1"/>
        <v>-46.940770003716501</v>
      </c>
      <c r="H5">
        <v>67.209999999999994</v>
      </c>
      <c r="I5">
        <v>69.89</v>
      </c>
      <c r="J5">
        <f t="shared" si="2"/>
        <v>-2.6800000000000068</v>
      </c>
      <c r="K5">
        <f t="shared" si="3"/>
        <v>3.987501859842296</v>
      </c>
      <c r="L5">
        <v>74.37</v>
      </c>
      <c r="M5">
        <v>72.64</v>
      </c>
      <c r="N5">
        <f t="shared" si="4"/>
        <v>1.730000000000004</v>
      </c>
      <c r="O5">
        <f t="shared" si="5"/>
        <v>-2.3262068038187493</v>
      </c>
    </row>
    <row r="6" spans="1:22" x14ac:dyDescent="0.25">
      <c r="A6" s="32"/>
      <c r="B6" t="s">
        <v>52</v>
      </c>
      <c r="C6" s="9" t="s">
        <v>53</v>
      </c>
      <c r="D6">
        <v>94.016000000000005</v>
      </c>
      <c r="E6" s="7">
        <v>25.896000000000001</v>
      </c>
      <c r="F6">
        <f t="shared" si="0"/>
        <v>68.12</v>
      </c>
      <c r="G6">
        <f t="shared" si="1"/>
        <v>-72.45575221238937</v>
      </c>
      <c r="H6">
        <v>69.010000000000005</v>
      </c>
      <c r="I6">
        <v>74.010000000000005</v>
      </c>
      <c r="J6">
        <f t="shared" si="2"/>
        <v>-5</v>
      </c>
      <c r="K6">
        <f t="shared" si="3"/>
        <v>7.2453267642370669</v>
      </c>
      <c r="L6">
        <v>75.239999999999995</v>
      </c>
      <c r="M6">
        <v>69.61</v>
      </c>
      <c r="N6">
        <f t="shared" si="4"/>
        <v>5.6299999999999955</v>
      </c>
      <c r="O6">
        <f t="shared" si="5"/>
        <v>-7.4827219564061611</v>
      </c>
    </row>
    <row r="7" spans="1:22" x14ac:dyDescent="0.25">
      <c r="A7" s="32"/>
      <c r="B7" t="s">
        <v>54</v>
      </c>
      <c r="C7" s="9" t="s">
        <v>55</v>
      </c>
      <c r="D7">
        <v>77.396000000000001</v>
      </c>
      <c r="E7" s="7">
        <v>28.667000000000002</v>
      </c>
      <c r="F7">
        <f t="shared" si="0"/>
        <v>48.728999999999999</v>
      </c>
      <c r="G7">
        <f t="shared" si="1"/>
        <v>-62.96061811979947</v>
      </c>
      <c r="H7">
        <v>79.37</v>
      </c>
      <c r="I7">
        <v>77.64</v>
      </c>
      <c r="J7">
        <f t="shared" si="2"/>
        <v>1.730000000000004</v>
      </c>
      <c r="K7">
        <f t="shared" si="3"/>
        <v>-2.1796648607786366</v>
      </c>
      <c r="L7">
        <v>74.930000000000007</v>
      </c>
      <c r="M7">
        <v>73.36</v>
      </c>
      <c r="N7">
        <f t="shared" si="4"/>
        <v>1.5700000000000074</v>
      </c>
      <c r="O7">
        <f t="shared" si="5"/>
        <v>-2.0952889363405944</v>
      </c>
    </row>
    <row r="8" spans="1:22" x14ac:dyDescent="0.25">
      <c r="A8" s="32"/>
      <c r="B8" t="s">
        <v>56</v>
      </c>
      <c r="C8" s="9" t="s">
        <v>57</v>
      </c>
      <c r="D8">
        <v>94.885999999999996</v>
      </c>
      <c r="E8" s="7">
        <v>39.981000000000002</v>
      </c>
      <c r="F8">
        <f t="shared" si="0"/>
        <v>54.904999999999994</v>
      </c>
      <c r="G8">
        <f t="shared" si="1"/>
        <v>-57.864173850726125</v>
      </c>
      <c r="H8">
        <v>70.38</v>
      </c>
      <c r="I8">
        <v>74.010000000000005</v>
      </c>
      <c r="J8">
        <f t="shared" si="2"/>
        <v>-3.6300000000000097</v>
      </c>
      <c r="K8">
        <f t="shared" si="3"/>
        <v>5.1577152600170644</v>
      </c>
      <c r="L8">
        <v>76.28</v>
      </c>
      <c r="M8">
        <v>71.5</v>
      </c>
      <c r="N8">
        <f t="shared" si="4"/>
        <v>4.7800000000000011</v>
      </c>
      <c r="O8">
        <f t="shared" si="5"/>
        <v>-6.2663869952805467</v>
      </c>
      <c r="R8" s="34" t="s">
        <v>58</v>
      </c>
      <c r="S8" s="34"/>
      <c r="T8" s="34"/>
      <c r="U8" s="34"/>
    </row>
    <row r="9" spans="1:22" x14ac:dyDescent="0.25">
      <c r="A9" s="32"/>
      <c r="B9" t="s">
        <v>59</v>
      </c>
      <c r="C9" s="9" t="s">
        <v>60</v>
      </c>
      <c r="D9">
        <v>74.632999999999996</v>
      </c>
      <c r="E9" s="7">
        <v>37.982999999999997</v>
      </c>
      <c r="F9">
        <f t="shared" si="0"/>
        <v>36.65</v>
      </c>
      <c r="G9">
        <f t="shared" si="1"/>
        <v>-49.1069634076079</v>
      </c>
      <c r="H9">
        <v>70.650000000000006</v>
      </c>
      <c r="I9">
        <v>68.209999999999994</v>
      </c>
      <c r="J9">
        <f t="shared" si="2"/>
        <v>2.4400000000000119</v>
      </c>
      <c r="K9">
        <f t="shared" si="3"/>
        <v>-3.4536447275300945</v>
      </c>
      <c r="L9">
        <v>52.55</v>
      </c>
      <c r="M9">
        <v>53.32</v>
      </c>
      <c r="N9">
        <f t="shared" si="4"/>
        <v>-0.77000000000000313</v>
      </c>
      <c r="O9">
        <f t="shared" si="5"/>
        <v>1.4652711703139927</v>
      </c>
      <c r="R9" t="s">
        <v>3</v>
      </c>
      <c r="S9" t="s">
        <v>61</v>
      </c>
      <c r="T9" t="s">
        <v>62</v>
      </c>
      <c r="U9" t="s">
        <v>63</v>
      </c>
    </row>
    <row r="10" spans="1:22" x14ac:dyDescent="0.25">
      <c r="A10" s="32"/>
      <c r="B10" t="s">
        <v>64</v>
      </c>
      <c r="C10" s="9" t="s">
        <v>65</v>
      </c>
      <c r="D10">
        <v>73.150000000000006</v>
      </c>
      <c r="E10" s="7">
        <v>37.396000000000001</v>
      </c>
      <c r="F10">
        <f t="shared" si="0"/>
        <v>35.754000000000005</v>
      </c>
      <c r="G10">
        <f t="shared" si="1"/>
        <v>-48.877648667122358</v>
      </c>
      <c r="H10">
        <v>77.290000000000006</v>
      </c>
      <c r="I10">
        <v>74.38</v>
      </c>
      <c r="J10">
        <f t="shared" si="2"/>
        <v>2.9100000000000108</v>
      </c>
      <c r="K10">
        <f t="shared" si="3"/>
        <v>-3.7650407555958219</v>
      </c>
      <c r="L10">
        <v>74.28</v>
      </c>
      <c r="M10">
        <v>70.239999999999995</v>
      </c>
      <c r="N10">
        <f t="shared" si="4"/>
        <v>4.0400000000000063</v>
      </c>
      <c r="O10">
        <f t="shared" si="5"/>
        <v>-5.4388799138395347</v>
      </c>
      <c r="Q10" t="s">
        <v>0</v>
      </c>
      <c r="R10">
        <f>AVERAGE(D2:D31)</f>
        <v>75.450633333333343</v>
      </c>
      <c r="S10">
        <f>STDEVP(D2:D31)/SQRT(COUNT(D2:D31))</f>
        <v>2.9666946356296946</v>
      </c>
    </row>
    <row r="11" spans="1:22" x14ac:dyDescent="0.25">
      <c r="A11" s="33"/>
      <c r="B11" t="s">
        <v>66</v>
      </c>
      <c r="C11" s="23" t="s">
        <v>67</v>
      </c>
      <c r="D11" s="24">
        <v>43.581000000000003</v>
      </c>
      <c r="E11" s="24"/>
      <c r="H11">
        <v>98.18</v>
      </c>
      <c r="L11">
        <v>75.400000000000006</v>
      </c>
      <c r="Q11" t="s">
        <v>1</v>
      </c>
      <c r="R11">
        <f>AVERAGE(H2:H31)</f>
        <v>68.566333333333347</v>
      </c>
      <c r="S11">
        <f>STDEVP(K2:K31)/SQRT(COUNT(K2:K31))</f>
        <v>0.66023500514422218</v>
      </c>
      <c r="T11">
        <f>TTEST(D2:D31,H2:H31,2,2)</f>
        <v>7.1144720704411177E-2</v>
      </c>
    </row>
    <row r="12" spans="1:22" x14ac:dyDescent="0.25">
      <c r="A12" s="35" t="s">
        <v>25</v>
      </c>
      <c r="B12" s="8" t="s">
        <v>57</v>
      </c>
      <c r="C12" s="8" t="s">
        <v>53</v>
      </c>
      <c r="D12">
        <v>105.221</v>
      </c>
      <c r="E12" s="8">
        <v>51.381</v>
      </c>
      <c r="F12">
        <f t="shared" si="0"/>
        <v>53.84</v>
      </c>
      <c r="G12">
        <f t="shared" si="1"/>
        <v>-51.168492981439066</v>
      </c>
      <c r="H12">
        <v>86.27</v>
      </c>
      <c r="I12">
        <v>86.38</v>
      </c>
      <c r="J12">
        <f t="shared" ref="J12:J31" si="6">H12-I12</f>
        <v>-0.10999999999999943</v>
      </c>
      <c r="K12">
        <f t="shared" ref="K12:K31" si="7">(I12-H12)*100/H12</f>
        <v>0.12750666512113068</v>
      </c>
      <c r="L12">
        <v>100.6</v>
      </c>
      <c r="M12">
        <v>103.92</v>
      </c>
      <c r="N12">
        <f t="shared" ref="N12:N31" si="8">L12-M12</f>
        <v>-3.3200000000000074</v>
      </c>
      <c r="O12">
        <f t="shared" ref="O12:O31" si="9">(M12-L12)*100/L12</f>
        <v>3.3001988071570652</v>
      </c>
      <c r="Q12" t="s">
        <v>2</v>
      </c>
      <c r="R12">
        <f>AVERAGE(L2:L31)</f>
        <v>71.094333333333367</v>
      </c>
      <c r="S12">
        <f>STDEVP(N2:N31)/SQRT(COUNT(N2:N31))</f>
        <v>0.52405392342606072</v>
      </c>
      <c r="T12">
        <f>TTEST(D2:D31,L2:L31,2,2)</f>
        <v>0.2769809739012109</v>
      </c>
      <c r="U12">
        <f>TTEST(H2:H31,M2:M31,2,2)</f>
        <v>0.48000962701160432</v>
      </c>
    </row>
    <row r="13" spans="1:22" x14ac:dyDescent="0.25">
      <c r="A13" s="35"/>
      <c r="B13" s="8" t="s">
        <v>65</v>
      </c>
      <c r="C13" s="8" t="s">
        <v>65</v>
      </c>
      <c r="D13" s="8">
        <v>104.98699999999999</v>
      </c>
      <c r="E13">
        <v>38.515999999999998</v>
      </c>
      <c r="F13">
        <f t="shared" si="0"/>
        <v>66.471000000000004</v>
      </c>
      <c r="G13">
        <f t="shared" si="1"/>
        <v>-63.313553106575107</v>
      </c>
      <c r="H13">
        <v>59.57</v>
      </c>
      <c r="I13">
        <v>57.38</v>
      </c>
      <c r="J13">
        <f t="shared" si="6"/>
        <v>2.1899999999999977</v>
      </c>
      <c r="K13">
        <f t="shared" si="7"/>
        <v>-3.6763471546080204</v>
      </c>
      <c r="L13">
        <v>66.06</v>
      </c>
      <c r="M13">
        <v>67.25</v>
      </c>
      <c r="N13">
        <f t="shared" si="8"/>
        <v>-1.1899999999999977</v>
      </c>
      <c r="O13">
        <f t="shared" si="9"/>
        <v>1.8013926733272747</v>
      </c>
    </row>
    <row r="14" spans="1:22" x14ac:dyDescent="0.25">
      <c r="A14" s="35"/>
      <c r="B14" s="8" t="s">
        <v>60</v>
      </c>
      <c r="C14" s="8" t="s">
        <v>47</v>
      </c>
      <c r="D14" s="8">
        <v>77.055000000000007</v>
      </c>
      <c r="E14">
        <v>30</v>
      </c>
      <c r="F14">
        <f t="shared" si="0"/>
        <v>47.055000000000007</v>
      </c>
      <c r="G14">
        <f t="shared" si="1"/>
        <v>-61.066770488612036</v>
      </c>
      <c r="H14">
        <v>66.14</v>
      </c>
      <c r="I14">
        <v>68.38</v>
      </c>
      <c r="J14">
        <f t="shared" si="6"/>
        <v>-2.2399999999999949</v>
      </c>
      <c r="K14">
        <f t="shared" si="7"/>
        <v>3.386755367402472</v>
      </c>
      <c r="L14">
        <v>67.98</v>
      </c>
      <c r="M14">
        <v>66.48</v>
      </c>
      <c r="N14">
        <f t="shared" si="8"/>
        <v>1.5</v>
      </c>
      <c r="O14">
        <f t="shared" si="9"/>
        <v>-2.206531332744925</v>
      </c>
      <c r="R14" s="36" t="s">
        <v>68</v>
      </c>
      <c r="S14" s="36"/>
      <c r="T14" s="36"/>
      <c r="U14" s="36"/>
      <c r="V14" s="25"/>
    </row>
    <row r="15" spans="1:22" x14ac:dyDescent="0.25">
      <c r="A15" s="35"/>
      <c r="B15" s="8" t="s">
        <v>51</v>
      </c>
      <c r="C15" s="8" t="s">
        <v>69</v>
      </c>
      <c r="D15">
        <v>95.427000000000007</v>
      </c>
      <c r="E15" s="8">
        <v>29.876000000000001</v>
      </c>
      <c r="F15">
        <f t="shared" si="0"/>
        <v>65.551000000000002</v>
      </c>
      <c r="G15">
        <f t="shared" si="1"/>
        <v>-68.692298825280062</v>
      </c>
      <c r="H15">
        <v>96.72</v>
      </c>
      <c r="I15">
        <v>99.38</v>
      </c>
      <c r="J15">
        <f t="shared" si="6"/>
        <v>-2.6599999999999966</v>
      </c>
      <c r="K15">
        <f t="shared" si="7"/>
        <v>2.7502067824648435</v>
      </c>
      <c r="L15">
        <v>96.44</v>
      </c>
      <c r="M15">
        <v>100.92</v>
      </c>
      <c r="N15">
        <f t="shared" si="8"/>
        <v>-4.480000000000004</v>
      </c>
      <c r="O15">
        <f t="shared" si="9"/>
        <v>4.6453753629199541</v>
      </c>
      <c r="R15" t="s">
        <v>3</v>
      </c>
      <c r="S15" t="s">
        <v>61</v>
      </c>
      <c r="T15" t="s">
        <v>62</v>
      </c>
      <c r="U15" t="s">
        <v>63</v>
      </c>
    </row>
    <row r="16" spans="1:22" x14ac:dyDescent="0.25">
      <c r="A16" s="35"/>
      <c r="B16" s="8" t="s">
        <v>53</v>
      </c>
      <c r="C16" s="8" t="s">
        <v>60</v>
      </c>
      <c r="D16" s="8">
        <v>70</v>
      </c>
      <c r="E16" s="26">
        <v>33.726999999999997</v>
      </c>
      <c r="F16">
        <f t="shared" si="0"/>
        <v>36.273000000000003</v>
      </c>
      <c r="G16">
        <f t="shared" si="1"/>
        <v>-51.818571428571431</v>
      </c>
      <c r="H16">
        <v>61.62</v>
      </c>
      <c r="I16">
        <v>60.38</v>
      </c>
      <c r="J16">
        <f t="shared" si="6"/>
        <v>1.2399999999999949</v>
      </c>
      <c r="K16">
        <f t="shared" si="7"/>
        <v>-2.01233365790327</v>
      </c>
      <c r="L16">
        <v>73.28</v>
      </c>
      <c r="M16">
        <v>74.66</v>
      </c>
      <c r="N16">
        <f t="shared" si="8"/>
        <v>-1.3799999999999955</v>
      </c>
      <c r="O16">
        <f t="shared" si="9"/>
        <v>1.883187772925758</v>
      </c>
      <c r="Q16" t="s">
        <v>0</v>
      </c>
      <c r="R16">
        <f>AVERAGE(G2:G31)</f>
        <v>-66.571453703533777</v>
      </c>
      <c r="S16">
        <f>STDEVP(G2:G31)/SQRT(COUNT(F2:F31))</f>
        <v>2.5287958027390847</v>
      </c>
    </row>
    <row r="17" spans="1:21" x14ac:dyDescent="0.25">
      <c r="A17" s="35"/>
      <c r="B17" s="8" t="s">
        <v>49</v>
      </c>
      <c r="C17" s="8" t="s">
        <v>51</v>
      </c>
      <c r="D17">
        <v>102.675</v>
      </c>
      <c r="E17" s="8">
        <v>45.89</v>
      </c>
      <c r="F17">
        <f t="shared" si="0"/>
        <v>56.784999999999997</v>
      </c>
      <c r="G17">
        <f t="shared" si="1"/>
        <v>-55.30557584611639</v>
      </c>
      <c r="H17">
        <v>60.67</v>
      </c>
      <c r="I17">
        <v>61.38</v>
      </c>
      <c r="J17">
        <f t="shared" si="6"/>
        <v>-0.71000000000000085</v>
      </c>
      <c r="K17">
        <f t="shared" si="7"/>
        <v>1.1702653700346148</v>
      </c>
      <c r="L17">
        <v>105.49</v>
      </c>
      <c r="M17">
        <v>99.43</v>
      </c>
      <c r="N17">
        <f t="shared" si="8"/>
        <v>6.0599999999999881</v>
      </c>
      <c r="O17">
        <f t="shared" si="9"/>
        <v>-5.744620343160479</v>
      </c>
      <c r="Q17" t="s">
        <v>1</v>
      </c>
      <c r="R17">
        <f>AVERAGE(K2:K31)</f>
        <v>0.25336975688646945</v>
      </c>
      <c r="S17">
        <f>STDEVP(K2:K31)/SQRT(COUNT(F3:F32))</f>
        <v>0.67192148772106075</v>
      </c>
      <c r="T17">
        <f>TTEST(F2:F31,J2:J31,2,2)</f>
        <v>6.4357787902298782E-31</v>
      </c>
    </row>
    <row r="18" spans="1:21" x14ac:dyDescent="0.25">
      <c r="A18" s="35"/>
      <c r="B18" s="8" t="s">
        <v>45</v>
      </c>
      <c r="C18" s="8" t="s">
        <v>49</v>
      </c>
      <c r="D18">
        <v>88.647999999999996</v>
      </c>
      <c r="E18" s="8">
        <v>39.643999999999998</v>
      </c>
      <c r="F18">
        <f t="shared" si="0"/>
        <v>49.003999999999998</v>
      </c>
      <c r="G18">
        <f t="shared" si="1"/>
        <v>-55.279306921757964</v>
      </c>
      <c r="H18">
        <v>60.98</v>
      </c>
      <c r="I18">
        <v>62.38</v>
      </c>
      <c r="J18">
        <f t="shared" si="6"/>
        <v>-1.4000000000000057</v>
      </c>
      <c r="K18">
        <f t="shared" si="7"/>
        <v>2.2958346999016164</v>
      </c>
      <c r="L18">
        <v>70.760000000000005</v>
      </c>
      <c r="M18">
        <v>68.44</v>
      </c>
      <c r="N18">
        <f t="shared" si="8"/>
        <v>2.3200000000000074</v>
      </c>
      <c r="O18">
        <f t="shared" si="9"/>
        <v>-3.2786885245901742</v>
      </c>
      <c r="Q18" t="s">
        <v>2</v>
      </c>
      <c r="R18">
        <f>AVERAGE(O2:O31)</f>
        <v>1.2008185687140444E-3</v>
      </c>
      <c r="S18">
        <f>STDEVP(O2:O31)/SQRT(COUNT(F4:F33))</f>
        <v>0.68183606056895463</v>
      </c>
      <c r="T18">
        <f>TTEST(F2:F31,N2:N31,2,2)</f>
        <v>1.1961228865328274E-30</v>
      </c>
      <c r="U18">
        <f>TTEST(K2:K31,O2:O31,2,2)</f>
        <v>0.79321926632011008</v>
      </c>
    </row>
    <row r="19" spans="1:21" x14ac:dyDescent="0.25">
      <c r="A19" s="35"/>
      <c r="B19" s="8" t="s">
        <v>55</v>
      </c>
      <c r="C19" s="8" t="s">
        <v>45</v>
      </c>
      <c r="D19">
        <v>64.768000000000001</v>
      </c>
      <c r="E19" s="8">
        <v>29.027999999999999</v>
      </c>
      <c r="F19">
        <f t="shared" si="0"/>
        <v>35.74</v>
      </c>
      <c r="G19">
        <f t="shared" si="1"/>
        <v>-55.181571146245062</v>
      </c>
      <c r="H19">
        <v>53.35</v>
      </c>
      <c r="I19">
        <v>53.38</v>
      </c>
      <c r="J19">
        <f t="shared" si="6"/>
        <v>-3.0000000000001137E-2</v>
      </c>
      <c r="K19">
        <f t="shared" si="7"/>
        <v>5.6232427366450115E-2</v>
      </c>
      <c r="L19">
        <v>81.73</v>
      </c>
      <c r="M19">
        <v>82.42</v>
      </c>
      <c r="N19">
        <f t="shared" si="8"/>
        <v>-0.68999999999999773</v>
      </c>
      <c r="O19">
        <f t="shared" si="9"/>
        <v>0.84424323993637307</v>
      </c>
    </row>
    <row r="20" spans="1:21" x14ac:dyDescent="0.25">
      <c r="A20" s="35"/>
      <c r="B20" s="8" t="s">
        <v>47</v>
      </c>
      <c r="C20" s="8" t="s">
        <v>55</v>
      </c>
      <c r="D20">
        <v>51.280999999999999</v>
      </c>
      <c r="E20" s="8">
        <v>19.548999999999999</v>
      </c>
      <c r="F20">
        <f t="shared" si="0"/>
        <v>31.731999999999999</v>
      </c>
      <c r="G20">
        <f t="shared" si="1"/>
        <v>-61.878668512704508</v>
      </c>
      <c r="H20">
        <v>67.319999999999993</v>
      </c>
      <c r="I20">
        <v>64.38</v>
      </c>
      <c r="J20">
        <f t="shared" si="6"/>
        <v>2.9399999999999977</v>
      </c>
      <c r="K20">
        <f t="shared" si="7"/>
        <v>-4.3672014260249528</v>
      </c>
      <c r="L20">
        <v>60.42</v>
      </c>
      <c r="M20">
        <v>58.14</v>
      </c>
      <c r="N20">
        <f t="shared" si="8"/>
        <v>2.2800000000000011</v>
      </c>
      <c r="O20">
        <f t="shared" si="9"/>
        <v>-3.7735849056603792</v>
      </c>
    </row>
    <row r="21" spans="1:21" x14ac:dyDescent="0.25">
      <c r="A21" s="35"/>
      <c r="B21" s="8" t="s">
        <v>69</v>
      </c>
      <c r="C21" s="8" t="s">
        <v>57</v>
      </c>
      <c r="D21">
        <v>96.418999999999997</v>
      </c>
      <c r="E21" s="8">
        <v>43.332999999999998</v>
      </c>
      <c r="F21">
        <f t="shared" si="0"/>
        <v>53.085999999999999</v>
      </c>
      <c r="G21">
        <f t="shared" si="1"/>
        <v>-55.05761312604362</v>
      </c>
      <c r="H21">
        <v>59.82</v>
      </c>
      <c r="I21">
        <v>60.38</v>
      </c>
      <c r="J21">
        <f t="shared" si="6"/>
        <v>-0.56000000000000227</v>
      </c>
      <c r="K21">
        <f t="shared" si="7"/>
        <v>0.9361417586091646</v>
      </c>
      <c r="L21">
        <v>54.51</v>
      </c>
      <c r="M21">
        <v>55.01</v>
      </c>
      <c r="N21">
        <f t="shared" si="8"/>
        <v>-0.5</v>
      </c>
      <c r="O21">
        <f t="shared" si="9"/>
        <v>0.91726288754356999</v>
      </c>
    </row>
    <row r="22" spans="1:21" x14ac:dyDescent="0.25">
      <c r="A22" s="35"/>
      <c r="B22" s="8" t="s">
        <v>57</v>
      </c>
      <c r="C22" s="8" t="s">
        <v>53</v>
      </c>
      <c r="D22">
        <v>60.24</v>
      </c>
      <c r="E22">
        <v>13.8</v>
      </c>
      <c r="F22">
        <f t="shared" si="0"/>
        <v>46.44</v>
      </c>
      <c r="G22">
        <f t="shared" si="1"/>
        <v>-77.091633466135463</v>
      </c>
      <c r="H22">
        <v>52.43</v>
      </c>
      <c r="I22">
        <v>54.31</v>
      </c>
      <c r="J22">
        <f t="shared" si="6"/>
        <v>-1.8800000000000026</v>
      </c>
      <c r="K22">
        <f t="shared" si="7"/>
        <v>3.5857333587640712</v>
      </c>
      <c r="L22">
        <v>67.03</v>
      </c>
      <c r="M22">
        <v>67.759999999999991</v>
      </c>
      <c r="N22">
        <f t="shared" si="8"/>
        <v>-0.72999999999998977</v>
      </c>
      <c r="O22">
        <f t="shared" si="9"/>
        <v>1.089064597941205</v>
      </c>
    </row>
    <row r="23" spans="1:21" x14ac:dyDescent="0.25">
      <c r="A23" s="35"/>
      <c r="B23" s="8" t="s">
        <v>65</v>
      </c>
      <c r="C23" s="8" t="s">
        <v>65</v>
      </c>
      <c r="D23">
        <v>50.14</v>
      </c>
      <c r="E23">
        <v>20.86</v>
      </c>
      <c r="F23">
        <f t="shared" si="0"/>
        <v>29.28</v>
      </c>
      <c r="G23">
        <f t="shared" si="1"/>
        <v>-58.396489828480256</v>
      </c>
      <c r="H23">
        <v>68.8</v>
      </c>
      <c r="I23">
        <v>64.88</v>
      </c>
      <c r="J23">
        <f t="shared" si="6"/>
        <v>3.9200000000000017</v>
      </c>
      <c r="K23">
        <f t="shared" si="7"/>
        <v>-5.6976744186046542</v>
      </c>
      <c r="L23">
        <v>72.650000000000006</v>
      </c>
      <c r="M23">
        <v>75.709999999999994</v>
      </c>
      <c r="N23">
        <f t="shared" si="8"/>
        <v>-3.0599999999999881</v>
      </c>
      <c r="O23">
        <f t="shared" si="9"/>
        <v>4.2119752236751378</v>
      </c>
    </row>
    <row r="24" spans="1:21" x14ac:dyDescent="0.25">
      <c r="A24" s="35"/>
      <c r="B24" s="8" t="s">
        <v>60</v>
      </c>
      <c r="C24" s="8" t="s">
        <v>47</v>
      </c>
      <c r="D24">
        <v>77.88</v>
      </c>
      <c r="E24">
        <v>17.149999999999999</v>
      </c>
      <c r="F24">
        <f t="shared" si="0"/>
        <v>60.73</v>
      </c>
      <c r="G24">
        <f t="shared" si="1"/>
        <v>-77.978941961992817</v>
      </c>
      <c r="H24">
        <v>67.94</v>
      </c>
      <c r="I24">
        <v>71.48</v>
      </c>
      <c r="J24">
        <f t="shared" si="6"/>
        <v>-3.5400000000000063</v>
      </c>
      <c r="K24">
        <f t="shared" si="7"/>
        <v>5.2104798351486696</v>
      </c>
      <c r="L24">
        <v>78.5</v>
      </c>
      <c r="M24">
        <v>83.5</v>
      </c>
      <c r="N24">
        <f t="shared" si="8"/>
        <v>-5</v>
      </c>
    </row>
    <row r="25" spans="1:21" x14ac:dyDescent="0.25">
      <c r="A25" s="35"/>
      <c r="B25" s="8" t="s">
        <v>51</v>
      </c>
      <c r="C25" s="8" t="s">
        <v>69</v>
      </c>
      <c r="D25">
        <v>71.62</v>
      </c>
      <c r="E25">
        <v>12.17</v>
      </c>
      <c r="F25">
        <f t="shared" si="0"/>
        <v>59.45</v>
      </c>
      <c r="G25">
        <f t="shared" si="1"/>
        <v>-83.0075397933538</v>
      </c>
      <c r="H25">
        <v>75.319999999999993</v>
      </c>
      <c r="I25">
        <v>73.14</v>
      </c>
      <c r="J25">
        <f t="shared" si="6"/>
        <v>2.1799999999999926</v>
      </c>
      <c r="K25">
        <f t="shared" si="7"/>
        <v>-2.8943175783324389</v>
      </c>
      <c r="L25">
        <v>75.930000000000007</v>
      </c>
      <c r="M25">
        <v>76.14</v>
      </c>
      <c r="N25">
        <f t="shared" si="8"/>
        <v>-0.20999999999999375</v>
      </c>
      <c r="O25">
        <f t="shared" si="9"/>
        <v>0.27657052548399014</v>
      </c>
    </row>
    <row r="26" spans="1:21" x14ac:dyDescent="0.25">
      <c r="A26" s="35"/>
      <c r="B26" s="8" t="s">
        <v>53</v>
      </c>
      <c r="C26" s="8" t="s">
        <v>60</v>
      </c>
      <c r="D26">
        <v>63.86</v>
      </c>
      <c r="E26">
        <v>17.89</v>
      </c>
      <c r="F26">
        <f t="shared" si="0"/>
        <v>45.97</v>
      </c>
      <c r="G26">
        <f t="shared" si="1"/>
        <v>-71.985593485750073</v>
      </c>
      <c r="H26">
        <v>49.68</v>
      </c>
      <c r="I26">
        <v>47.95</v>
      </c>
      <c r="J26">
        <f t="shared" si="6"/>
        <v>1.7299999999999969</v>
      </c>
      <c r="K26">
        <f t="shared" si="7"/>
        <v>-3.4822866344605412</v>
      </c>
      <c r="L26">
        <v>46.75</v>
      </c>
      <c r="M26">
        <v>47.57</v>
      </c>
      <c r="N26">
        <f t="shared" si="8"/>
        <v>-0.82000000000000028</v>
      </c>
      <c r="O26">
        <f t="shared" si="9"/>
        <v>1.7540106951871663</v>
      </c>
    </row>
    <row r="27" spans="1:21" x14ac:dyDescent="0.25">
      <c r="A27" s="35"/>
      <c r="B27" s="8" t="s">
        <v>49</v>
      </c>
      <c r="C27" s="8" t="s">
        <v>51</v>
      </c>
      <c r="D27">
        <v>66.459999999999994</v>
      </c>
      <c r="E27">
        <v>11.17</v>
      </c>
      <c r="F27">
        <f t="shared" si="0"/>
        <v>55.289999999999992</v>
      </c>
      <c r="G27">
        <f t="shared" si="1"/>
        <v>-83.192897983749617</v>
      </c>
      <c r="H27">
        <v>52.46</v>
      </c>
      <c r="I27">
        <v>49.23</v>
      </c>
      <c r="J27">
        <f t="shared" si="6"/>
        <v>3.230000000000004</v>
      </c>
      <c r="K27">
        <f t="shared" si="7"/>
        <v>-6.1570720548989781</v>
      </c>
      <c r="L27">
        <v>89.9</v>
      </c>
      <c r="M27">
        <v>92.17</v>
      </c>
      <c r="N27">
        <f t="shared" si="8"/>
        <v>-2.269999999999996</v>
      </c>
      <c r="O27">
        <f t="shared" si="9"/>
        <v>2.5250278086763025</v>
      </c>
    </row>
    <row r="28" spans="1:21" x14ac:dyDescent="0.25">
      <c r="A28" s="35"/>
      <c r="B28" s="8" t="s">
        <v>45</v>
      </c>
      <c r="C28" s="8" t="s">
        <v>49</v>
      </c>
      <c r="D28">
        <v>63.78</v>
      </c>
      <c r="E28">
        <v>7.82</v>
      </c>
      <c r="F28">
        <f t="shared" si="0"/>
        <v>55.96</v>
      </c>
      <c r="G28">
        <f t="shared" si="1"/>
        <v>-87.739103167137031</v>
      </c>
      <c r="H28">
        <v>67.94</v>
      </c>
      <c r="I28">
        <v>69.900000000000006</v>
      </c>
      <c r="J28">
        <f t="shared" si="6"/>
        <v>-1.960000000000008</v>
      </c>
      <c r="K28">
        <f t="shared" si="7"/>
        <v>2.8848984397998354</v>
      </c>
      <c r="L28">
        <v>65.98</v>
      </c>
      <c r="M28">
        <v>69.2</v>
      </c>
      <c r="N28">
        <f t="shared" si="8"/>
        <v>-3.2199999999999989</v>
      </c>
      <c r="O28">
        <f t="shared" si="9"/>
        <v>4.8802667474992401</v>
      </c>
    </row>
    <row r="29" spans="1:21" x14ac:dyDescent="0.25">
      <c r="A29" s="35"/>
      <c r="B29" s="8" t="s">
        <v>55</v>
      </c>
      <c r="C29" s="8" t="s">
        <v>45</v>
      </c>
      <c r="D29">
        <v>60.26</v>
      </c>
      <c r="E29">
        <v>4.34</v>
      </c>
      <c r="F29">
        <f t="shared" si="0"/>
        <v>55.92</v>
      </c>
      <c r="G29">
        <f t="shared" si="1"/>
        <v>-92.79787587122469</v>
      </c>
      <c r="H29">
        <v>73.19</v>
      </c>
      <c r="I29">
        <v>75</v>
      </c>
      <c r="J29">
        <f t="shared" si="6"/>
        <v>-1.8100000000000023</v>
      </c>
      <c r="K29">
        <f t="shared" si="7"/>
        <v>2.4730154392676629</v>
      </c>
      <c r="L29">
        <v>63.4</v>
      </c>
      <c r="M29">
        <v>62.93</v>
      </c>
      <c r="N29">
        <f t="shared" si="8"/>
        <v>0.46999999999999886</v>
      </c>
      <c r="O29">
        <f t="shared" si="9"/>
        <v>-0.74132492113564497</v>
      </c>
    </row>
    <row r="30" spans="1:21" x14ac:dyDescent="0.25">
      <c r="A30" s="35"/>
      <c r="B30" s="8" t="s">
        <v>47</v>
      </c>
      <c r="C30" s="8" t="s">
        <v>55</v>
      </c>
      <c r="D30">
        <v>69.78</v>
      </c>
      <c r="E30">
        <v>7.67</v>
      </c>
      <c r="F30">
        <f t="shared" si="0"/>
        <v>62.11</v>
      </c>
      <c r="G30">
        <f t="shared" si="1"/>
        <v>-89.008311837202641</v>
      </c>
      <c r="H30">
        <v>89.94</v>
      </c>
      <c r="I30">
        <v>92.64</v>
      </c>
      <c r="J30">
        <f t="shared" si="6"/>
        <v>-2.7000000000000028</v>
      </c>
      <c r="K30">
        <f t="shared" si="7"/>
        <v>3.0020013342228182</v>
      </c>
      <c r="L30">
        <v>59.36</v>
      </c>
      <c r="M30">
        <v>61.81</v>
      </c>
      <c r="N30">
        <f t="shared" si="8"/>
        <v>-2.4500000000000028</v>
      </c>
      <c r="O30">
        <f t="shared" si="9"/>
        <v>4.127358490566043</v>
      </c>
    </row>
    <row r="31" spans="1:21" x14ac:dyDescent="0.25">
      <c r="A31" s="35"/>
      <c r="B31" s="8" t="s">
        <v>69</v>
      </c>
      <c r="C31" s="8" t="s">
        <v>57</v>
      </c>
      <c r="D31">
        <v>62.35</v>
      </c>
      <c r="E31">
        <v>6.32</v>
      </c>
      <c r="F31">
        <f t="shared" si="0"/>
        <v>56.03</v>
      </c>
      <c r="G31">
        <f t="shared" si="1"/>
        <v>-89.863672814755418</v>
      </c>
      <c r="H31">
        <v>67.88</v>
      </c>
      <c r="I31">
        <v>69.03</v>
      </c>
      <c r="J31">
        <f t="shared" si="6"/>
        <v>-1.1500000000000057</v>
      </c>
      <c r="K31">
        <f t="shared" si="7"/>
        <v>1.6941661756040156</v>
      </c>
      <c r="L31">
        <v>64.510000000000005</v>
      </c>
      <c r="M31">
        <v>62.95</v>
      </c>
      <c r="N31">
        <f t="shared" si="8"/>
        <v>1.5600000000000023</v>
      </c>
      <c r="O31">
        <f t="shared" si="9"/>
        <v>-2.4182297318245265</v>
      </c>
    </row>
  </sheetData>
  <mergeCells count="4">
    <mergeCell ref="A2:A11"/>
    <mergeCell ref="R8:U8"/>
    <mergeCell ref="A12:A31"/>
    <mergeCell ref="R14:U14"/>
  </mergeCells>
  <conditionalFormatting sqref="G2:G3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{38546A2B-22D5-4F5F-BEBA-EF7F151CAE4D}</x14:id>
        </ext>
      </extLst>
    </cfRule>
  </conditionalFormatting>
  <conditionalFormatting sqref="K2:K3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{651296A1-3717-4B89-86F5-57067EB7E7C2}</x14:id>
        </ext>
      </extLst>
    </cfRule>
  </conditionalFormatting>
  <conditionalFormatting sqref="O2:O3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{49BF4F5A-BFE6-46FE-9102-26B8ED67BD2D}</x14:id>
        </ext>
      </extLst>
    </cfRule>
  </conditionalFormatting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8546A2B-22D5-4F5F-BEBA-EF7F151CAE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G2:G31</xm:sqref>
        </x14:conditionalFormatting>
        <x14:conditionalFormatting xmlns:xm="http://schemas.microsoft.com/office/excel/2006/main">
          <x14:cfRule type="dataBar" id="{651296A1-3717-4B89-86F5-57067EB7E7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K2:K31</xm:sqref>
        </x14:conditionalFormatting>
        <x14:conditionalFormatting xmlns:xm="http://schemas.microsoft.com/office/excel/2006/main">
          <x14:cfRule type="dataBar" id="{49BF4F5A-BFE6-46FE-9102-26B8ED67BD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O2:O31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1B</vt:lpstr>
      <vt:lpstr>Fig 1H</vt:lpstr>
      <vt:lpstr>Fig 1I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Sehring</dc:creator>
  <cp:lastModifiedBy>Ivonne Sehring</cp:lastModifiedBy>
  <dcterms:created xsi:type="dcterms:W3CDTF">2022-02-17T07:29:21Z</dcterms:created>
  <dcterms:modified xsi:type="dcterms:W3CDTF">2022-05-20T15:36:08Z</dcterms:modified>
</cp:coreProperties>
</file>