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Ivonne\MigrationPaper\Submission_elife\Revision\Data_files\"/>
    </mc:Choice>
  </mc:AlternateContent>
  <xr:revisionPtr revIDLastSave="0" documentId="13_ncr:1_{69E4808B-0EFD-4D79-8D34-19A130A92A59}" xr6:coauthVersionLast="36" xr6:coauthVersionMax="36" xr10:uidLastSave="{00000000-0000-0000-0000-000000000000}"/>
  <bookViews>
    <workbookView xWindow="0" yWindow="0" windowWidth="28770" windowHeight="10320" firstSheet="2" activeTab="9" xr2:uid="{29EB850F-C8DF-40C5-A79E-F3039A03C9E9}"/>
  </bookViews>
  <sheets>
    <sheet name="Fig 3A" sheetId="1" r:id="rId1"/>
    <sheet name="Fig 3B" sheetId="2" r:id="rId2"/>
    <sheet name="Fig 3C" sheetId="3" r:id="rId3"/>
    <sheet name="Fig 3D" sheetId="5" r:id="rId4"/>
    <sheet name="Fig 3E" sheetId="6" r:id="rId5"/>
    <sheet name="Fig 3F" sheetId="10" r:id="rId6"/>
    <sheet name="Fig 3G" sheetId="8" r:id="rId7"/>
    <sheet name="Fig 3 suppl 1A" sheetId="11" r:id="rId8"/>
    <sheet name="Fig 3 suppl 1B" sheetId="12" r:id="rId9"/>
    <sheet name="Fig 3 suppl 1C" sheetId="13" r:id="rId10"/>
    <sheet name="effect size" sheetId="9" r:id="rId1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3" l="1"/>
  <c r="F4" i="13"/>
  <c r="G4" i="13"/>
  <c r="H4" i="13"/>
  <c r="E5" i="13"/>
  <c r="F5" i="13"/>
  <c r="G5" i="13"/>
  <c r="H5" i="13"/>
  <c r="E6" i="13"/>
  <c r="F6" i="13"/>
  <c r="G6" i="13"/>
  <c r="H6" i="13"/>
  <c r="E7" i="13"/>
  <c r="F7" i="13"/>
  <c r="G7" i="13"/>
  <c r="H7" i="13"/>
  <c r="E8" i="13"/>
  <c r="F8" i="13"/>
  <c r="G8" i="13"/>
  <c r="H8" i="13"/>
  <c r="E9" i="13"/>
  <c r="F9" i="13"/>
  <c r="G9" i="13"/>
  <c r="H9" i="13"/>
  <c r="E10" i="13"/>
  <c r="F10" i="13"/>
  <c r="G10" i="13"/>
  <c r="H10" i="13"/>
  <c r="E11" i="13"/>
  <c r="F11" i="13"/>
  <c r="G11" i="13"/>
  <c r="H11" i="13"/>
  <c r="E12" i="13"/>
  <c r="F12" i="13"/>
  <c r="G12" i="13"/>
  <c r="H12" i="13"/>
  <c r="E13" i="13"/>
  <c r="F13" i="13"/>
  <c r="G13" i="13"/>
  <c r="H13" i="13"/>
  <c r="E15" i="13"/>
  <c r="F15" i="13"/>
  <c r="G15" i="13"/>
  <c r="H15" i="13"/>
  <c r="E16" i="13"/>
  <c r="F16" i="13"/>
  <c r="G16" i="13"/>
  <c r="H16" i="13"/>
  <c r="E17" i="13"/>
  <c r="F17" i="13"/>
  <c r="G17" i="13"/>
  <c r="H17" i="13"/>
  <c r="E18" i="13"/>
  <c r="F18" i="13"/>
  <c r="G18" i="13"/>
  <c r="H18" i="13"/>
  <c r="E19" i="13"/>
  <c r="F19" i="13"/>
  <c r="G19" i="13"/>
  <c r="H19" i="13"/>
  <c r="E20" i="13"/>
  <c r="F20" i="13"/>
  <c r="G20" i="13"/>
  <c r="H20" i="13"/>
  <c r="E21" i="13"/>
  <c r="F21" i="13"/>
  <c r="G21" i="13"/>
  <c r="H21" i="13"/>
  <c r="E22" i="13"/>
  <c r="F22" i="13"/>
  <c r="G22" i="13"/>
  <c r="H22" i="13"/>
  <c r="E23" i="13"/>
  <c r="F23" i="13"/>
  <c r="G23" i="13"/>
  <c r="H23" i="13"/>
  <c r="E24" i="13"/>
  <c r="F24" i="13"/>
  <c r="G24" i="13"/>
  <c r="H24" i="13"/>
  <c r="C9" i="11"/>
  <c r="E9" i="11"/>
  <c r="G9" i="11"/>
  <c r="I9" i="11"/>
  <c r="K9" i="11"/>
  <c r="M9" i="11"/>
  <c r="O9" i="11"/>
  <c r="Q9" i="11"/>
  <c r="S9" i="11"/>
  <c r="U9" i="11"/>
  <c r="W9" i="11"/>
  <c r="Y9" i="11"/>
  <c r="AA9" i="11"/>
  <c r="AC9" i="11"/>
  <c r="AE9" i="11"/>
  <c r="C10" i="11"/>
  <c r="E10" i="11"/>
  <c r="G10" i="11"/>
  <c r="I10" i="11"/>
  <c r="K10" i="11"/>
  <c r="M10" i="11"/>
  <c r="O10" i="11"/>
  <c r="Q10" i="11"/>
  <c r="S10" i="11"/>
  <c r="U10" i="11"/>
  <c r="W10" i="11"/>
  <c r="Y10" i="11"/>
  <c r="AA10" i="11"/>
  <c r="AC10" i="11"/>
  <c r="AE10" i="11"/>
  <c r="C11" i="11"/>
  <c r="E11" i="11"/>
  <c r="G11" i="11"/>
  <c r="I11" i="11"/>
  <c r="K11" i="11"/>
  <c r="M11" i="11"/>
  <c r="O11" i="11"/>
  <c r="Q11" i="11"/>
  <c r="S11" i="11"/>
  <c r="U11" i="11"/>
  <c r="W11" i="11"/>
  <c r="Y11" i="11"/>
  <c r="AA11" i="11"/>
  <c r="AC11" i="11"/>
  <c r="AE11" i="11"/>
  <c r="Y25" i="10" l="1"/>
  <c r="W25" i="10"/>
  <c r="U25" i="10"/>
  <c r="S25" i="10"/>
  <c r="Q25" i="10"/>
  <c r="O25" i="10"/>
  <c r="M25" i="10"/>
  <c r="K25" i="10"/>
  <c r="I25" i="10"/>
  <c r="G25" i="10"/>
  <c r="E25" i="10"/>
  <c r="C25" i="10"/>
  <c r="Y24" i="10"/>
  <c r="W24" i="10"/>
  <c r="U24" i="10"/>
  <c r="S24" i="10"/>
  <c r="Q24" i="10"/>
  <c r="O24" i="10"/>
  <c r="M24" i="10"/>
  <c r="K24" i="10"/>
  <c r="I24" i="10"/>
  <c r="G24" i="10"/>
  <c r="E24" i="10"/>
  <c r="C24" i="10"/>
  <c r="Y21" i="10"/>
  <c r="W21" i="10"/>
  <c r="U21" i="10"/>
  <c r="S21" i="10"/>
  <c r="Q21" i="10"/>
  <c r="O21" i="10"/>
  <c r="M21" i="10"/>
  <c r="K21" i="10"/>
  <c r="I21" i="10"/>
  <c r="G21" i="10"/>
  <c r="C21" i="10"/>
  <c r="Y20" i="10"/>
  <c r="W20" i="10"/>
  <c r="U20" i="10"/>
  <c r="S20" i="10"/>
  <c r="Q20" i="10"/>
  <c r="O20" i="10"/>
  <c r="M20" i="10"/>
  <c r="K20" i="10"/>
  <c r="I20" i="10"/>
  <c r="G20" i="10"/>
  <c r="C20" i="10"/>
  <c r="Y17" i="10"/>
  <c r="W17" i="10"/>
  <c r="U17" i="10"/>
  <c r="S17" i="10"/>
  <c r="Q17" i="10"/>
  <c r="O17" i="10"/>
  <c r="M17" i="10"/>
  <c r="K17" i="10"/>
  <c r="I17" i="10"/>
  <c r="G17" i="10"/>
  <c r="C17" i="10"/>
  <c r="Y16" i="10"/>
  <c r="W16" i="10"/>
  <c r="U16" i="10"/>
  <c r="S16" i="10"/>
  <c r="Q16" i="10"/>
  <c r="O16" i="10"/>
  <c r="M16" i="10"/>
  <c r="K16" i="10"/>
  <c r="I16" i="10"/>
  <c r="G16" i="10"/>
  <c r="C16" i="10"/>
  <c r="F71" i="9"/>
  <c r="F70" i="9"/>
  <c r="L69" i="9"/>
  <c r="M69" i="9" s="1"/>
  <c r="J69" i="9"/>
  <c r="L68" i="9" s="1"/>
  <c r="M68" i="9" s="1"/>
  <c r="F69" i="9"/>
  <c r="H68" i="9"/>
  <c r="F68" i="9"/>
  <c r="F62" i="9"/>
  <c r="F61" i="9"/>
  <c r="F63" i="9" s="1"/>
  <c r="L60" i="9"/>
  <c r="M60" i="9" s="1"/>
  <c r="J60" i="9"/>
  <c r="L59" i="9" s="1"/>
  <c r="M59" i="9" s="1"/>
  <c r="F60" i="9"/>
  <c r="H59" i="9"/>
  <c r="F59" i="9"/>
  <c r="F72" i="9" l="1"/>
  <c r="F53" i="9" l="1"/>
  <c r="F52" i="9"/>
  <c r="L51" i="9"/>
  <c r="M51" i="9" s="1"/>
  <c r="J51" i="9"/>
  <c r="L50" i="9" s="1"/>
  <c r="M50" i="9" s="1"/>
  <c r="F51" i="9"/>
  <c r="H50" i="9"/>
  <c r="F50" i="9"/>
  <c r="F44" i="9"/>
  <c r="F43" i="9"/>
  <c r="L42" i="9"/>
  <c r="M42" i="9" s="1"/>
  <c r="J42" i="9"/>
  <c r="F42" i="9"/>
  <c r="L41" i="9"/>
  <c r="M41" i="9" s="1"/>
  <c r="H41" i="9"/>
  <c r="F41" i="9"/>
  <c r="F35" i="9"/>
  <c r="F34" i="9"/>
  <c r="L33" i="9"/>
  <c r="M33" i="9" s="1"/>
  <c r="J33" i="9"/>
  <c r="L32" i="9" s="1"/>
  <c r="M32" i="9" s="1"/>
  <c r="F33" i="9"/>
  <c r="H32" i="9"/>
  <c r="F32" i="9"/>
  <c r="F26" i="9"/>
  <c r="F25" i="9"/>
  <c r="L24" i="9"/>
  <c r="M24" i="9" s="1"/>
  <c r="J24" i="9"/>
  <c r="F24" i="9"/>
  <c r="L23" i="9"/>
  <c r="M23" i="9" s="1"/>
  <c r="H23" i="9"/>
  <c r="F23" i="9"/>
  <c r="F16" i="9"/>
  <c r="F15" i="9"/>
  <c r="L14" i="9"/>
  <c r="M14" i="9" s="1"/>
  <c r="J14" i="9"/>
  <c r="L13" i="9" s="1"/>
  <c r="M13" i="9" s="1"/>
  <c r="F14" i="9"/>
  <c r="H13" i="9"/>
  <c r="F13" i="9"/>
  <c r="F5" i="9"/>
  <c r="F4" i="9"/>
  <c r="L3" i="9"/>
  <c r="M3" i="9" s="1"/>
  <c r="J3" i="9"/>
  <c r="F3" i="9"/>
  <c r="L2" i="9"/>
  <c r="M2" i="9" s="1"/>
  <c r="H2" i="9"/>
  <c r="F2" i="9"/>
  <c r="F27" i="9" l="1"/>
  <c r="F54" i="9"/>
  <c r="F36" i="9"/>
  <c r="F17" i="9"/>
  <c r="F6" i="9"/>
  <c r="F45" i="9"/>
  <c r="H43" i="8"/>
  <c r="G43" i="8"/>
  <c r="F43" i="8"/>
  <c r="G42" i="8"/>
  <c r="H42" i="8" s="1"/>
  <c r="F42" i="8"/>
  <c r="H41" i="8"/>
  <c r="G41" i="8"/>
  <c r="F41" i="8"/>
  <c r="H40" i="8"/>
  <c r="G40" i="8"/>
  <c r="F40" i="8"/>
  <c r="G39" i="8"/>
  <c r="H39" i="8" s="1"/>
  <c r="F39" i="8"/>
  <c r="G38" i="8"/>
  <c r="H38" i="8" s="1"/>
  <c r="F38" i="8"/>
  <c r="G37" i="8"/>
  <c r="H37" i="8" s="1"/>
  <c r="F37" i="8"/>
  <c r="H36" i="8"/>
  <c r="G36" i="8"/>
  <c r="F36" i="8"/>
  <c r="H35" i="8"/>
  <c r="G35" i="8"/>
  <c r="F35" i="8"/>
  <c r="G34" i="8"/>
  <c r="H34" i="8" s="1"/>
  <c r="F34" i="8"/>
  <c r="H33" i="8"/>
  <c r="G33" i="8"/>
  <c r="F33" i="8"/>
  <c r="H32" i="8"/>
  <c r="G32" i="8"/>
  <c r="F32" i="8"/>
  <c r="G31" i="8"/>
  <c r="H31" i="8" s="1"/>
  <c r="F31" i="8"/>
  <c r="G30" i="8"/>
  <c r="H30" i="8" s="1"/>
  <c r="F30" i="8"/>
  <c r="G29" i="8"/>
  <c r="H29" i="8" s="1"/>
  <c r="F29" i="8"/>
  <c r="H28" i="8"/>
  <c r="G28" i="8"/>
  <c r="F28" i="8"/>
  <c r="H27" i="8"/>
  <c r="G27" i="8"/>
  <c r="F27" i="8"/>
  <c r="G26" i="8"/>
  <c r="F26" i="8"/>
  <c r="H25" i="8"/>
  <c r="G25" i="8"/>
  <c r="F25" i="8"/>
  <c r="H24" i="8"/>
  <c r="G24" i="8"/>
  <c r="F24" i="8"/>
  <c r="G22" i="8"/>
  <c r="H22" i="8" s="1"/>
  <c r="F22" i="8"/>
  <c r="G21" i="8"/>
  <c r="H21" i="8" s="1"/>
  <c r="F21" i="8"/>
  <c r="G20" i="8"/>
  <c r="H20" i="8" s="1"/>
  <c r="F20" i="8"/>
  <c r="H19" i="8"/>
  <c r="G19" i="8"/>
  <c r="F19" i="8"/>
  <c r="H18" i="8"/>
  <c r="G18" i="8"/>
  <c r="F18" i="8"/>
  <c r="G17" i="8"/>
  <c r="H17" i="8" s="1"/>
  <c r="F17" i="8"/>
  <c r="H16" i="8"/>
  <c r="G16" i="8"/>
  <c r="F16" i="8"/>
  <c r="H15" i="8"/>
  <c r="G15" i="8"/>
  <c r="F15" i="8"/>
  <c r="G14" i="8"/>
  <c r="H14" i="8" s="1"/>
  <c r="F14" i="8"/>
  <c r="G13" i="8"/>
  <c r="H13" i="8" s="1"/>
  <c r="F13" i="8"/>
  <c r="G12" i="8"/>
  <c r="H12" i="8" s="1"/>
  <c r="F12" i="8"/>
  <c r="H11" i="8"/>
  <c r="G11" i="8"/>
  <c r="F11" i="8"/>
  <c r="H10" i="8"/>
  <c r="G10" i="8"/>
  <c r="F10" i="8"/>
  <c r="G9" i="8"/>
  <c r="H9" i="8" s="1"/>
  <c r="F9" i="8"/>
  <c r="H8" i="8"/>
  <c r="G8" i="8"/>
  <c r="F8" i="8"/>
  <c r="H7" i="8"/>
  <c r="G7" i="8"/>
  <c r="F7" i="8"/>
  <c r="G6" i="8"/>
  <c r="H6" i="8" s="1"/>
  <c r="F6" i="8"/>
  <c r="G5" i="8"/>
  <c r="H5" i="8" s="1"/>
  <c r="F5" i="8"/>
  <c r="G4" i="8"/>
  <c r="H4" i="8" s="1"/>
  <c r="F4" i="8"/>
  <c r="H3" i="8"/>
  <c r="G3" i="8"/>
  <c r="F3" i="8"/>
  <c r="H26" i="8" l="1"/>
  <c r="AI33" i="3" l="1"/>
  <c r="AJ33" i="3" s="1"/>
  <c r="AH33" i="3"/>
  <c r="AI32" i="3"/>
  <c r="AJ32" i="3" s="1"/>
  <c r="AH32" i="3"/>
  <c r="AI31" i="3"/>
  <c r="AJ31" i="3" s="1"/>
  <c r="AH31" i="3"/>
  <c r="AI30" i="3"/>
  <c r="AJ30" i="3" s="1"/>
  <c r="AH30" i="3"/>
  <c r="AI29" i="3"/>
  <c r="AJ29" i="3" s="1"/>
  <c r="AH29" i="3"/>
  <c r="AJ28" i="3"/>
  <c r="AI28" i="3"/>
  <c r="AH28" i="3"/>
  <c r="AI27" i="3"/>
  <c r="AJ27" i="3" s="1"/>
  <c r="AH27" i="3"/>
  <c r="AI26" i="3"/>
  <c r="AJ26" i="3" s="1"/>
  <c r="AH26" i="3"/>
  <c r="AI25" i="3"/>
  <c r="AJ25" i="3" s="1"/>
  <c r="AH25" i="3"/>
  <c r="AI24" i="3"/>
  <c r="AJ24" i="3" s="1"/>
  <c r="AH24" i="3"/>
  <c r="AI23" i="3"/>
  <c r="AJ23" i="3" s="1"/>
  <c r="AH23" i="3"/>
  <c r="AI22" i="3"/>
  <c r="AJ22" i="3" s="1"/>
  <c r="AH22" i="3"/>
  <c r="AI21" i="3"/>
  <c r="AJ21" i="3" s="1"/>
  <c r="AH21" i="3"/>
  <c r="AI20" i="3"/>
  <c r="AJ20" i="3" s="1"/>
  <c r="AH20" i="3"/>
  <c r="AI18" i="3"/>
  <c r="AJ18" i="3" s="1"/>
  <c r="AH18" i="3"/>
  <c r="AI17" i="3"/>
  <c r="AJ17" i="3" s="1"/>
  <c r="AH17" i="3"/>
  <c r="AI16" i="3"/>
  <c r="AJ16" i="3" s="1"/>
  <c r="AH16" i="3"/>
  <c r="AI15" i="3"/>
  <c r="AJ15" i="3" s="1"/>
  <c r="AH15" i="3"/>
  <c r="AI14" i="3"/>
  <c r="AJ14" i="3" s="1"/>
  <c r="AH14" i="3"/>
  <c r="AI13" i="3"/>
  <c r="AJ13" i="3" s="1"/>
  <c r="AH13" i="3"/>
  <c r="AI12" i="3"/>
  <c r="AJ12" i="3" s="1"/>
  <c r="AH12" i="3"/>
  <c r="AI11" i="3"/>
  <c r="AJ11" i="3" s="1"/>
  <c r="AH11" i="3"/>
  <c r="AI10" i="3"/>
  <c r="AJ10" i="3" s="1"/>
  <c r="AH10" i="3"/>
  <c r="AI9" i="3"/>
  <c r="AJ9" i="3" s="1"/>
  <c r="AH9" i="3"/>
  <c r="AI8" i="3"/>
  <c r="AJ8" i="3" s="1"/>
  <c r="AH8" i="3"/>
  <c r="AI7" i="3"/>
  <c r="AJ7" i="3" s="1"/>
  <c r="AH7" i="3"/>
  <c r="AI6" i="3"/>
  <c r="AJ6" i="3" s="1"/>
  <c r="AH6" i="3"/>
  <c r="AI5" i="3"/>
  <c r="AJ5" i="3" s="1"/>
  <c r="AH5" i="3"/>
  <c r="AI4" i="3"/>
  <c r="AJ4" i="3" s="1"/>
  <c r="AH4" i="3"/>
  <c r="AI3" i="3"/>
  <c r="AJ3" i="3" s="1"/>
  <c r="AH3" i="3"/>
  <c r="Z39" i="3" l="1"/>
  <c r="AA39" i="3" s="1"/>
  <c r="Y39" i="3"/>
  <c r="Z38" i="3"/>
  <c r="AA38" i="3" s="1"/>
  <c r="Y38" i="3"/>
  <c r="Z37" i="3"/>
  <c r="AA37" i="3" s="1"/>
  <c r="Y37" i="3"/>
  <c r="Z36" i="3"/>
  <c r="AA36" i="3" s="1"/>
  <c r="Y36" i="3"/>
  <c r="Z35" i="3"/>
  <c r="AA35" i="3" s="1"/>
  <c r="Y35" i="3"/>
  <c r="Z34" i="3"/>
  <c r="AA34" i="3" s="1"/>
  <c r="Y34" i="3"/>
  <c r="Z29" i="3"/>
  <c r="AA29" i="3" s="1"/>
  <c r="Y29" i="3"/>
  <c r="Z28" i="3"/>
  <c r="AA28" i="3" s="1"/>
  <c r="Y28" i="3"/>
  <c r="Z27" i="3"/>
  <c r="AA27" i="3" s="1"/>
  <c r="Y27" i="3"/>
  <c r="Z26" i="3"/>
  <c r="AA26" i="3" s="1"/>
  <c r="Y26" i="3"/>
  <c r="Z25" i="3"/>
  <c r="AA25" i="3" s="1"/>
  <c r="Y25" i="3"/>
  <c r="Z24" i="3"/>
  <c r="AA24" i="3" s="1"/>
  <c r="Y24" i="3"/>
  <c r="Z19" i="3"/>
  <c r="AA19" i="3" s="1"/>
  <c r="Y19" i="3"/>
  <c r="Z18" i="3"/>
  <c r="AA18" i="3" s="1"/>
  <c r="Y18" i="3"/>
  <c r="Z15" i="3"/>
  <c r="AA15" i="3" s="1"/>
  <c r="Y15" i="3"/>
  <c r="Z14" i="3"/>
  <c r="AA14" i="3" s="1"/>
  <c r="Y14" i="3"/>
  <c r="Z13" i="3"/>
  <c r="AA13" i="3" s="1"/>
  <c r="Y13" i="3"/>
  <c r="Z9" i="3"/>
  <c r="AA9" i="3" s="1"/>
  <c r="Y9" i="3"/>
  <c r="Z8" i="3"/>
  <c r="AA8" i="3" s="1"/>
  <c r="Y8" i="3"/>
  <c r="Z5" i="3"/>
  <c r="AA5" i="3" s="1"/>
  <c r="Y5" i="3"/>
  <c r="Z4" i="3"/>
  <c r="AA4" i="3" s="1"/>
  <c r="Y4" i="3"/>
  <c r="Z3" i="3"/>
  <c r="AA3" i="3" s="1"/>
  <c r="Y3" i="3"/>
  <c r="Q74" i="3" l="1"/>
  <c r="R74" i="3" s="1"/>
  <c r="P74" i="3"/>
  <c r="Q73" i="3"/>
  <c r="R73" i="3" s="1"/>
  <c r="P73" i="3"/>
  <c r="Q72" i="3"/>
  <c r="R72" i="3" s="1"/>
  <c r="P72" i="3"/>
  <c r="Q71" i="3"/>
  <c r="R71" i="3" s="1"/>
  <c r="P71" i="3"/>
  <c r="Q70" i="3"/>
  <c r="R70" i="3" s="1"/>
  <c r="P70" i="3"/>
  <c r="Q69" i="3"/>
  <c r="R69" i="3" s="1"/>
  <c r="P69" i="3"/>
  <c r="Q68" i="3"/>
  <c r="R68" i="3" s="1"/>
  <c r="P68" i="3"/>
  <c r="Q67" i="3"/>
  <c r="R67" i="3" s="1"/>
  <c r="P67" i="3"/>
  <c r="Q66" i="3"/>
  <c r="R66" i="3" s="1"/>
  <c r="P66" i="3"/>
  <c r="Q65" i="3"/>
  <c r="R65" i="3" s="1"/>
  <c r="P65" i="3"/>
  <c r="Q64" i="3"/>
  <c r="R64" i="3" s="1"/>
  <c r="P64" i="3"/>
  <c r="Q63" i="3"/>
  <c r="R63" i="3" s="1"/>
  <c r="P63" i="3"/>
  <c r="Q62" i="3"/>
  <c r="R62" i="3" s="1"/>
  <c r="P62" i="3"/>
  <c r="Q61" i="3"/>
  <c r="R61" i="3" s="1"/>
  <c r="P61" i="3"/>
  <c r="Q60" i="3"/>
  <c r="R60" i="3" s="1"/>
  <c r="P60" i="3"/>
  <c r="Q59" i="3"/>
  <c r="R59" i="3" s="1"/>
  <c r="P59" i="3"/>
  <c r="Q58" i="3"/>
  <c r="R58" i="3" s="1"/>
  <c r="P58" i="3"/>
  <c r="Q57" i="3"/>
  <c r="R57" i="3" s="1"/>
  <c r="P57" i="3"/>
  <c r="Q56" i="3"/>
  <c r="R56" i="3" s="1"/>
  <c r="P56" i="3"/>
  <c r="Q55" i="3"/>
  <c r="R55" i="3" s="1"/>
  <c r="P55" i="3"/>
  <c r="Q54" i="3"/>
  <c r="R54" i="3" s="1"/>
  <c r="P54" i="3"/>
  <c r="Q53" i="3"/>
  <c r="R53" i="3" s="1"/>
  <c r="P53" i="3"/>
  <c r="Q51" i="3"/>
  <c r="R51" i="3" s="1"/>
  <c r="P51" i="3"/>
  <c r="Q50" i="3"/>
  <c r="R50" i="3" s="1"/>
  <c r="P50" i="3"/>
  <c r="Q49" i="3"/>
  <c r="R49" i="3" s="1"/>
  <c r="P49" i="3"/>
  <c r="Q48" i="3"/>
  <c r="R48" i="3" s="1"/>
  <c r="P48" i="3"/>
  <c r="Q46" i="3"/>
  <c r="R46" i="3" s="1"/>
  <c r="P46" i="3"/>
  <c r="Q45" i="3"/>
  <c r="R45" i="3" s="1"/>
  <c r="P45" i="3"/>
  <c r="Q44" i="3"/>
  <c r="R44" i="3" s="1"/>
  <c r="P44" i="3"/>
  <c r="Q43" i="3"/>
  <c r="R43" i="3" s="1"/>
  <c r="P43" i="3"/>
  <c r="Q42" i="3"/>
  <c r="R42" i="3" s="1"/>
  <c r="P42" i="3"/>
  <c r="Q41" i="3"/>
  <c r="R41" i="3" s="1"/>
  <c r="P41" i="3"/>
  <c r="Q40" i="3"/>
  <c r="R40" i="3" s="1"/>
  <c r="P40" i="3"/>
  <c r="Q39" i="3"/>
  <c r="R39" i="3" s="1"/>
  <c r="P39" i="3"/>
  <c r="Q38" i="3"/>
  <c r="R38" i="3" s="1"/>
  <c r="P38" i="3"/>
  <c r="Q37" i="3"/>
  <c r="R37" i="3" s="1"/>
  <c r="P37" i="3"/>
  <c r="Q36" i="3"/>
  <c r="R36" i="3" s="1"/>
  <c r="P36" i="3"/>
  <c r="Q34" i="3"/>
  <c r="R34" i="3" s="1"/>
  <c r="P34" i="3"/>
  <c r="Q33" i="3"/>
  <c r="R33" i="3" s="1"/>
  <c r="P33" i="3"/>
  <c r="Q32" i="3"/>
  <c r="R32" i="3" s="1"/>
  <c r="P32" i="3"/>
  <c r="Q31" i="3"/>
  <c r="R31" i="3" s="1"/>
  <c r="P31" i="3"/>
  <c r="Q30" i="3"/>
  <c r="R30" i="3" s="1"/>
  <c r="P30" i="3"/>
  <c r="Q29" i="3"/>
  <c r="R29" i="3" s="1"/>
  <c r="P29" i="3"/>
  <c r="Q28" i="3"/>
  <c r="R28" i="3" s="1"/>
  <c r="P28" i="3"/>
  <c r="Q26" i="3"/>
  <c r="R26" i="3" s="1"/>
  <c r="P26" i="3"/>
  <c r="Q25" i="3"/>
  <c r="R25" i="3" s="1"/>
  <c r="P25" i="3"/>
  <c r="Q23" i="3"/>
  <c r="R23" i="3" s="1"/>
  <c r="P23" i="3"/>
  <c r="Q22" i="3"/>
  <c r="R22" i="3" s="1"/>
  <c r="P22" i="3"/>
  <c r="Q21" i="3"/>
  <c r="R21" i="3" s="1"/>
  <c r="P21" i="3"/>
  <c r="Q20" i="3"/>
  <c r="R20" i="3" s="1"/>
  <c r="P20" i="3"/>
  <c r="Q19" i="3"/>
  <c r="R19" i="3" s="1"/>
  <c r="P19" i="3"/>
  <c r="Q18" i="3"/>
  <c r="R18" i="3" s="1"/>
  <c r="P18" i="3"/>
  <c r="Q17" i="3"/>
  <c r="R17" i="3" s="1"/>
  <c r="P17" i="3"/>
  <c r="Q16" i="3"/>
  <c r="R16" i="3" s="1"/>
  <c r="P16" i="3"/>
  <c r="Q15" i="3"/>
  <c r="R15" i="3" s="1"/>
  <c r="P15" i="3"/>
  <c r="Q14" i="3"/>
  <c r="R14" i="3" s="1"/>
  <c r="P14" i="3"/>
  <c r="Q13" i="3"/>
  <c r="R13" i="3" s="1"/>
  <c r="P13" i="3"/>
  <c r="Q11" i="3"/>
  <c r="R11" i="3" s="1"/>
  <c r="P11" i="3"/>
  <c r="Q10" i="3"/>
  <c r="R10" i="3" s="1"/>
  <c r="P10" i="3"/>
  <c r="Q9" i="3"/>
  <c r="R9" i="3" s="1"/>
  <c r="P9" i="3"/>
  <c r="Q8" i="3"/>
  <c r="R8" i="3" s="1"/>
  <c r="P8" i="3"/>
  <c r="Q7" i="3"/>
  <c r="R7" i="3" s="1"/>
  <c r="P7" i="3"/>
  <c r="Q6" i="3"/>
  <c r="R6" i="3" s="1"/>
  <c r="P6" i="3"/>
  <c r="Q5" i="3"/>
  <c r="R5" i="3" s="1"/>
  <c r="P5" i="3"/>
  <c r="Q4" i="3"/>
  <c r="R4" i="3" s="1"/>
  <c r="P4" i="3"/>
  <c r="Q3" i="3"/>
  <c r="R3" i="3" s="1"/>
  <c r="P3" i="3"/>
  <c r="G40" i="3" l="1"/>
  <c r="I40" i="3" s="1"/>
  <c r="F40" i="3"/>
  <c r="G39" i="3"/>
  <c r="I39" i="3" s="1"/>
  <c r="F39" i="3"/>
  <c r="G38" i="3"/>
  <c r="I38" i="3" s="1"/>
  <c r="F38" i="3"/>
  <c r="G37" i="3"/>
  <c r="I37" i="3" s="1"/>
  <c r="F37" i="3"/>
  <c r="G36" i="3"/>
  <c r="I36" i="3" s="1"/>
  <c r="F36" i="3"/>
  <c r="G35" i="3"/>
  <c r="I35" i="3" s="1"/>
  <c r="F35" i="3"/>
  <c r="G34" i="3"/>
  <c r="I34" i="3" s="1"/>
  <c r="F34" i="3"/>
  <c r="G33" i="3"/>
  <c r="I33" i="3" s="1"/>
  <c r="F33" i="3"/>
  <c r="G32" i="3"/>
  <c r="I32" i="3" s="1"/>
  <c r="F32" i="3"/>
  <c r="G31" i="3"/>
  <c r="I31" i="3" s="1"/>
  <c r="F31" i="3"/>
  <c r="G30" i="3"/>
  <c r="I30" i="3" s="1"/>
  <c r="F30" i="3"/>
  <c r="G29" i="3"/>
  <c r="I29" i="3" s="1"/>
  <c r="F29" i="3"/>
  <c r="G27" i="3"/>
  <c r="I27" i="3" s="1"/>
  <c r="F27" i="3"/>
  <c r="G26" i="3"/>
  <c r="I26" i="3" s="1"/>
  <c r="F26" i="3"/>
  <c r="I25" i="3"/>
  <c r="G25" i="3"/>
  <c r="F25" i="3"/>
  <c r="G24" i="3"/>
  <c r="I24" i="3" s="1"/>
  <c r="F24" i="3"/>
  <c r="G23" i="3"/>
  <c r="I23" i="3" s="1"/>
  <c r="F23" i="3"/>
  <c r="G22" i="3"/>
  <c r="I22" i="3" s="1"/>
  <c r="F22" i="3"/>
  <c r="G21" i="3"/>
  <c r="I21" i="3" s="1"/>
  <c r="F21" i="3"/>
  <c r="G20" i="3"/>
  <c r="I20" i="3" s="1"/>
  <c r="F20" i="3"/>
  <c r="G19" i="3"/>
  <c r="I19" i="3" s="1"/>
  <c r="F19" i="3"/>
  <c r="G18" i="3"/>
  <c r="I18" i="3" s="1"/>
  <c r="F18" i="3"/>
  <c r="G17" i="3"/>
  <c r="I17" i="3" s="1"/>
  <c r="F17" i="3"/>
  <c r="G16" i="3"/>
  <c r="I16" i="3" s="1"/>
  <c r="F16" i="3"/>
  <c r="G14" i="3"/>
  <c r="I14" i="3" s="1"/>
  <c r="F14" i="3"/>
  <c r="G13" i="3"/>
  <c r="I13" i="3" s="1"/>
  <c r="F13" i="3"/>
  <c r="G12" i="3"/>
  <c r="I12" i="3" s="1"/>
  <c r="F12" i="3"/>
  <c r="G11" i="3"/>
  <c r="I11" i="3" s="1"/>
  <c r="F11" i="3"/>
  <c r="G10" i="3"/>
  <c r="I10" i="3" s="1"/>
  <c r="F10" i="3"/>
  <c r="G9" i="3"/>
  <c r="I9" i="3" s="1"/>
  <c r="F9" i="3"/>
  <c r="G8" i="3"/>
  <c r="I8" i="3" s="1"/>
  <c r="F8" i="3"/>
  <c r="G7" i="3"/>
  <c r="I7" i="3" s="1"/>
  <c r="F7" i="3"/>
  <c r="G6" i="3"/>
  <c r="I6" i="3" s="1"/>
  <c r="F6" i="3"/>
  <c r="G5" i="3"/>
  <c r="I5" i="3" s="1"/>
  <c r="F5" i="3"/>
  <c r="G4" i="3"/>
  <c r="I4" i="3" s="1"/>
  <c r="F4" i="3"/>
  <c r="G3" i="3"/>
  <c r="I3" i="3" s="1"/>
  <c r="F3" i="3"/>
</calcChain>
</file>

<file path=xl/sharedStrings.xml><?xml version="1.0" encoding="utf-8"?>
<sst xmlns="http://schemas.openxmlformats.org/spreadsheetml/2006/main" count="1362" uniqueCount="190">
  <si>
    <t>control seg-3</t>
  </si>
  <si>
    <t>blebb seg-3</t>
  </si>
  <si>
    <t>control seg-2</t>
  </si>
  <si>
    <t>blebb seg-2</t>
  </si>
  <si>
    <t>control seg-1</t>
  </si>
  <si>
    <t>blebb seg-1</t>
  </si>
  <si>
    <t>cytD seg-3</t>
  </si>
  <si>
    <t>cytD seg-2</t>
  </si>
  <si>
    <t>cytD seg-1</t>
  </si>
  <si>
    <t>0dpa</t>
  </si>
  <si>
    <t>1dpa</t>
  </si>
  <si>
    <t>distance 1st joint - gfp 2nd segment (µm) 0dpa</t>
  </si>
  <si>
    <t>distance 1st joint - gfp 2nd segment (µm) 1dpa</t>
  </si>
  <si>
    <r>
      <rPr>
        <sz val="10"/>
        <color theme="1"/>
        <rFont val="Symbol"/>
        <family val="1"/>
        <charset val="2"/>
      </rPr>
      <t>D</t>
    </r>
    <r>
      <rPr>
        <sz val="10"/>
        <color theme="1"/>
        <rFont val="Calibri"/>
        <family val="2"/>
        <scheme val="minor"/>
      </rPr>
      <t xml:space="preserve"> distance 1st joint 1 dpa</t>
    </r>
  </si>
  <si>
    <t>% distance 1st joint change</t>
  </si>
  <si>
    <t>regenerate length 1dpa (µm) (nor ordered)</t>
  </si>
  <si>
    <t>migration (%)</t>
  </si>
  <si>
    <t>blebbistatin_fish01</t>
  </si>
  <si>
    <t>_</t>
  </si>
  <si>
    <t>blebbistatin_fish02</t>
  </si>
  <si>
    <t>_1</t>
  </si>
  <si>
    <t>_3</t>
  </si>
  <si>
    <t>blebbistatin_fish03</t>
  </si>
  <si>
    <t>_2</t>
  </si>
  <si>
    <t>blebbistatin_fish04</t>
  </si>
  <si>
    <t>_5</t>
  </si>
  <si>
    <t>blebbistatin_fish05</t>
  </si>
  <si>
    <t>_4</t>
  </si>
  <si>
    <t>blebbistatin_fish06</t>
  </si>
  <si>
    <t>cytochalasinD_fish01</t>
  </si>
  <si>
    <t>cytochalasinD_fish02</t>
  </si>
  <si>
    <t>cytochalasinD_fish03</t>
  </si>
  <si>
    <t>cytochalasinD_fish04</t>
  </si>
  <si>
    <t>cytochalasinD_fish05</t>
  </si>
  <si>
    <t>cytochalasinD_fish06</t>
  </si>
  <si>
    <t>control_fish01</t>
  </si>
  <si>
    <t>control_fish02</t>
  </si>
  <si>
    <t>control_fish03</t>
  </si>
  <si>
    <t>control_fish04</t>
  </si>
  <si>
    <t>control_fish05</t>
  </si>
  <si>
    <t>control_fish06</t>
  </si>
  <si>
    <r>
      <rPr>
        <sz val="10"/>
        <color theme="1"/>
        <rFont val="Symbol"/>
        <family val="1"/>
        <charset val="2"/>
      </rPr>
      <t xml:space="preserve">D </t>
    </r>
    <r>
      <rPr>
        <sz val="10"/>
        <color theme="1"/>
        <rFont val="Calibri"/>
        <family val="2"/>
        <scheme val="minor"/>
      </rPr>
      <t>distance 1st joint 1 dpa</t>
    </r>
  </si>
  <si>
    <t>_7</t>
  </si>
  <si>
    <t>_6</t>
  </si>
  <si>
    <t>blebbistatin_fish07</t>
  </si>
  <si>
    <t>blebbistatin_fish08</t>
  </si>
  <si>
    <t>_10</t>
  </si>
  <si>
    <t>blebbistatin_fish09</t>
  </si>
  <si>
    <t>_8</t>
  </si>
  <si>
    <t>blebbistatin_fish10</t>
  </si>
  <si>
    <t>_9</t>
  </si>
  <si>
    <t>dead</t>
  </si>
  <si>
    <t>blebbistatin_fish11</t>
  </si>
  <si>
    <t>blebbistatin_fish12</t>
  </si>
  <si>
    <t>_11</t>
  </si>
  <si>
    <t>cytochalasinD_fish07</t>
  </si>
  <si>
    <t>cytochalasinD_fish08</t>
  </si>
  <si>
    <t>cytochalasinD_fish09</t>
  </si>
  <si>
    <t>cytochalasinD_fish10</t>
  </si>
  <si>
    <t>cytochalasinD_fish11</t>
  </si>
  <si>
    <t>cytochalasinD_fish12</t>
  </si>
  <si>
    <t>control_fish07</t>
  </si>
  <si>
    <t>control_fish08</t>
  </si>
  <si>
    <t>control_fish09</t>
  </si>
  <si>
    <t>control_fish10</t>
  </si>
  <si>
    <t>control_fish11</t>
  </si>
  <si>
    <r>
      <rPr>
        <sz val="10"/>
        <color theme="1"/>
        <rFont val="Symbol"/>
        <family val="1"/>
        <charset val="2"/>
      </rPr>
      <t>D</t>
    </r>
    <r>
      <rPr>
        <sz val="10"/>
        <color theme="1"/>
        <rFont val="Calibri"/>
        <family val="2"/>
        <scheme val="minor"/>
      </rPr>
      <t xml:space="preserve"> distance 1st joint</t>
    </r>
  </si>
  <si>
    <t>cytD_fish01</t>
  </si>
  <si>
    <t>cytD_fish02</t>
  </si>
  <si>
    <t>cytD_fish03</t>
  </si>
  <si>
    <t>cytD_fish04</t>
  </si>
  <si>
    <t>cytD_fish05</t>
  </si>
  <si>
    <t>cytD_fish06</t>
  </si>
  <si>
    <t>cytD_fish07</t>
  </si>
  <si>
    <t>cytD_fish08</t>
  </si>
  <si>
    <t>cytD_fish09</t>
  </si>
  <si>
    <t>cytD_fish10</t>
  </si>
  <si>
    <t>MC_016</t>
  </si>
  <si>
    <t>MC_019</t>
  </si>
  <si>
    <t>MC_021</t>
  </si>
  <si>
    <t>MC_017</t>
  </si>
  <si>
    <t>mean</t>
  </si>
  <si>
    <t>blebbistatin</t>
  </si>
  <si>
    <t>control</t>
  </si>
  <si>
    <t>Ocn_GFP+nocodazol_09112016</t>
  </si>
  <si>
    <t xml:space="preserve">ROI: 2nd &amp; third ray from up </t>
  </si>
  <si>
    <t>distance 1st joint - gfp segment -1 (µm) 0dpa</t>
  </si>
  <si>
    <t>distance 1st joint - gfp segment -1 (µm) 1dpa</t>
  </si>
  <si>
    <t>nocodazol_fish01</t>
  </si>
  <si>
    <t>nocodazol_fish02</t>
  </si>
  <si>
    <t>nocodazol_fish03</t>
  </si>
  <si>
    <t>nocodazol_fish04</t>
  </si>
  <si>
    <t>nocodazol_fish05</t>
  </si>
  <si>
    <t>nocodazol_fish06</t>
  </si>
  <si>
    <t>nocodazol_fish07</t>
  </si>
  <si>
    <t>nocodazol_fish08</t>
  </si>
  <si>
    <t>nocodazol_fish09</t>
  </si>
  <si>
    <t>nocodazol_fish10</t>
  </si>
  <si>
    <t>migration  cytochalasin</t>
  </si>
  <si>
    <t>absolute</t>
  </si>
  <si>
    <t>percentage</t>
  </si>
  <si>
    <t>Mean group 1</t>
  </si>
  <si>
    <t>Mean group 2</t>
  </si>
  <si>
    <r>
      <t>95% CI M</t>
    </r>
    <r>
      <rPr>
        <b/>
        <vertAlign val="subscript"/>
        <sz val="11"/>
        <rFont val="Calibri"/>
        <family val="2"/>
        <scheme val="minor"/>
      </rPr>
      <t>diff</t>
    </r>
    <r>
      <rPr>
        <b/>
        <sz val="11"/>
        <rFont val="Calibri"/>
        <family val="2"/>
        <scheme val="minor"/>
      </rPr>
      <t xml:space="preserve"> [Low; High]</t>
    </r>
  </si>
  <si>
    <t>observed effect size</t>
  </si>
  <si>
    <t>calculated effect size from GPower</t>
  </si>
  <si>
    <t>smallest significant difference</t>
  </si>
  <si>
    <t>SD group 1</t>
  </si>
  <si>
    <t>SD group 2</t>
  </si>
  <si>
    <t>corrected unbiased effect size from GPower</t>
  </si>
  <si>
    <t>observed difference</t>
  </si>
  <si>
    <t>n group 1</t>
  </si>
  <si>
    <t>n group 2</t>
  </si>
  <si>
    <t>t</t>
  </si>
  <si>
    <t>df</t>
  </si>
  <si>
    <t>p</t>
  </si>
  <si>
    <t>group 1</t>
  </si>
  <si>
    <t>group 2</t>
  </si>
  <si>
    <t xml:space="preserve"> cyt D</t>
  </si>
  <si>
    <t>migration blebbistatin</t>
  </si>
  <si>
    <t>blebb</t>
  </si>
  <si>
    <t>RA</t>
  </si>
  <si>
    <t>cell shape segM1 on log-transformed data RA</t>
  </si>
  <si>
    <t>G*Power: Wilcoxon-Mann-Whitney test; parent distribution: logistic</t>
  </si>
  <si>
    <t>orientation segM1 on log-transformed data RA</t>
  </si>
  <si>
    <t>cell shape segM1 on log-transformed data cytD</t>
  </si>
  <si>
    <t>cytD</t>
  </si>
  <si>
    <t>orientation segM1 on log-transformed data cytD</t>
  </si>
  <si>
    <t>width / length</t>
  </si>
  <si>
    <t>angular deviation</t>
  </si>
  <si>
    <t>bglap expression blebbistatin</t>
  </si>
  <si>
    <t>group1</t>
  </si>
  <si>
    <t>group2</t>
  </si>
  <si>
    <t>bglab expression cytochalasin</t>
  </si>
  <si>
    <t>fin01</t>
  </si>
  <si>
    <t>fin02</t>
  </si>
  <si>
    <t>fin03</t>
  </si>
  <si>
    <t>fin04</t>
  </si>
  <si>
    <t>fin05</t>
  </si>
  <si>
    <t>fin06</t>
  </si>
  <si>
    <t>fin07</t>
  </si>
  <si>
    <t>fin08</t>
  </si>
  <si>
    <t>fin09</t>
  </si>
  <si>
    <t>fin10</t>
  </si>
  <si>
    <t>fin11</t>
  </si>
  <si>
    <t>fin12</t>
  </si>
  <si>
    <t>seg -1</t>
  </si>
  <si>
    <t>seg -2</t>
  </si>
  <si>
    <t>cytochalasin D</t>
  </si>
  <si>
    <t>% segM1 of segM2</t>
  </si>
  <si>
    <t>mean bglap intensity</t>
  </si>
  <si>
    <t>seg0</t>
  </si>
  <si>
    <t>fin15</t>
  </si>
  <si>
    <t>fin14</t>
  </si>
  <si>
    <t>fin13</t>
  </si>
  <si>
    <t>bglap</t>
  </si>
  <si>
    <t>seg 0</t>
  </si>
  <si>
    <t>mean blgap intensity</t>
  </si>
  <si>
    <t>cytD_010</t>
  </si>
  <si>
    <t>cytD_009</t>
  </si>
  <si>
    <t>cytD_008</t>
  </si>
  <si>
    <t>cytD_007</t>
  </si>
  <si>
    <t>cytD_006</t>
  </si>
  <si>
    <t>cytD_005</t>
  </si>
  <si>
    <t>cytD_004</t>
  </si>
  <si>
    <t>cytD_003</t>
  </si>
  <si>
    <t>cytD_002</t>
  </si>
  <si>
    <t>cytD_001</t>
  </si>
  <si>
    <t>control_010</t>
  </si>
  <si>
    <t>control_009</t>
  </si>
  <si>
    <t>control_008</t>
  </si>
  <si>
    <t>control_007</t>
  </si>
  <si>
    <t>control_006</t>
  </si>
  <si>
    <t>control_005</t>
  </si>
  <si>
    <t>control_004</t>
  </si>
  <si>
    <t>control_003</t>
  </si>
  <si>
    <t>control_002</t>
  </si>
  <si>
    <t>control_001</t>
  </si>
  <si>
    <t>Runx2+</t>
  </si>
  <si>
    <t>series</t>
  </si>
  <si>
    <t>count Runx2+ cells</t>
  </si>
  <si>
    <t>blebb bx</t>
  </si>
  <si>
    <t>control bleb bx</t>
  </si>
  <si>
    <t>cytD bx</t>
  </si>
  <si>
    <t>control cyt bx</t>
  </si>
  <si>
    <t>control bleb</t>
  </si>
  <si>
    <t>control cytD</t>
  </si>
  <si>
    <t>box cox transformation</t>
  </si>
  <si>
    <t>absolute length (µm)</t>
  </si>
  <si>
    <t>regenerative length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</si>
</sst>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0"/>
    <numFmt numFmtId="165" formatCode="0.000"/>
    <numFmt numFmtId="166" formatCode="0.000000"/>
    <numFmt numFmtId="167" formatCode="0.0000"/>
    <numFmt numFmtId="168" formatCode="#,##0.00000"/>
  </numFmts>
  <fonts count="19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Symbol"/>
      <family val="1"/>
      <charset val="2"/>
    </font>
    <font>
      <sz val="11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vertAlign val="subscript"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" fillId="2" borderId="0" applyNumberFormat="0" applyBorder="0" applyAlignment="0" applyProtection="0"/>
    <xf numFmtId="0" fontId="10" fillId="10" borderId="5" applyNumberFormat="0" applyFont="0" applyAlignment="0" applyProtection="0"/>
    <xf numFmtId="0" fontId="14" fillId="7" borderId="0" applyNumberFormat="0" applyBorder="0" applyAlignment="0" applyProtection="0"/>
    <xf numFmtId="0" fontId="15" fillId="0" borderId="0"/>
    <xf numFmtId="0" fontId="12" fillId="9" borderId="4" applyNumberFormat="0" applyAlignment="0" applyProtection="0"/>
    <xf numFmtId="0" fontId="11" fillId="8" borderId="3" applyNumberFormat="0" applyAlignment="0" applyProtection="0"/>
  </cellStyleXfs>
  <cellXfs count="85">
    <xf numFmtId="0" fontId="0" fillId="0" borderId="0" xfId="0"/>
    <xf numFmtId="0" fontId="3" fillId="0" borderId="0" xfId="0" applyFont="1"/>
    <xf numFmtId="0" fontId="0" fillId="0" borderId="1" xfId="0" applyBorder="1"/>
    <xf numFmtId="0" fontId="4" fillId="0" borderId="1" xfId="0" applyFont="1" applyBorder="1" applyAlignment="1">
      <alignment horizontal="center"/>
    </xf>
    <xf numFmtId="0" fontId="2" fillId="0" borderId="1" xfId="0" applyFont="1" applyBorder="1"/>
    <xf numFmtId="0" fontId="0" fillId="0" borderId="2" xfId="0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0" fillId="0" borderId="0" xfId="0" applyAlignment="1">
      <alignment horizontal="center"/>
    </xf>
    <xf numFmtId="164" fontId="0" fillId="0" borderId="0" xfId="0" applyNumberFormat="1"/>
    <xf numFmtId="0" fontId="7" fillId="0" borderId="0" xfId="0" applyFont="1"/>
    <xf numFmtId="0" fontId="7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3" fontId="0" fillId="0" borderId="0" xfId="0" applyNumberFormat="1"/>
    <xf numFmtId="0" fontId="7" fillId="0" borderId="0" xfId="0" applyFont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" fillId="2" borderId="0" xfId="1"/>
    <xf numFmtId="164" fontId="8" fillId="0" borderId="0" xfId="0" applyNumberFormat="1" applyFont="1"/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center" wrapText="1"/>
    </xf>
    <xf numFmtId="4" fontId="0" fillId="0" borderId="0" xfId="0" applyNumberFormat="1"/>
    <xf numFmtId="2" fontId="0" fillId="0" borderId="0" xfId="0" applyNumberFormat="1"/>
    <xf numFmtId="4" fontId="7" fillId="0" borderId="0" xfId="0" applyNumberFormat="1" applyFont="1"/>
    <xf numFmtId="2" fontId="7" fillId="0" borderId="0" xfId="0" applyNumberFormat="1" applyFont="1"/>
    <xf numFmtId="0" fontId="0" fillId="0" borderId="0" xfId="0" applyFill="1" applyAlignment="1"/>
    <xf numFmtId="0" fontId="0" fillId="0" borderId="0" xfId="0" applyFill="1" applyAlignment="1">
      <alignment horizontal="center"/>
    </xf>
    <xf numFmtId="0" fontId="2" fillId="5" borderId="1" xfId="0" applyFont="1" applyFill="1" applyBorder="1"/>
    <xf numFmtId="0" fontId="2" fillId="5" borderId="2" xfId="0" applyFont="1" applyFill="1" applyBorder="1" applyAlignment="1">
      <alignment horizontal="left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wrapText="1"/>
    </xf>
    <xf numFmtId="0" fontId="0" fillId="0" borderId="0" xfId="0" applyFill="1"/>
    <xf numFmtId="165" fontId="0" fillId="0" borderId="0" xfId="0" applyNumberFormat="1"/>
    <xf numFmtId="166" fontId="0" fillId="0" borderId="0" xfId="0" applyNumberFormat="1"/>
    <xf numFmtId="3" fontId="0" fillId="0" borderId="0" xfId="0" applyNumberFormat="1" applyFill="1"/>
    <xf numFmtId="2" fontId="0" fillId="0" borderId="0" xfId="0" applyNumberFormat="1" applyFill="1"/>
    <xf numFmtId="0" fontId="2" fillId="0" borderId="0" xfId="0" applyFont="1" applyFill="1" applyAlignment="1">
      <alignment vertical="center"/>
    </xf>
    <xf numFmtId="0" fontId="13" fillId="7" borderId="6" xfId="3" applyFont="1" applyBorder="1"/>
    <xf numFmtId="0" fontId="15" fillId="0" borderId="0" xfId="4"/>
    <xf numFmtId="0" fontId="13" fillId="7" borderId="6" xfId="3" applyFont="1" applyBorder="1" applyAlignment="1">
      <alignment horizontal="right"/>
    </xf>
    <xf numFmtId="0" fontId="4" fillId="0" borderId="6" xfId="4" applyFont="1" applyBorder="1"/>
    <xf numFmtId="0" fontId="13" fillId="9" borderId="6" xfId="5" applyFont="1" applyBorder="1"/>
    <xf numFmtId="3" fontId="13" fillId="0" borderId="6" xfId="6" applyNumberFormat="1" applyFont="1" applyFill="1" applyBorder="1"/>
    <xf numFmtId="0" fontId="2" fillId="0" borderId="0" xfId="4" applyFont="1"/>
    <xf numFmtId="0" fontId="2" fillId="0" borderId="6" xfId="4" applyFont="1" applyBorder="1"/>
    <xf numFmtId="0" fontId="13" fillId="0" borderId="6" xfId="6" applyFont="1" applyFill="1" applyBorder="1"/>
    <xf numFmtId="0" fontId="17" fillId="7" borderId="6" xfId="3" applyFont="1" applyBorder="1" applyAlignment="1">
      <alignment horizontal="right"/>
    </xf>
    <xf numFmtId="0" fontId="13" fillId="9" borderId="7" xfId="5" applyFont="1" applyBorder="1"/>
    <xf numFmtId="167" fontId="13" fillId="9" borderId="8" xfId="5" applyNumberFormat="1" applyFont="1" applyBorder="1"/>
    <xf numFmtId="0" fontId="15" fillId="5" borderId="0" xfId="4" applyFill="1"/>
    <xf numFmtId="0" fontId="13" fillId="7" borderId="0" xfId="3" applyFont="1" applyBorder="1" applyAlignment="1">
      <alignment horizontal="left"/>
    </xf>
    <xf numFmtId="168" fontId="13" fillId="0" borderId="6" xfId="6" applyNumberFormat="1" applyFont="1" applyFill="1" applyBorder="1"/>
    <xf numFmtId="0" fontId="2" fillId="6" borderId="1" xfId="0" applyFont="1" applyFill="1" applyBorder="1" applyAlignment="1">
      <alignment horizontal="center"/>
    </xf>
    <xf numFmtId="0" fontId="2" fillId="12" borderId="1" xfId="0" applyFont="1" applyFill="1" applyBorder="1" applyAlignment="1">
      <alignment horizontal="center"/>
    </xf>
    <xf numFmtId="0" fontId="2" fillId="13" borderId="1" xfId="0" applyFont="1" applyFill="1" applyBorder="1" applyAlignment="1">
      <alignment horizontal="center"/>
    </xf>
    <xf numFmtId="0" fontId="2" fillId="14" borderId="1" xfId="0" applyFont="1" applyFill="1" applyBorder="1" applyAlignment="1">
      <alignment horizontal="center"/>
    </xf>
    <xf numFmtId="0" fontId="2" fillId="15" borderId="1" xfId="0" applyFont="1" applyFill="1" applyBorder="1" applyAlignment="1">
      <alignment horizontal="center"/>
    </xf>
    <xf numFmtId="0" fontId="2" fillId="16" borderId="1" xfId="0" applyFont="1" applyFill="1" applyBorder="1" applyAlignment="1">
      <alignment horizontal="center"/>
    </xf>
    <xf numFmtId="0" fontId="2" fillId="17" borderId="1" xfId="0" applyFont="1" applyFill="1" applyBorder="1" applyAlignment="1">
      <alignment horizontal="center"/>
    </xf>
    <xf numFmtId="0" fontId="2" fillId="18" borderId="1" xfId="0" applyFont="1" applyFill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2" fillId="11" borderId="0" xfId="0" applyFont="1" applyFill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0" xfId="0" applyFill="1" applyAlignment="1">
      <alignment horizontal="center"/>
    </xf>
    <xf numFmtId="0" fontId="2" fillId="5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/>
    </xf>
    <xf numFmtId="0" fontId="2" fillId="5" borderId="0" xfId="0" applyFont="1" applyFill="1" applyAlignment="1">
      <alignment horizontal="center" vertical="center"/>
    </xf>
    <xf numFmtId="0" fontId="2" fillId="19" borderId="0" xfId="0" applyFont="1" applyFill="1" applyAlignment="1">
      <alignment horizontal="center"/>
    </xf>
    <xf numFmtId="0" fontId="13" fillId="10" borderId="6" xfId="2" applyFont="1" applyBorder="1" applyAlignment="1">
      <alignment horizontal="center"/>
    </xf>
    <xf numFmtId="0" fontId="13" fillId="7" borderId="6" xfId="3" applyFont="1" applyBorder="1" applyAlignment="1">
      <alignment horizontal="center" wrapText="1"/>
    </xf>
    <xf numFmtId="0" fontId="2" fillId="5" borderId="0" xfId="0" applyFont="1" applyFill="1" applyAlignment="1">
      <alignment horizontal="center" vertical="center" textRotation="90"/>
    </xf>
    <xf numFmtId="0" fontId="18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15" borderId="9" xfId="0" applyFont="1" applyFill="1" applyBorder="1" applyAlignment="1">
      <alignment horizontal="center"/>
    </xf>
    <xf numFmtId="0" fontId="2" fillId="15" borderId="10" xfId="0" applyFont="1" applyFill="1" applyBorder="1" applyAlignment="1">
      <alignment horizontal="center"/>
    </xf>
    <xf numFmtId="0" fontId="2" fillId="15" borderId="11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0" fontId="2" fillId="6" borderId="11" xfId="0" applyFont="1" applyFill="1" applyBorder="1" applyAlignment="1">
      <alignment horizontal="center"/>
    </xf>
    <xf numFmtId="0" fontId="2" fillId="18" borderId="0" xfId="0" applyFont="1" applyFill="1" applyAlignment="1">
      <alignment horizontal="center"/>
    </xf>
  </cellXfs>
  <cellStyles count="7">
    <cellStyle name="Good" xfId="1" builtinId="26"/>
    <cellStyle name="Input 2" xfId="6" xr:uid="{602D3460-5F8A-4E70-8EDB-B728C4195EBE}"/>
    <cellStyle name="Neutral 2" xfId="3" xr:uid="{BB02EBEC-4553-423E-A4A5-44ED3277D5CF}"/>
    <cellStyle name="Normal" xfId="0" builtinId="0"/>
    <cellStyle name="Normal 2" xfId="4" xr:uid="{1761B783-0F8E-4A70-BD33-23D630673255}"/>
    <cellStyle name="Note 2" xfId="2" xr:uid="{81426E80-C016-4D1D-9779-FA5B25FD264E}"/>
    <cellStyle name="Output 2" xfId="5" xr:uid="{058D0D57-A036-4351-B8AB-8218E121906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8</xdr:row>
      <xdr:rowOff>0</xdr:rowOff>
    </xdr:from>
    <xdr:to>
      <xdr:col>12</xdr:col>
      <xdr:colOff>91446</xdr:colOff>
      <xdr:row>30</xdr:row>
      <xdr:rowOff>182889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C290033-E8A5-41E7-8CE1-6B1F55A3A9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38850" y="1333500"/>
          <a:ext cx="3139446" cy="437388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247650</xdr:colOff>
      <xdr:row>4</xdr:row>
      <xdr:rowOff>142875</xdr:rowOff>
    </xdr:from>
    <xdr:to>
      <xdr:col>12</xdr:col>
      <xdr:colOff>339096</xdr:colOff>
      <xdr:row>27</xdr:row>
      <xdr:rowOff>135264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2FC4138-FF9D-44C7-BE54-FA2569FCA0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57950" y="904875"/>
          <a:ext cx="3139446" cy="43738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6CAD64-23C9-4170-83AA-E429E86F00EC}">
  <dimension ref="A1:F91"/>
  <sheetViews>
    <sheetView workbookViewId="0">
      <selection sqref="A1:F1"/>
    </sheetView>
  </sheetViews>
  <sheetFormatPr defaultRowHeight="15" x14ac:dyDescent="0.25"/>
  <cols>
    <col min="1" max="6" width="13.5703125" customWidth="1"/>
  </cols>
  <sheetData>
    <row r="1" spans="1:6" x14ac:dyDescent="0.25">
      <c r="A1" s="64" t="s">
        <v>128</v>
      </c>
      <c r="B1" s="64"/>
      <c r="C1" s="64"/>
      <c r="D1" s="64"/>
      <c r="E1" s="64"/>
      <c r="F1" s="64"/>
    </row>
    <row r="2" spans="1:6" s="4" customFormat="1" x14ac:dyDescent="0.25">
      <c r="A2" s="3" t="s">
        <v>0</v>
      </c>
      <c r="B2" s="3" t="s">
        <v>6</v>
      </c>
      <c r="C2" s="3" t="s">
        <v>2</v>
      </c>
      <c r="D2" s="3" t="s">
        <v>7</v>
      </c>
      <c r="E2" s="3" t="s">
        <v>4</v>
      </c>
      <c r="F2" s="3" t="s">
        <v>8</v>
      </c>
    </row>
    <row r="3" spans="1:6" x14ac:dyDescent="0.25">
      <c r="A3" s="1">
        <v>0.32914627299999999</v>
      </c>
      <c r="B3" s="1">
        <v>0.38415302800000001</v>
      </c>
      <c r="C3" s="1">
        <v>0.29439735</v>
      </c>
      <c r="D3" s="1">
        <v>0.388340405</v>
      </c>
      <c r="E3" s="1">
        <v>0.168098</v>
      </c>
      <c r="F3" s="1">
        <v>0.196785192</v>
      </c>
    </row>
    <row r="4" spans="1:6" x14ac:dyDescent="0.25">
      <c r="A4" s="1">
        <v>0.20583436899999999</v>
      </c>
      <c r="B4" s="1">
        <v>0.345851613</v>
      </c>
      <c r="C4" s="1">
        <v>0.12447237999999999</v>
      </c>
      <c r="D4" s="1">
        <v>0.38643333200000002</v>
      </c>
      <c r="E4" s="1">
        <v>0.23352800000000001</v>
      </c>
      <c r="F4" s="1">
        <v>0.13779193200000001</v>
      </c>
    </row>
    <row r="5" spans="1:6" x14ac:dyDescent="0.25">
      <c r="A5" s="1">
        <v>0.41589659000000001</v>
      </c>
      <c r="B5" s="1">
        <v>0.25758667299999999</v>
      </c>
      <c r="C5" s="1">
        <v>0.26150053000000001</v>
      </c>
      <c r="D5" s="1">
        <v>0.76089393800000005</v>
      </c>
      <c r="E5" s="1">
        <v>0.141037</v>
      </c>
      <c r="F5" s="1">
        <v>0.260186637</v>
      </c>
    </row>
    <row r="6" spans="1:6" x14ac:dyDescent="0.25">
      <c r="A6" s="1">
        <v>0.31766250800000001</v>
      </c>
      <c r="B6" s="1">
        <v>0.29057591599999999</v>
      </c>
      <c r="C6" s="1">
        <v>0.24400134000000001</v>
      </c>
      <c r="D6" s="1">
        <v>0.34202639200000001</v>
      </c>
      <c r="E6" s="1">
        <v>0.175677</v>
      </c>
      <c r="F6" s="1">
        <v>0.196344821</v>
      </c>
    </row>
    <row r="7" spans="1:6" x14ac:dyDescent="0.25">
      <c r="A7" s="1">
        <v>0.30307082499999999</v>
      </c>
      <c r="B7" s="1">
        <v>0.73450802900000001</v>
      </c>
      <c r="C7" s="1">
        <v>0.23706617999999999</v>
      </c>
      <c r="D7" s="1">
        <v>0.57743727499999997</v>
      </c>
      <c r="E7" s="1">
        <v>0.198878</v>
      </c>
      <c r="F7" s="1">
        <v>0.13374978400000001</v>
      </c>
    </row>
    <row r="8" spans="1:6" x14ac:dyDescent="0.25">
      <c r="A8" s="1">
        <v>0.235880534</v>
      </c>
      <c r="B8" s="1">
        <v>0.51170901800000002</v>
      </c>
      <c r="C8" s="1">
        <v>0.12</v>
      </c>
      <c r="D8" s="1">
        <v>0.73007596200000002</v>
      </c>
      <c r="E8" s="1">
        <v>0.20679600000000001</v>
      </c>
      <c r="F8" s="1">
        <v>0.34491897300000002</v>
      </c>
    </row>
    <row r="9" spans="1:6" x14ac:dyDescent="0.25">
      <c r="A9" s="1">
        <v>0.38644289500000001</v>
      </c>
      <c r="B9" s="1">
        <v>0.75644343800000002</v>
      </c>
      <c r="C9" s="1">
        <v>0.17561929000000001</v>
      </c>
      <c r="D9" s="1">
        <v>0.52041679900000004</v>
      </c>
      <c r="E9" s="1">
        <v>0.132969</v>
      </c>
      <c r="F9" s="1">
        <v>0.239842627</v>
      </c>
    </row>
    <row r="10" spans="1:6" x14ac:dyDescent="0.25">
      <c r="A10" s="1">
        <v>0.53915595900000002</v>
      </c>
      <c r="B10" s="1">
        <v>0.70287316</v>
      </c>
      <c r="C10" s="1">
        <v>0.15726582</v>
      </c>
      <c r="D10" s="1">
        <v>0.80066728700000001</v>
      </c>
      <c r="E10" s="1">
        <v>0.125858</v>
      </c>
      <c r="F10" s="1">
        <v>0.33221073800000001</v>
      </c>
    </row>
    <row r="11" spans="1:6" x14ac:dyDescent="0.25">
      <c r="A11" s="1">
        <v>0.29795074599999999</v>
      </c>
      <c r="B11" s="1">
        <v>0.43754041799999999</v>
      </c>
      <c r="C11" s="1">
        <v>0.21533424000000001</v>
      </c>
      <c r="D11" s="1">
        <v>0.72671769600000002</v>
      </c>
      <c r="E11" s="1">
        <v>0.21531600000000001</v>
      </c>
      <c r="F11" s="1">
        <v>0.14020075700000001</v>
      </c>
    </row>
    <row r="12" spans="1:6" x14ac:dyDescent="0.25">
      <c r="A12" s="1">
        <v>0.257246523</v>
      </c>
      <c r="B12" s="1">
        <v>0.40291858699999999</v>
      </c>
      <c r="C12" s="1">
        <v>0.19823142999999999</v>
      </c>
      <c r="D12" s="1">
        <v>0.64069702100000003</v>
      </c>
      <c r="E12" s="1">
        <v>0.21961600000000001</v>
      </c>
      <c r="F12" s="1">
        <v>8.6953966999999993E-2</v>
      </c>
    </row>
    <row r="13" spans="1:6" x14ac:dyDescent="0.25">
      <c r="A13" s="1">
        <v>0.39387349900000002</v>
      </c>
      <c r="B13" s="1">
        <v>0.45549646399999999</v>
      </c>
      <c r="C13" s="1">
        <v>0.17667278</v>
      </c>
      <c r="D13" s="1">
        <v>0.81926068500000004</v>
      </c>
      <c r="E13" s="1">
        <v>0.15962699999999999</v>
      </c>
      <c r="F13" s="1">
        <v>0.100191786</v>
      </c>
    </row>
    <row r="14" spans="1:6" x14ac:dyDescent="0.25">
      <c r="A14" s="1">
        <v>0.30344271099999998</v>
      </c>
      <c r="B14" s="1">
        <v>0.70039525700000005</v>
      </c>
      <c r="C14" s="1">
        <v>0.22676667</v>
      </c>
      <c r="D14" s="1">
        <v>0.59182527900000004</v>
      </c>
      <c r="E14" s="1">
        <v>0.18650600000000001</v>
      </c>
      <c r="F14" s="1">
        <v>0.23655773999999999</v>
      </c>
    </row>
    <row r="15" spans="1:6" x14ac:dyDescent="0.25">
      <c r="A15" s="1">
        <v>0.57733358000000001</v>
      </c>
      <c r="B15" s="1">
        <v>0.67792083299999994</v>
      </c>
      <c r="C15" s="1">
        <v>0.22991627000000001</v>
      </c>
      <c r="D15" s="1">
        <v>0.57270944199999996</v>
      </c>
      <c r="E15" s="1">
        <v>0.303506</v>
      </c>
      <c r="F15" s="1">
        <v>9.5506085000000004E-2</v>
      </c>
    </row>
    <row r="17" spans="1:6" x14ac:dyDescent="0.25">
      <c r="A17" s="1">
        <v>0.39729636000000002</v>
      </c>
      <c r="B17" s="1">
        <v>0.36487505999999997</v>
      </c>
      <c r="C17" s="1">
        <v>0.55574948700000004</v>
      </c>
      <c r="D17" s="1">
        <v>0.29644500000000001</v>
      </c>
      <c r="E17" s="1">
        <v>0.31085091999999998</v>
      </c>
      <c r="F17" s="1">
        <v>0.29904483999999998</v>
      </c>
    </row>
    <row r="18" spans="1:6" x14ac:dyDescent="0.25">
      <c r="A18" s="1">
        <v>0.3601376</v>
      </c>
      <c r="B18" s="1">
        <v>0.17975499</v>
      </c>
      <c r="C18" s="1">
        <v>0.45592341400000003</v>
      </c>
      <c r="D18" s="1">
        <v>0.30887500000000001</v>
      </c>
      <c r="E18" s="1">
        <v>0.41566828</v>
      </c>
      <c r="F18" s="1">
        <v>0.187771724</v>
      </c>
    </row>
    <row r="19" spans="1:6" x14ac:dyDescent="0.25">
      <c r="A19" s="1">
        <v>0.48605524</v>
      </c>
      <c r="B19" s="1">
        <v>0.34685450000000001</v>
      </c>
      <c r="C19" s="1">
        <v>0.20469854900000001</v>
      </c>
      <c r="D19" s="1">
        <v>0.35003899999999999</v>
      </c>
      <c r="E19" s="1">
        <v>0.30419953</v>
      </c>
      <c r="F19" s="1">
        <v>0.33801911299999998</v>
      </c>
    </row>
    <row r="20" spans="1:6" x14ac:dyDescent="0.25">
      <c r="A20" s="1">
        <v>0.42903591000000002</v>
      </c>
      <c r="B20" s="1">
        <v>0.29571792000000002</v>
      </c>
      <c r="C20" s="1">
        <v>0.38975515500000002</v>
      </c>
      <c r="D20" s="1">
        <v>0.26921899999999999</v>
      </c>
      <c r="E20" s="1">
        <v>0.16032141</v>
      </c>
      <c r="F20" s="1">
        <v>0.23078710299999999</v>
      </c>
    </row>
    <row r="21" spans="1:6" x14ac:dyDescent="0.25">
      <c r="A21" s="1">
        <v>0.35949509000000002</v>
      </c>
      <c r="B21" s="1">
        <v>0.59177427000000005</v>
      </c>
      <c r="C21" s="1">
        <v>0.60441186400000002</v>
      </c>
      <c r="D21" s="1">
        <v>0.30906699999999998</v>
      </c>
      <c r="E21" s="1">
        <v>0.19421898000000001</v>
      </c>
      <c r="F21" s="1">
        <v>0.15066685699999999</v>
      </c>
    </row>
    <row r="22" spans="1:6" x14ac:dyDescent="0.25">
      <c r="A22" s="1">
        <v>0.32708173000000001</v>
      </c>
      <c r="B22" s="1">
        <v>0.42260208999999999</v>
      </c>
      <c r="C22" s="1">
        <v>0.27783638999999999</v>
      </c>
      <c r="D22" s="1">
        <v>0.28475899999999998</v>
      </c>
      <c r="E22" s="1">
        <v>0.20444928000000001</v>
      </c>
      <c r="F22" s="1">
        <v>0.27109937699999997</v>
      </c>
    </row>
    <row r="23" spans="1:6" x14ac:dyDescent="0.25">
      <c r="A23" s="1">
        <v>0.32843749999999999</v>
      </c>
      <c r="B23" s="1">
        <v>0.34443533999999998</v>
      </c>
      <c r="C23" s="1">
        <v>0.38804489199999997</v>
      </c>
      <c r="D23" s="1">
        <v>0.193444</v>
      </c>
      <c r="E23" s="1">
        <v>0.1887423</v>
      </c>
      <c r="F23" s="1">
        <v>0.196807126</v>
      </c>
    </row>
    <row r="24" spans="1:6" x14ac:dyDescent="0.25">
      <c r="A24" s="1">
        <v>0.44746868000000001</v>
      </c>
      <c r="B24" s="1">
        <v>0.49522850000000002</v>
      </c>
      <c r="C24" s="1">
        <v>0.34480137799999999</v>
      </c>
      <c r="D24" s="1">
        <v>0.32561800000000002</v>
      </c>
      <c r="E24" s="1">
        <v>0.1865841</v>
      </c>
      <c r="F24" s="1">
        <v>0.36838075799999997</v>
      </c>
    </row>
    <row r="25" spans="1:6" x14ac:dyDescent="0.25">
      <c r="A25" s="1">
        <v>0.34786867999999999</v>
      </c>
      <c r="B25" s="1">
        <v>0.20471265</v>
      </c>
      <c r="C25" s="1">
        <v>0.43987211199999998</v>
      </c>
      <c r="D25" s="1">
        <v>0.17668700000000001</v>
      </c>
      <c r="E25" s="1">
        <v>5.8501249999999998E-2</v>
      </c>
      <c r="F25" s="1">
        <v>0.41027815499999998</v>
      </c>
    </row>
    <row r="26" spans="1:6" x14ac:dyDescent="0.25">
      <c r="A26" s="1">
        <v>0.45242444999999998</v>
      </c>
      <c r="B26" s="1">
        <v>0.30161183000000003</v>
      </c>
      <c r="C26" s="1">
        <v>0.29291125499999998</v>
      </c>
      <c r="D26" s="1">
        <v>0.20855299999999999</v>
      </c>
      <c r="E26" s="1">
        <v>0.14536062999999999</v>
      </c>
      <c r="F26" s="1">
        <v>0.16510106199999999</v>
      </c>
    </row>
    <row r="27" spans="1:6" x14ac:dyDescent="0.25">
      <c r="A27" s="1">
        <v>0.48264738000000001</v>
      </c>
      <c r="B27" s="1">
        <v>0.39072105000000001</v>
      </c>
      <c r="C27" s="1">
        <v>0.363470495</v>
      </c>
      <c r="D27" s="1">
        <v>0.33302700000000002</v>
      </c>
      <c r="E27" s="1">
        <v>0.14672247999999999</v>
      </c>
      <c r="F27" s="1">
        <v>0.20014490099999999</v>
      </c>
    </row>
    <row r="28" spans="1:6" x14ac:dyDescent="0.25">
      <c r="A28" s="1">
        <v>0.36073383999999997</v>
      </c>
      <c r="B28" s="1">
        <v>0.31196566999999997</v>
      </c>
      <c r="C28" s="1">
        <v>0.41174946899999998</v>
      </c>
      <c r="D28" s="1">
        <v>0.30674499999999999</v>
      </c>
      <c r="E28" s="1">
        <v>0.16938696</v>
      </c>
      <c r="F28" s="1">
        <v>0.20203354500000001</v>
      </c>
    </row>
    <row r="29" spans="1:6" x14ac:dyDescent="0.25">
      <c r="A29" s="1">
        <v>0.46549354999999998</v>
      </c>
      <c r="B29" s="1">
        <v>0.29337651999999997</v>
      </c>
      <c r="C29" s="1">
        <v>0.41057840400000001</v>
      </c>
      <c r="D29" s="1">
        <v>0.29400500000000002</v>
      </c>
      <c r="E29" s="1">
        <v>9.9634340000000002E-2</v>
      </c>
      <c r="F29" s="1">
        <v>0.57316360300000002</v>
      </c>
    </row>
    <row r="30" spans="1:6" x14ac:dyDescent="0.25">
      <c r="A30" s="1">
        <v>0.18572996999999999</v>
      </c>
      <c r="B30" s="1">
        <v>0.42501404999999998</v>
      </c>
      <c r="C30" s="1">
        <v>0.18790289800000001</v>
      </c>
      <c r="D30" s="1">
        <v>0.39361400000000002</v>
      </c>
      <c r="E30" s="1">
        <v>0.18712871</v>
      </c>
      <c r="F30" s="1">
        <v>0.166446551</v>
      </c>
    </row>
    <row r="31" spans="1:6" x14ac:dyDescent="0.25">
      <c r="A31" s="1">
        <v>0.30994712000000002</v>
      </c>
      <c r="B31" s="1">
        <v>0.40111332</v>
      </c>
      <c r="C31" s="1">
        <v>0.416950775</v>
      </c>
      <c r="D31" s="1">
        <v>0.29097699999999999</v>
      </c>
      <c r="E31" s="1">
        <v>0.17642643</v>
      </c>
      <c r="F31" s="1">
        <v>0.33541241599999999</v>
      </c>
    </row>
    <row r="32" spans="1:6" x14ac:dyDescent="0.25">
      <c r="A32" s="1">
        <v>0.45899789000000002</v>
      </c>
      <c r="B32" s="1">
        <v>0.46046331000000001</v>
      </c>
      <c r="C32" s="1">
        <v>0.31131550600000002</v>
      </c>
      <c r="D32" s="1">
        <v>0.34431899999999999</v>
      </c>
      <c r="E32" s="1">
        <v>0.10513872</v>
      </c>
      <c r="F32" s="1">
        <v>0.31144928700000002</v>
      </c>
    </row>
    <row r="33" spans="1:6" x14ac:dyDescent="0.25">
      <c r="A33" s="1">
        <v>0.34342444999999999</v>
      </c>
      <c r="B33" s="1">
        <v>0.28766929000000002</v>
      </c>
      <c r="C33" s="1">
        <v>0.35792215599999999</v>
      </c>
      <c r="D33" s="1">
        <v>0.43521399999999999</v>
      </c>
      <c r="E33" s="1">
        <v>0.16175479000000001</v>
      </c>
      <c r="F33" s="1">
        <v>0.41675035799999999</v>
      </c>
    </row>
    <row r="34" spans="1:6" x14ac:dyDescent="0.25">
      <c r="A34" s="1">
        <v>0.32775989</v>
      </c>
      <c r="B34" s="1">
        <v>0.47425082000000002</v>
      </c>
      <c r="C34" s="1">
        <v>0.388535925</v>
      </c>
      <c r="D34" s="1">
        <v>0.31865100000000002</v>
      </c>
      <c r="E34" s="1">
        <v>0.15369322999999999</v>
      </c>
      <c r="F34" s="1">
        <v>0.262557981</v>
      </c>
    </row>
    <row r="35" spans="1:6" x14ac:dyDescent="0.25">
      <c r="A35" s="1">
        <v>0.44248189999999998</v>
      </c>
      <c r="B35" s="1">
        <v>0.28265606999999998</v>
      </c>
      <c r="C35" s="1">
        <v>0.38591126100000001</v>
      </c>
      <c r="D35" s="1">
        <v>0.35255500000000001</v>
      </c>
      <c r="E35" s="1">
        <v>0.21784222</v>
      </c>
      <c r="F35" s="1">
        <v>0.24314387100000001</v>
      </c>
    </row>
    <row r="36" spans="1:6" x14ac:dyDescent="0.25">
      <c r="A36" s="1">
        <v>0.41809184999999999</v>
      </c>
      <c r="B36" s="1">
        <v>0.26278799000000003</v>
      </c>
      <c r="C36" s="1">
        <v>0.57265260299999998</v>
      </c>
      <c r="D36" s="1">
        <v>0.47351199999999999</v>
      </c>
      <c r="E36" s="1">
        <v>0.18642887</v>
      </c>
      <c r="F36" s="1">
        <v>0.21867605800000001</v>
      </c>
    </row>
    <row r="37" spans="1:6" x14ac:dyDescent="0.25">
      <c r="A37" s="1">
        <v>0.37673319</v>
      </c>
      <c r="B37" s="1">
        <v>0.36800965000000002</v>
      </c>
      <c r="C37" s="1">
        <v>0.40638131500000002</v>
      </c>
      <c r="D37" s="1">
        <v>0.52992600000000001</v>
      </c>
      <c r="E37" s="1">
        <v>0.25780026</v>
      </c>
      <c r="F37" s="1">
        <v>0.25016514499999998</v>
      </c>
    </row>
    <row r="38" spans="1:6" x14ac:dyDescent="0.25">
      <c r="A38" s="1">
        <v>0.26904893000000002</v>
      </c>
      <c r="B38" s="1">
        <v>0.33528499</v>
      </c>
      <c r="C38" s="1">
        <v>0.260504491</v>
      </c>
      <c r="D38" s="1">
        <v>0.46189599999999997</v>
      </c>
      <c r="E38" s="1">
        <v>0.15289665</v>
      </c>
      <c r="F38" s="1">
        <v>0.37712420899999999</v>
      </c>
    </row>
    <row r="39" spans="1:6" x14ac:dyDescent="0.25">
      <c r="A39" s="1">
        <v>0.36573414999999998</v>
      </c>
      <c r="B39" s="1">
        <v>0.46883425000000001</v>
      </c>
      <c r="C39" s="1">
        <v>0.24689344799999999</v>
      </c>
      <c r="D39" s="1">
        <v>0.23543700000000001</v>
      </c>
      <c r="E39" s="1">
        <v>0.17244767999999999</v>
      </c>
      <c r="F39" s="1">
        <v>0.183904186</v>
      </c>
    </row>
    <row r="40" spans="1:6" x14ac:dyDescent="0.25">
      <c r="A40" s="1">
        <v>0.36323019000000001</v>
      </c>
      <c r="B40" s="1">
        <v>0.40293689999999999</v>
      </c>
      <c r="C40" s="1">
        <v>0.27108780199999999</v>
      </c>
      <c r="D40" s="1">
        <v>0.38685000000000003</v>
      </c>
      <c r="E40" s="1">
        <v>0.31067516000000001</v>
      </c>
      <c r="F40" s="1">
        <v>0.22041179499999999</v>
      </c>
    </row>
    <row r="41" spans="1:6" x14ac:dyDescent="0.25">
      <c r="A41" s="1">
        <v>0.23552133</v>
      </c>
      <c r="B41" s="1">
        <v>0.42446391999999999</v>
      </c>
      <c r="C41" s="1">
        <v>0.35001842500000002</v>
      </c>
      <c r="D41" s="1">
        <v>0.47786299999999998</v>
      </c>
      <c r="E41" s="1">
        <v>0.27973559999999997</v>
      </c>
      <c r="F41" s="1">
        <v>0.28730850800000002</v>
      </c>
    </row>
    <row r="42" spans="1:6" x14ac:dyDescent="0.25">
      <c r="A42" s="1">
        <v>0.40465599000000002</v>
      </c>
      <c r="B42" s="1">
        <v>0.22441433999999999</v>
      </c>
      <c r="C42" s="1">
        <v>0.78159931199999999</v>
      </c>
      <c r="D42" s="1">
        <v>0.27033299999999999</v>
      </c>
      <c r="E42" s="1">
        <v>0.22358363000000001</v>
      </c>
      <c r="F42" s="1">
        <v>0.24665622800000001</v>
      </c>
    </row>
    <row r="43" spans="1:6" x14ac:dyDescent="0.25">
      <c r="A43" s="1">
        <v>0.38772758000000002</v>
      </c>
      <c r="B43" s="1">
        <v>0.28085750999999998</v>
      </c>
      <c r="C43" s="1">
        <v>0.59479032200000004</v>
      </c>
      <c r="D43" s="1">
        <v>0.32098399999999999</v>
      </c>
      <c r="E43" s="1">
        <v>0.24937691000000001</v>
      </c>
      <c r="F43" s="1">
        <v>0.23326709100000001</v>
      </c>
    </row>
    <row r="44" spans="1:6" x14ac:dyDescent="0.25">
      <c r="A44" s="1">
        <v>0.50020582999999996</v>
      </c>
      <c r="B44" s="1">
        <v>0.30767283000000001</v>
      </c>
      <c r="C44" s="1">
        <v>0.370528629</v>
      </c>
      <c r="D44" s="1">
        <v>0.468947</v>
      </c>
      <c r="E44" s="1">
        <v>0.41147221</v>
      </c>
      <c r="F44" s="1">
        <v>0.31463723500000002</v>
      </c>
    </row>
    <row r="45" spans="1:6" x14ac:dyDescent="0.25">
      <c r="A45" s="1">
        <v>0.30404368999999998</v>
      </c>
      <c r="B45" s="1">
        <v>0.33329952000000002</v>
      </c>
      <c r="C45" s="1">
        <v>0.32298238899999998</v>
      </c>
      <c r="D45" s="1">
        <v>0.28573999999999999</v>
      </c>
      <c r="E45" s="1">
        <v>0.29625722999999998</v>
      </c>
      <c r="F45" s="1">
        <v>0.290157322</v>
      </c>
    </row>
    <row r="46" spans="1:6" x14ac:dyDescent="0.25">
      <c r="A46" s="1">
        <v>0.47111298000000001</v>
      </c>
      <c r="B46" s="1">
        <v>0.34046933000000001</v>
      </c>
      <c r="C46" s="1">
        <v>0.52846556</v>
      </c>
      <c r="D46" s="1">
        <v>0.32007799999999997</v>
      </c>
      <c r="E46" s="1">
        <v>0.23736114999999999</v>
      </c>
      <c r="F46" s="1">
        <v>0.26928689099999997</v>
      </c>
    </row>
    <row r="47" spans="1:6" x14ac:dyDescent="0.25">
      <c r="A47" s="1">
        <v>0.40676373999999998</v>
      </c>
      <c r="B47" s="1">
        <v>0.22800465</v>
      </c>
      <c r="C47" s="1">
        <v>0.41903884800000002</v>
      </c>
      <c r="D47" s="1">
        <v>0.19908999999999999</v>
      </c>
      <c r="E47" s="1">
        <v>0.22347095</v>
      </c>
      <c r="F47" s="1">
        <v>0.30207349900000002</v>
      </c>
    </row>
    <row r="48" spans="1:6" x14ac:dyDescent="0.25">
      <c r="A48" s="1">
        <v>0.19163587000000001</v>
      </c>
      <c r="B48" s="1">
        <v>0.35296328999999999</v>
      </c>
      <c r="C48" s="1">
        <v>0.36432518400000002</v>
      </c>
      <c r="D48" s="1">
        <v>0.41285899999999998</v>
      </c>
      <c r="E48" s="1">
        <v>0.24504435999999999</v>
      </c>
      <c r="F48" s="1">
        <v>0.38235401699999999</v>
      </c>
    </row>
    <row r="49" spans="1:6" x14ac:dyDescent="0.25">
      <c r="A49" s="1">
        <v>0.38977254</v>
      </c>
      <c r="B49" s="1">
        <v>0.34905416</v>
      </c>
      <c r="C49" s="1">
        <v>0.30656698900000001</v>
      </c>
      <c r="D49" s="1">
        <v>0.50861299999999998</v>
      </c>
      <c r="E49" s="1">
        <v>0.26918744</v>
      </c>
      <c r="F49" s="1">
        <v>0.29620175599999998</v>
      </c>
    </row>
    <row r="50" spans="1:6" x14ac:dyDescent="0.25">
      <c r="A50" s="1">
        <v>0.26724459</v>
      </c>
      <c r="B50" s="1">
        <v>0.32404812</v>
      </c>
      <c r="C50" s="1">
        <v>0.42309127099999999</v>
      </c>
      <c r="D50" s="1">
        <v>0.405385</v>
      </c>
      <c r="E50" s="1">
        <v>0.28144132999999999</v>
      </c>
      <c r="F50" s="1">
        <v>0.50801440799999997</v>
      </c>
    </row>
    <row r="52" spans="1:6" x14ac:dyDescent="0.25">
      <c r="A52" s="1">
        <v>0.55337519599999996</v>
      </c>
      <c r="B52" s="1">
        <v>0.352554745</v>
      </c>
      <c r="C52" s="1">
        <v>0.38517780000000001</v>
      </c>
      <c r="D52" s="1">
        <v>0.48698078099999997</v>
      </c>
      <c r="E52" s="1">
        <v>0.238984</v>
      </c>
      <c r="F52" s="1">
        <v>0.53542999999999996</v>
      </c>
    </row>
    <row r="53" spans="1:6" x14ac:dyDescent="0.25">
      <c r="A53" s="1">
        <v>0.53556288299999999</v>
      </c>
      <c r="B53" s="1">
        <v>0.31124106600000001</v>
      </c>
      <c r="C53" s="1">
        <v>0.33654688999999999</v>
      </c>
      <c r="D53" s="1">
        <v>0.31805853000000001</v>
      </c>
      <c r="E53" s="1">
        <v>0.25542199999999998</v>
      </c>
      <c r="F53" s="1">
        <v>0.331206</v>
      </c>
    </row>
    <row r="54" spans="1:6" x14ac:dyDescent="0.25">
      <c r="A54" s="1">
        <v>0.54062623899999995</v>
      </c>
      <c r="B54" s="1">
        <v>0.26224181899999999</v>
      </c>
      <c r="C54" s="1">
        <v>0.36082148000000003</v>
      </c>
      <c r="D54" s="1">
        <v>0.40008775800000002</v>
      </c>
      <c r="E54" s="1">
        <v>0.16822899999999999</v>
      </c>
      <c r="F54" s="1">
        <v>0.19544500000000001</v>
      </c>
    </row>
    <row r="55" spans="1:6" x14ac:dyDescent="0.25">
      <c r="A55" s="1">
        <v>0.54940923699999999</v>
      </c>
      <c r="B55" s="1">
        <v>0.317766204</v>
      </c>
      <c r="C55" s="1">
        <v>0.33195706000000003</v>
      </c>
      <c r="D55" s="1">
        <v>0.32988568299999999</v>
      </c>
      <c r="E55" s="1">
        <v>0.111224</v>
      </c>
      <c r="F55" s="1">
        <v>0.16380400000000001</v>
      </c>
    </row>
    <row r="56" spans="1:6" x14ac:dyDescent="0.25">
      <c r="A56" s="1">
        <v>0.37618636799999999</v>
      </c>
      <c r="B56" s="1">
        <v>0.33202301099999998</v>
      </c>
      <c r="C56" s="1">
        <v>0.29320721999999999</v>
      </c>
      <c r="D56" s="1">
        <v>0.33575317599999999</v>
      </c>
      <c r="E56" s="1">
        <v>0.231293</v>
      </c>
      <c r="F56" s="1">
        <v>0.471914</v>
      </c>
    </row>
    <row r="57" spans="1:6" x14ac:dyDescent="0.25">
      <c r="A57" s="1">
        <v>0.40198426300000001</v>
      </c>
      <c r="B57" s="1">
        <v>0.68724279799999999</v>
      </c>
      <c r="C57" s="1">
        <v>0.27875457999999997</v>
      </c>
      <c r="D57" s="1">
        <v>0.29556530199999997</v>
      </c>
      <c r="E57" s="1">
        <v>0.16526099999999999</v>
      </c>
      <c r="F57" s="1">
        <v>0.37179499999999999</v>
      </c>
    </row>
    <row r="58" spans="1:6" x14ac:dyDescent="0.25">
      <c r="A58" s="1">
        <v>0.41600995400000002</v>
      </c>
      <c r="B58" s="1">
        <v>0.51420289900000005</v>
      </c>
      <c r="C58" s="1">
        <v>0.38500585999999998</v>
      </c>
      <c r="D58" s="1">
        <v>0.278316071</v>
      </c>
      <c r="E58" s="1">
        <v>0.112071</v>
      </c>
      <c r="F58" s="1">
        <v>0.34845700000000002</v>
      </c>
    </row>
    <row r="59" spans="1:6" x14ac:dyDescent="0.25">
      <c r="A59" s="1">
        <v>0.37082314599999999</v>
      </c>
      <c r="B59" s="1">
        <v>0.252592396</v>
      </c>
      <c r="C59" s="1">
        <v>0.37909949999999998</v>
      </c>
      <c r="D59" s="1">
        <v>0.263333333</v>
      </c>
      <c r="E59" s="1">
        <v>0.151062</v>
      </c>
      <c r="F59" s="1">
        <v>0.51114000000000004</v>
      </c>
    </row>
    <row r="60" spans="1:6" x14ac:dyDescent="0.25">
      <c r="A60" s="1">
        <v>0.47165532900000001</v>
      </c>
      <c r="B60" s="1">
        <v>0.32716358200000001</v>
      </c>
      <c r="C60" s="1">
        <v>0.39003215000000002</v>
      </c>
      <c r="D60" s="1">
        <v>0.25240562500000002</v>
      </c>
      <c r="E60" s="1">
        <v>0.18667500000000001</v>
      </c>
      <c r="F60" s="1">
        <v>0.373444</v>
      </c>
    </row>
    <row r="61" spans="1:6" x14ac:dyDescent="0.25">
      <c r="A61" s="1">
        <v>0.41378011999999997</v>
      </c>
      <c r="B61" s="1">
        <v>0.25529865099999999</v>
      </c>
      <c r="C61" s="1">
        <v>0.25513539000000002</v>
      </c>
      <c r="D61" s="1">
        <v>0.28260220800000002</v>
      </c>
      <c r="E61" s="1">
        <v>0.237182</v>
      </c>
      <c r="F61" s="1">
        <v>0.37270300000000001</v>
      </c>
    </row>
    <row r="62" spans="1:6" x14ac:dyDescent="0.25">
      <c r="A62" s="1">
        <v>0.32911782899999997</v>
      </c>
      <c r="B62" s="1">
        <v>0.22741514400000001</v>
      </c>
      <c r="C62" s="1">
        <v>0.31042318000000002</v>
      </c>
      <c r="D62" s="1">
        <v>0.31434751300000002</v>
      </c>
      <c r="E62" s="1">
        <v>0.20571600000000001</v>
      </c>
      <c r="F62" s="1">
        <v>0.47820000000000001</v>
      </c>
    </row>
    <row r="63" spans="1:6" x14ac:dyDescent="0.25">
      <c r="A63" s="1">
        <v>0.53457688800000003</v>
      </c>
      <c r="B63" s="1">
        <v>0.35913853299999998</v>
      </c>
      <c r="C63" s="1">
        <v>0.38463950000000002</v>
      </c>
      <c r="D63" s="1">
        <v>0.263707572</v>
      </c>
      <c r="E63" s="1">
        <v>0.23266999999999999</v>
      </c>
      <c r="F63" s="1">
        <v>0.29427500000000001</v>
      </c>
    </row>
    <row r="64" spans="1:6" x14ac:dyDescent="0.25">
      <c r="A64" s="1">
        <v>0.328516378</v>
      </c>
      <c r="B64" s="1">
        <v>0.343069874</v>
      </c>
      <c r="C64" s="1">
        <v>0.31524703999999998</v>
      </c>
      <c r="D64" s="1">
        <v>0.402755906</v>
      </c>
      <c r="E64" s="1">
        <v>9.6068000000000001E-2</v>
      </c>
      <c r="F64" s="1">
        <v>0.26323299999999999</v>
      </c>
    </row>
    <row r="65" spans="1:6" x14ac:dyDescent="0.25">
      <c r="A65" s="1">
        <v>0.28679395400000002</v>
      </c>
      <c r="B65" s="1">
        <v>0.340163934</v>
      </c>
      <c r="C65" s="1">
        <v>0.23028391000000001</v>
      </c>
      <c r="D65" s="1">
        <v>0.28945578199999999</v>
      </c>
      <c r="E65" s="1">
        <v>0.193555</v>
      </c>
      <c r="F65" s="1">
        <v>0.33743800000000002</v>
      </c>
    </row>
    <row r="66" spans="1:6" x14ac:dyDescent="0.25">
      <c r="A66" s="1">
        <v>0.33360000000000001</v>
      </c>
      <c r="B66" s="1">
        <v>0.37962003500000002</v>
      </c>
      <c r="C66" s="1">
        <v>0.35013175000000002</v>
      </c>
      <c r="D66" s="1">
        <v>0.24580698400000001</v>
      </c>
      <c r="E66" s="1">
        <v>0.18840599999999999</v>
      </c>
      <c r="F66" s="1">
        <v>0.31839200000000001</v>
      </c>
    </row>
    <row r="67" spans="1:6" x14ac:dyDescent="0.25">
      <c r="A67" s="1">
        <v>0.33252072199999999</v>
      </c>
      <c r="B67" s="1">
        <v>0.51343193499999995</v>
      </c>
      <c r="C67" s="1">
        <v>0.39169034000000003</v>
      </c>
      <c r="D67" s="1">
        <v>0.36461495999999999</v>
      </c>
      <c r="E67" s="1">
        <v>0.304006</v>
      </c>
      <c r="F67" s="1">
        <v>0.64878499999999995</v>
      </c>
    </row>
    <row r="68" spans="1:6" x14ac:dyDescent="0.25">
      <c r="A68" s="1">
        <v>0.39812382699999999</v>
      </c>
      <c r="B68" s="1">
        <v>0.34341491800000001</v>
      </c>
      <c r="C68" s="1">
        <v>0.44509611999999998</v>
      </c>
      <c r="D68" s="1">
        <v>0.29240887900000001</v>
      </c>
      <c r="E68" s="1">
        <v>0.23664399999999999</v>
      </c>
      <c r="F68" s="1">
        <v>0.56569599999999998</v>
      </c>
    </row>
    <row r="69" spans="1:6" x14ac:dyDescent="0.25">
      <c r="A69" s="1">
        <v>0.47815449100000001</v>
      </c>
      <c r="B69" s="1">
        <v>0.31014492799999999</v>
      </c>
      <c r="C69" s="1">
        <v>0.45771812000000001</v>
      </c>
      <c r="D69" s="1">
        <v>0.20457209800000001</v>
      </c>
      <c r="E69" s="1">
        <v>0.127027</v>
      </c>
      <c r="F69" s="1">
        <v>0.48227399999999998</v>
      </c>
    </row>
    <row r="70" spans="1:6" x14ac:dyDescent="0.25">
      <c r="A70" s="1">
        <v>0.24621376</v>
      </c>
      <c r="B70" s="1">
        <v>0.47215324600000003</v>
      </c>
      <c r="C70" s="1">
        <v>0.43422849000000002</v>
      </c>
      <c r="D70" s="1">
        <v>0.35949441500000001</v>
      </c>
      <c r="E70" s="1">
        <v>0.198575</v>
      </c>
      <c r="F70" s="1">
        <v>0.27093099999999998</v>
      </c>
    </row>
    <row r="71" spans="1:6" x14ac:dyDescent="0.25">
      <c r="A71" s="1">
        <v>0.27439024400000001</v>
      </c>
      <c r="B71" s="1">
        <v>0.54068646399999998</v>
      </c>
      <c r="C71" s="1">
        <v>0.50684932000000005</v>
      </c>
      <c r="D71" s="1">
        <v>0.29518278100000001</v>
      </c>
      <c r="E71" s="1">
        <v>0.241732</v>
      </c>
      <c r="F71" s="1">
        <v>0.44642300000000001</v>
      </c>
    </row>
    <row r="72" spans="1:6" x14ac:dyDescent="0.25">
      <c r="A72" s="1">
        <v>0.22169282500000001</v>
      </c>
      <c r="B72" s="1">
        <v>0.44203268600000001</v>
      </c>
      <c r="C72" s="1">
        <v>0.37677334000000001</v>
      </c>
      <c r="D72" s="1">
        <v>0.29184307100000001</v>
      </c>
      <c r="E72" s="1">
        <v>0.23083200000000001</v>
      </c>
      <c r="F72" s="1">
        <v>0.50595599999999996</v>
      </c>
    </row>
    <row r="73" spans="1:6" x14ac:dyDescent="0.25">
      <c r="A73" s="1">
        <v>0.36880873800000002</v>
      </c>
      <c r="B73" s="1">
        <v>0.34962406000000001</v>
      </c>
      <c r="C73" s="1">
        <v>0.37059073999999997</v>
      </c>
      <c r="D73" s="1">
        <v>0.43564993600000002</v>
      </c>
      <c r="E73" s="1">
        <v>0.229548</v>
      </c>
      <c r="F73" s="1">
        <v>0.417717</v>
      </c>
    </row>
    <row r="74" spans="1:6" x14ac:dyDescent="0.25">
      <c r="A74" s="1">
        <v>0.233213737</v>
      </c>
      <c r="B74" s="1">
        <v>0.22127329200000001</v>
      </c>
      <c r="C74" s="1">
        <v>0.29646381999999999</v>
      </c>
      <c r="D74" s="1">
        <v>0.54334641500000003</v>
      </c>
      <c r="E74" s="1">
        <v>0.13664399999999999</v>
      </c>
      <c r="F74" s="1">
        <v>0.50826300000000002</v>
      </c>
    </row>
    <row r="75" spans="1:6" x14ac:dyDescent="0.25">
      <c r="A75" s="1">
        <v>0.35366536100000001</v>
      </c>
      <c r="B75" s="1">
        <v>0.301779197</v>
      </c>
      <c r="C75" s="1">
        <v>0.356236</v>
      </c>
      <c r="D75" s="1">
        <v>0.24288000000000001</v>
      </c>
      <c r="E75" s="1">
        <v>0.176286</v>
      </c>
      <c r="F75" s="1">
        <v>0.32138899999999998</v>
      </c>
    </row>
    <row r="76" spans="1:6" x14ac:dyDescent="0.25">
      <c r="A76" s="1">
        <v>0.38411458300000001</v>
      </c>
      <c r="B76" s="1">
        <v>0.27151297200000002</v>
      </c>
      <c r="C76" s="1">
        <v>0.28950862999999999</v>
      </c>
      <c r="D76" s="1">
        <v>0.42817164200000002</v>
      </c>
      <c r="E76" s="1">
        <v>0.34315899999999999</v>
      </c>
      <c r="F76" s="1">
        <v>0.162554</v>
      </c>
    </row>
    <row r="77" spans="1:6" x14ac:dyDescent="0.25">
      <c r="A77" s="1">
        <v>0.23205664600000001</v>
      </c>
      <c r="B77" s="1">
        <v>0.17767042399999999</v>
      </c>
      <c r="C77" s="1">
        <v>0.49661705</v>
      </c>
      <c r="D77" s="1">
        <v>0.562922433</v>
      </c>
      <c r="E77" s="1">
        <v>0.33187800000000001</v>
      </c>
      <c r="F77" s="1">
        <v>0.26814500000000002</v>
      </c>
    </row>
    <row r="78" spans="1:6" x14ac:dyDescent="0.25">
      <c r="A78" s="1">
        <v>0.43680419100000001</v>
      </c>
      <c r="B78" s="1">
        <v>0.37515715399999999</v>
      </c>
      <c r="C78" s="1">
        <v>0.27953074</v>
      </c>
      <c r="D78" s="1">
        <v>0.24811794200000001</v>
      </c>
      <c r="E78" s="1">
        <v>0.28056599999999998</v>
      </c>
      <c r="F78" s="1">
        <v>0.24987799999999999</v>
      </c>
    </row>
    <row r="79" spans="1:6" x14ac:dyDescent="0.25">
      <c r="A79" s="1">
        <v>0.20238843500000001</v>
      </c>
      <c r="B79" s="1">
        <v>0.39539100900000002</v>
      </c>
      <c r="C79" s="1">
        <v>0.48497409000000002</v>
      </c>
      <c r="D79" s="1">
        <v>0.26588465300000003</v>
      </c>
      <c r="E79" s="1">
        <v>0.148058</v>
      </c>
      <c r="F79" s="1">
        <v>0.40459000000000001</v>
      </c>
    </row>
    <row r="80" spans="1:6" x14ac:dyDescent="0.25">
      <c r="A80" s="1">
        <v>0.21061405899999999</v>
      </c>
      <c r="B80" s="1">
        <v>0.30631796999999999</v>
      </c>
      <c r="C80" s="1">
        <v>0.35833333000000001</v>
      </c>
      <c r="D80" s="1">
        <v>0.32975064500000001</v>
      </c>
      <c r="E80" s="1">
        <v>0.26980100000000001</v>
      </c>
      <c r="F80" s="1">
        <v>0.38572800000000002</v>
      </c>
    </row>
    <row r="81" spans="1:6" x14ac:dyDescent="0.25">
      <c r="A81" s="1">
        <v>0.345313922</v>
      </c>
      <c r="B81" s="1">
        <v>0.29015025</v>
      </c>
      <c r="C81" s="1">
        <v>0.28892273000000002</v>
      </c>
      <c r="D81" s="1">
        <v>0.34519572999999998</v>
      </c>
      <c r="E81" s="1">
        <v>0.29476200000000002</v>
      </c>
      <c r="F81" s="1">
        <v>0.446515</v>
      </c>
    </row>
    <row r="82" spans="1:6" x14ac:dyDescent="0.25">
      <c r="A82" s="1">
        <v>0.34877488499999998</v>
      </c>
      <c r="B82" s="1">
        <v>0.346485498</v>
      </c>
      <c r="C82" s="1">
        <v>0.32841091</v>
      </c>
      <c r="D82" s="1">
        <v>0.253835425</v>
      </c>
      <c r="E82" s="1">
        <v>0.31525700000000001</v>
      </c>
      <c r="F82" s="1">
        <v>0.27749800000000002</v>
      </c>
    </row>
    <row r="83" spans="1:6" x14ac:dyDescent="0.25">
      <c r="A83" s="1">
        <v>0.43579235</v>
      </c>
      <c r="B83" s="1">
        <v>0.33325381700000001</v>
      </c>
      <c r="C83" s="1">
        <v>0.36041236999999998</v>
      </c>
      <c r="D83" s="1">
        <v>0.33226037200000003</v>
      </c>
      <c r="E83" s="1">
        <v>0.38390200000000002</v>
      </c>
      <c r="F83" s="1">
        <v>0.36345300000000003</v>
      </c>
    </row>
    <row r="84" spans="1:6" x14ac:dyDescent="0.25">
      <c r="A84" s="1">
        <v>0.32271293400000001</v>
      </c>
      <c r="B84" s="1">
        <v>0.49590003900000001</v>
      </c>
      <c r="C84" s="1">
        <v>0.3468426</v>
      </c>
      <c r="D84" s="1">
        <v>0.35409726800000002</v>
      </c>
      <c r="E84" s="1">
        <v>0.22158700000000001</v>
      </c>
      <c r="F84" s="1">
        <v>0.411246</v>
      </c>
    </row>
    <row r="85" spans="1:6" x14ac:dyDescent="0.25">
      <c r="A85" s="1">
        <v>0.35226039799999997</v>
      </c>
      <c r="B85" s="1">
        <v>0.36299161800000002</v>
      </c>
      <c r="C85" s="1">
        <v>0.22166547</v>
      </c>
      <c r="D85" s="1">
        <v>0.32714815899999999</v>
      </c>
      <c r="E85" s="1">
        <v>0.172233</v>
      </c>
      <c r="F85" s="1">
        <v>0.27107799999999999</v>
      </c>
    </row>
    <row r="86" spans="1:6" x14ac:dyDescent="0.25">
      <c r="A86" s="1">
        <v>0.23466981100000001</v>
      </c>
      <c r="B86" s="1">
        <v>0.27585056699999999</v>
      </c>
      <c r="C86" s="1">
        <v>0.35587929000000001</v>
      </c>
      <c r="D86" s="1">
        <v>0.269487751</v>
      </c>
      <c r="E86" s="1">
        <v>0.17033300000000001</v>
      </c>
      <c r="F86" s="1">
        <v>0.51891699999999996</v>
      </c>
    </row>
    <row r="87" spans="1:6" x14ac:dyDescent="0.25">
      <c r="A87" s="1">
        <v>0.24619738199999999</v>
      </c>
      <c r="B87" s="1">
        <v>0.29196261699999998</v>
      </c>
      <c r="C87" s="1">
        <v>0.29503546000000003</v>
      </c>
      <c r="D87" s="1">
        <v>0.43327702699999998</v>
      </c>
      <c r="E87" s="1">
        <v>0.23308100000000001</v>
      </c>
      <c r="F87" s="1">
        <v>0.30719000000000002</v>
      </c>
    </row>
    <row r="88" spans="1:6" x14ac:dyDescent="0.25">
      <c r="A88" s="1">
        <v>0.37770289200000001</v>
      </c>
      <c r="B88" s="1">
        <v>0.372186093</v>
      </c>
      <c r="C88" s="1">
        <v>0.18167348999999999</v>
      </c>
      <c r="D88" s="1">
        <v>0.31285090500000001</v>
      </c>
      <c r="E88" s="1">
        <v>0.29813400000000001</v>
      </c>
      <c r="F88" s="1">
        <v>0.22577700000000001</v>
      </c>
    </row>
    <row r="89" spans="1:6" x14ac:dyDescent="0.25">
      <c r="A89" s="1">
        <v>0.46441032799999998</v>
      </c>
      <c r="B89" s="1">
        <v>0.351845464</v>
      </c>
      <c r="C89" s="1">
        <v>0.43747296000000002</v>
      </c>
      <c r="D89" s="1">
        <v>0.33389205500000002</v>
      </c>
      <c r="E89" s="1">
        <v>0.17529</v>
      </c>
      <c r="F89" s="1">
        <v>0.42229899999999998</v>
      </c>
    </row>
    <row r="90" spans="1:6" x14ac:dyDescent="0.25">
      <c r="A90" s="1">
        <v>0.49364613899999998</v>
      </c>
      <c r="B90" s="1">
        <v>0.41091549300000002</v>
      </c>
      <c r="C90" s="1">
        <v>0.34340481</v>
      </c>
      <c r="D90" s="1">
        <v>0.34253149399999999</v>
      </c>
      <c r="E90" s="1">
        <v>0.18551300000000001</v>
      </c>
      <c r="F90" s="1">
        <v>0.26786500000000002</v>
      </c>
    </row>
    <row r="91" spans="1:6" x14ac:dyDescent="0.25">
      <c r="A91" s="1">
        <v>0.55502008000000003</v>
      </c>
      <c r="B91" s="1">
        <v>0.4114082</v>
      </c>
      <c r="C91" s="1">
        <v>0.41348402000000001</v>
      </c>
      <c r="D91" s="1">
        <v>0.352858744</v>
      </c>
      <c r="E91" s="1">
        <v>0.29831099999999999</v>
      </c>
      <c r="F91" s="1">
        <v>0.28855500000000001</v>
      </c>
    </row>
  </sheetData>
  <mergeCells count="1">
    <mergeCell ref="A1:F1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67B36E-DB75-4534-A41D-1E4FD7581832}">
  <dimension ref="A1:H24"/>
  <sheetViews>
    <sheetView tabSelected="1" workbookViewId="0">
      <selection activeCell="K19" sqref="K19"/>
    </sheetView>
  </sheetViews>
  <sheetFormatPr defaultRowHeight="15" x14ac:dyDescent="0.25"/>
  <cols>
    <col min="1" max="8" width="16.140625" customWidth="1"/>
  </cols>
  <sheetData>
    <row r="1" spans="1:8" ht="15.75" thickBot="1" x14ac:dyDescent="0.3">
      <c r="A1" s="84" t="s">
        <v>189</v>
      </c>
      <c r="B1" s="84"/>
      <c r="C1" s="84"/>
      <c r="D1" s="84"/>
      <c r="E1" s="84"/>
      <c r="F1" s="84"/>
      <c r="G1" s="84"/>
      <c r="H1" s="84"/>
    </row>
    <row r="2" spans="1:8" ht="15.75" thickBot="1" x14ac:dyDescent="0.3">
      <c r="A2" s="83" t="s">
        <v>188</v>
      </c>
      <c r="B2" s="82"/>
      <c r="C2" s="82"/>
      <c r="D2" s="81"/>
      <c r="E2" s="80" t="s">
        <v>187</v>
      </c>
      <c r="F2" s="79"/>
      <c r="G2" s="79"/>
      <c r="H2" s="78"/>
    </row>
    <row r="3" spans="1:8" x14ac:dyDescent="0.25">
      <c r="A3" s="58" t="s">
        <v>186</v>
      </c>
      <c r="B3" s="58" t="s">
        <v>126</v>
      </c>
      <c r="C3" s="59" t="s">
        <v>185</v>
      </c>
      <c r="D3" s="59" t="s">
        <v>82</v>
      </c>
      <c r="E3" s="58" t="s">
        <v>184</v>
      </c>
      <c r="F3" s="58" t="s">
        <v>183</v>
      </c>
      <c r="G3" s="57" t="s">
        <v>182</v>
      </c>
      <c r="H3" s="57" t="s">
        <v>181</v>
      </c>
    </row>
    <row r="4" spans="1:8" x14ac:dyDescent="0.25">
      <c r="A4">
        <v>349</v>
      </c>
      <c r="B4">
        <v>257.08</v>
      </c>
      <c r="C4">
        <v>349</v>
      </c>
      <c r="D4">
        <v>87.204999999999998</v>
      </c>
      <c r="E4">
        <f>(POWER(A4,1.5)-1)/1.5</f>
        <v>4345.9053670680141</v>
      </c>
      <c r="F4">
        <f>(POWER(B4,1.5)-1)/1.5</f>
        <v>2747.298212205777</v>
      </c>
      <c r="G4">
        <f>(POWER(C4,1.5)-1)/1.5</f>
        <v>4345.9053670680141</v>
      </c>
      <c r="H4">
        <f>(POWER(D4,1.5)-1)/1.5</f>
        <v>542.23455706463437</v>
      </c>
    </row>
    <row r="5" spans="1:8" x14ac:dyDescent="0.25">
      <c r="A5">
        <v>256.32</v>
      </c>
      <c r="B5">
        <v>39.445</v>
      </c>
      <c r="C5">
        <v>256.32</v>
      </c>
      <c r="D5">
        <v>62.8</v>
      </c>
      <c r="E5">
        <f>(POWER(A5,1.5)-1)/1.5</f>
        <v>2735.1215996668197</v>
      </c>
      <c r="F5">
        <f>(POWER(B5,1.5)-1)/1.5</f>
        <v>164.49021773402805</v>
      </c>
      <c r="G5">
        <f>(POWER(C5,1.5)-1)/1.5</f>
        <v>2735.1215996668197</v>
      </c>
      <c r="H5">
        <f>(POWER(D5,1.5)-1)/1.5</f>
        <v>331.11180828980849</v>
      </c>
    </row>
    <row r="6" spans="1:8" x14ac:dyDescent="0.25">
      <c r="A6">
        <v>249.185</v>
      </c>
      <c r="B6">
        <v>313.26499999999999</v>
      </c>
      <c r="C6">
        <v>249.185</v>
      </c>
      <c r="D6">
        <v>185.91499999999999</v>
      </c>
      <c r="E6">
        <f>(POWER(A6,1.5)-1)/1.5</f>
        <v>2621.6889433744377</v>
      </c>
      <c r="F6">
        <f>(POWER(B6,1.5)-1)/1.5</f>
        <v>3695.7128421611374</v>
      </c>
      <c r="G6">
        <f>(POWER(C6,1.5)-1)/1.5</f>
        <v>2621.6889433744377</v>
      </c>
      <c r="H6">
        <f>(POWER(D6,1.5)-1)/1.5</f>
        <v>1689.3087507661014</v>
      </c>
    </row>
    <row r="7" spans="1:8" x14ac:dyDescent="0.25">
      <c r="A7">
        <v>264.64499999999998</v>
      </c>
      <c r="B7">
        <v>86.54</v>
      </c>
      <c r="C7">
        <v>264.64499999999998</v>
      </c>
      <c r="D7">
        <v>160.43</v>
      </c>
      <c r="E7">
        <f>(POWER(A7,1.5)-1)/1.5</f>
        <v>2869.4812598452231</v>
      </c>
      <c r="F7">
        <f>(POWER(B7,1.5)-1)/1.5</f>
        <v>536.03640053116067</v>
      </c>
      <c r="G7">
        <f>(POWER(C7,1.5)-1)/1.5</f>
        <v>2869.4812598452231</v>
      </c>
      <c r="H7">
        <f>(POWER(D7,1.5)-1)/1.5</f>
        <v>1354.0145720192297</v>
      </c>
    </row>
    <row r="8" spans="1:8" x14ac:dyDescent="0.25">
      <c r="A8">
        <v>266.85500000000002</v>
      </c>
      <c r="B8">
        <v>167.54499999999999</v>
      </c>
      <c r="C8">
        <v>266.85500000000002</v>
      </c>
      <c r="D8">
        <v>149.35499999999999</v>
      </c>
      <c r="E8">
        <f>(POWER(A8,1.5)-1)/1.5</f>
        <v>2905.508301146705</v>
      </c>
      <c r="F8">
        <f>(POWER(B8,1.5)-1)/1.5</f>
        <v>1445.125770626787</v>
      </c>
      <c r="G8">
        <f>(POWER(C8,1.5)-1)/1.5</f>
        <v>2905.508301146705</v>
      </c>
      <c r="H8">
        <f>(POWER(D8,1.5)-1)/1.5</f>
        <v>1216.1870984750203</v>
      </c>
    </row>
    <row r="9" spans="1:8" x14ac:dyDescent="0.25">
      <c r="A9">
        <v>288.58499999999998</v>
      </c>
      <c r="B9">
        <v>150.81</v>
      </c>
      <c r="C9">
        <v>288.58499999999998</v>
      </c>
      <c r="D9">
        <v>157.435</v>
      </c>
      <c r="E9">
        <f>(POWER(A9,1.5)-1)/1.5</f>
        <v>3267.614199993739</v>
      </c>
      <c r="F9">
        <f>(POWER(B9,1.5)-1)/1.5</f>
        <v>1234.0120187393788</v>
      </c>
      <c r="G9">
        <f>(POWER(C9,1.5)-1)/1.5</f>
        <v>3267.614199993739</v>
      </c>
      <c r="H9">
        <f>(POWER(D9,1.5)-1)/1.5</f>
        <v>1316.2572157684365</v>
      </c>
    </row>
    <row r="10" spans="1:8" x14ac:dyDescent="0.25">
      <c r="A10">
        <v>285.89999999999998</v>
      </c>
      <c r="B10">
        <v>170.30500000000001</v>
      </c>
      <c r="C10">
        <v>285.89999999999998</v>
      </c>
      <c r="D10">
        <v>199.02500000000001</v>
      </c>
      <c r="E10">
        <f>(POWER(A10,1.5)-1)/1.5</f>
        <v>3222.1082438723865</v>
      </c>
      <c r="F10">
        <f>(POWER(B10,1.5)-1)/1.5</f>
        <v>1480.9977084530656</v>
      </c>
      <c r="G10">
        <f>(POWER(C10,1.5)-1)/1.5</f>
        <v>3222.1082438723865</v>
      </c>
      <c r="H10">
        <f>(POWER(D10,1.5)-1)/1.5</f>
        <v>1871.1796527778686</v>
      </c>
    </row>
    <row r="11" spans="1:8" x14ac:dyDescent="0.25">
      <c r="A11">
        <v>194.77500000000001</v>
      </c>
      <c r="B11">
        <v>248.77</v>
      </c>
      <c r="C11">
        <v>194.77500000000001</v>
      </c>
      <c r="D11">
        <v>162.435</v>
      </c>
      <c r="E11">
        <f>(POWER(A11,1.5)-1)/1.5</f>
        <v>1811.5434915207059</v>
      </c>
      <c r="F11">
        <f>(POWER(B11,1.5)-1)/1.5</f>
        <v>2615.1406498978454</v>
      </c>
      <c r="G11">
        <f>(POWER(C11,1.5)-1)/1.5</f>
        <v>1811.5434915207059</v>
      </c>
      <c r="H11">
        <f>(POWER(D11,1.5)-1)/1.5</f>
        <v>1379.4892771250118</v>
      </c>
    </row>
    <row r="12" spans="1:8" x14ac:dyDescent="0.25">
      <c r="A12">
        <v>263.60000000000002</v>
      </c>
      <c r="B12">
        <v>35.344999999999999</v>
      </c>
      <c r="C12">
        <v>263.60000000000002</v>
      </c>
      <c r="D12">
        <v>125.13</v>
      </c>
      <c r="E12">
        <f>(POWER(A12,1.5)-1)/1.5</f>
        <v>2852.4980834933308</v>
      </c>
      <c r="F12">
        <f>(POWER(B12,1.5)-1)/1.5</f>
        <v>139.42126395569483</v>
      </c>
      <c r="G12">
        <f>(POWER(C12,1.5)-1)/1.5</f>
        <v>2852.4980834933308</v>
      </c>
      <c r="H12">
        <f>(POWER(D12,1.5)-1)/1.5</f>
        <v>932.48214597363278</v>
      </c>
    </row>
    <row r="13" spans="1:8" x14ac:dyDescent="0.25">
      <c r="A13">
        <v>165.26</v>
      </c>
      <c r="B13">
        <v>214.52</v>
      </c>
      <c r="C13">
        <v>165.26</v>
      </c>
      <c r="D13">
        <v>187.48500000000001</v>
      </c>
      <c r="E13">
        <f>(POWER(A13,1.5)-1)/1.5</f>
        <v>1415.649992774843</v>
      </c>
      <c r="F13">
        <f>(POWER(B13,1.5)-1)/1.5</f>
        <v>2093.9783043018183</v>
      </c>
      <c r="G13">
        <f>(POWER(C13,1.5)-1)/1.5</f>
        <v>1415.649992774843</v>
      </c>
      <c r="H13">
        <f>(POWER(D13,1.5)-1)/1.5</f>
        <v>1710.7609336858868</v>
      </c>
    </row>
    <row r="15" spans="1:8" x14ac:dyDescent="0.25">
      <c r="A15">
        <v>277.36500000000001</v>
      </c>
      <c r="B15">
        <v>228.51</v>
      </c>
      <c r="C15">
        <v>269.19499999999999</v>
      </c>
      <c r="D15">
        <v>161.83799999999999</v>
      </c>
      <c r="E15">
        <f>(POWER(A15,1.5)-1)/1.5</f>
        <v>3078.8760132058655</v>
      </c>
      <c r="F15">
        <f>(POWER(B15,1.5)-1)/1.5</f>
        <v>2302.1881375613389</v>
      </c>
      <c r="G15">
        <f>(POWER(C15,1.5)-1)/1.5</f>
        <v>2943.8175083886267</v>
      </c>
      <c r="H15">
        <f>(POWER(D15,1.5)-1)/1.5</f>
        <v>1371.8875081528306</v>
      </c>
    </row>
    <row r="16" spans="1:8" x14ac:dyDescent="0.25">
      <c r="A16">
        <v>317.69499999999999</v>
      </c>
      <c r="B16">
        <v>185.75</v>
      </c>
      <c r="D16">
        <v>255.798</v>
      </c>
      <c r="E16">
        <f>(POWER(A16,1.5)-1)/1.5</f>
        <v>3774.3972625920092</v>
      </c>
      <c r="F16">
        <f>(POWER(B16,1.5)-1)/1.5</f>
        <v>1687.0594642726971</v>
      </c>
      <c r="G16">
        <f>(POWER(C16,1.5)-1)/1.5</f>
        <v>-0.66666666666666663</v>
      </c>
      <c r="H16">
        <f>(POWER(D16,1.5)-1)/1.5</f>
        <v>2726.7686376463694</v>
      </c>
    </row>
    <row r="17" spans="1:8" x14ac:dyDescent="0.25">
      <c r="A17">
        <v>241.85499999999999</v>
      </c>
      <c r="B17">
        <v>188.16</v>
      </c>
      <c r="C17">
        <v>450.67399999999998</v>
      </c>
      <c r="D17">
        <v>124.834</v>
      </c>
      <c r="E17">
        <f>(POWER(A17,1.5)-1)/1.5</f>
        <v>2506.8356693110995</v>
      </c>
      <c r="F17">
        <f>(POWER(B17,1.5)-1)/1.5</f>
        <v>1720.0116960077755</v>
      </c>
      <c r="G17">
        <f>(POWER(C17,1.5)-1)/1.5</f>
        <v>6377.5974154861615</v>
      </c>
      <c r="H17">
        <f>(POWER(D17,1.5)-1)/1.5</f>
        <v>929.17300384426017</v>
      </c>
    </row>
    <row r="18" spans="1:8" x14ac:dyDescent="0.25">
      <c r="A18">
        <v>273.02499999999998</v>
      </c>
      <c r="B18">
        <v>220.88499999999999</v>
      </c>
      <c r="C18">
        <v>417.93</v>
      </c>
      <c r="D18">
        <v>372.15300000000002</v>
      </c>
      <c r="E18">
        <f>(POWER(A18,1.5)-1)/1.5</f>
        <v>3006.8799293991306</v>
      </c>
      <c r="F18">
        <f>(POWER(B18,1.5)-1)/1.5</f>
        <v>2187.8914199540518</v>
      </c>
      <c r="G18">
        <f>(POWER(C18,1.5)-1)/1.5</f>
        <v>5695.2556995433924</v>
      </c>
      <c r="H18">
        <f>(POWER(D18,1.5)-1)/1.5</f>
        <v>4785.5353713229297</v>
      </c>
    </row>
    <row r="19" spans="1:8" x14ac:dyDescent="0.25">
      <c r="A19">
        <v>246.995</v>
      </c>
      <c r="B19">
        <v>175.02</v>
      </c>
      <c r="C19">
        <v>303.68299999999999</v>
      </c>
      <c r="D19">
        <v>190.72200000000001</v>
      </c>
      <c r="E19">
        <f>(POWER(A19,1.5)-1)/1.5</f>
        <v>2587.1945595220673</v>
      </c>
      <c r="F19">
        <f>(POWER(B19,1.5)-1)/1.5</f>
        <v>1542.9528474779302</v>
      </c>
      <c r="G19">
        <f>(POWER(C19,1.5)-1)/1.5</f>
        <v>3527.4217674802603</v>
      </c>
      <c r="H19">
        <f>(POWER(D19,1.5)-1)/1.5</f>
        <v>1755.2743736301563</v>
      </c>
    </row>
    <row r="20" spans="1:8" x14ac:dyDescent="0.25">
      <c r="A20">
        <v>290.58</v>
      </c>
      <c r="B20">
        <v>128.89500000000001</v>
      </c>
      <c r="C20">
        <v>351.74299999999999</v>
      </c>
      <c r="D20">
        <v>369.32100000000003</v>
      </c>
      <c r="E20">
        <f>(POWER(A20,1.5)-1)/1.5</f>
        <v>3301.5633450484488</v>
      </c>
      <c r="F20">
        <f>(POWER(B20,1.5)-1)/1.5</f>
        <v>974.91324076557464</v>
      </c>
      <c r="G20">
        <f>(POWER(C20,1.5)-1)/1.5</f>
        <v>4397.2493926995012</v>
      </c>
      <c r="H20">
        <f>(POWER(D20,1.5)-1)/1.5</f>
        <v>4731.0065700301066</v>
      </c>
    </row>
    <row r="21" spans="1:8" x14ac:dyDescent="0.25">
      <c r="A21">
        <v>319.66500000000002</v>
      </c>
      <c r="B21">
        <v>169.89</v>
      </c>
      <c r="C21">
        <v>334.81799999999998</v>
      </c>
      <c r="D21">
        <v>144.34800000000001</v>
      </c>
      <c r="E21">
        <f>(POWER(A21,1.5)-1)/1.5</f>
        <v>3809.5649214190885</v>
      </c>
      <c r="F21">
        <f>(POWER(B21,1.5)-1)/1.5</f>
        <v>1475.5852193487244</v>
      </c>
      <c r="G21">
        <f>(POWER(C21,1.5)-1)/1.5</f>
        <v>4083.6738041555436</v>
      </c>
      <c r="H21">
        <f>(POWER(D21,1.5)-1)/1.5</f>
        <v>1155.5118553180446</v>
      </c>
    </row>
    <row r="22" spans="1:8" x14ac:dyDescent="0.25">
      <c r="A22">
        <v>270.38</v>
      </c>
      <c r="B22">
        <v>291.80500000000001</v>
      </c>
      <c r="C22">
        <v>332.85</v>
      </c>
      <c r="D22">
        <v>363.40199999999999</v>
      </c>
      <c r="E22">
        <f>(POWER(A22,1.5)-1)/1.5</f>
        <v>2963.2813774777601</v>
      </c>
      <c r="F22">
        <f>(POWER(B22,1.5)-1)/1.5</f>
        <v>3322.4671864227566</v>
      </c>
      <c r="G22">
        <f>(POWER(C22,1.5)-1)/1.5</f>
        <v>4047.7162436445597</v>
      </c>
      <c r="H22">
        <f>(POWER(D22,1.5)-1)/1.5</f>
        <v>4617.7138318640991</v>
      </c>
    </row>
    <row r="23" spans="1:8" x14ac:dyDescent="0.25">
      <c r="A23">
        <v>323.23500000000001</v>
      </c>
      <c r="B23">
        <v>72.734999999999999</v>
      </c>
      <c r="C23">
        <v>384.726</v>
      </c>
      <c r="D23">
        <v>341.23</v>
      </c>
      <c r="E23">
        <f>(POWER(A23,1.5)-1)/1.5</f>
        <v>3873.5714646597376</v>
      </c>
      <c r="F23">
        <f>(POWER(B23,1.5)-1)/1.5</f>
        <v>412.87941066148295</v>
      </c>
      <c r="G23">
        <f>(POWER(C23,1.5)-1)/1.5</f>
        <v>5030.1216851706304</v>
      </c>
      <c r="H23">
        <f>(POWER(D23,1.5)-1)/1.5</f>
        <v>4201.5607331174569</v>
      </c>
    </row>
    <row r="24" spans="1:8" x14ac:dyDescent="0.25">
      <c r="A24">
        <v>241.16</v>
      </c>
      <c r="B24">
        <v>238.31</v>
      </c>
      <c r="C24">
        <v>390.22500000000002</v>
      </c>
      <c r="D24">
        <v>284.99599999999998</v>
      </c>
      <c r="E24">
        <f>(POWER(A24,1.5)-1)/1.5</f>
        <v>2496.0350146984802</v>
      </c>
      <c r="F24">
        <f>(POWER(B24,1.5)-1)/1.5</f>
        <v>2451.907451836491</v>
      </c>
      <c r="G24">
        <f>(POWER(C24,1.5)-1)/1.5</f>
        <v>5138.3659592331214</v>
      </c>
      <c r="H24">
        <f>(POWER(D24,1.5)-1)/1.5</f>
        <v>3206.8349788636951</v>
      </c>
    </row>
  </sheetData>
  <mergeCells count="3">
    <mergeCell ref="A1:H1"/>
    <mergeCell ref="A2:D2"/>
    <mergeCell ref="E2:H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2870C9-3CD1-41E0-9525-FEE506736BBA}">
  <dimension ref="A1:M74"/>
  <sheetViews>
    <sheetView zoomScale="70" zoomScaleNormal="70" workbookViewId="0">
      <selection activeCell="G81" sqref="G81"/>
    </sheetView>
  </sheetViews>
  <sheetFormatPr defaultRowHeight="15" x14ac:dyDescent="0.25"/>
  <cols>
    <col min="1" max="1" width="15.140625" style="42" customWidth="1"/>
    <col min="2" max="2" width="12" style="42" bestFit="1" customWidth="1"/>
    <col min="3" max="3" width="13.140625" style="42" bestFit="1" customWidth="1"/>
    <col min="4" max="4" width="9.140625" style="42"/>
    <col min="5" max="6" width="12.5703125" style="42" bestFit="1" customWidth="1"/>
    <col min="7" max="7" width="20.7109375" style="42" bestFit="1" customWidth="1"/>
    <col min="8" max="8" width="15.5703125" style="42" bestFit="1" customWidth="1"/>
    <col min="9" max="9" width="40.85546875" style="42" bestFit="1" customWidth="1"/>
    <col min="10" max="10" width="28.7109375" style="42" bestFit="1" customWidth="1"/>
    <col min="11" max="11" width="28.28515625" style="42" bestFit="1" customWidth="1"/>
    <col min="12" max="12" width="9.140625" style="42"/>
    <col min="13" max="13" width="11" style="42" bestFit="1" customWidth="1"/>
    <col min="14" max="16384" width="9.140625" style="42"/>
  </cols>
  <sheetData>
    <row r="1" spans="1:13" x14ac:dyDescent="0.25">
      <c r="A1" s="72" t="s">
        <v>98</v>
      </c>
      <c r="B1" s="72"/>
      <c r="C1" s="72"/>
      <c r="D1" s="72"/>
      <c r="E1" s="72"/>
      <c r="F1" s="72"/>
      <c r="G1" s="72"/>
      <c r="H1" s="72"/>
      <c r="I1" s="72"/>
      <c r="J1" s="72"/>
      <c r="K1" s="41"/>
      <c r="L1" s="41" t="s">
        <v>99</v>
      </c>
      <c r="M1" s="41" t="s">
        <v>100</v>
      </c>
    </row>
    <row r="2" spans="1:13" x14ac:dyDescent="0.25">
      <c r="A2" s="43" t="s">
        <v>101</v>
      </c>
      <c r="B2" s="44">
        <v>34.21</v>
      </c>
      <c r="C2" s="43" t="s">
        <v>102</v>
      </c>
      <c r="D2" s="44">
        <v>12.7</v>
      </c>
      <c r="E2" s="73" t="s">
        <v>103</v>
      </c>
      <c r="F2" s="45">
        <f>(B2-D2)-_xlfn.T.INV.2T(0.05,(B4+D4-2))*SQRT((((B4-1)*B3^2+(D4-1)*D3^2)/(B4+D4-2))*(1/B4+1/D4))</f>
        <v>16.664464820679711</v>
      </c>
      <c r="G2" s="43" t="s">
        <v>104</v>
      </c>
      <c r="H2" s="45">
        <f>(1-(3/((4*(B4+D4-2))-1)))*(ABS(B2-D2))/(SQRT((((B4-1)*(B3^2))+((D4-1)*(D3^2)))/(B4+D4-2)))</f>
        <v>1.8649797589141994</v>
      </c>
      <c r="I2" s="41" t="s">
        <v>105</v>
      </c>
      <c r="J2" s="46">
        <v>0.60407319999999998</v>
      </c>
      <c r="K2" s="41" t="s">
        <v>106</v>
      </c>
      <c r="L2" s="41">
        <f>J3*(SQRT((((B4-1)*(B3^2))+((D4-1)*(D3^2)))/(B4+D4-2)))</f>
        <v>6.8458195953178871</v>
      </c>
      <c r="M2" s="41">
        <f>L2/B2*100</f>
        <v>20.011165142700634</v>
      </c>
    </row>
    <row r="3" spans="1:13" x14ac:dyDescent="0.25">
      <c r="A3" s="43" t="s">
        <v>107</v>
      </c>
      <c r="B3" s="44">
        <v>10.88</v>
      </c>
      <c r="C3" s="43" t="s">
        <v>108</v>
      </c>
      <c r="D3" s="44">
        <v>11.96</v>
      </c>
      <c r="E3" s="73"/>
      <c r="F3" s="45">
        <f>(B2-D2)+_xlfn.T.INV.2T(0.05,(B4+D4-2))*SQRT((((B4-1)*B3^2+(D4-1)*D3^2)/(B4+D4-2))*(1/B4+1/D4))</f>
        <v>26.355535179320292</v>
      </c>
      <c r="G3" s="47"/>
      <c r="H3" s="47"/>
      <c r="I3" s="41" t="s">
        <v>109</v>
      </c>
      <c r="J3" s="48">
        <f>J2*(1-(3/((4*(B4+D4-2))-1)))</f>
        <v>0.59878976093294456</v>
      </c>
      <c r="K3" s="41" t="s">
        <v>110</v>
      </c>
      <c r="L3" s="41">
        <f>ABS(B2-D2)</f>
        <v>21.51</v>
      </c>
      <c r="M3" s="41">
        <f>L3/B2*100</f>
        <v>62.87635194387606</v>
      </c>
    </row>
    <row r="4" spans="1:13" x14ac:dyDescent="0.25">
      <c r="A4" s="43" t="s">
        <v>111</v>
      </c>
      <c r="B4" s="49">
        <v>44</v>
      </c>
      <c r="C4" s="43" t="s">
        <v>112</v>
      </c>
      <c r="D4" s="49">
        <v>44</v>
      </c>
      <c r="E4" s="50" t="s">
        <v>113</v>
      </c>
      <c r="F4" s="45">
        <f>(B2-D2)/(SQRT(((((B4-1)*B3^2)+((D4-1)*D3^2))/(B4+D4-2))*((1/B4+1/D4))))</f>
        <v>8.8247145451948885</v>
      </c>
    </row>
    <row r="5" spans="1:13" x14ac:dyDescent="0.25">
      <c r="A5" s="47"/>
      <c r="B5" s="47"/>
      <c r="C5" s="47"/>
      <c r="D5" s="47"/>
      <c r="E5" s="50" t="s">
        <v>114</v>
      </c>
      <c r="F5" s="51">
        <f>(B4+D4-2)</f>
        <v>86</v>
      </c>
      <c r="I5" s="47"/>
      <c r="J5" s="47"/>
    </row>
    <row r="6" spans="1:13" x14ac:dyDescent="0.25">
      <c r="A6" s="47"/>
      <c r="B6" s="47"/>
      <c r="C6" s="47"/>
      <c r="D6" s="47"/>
      <c r="E6" s="50" t="s">
        <v>115</v>
      </c>
      <c r="F6" s="52">
        <f>TDIST(ABS(F4), F5,2)</f>
        <v>1.119469860563288E-13</v>
      </c>
      <c r="I6" s="47"/>
      <c r="J6" s="47"/>
    </row>
    <row r="8" spans="1:13" x14ac:dyDescent="0.25">
      <c r="A8" s="47" t="s">
        <v>116</v>
      </c>
      <c r="B8" s="47" t="s">
        <v>83</v>
      </c>
      <c r="C8" s="47"/>
      <c r="D8" s="47"/>
    </row>
    <row r="9" spans="1:13" x14ac:dyDescent="0.25">
      <c r="A9" s="42" t="s">
        <v>117</v>
      </c>
      <c r="B9" s="53" t="s">
        <v>118</v>
      </c>
    </row>
    <row r="12" spans="1:13" x14ac:dyDescent="0.25">
      <c r="A12" s="72" t="s">
        <v>119</v>
      </c>
      <c r="B12" s="72"/>
      <c r="C12" s="72"/>
      <c r="D12" s="72"/>
      <c r="E12" s="72"/>
      <c r="F12" s="72"/>
      <c r="G12" s="72"/>
      <c r="H12" s="72"/>
      <c r="I12" s="72"/>
      <c r="J12" s="72"/>
      <c r="K12" s="41"/>
      <c r="L12" s="41" t="s">
        <v>99</v>
      </c>
      <c r="M12" s="41" t="s">
        <v>100</v>
      </c>
    </row>
    <row r="13" spans="1:13" x14ac:dyDescent="0.25">
      <c r="A13" s="43" t="s">
        <v>101</v>
      </c>
      <c r="B13" s="44">
        <v>32.14</v>
      </c>
      <c r="C13" s="43" t="s">
        <v>102</v>
      </c>
      <c r="D13" s="44">
        <v>12.57</v>
      </c>
      <c r="E13" s="73" t="s">
        <v>103</v>
      </c>
      <c r="F13" s="45">
        <f>(B13-D13)-_xlfn.T.INV.2T(0.05,(B15+D15-2))*SQRT((((B15-1)*B14^2+(D15-1)*D14^2)/(B15+D15-2))*(1/B15+1/D15))</f>
        <v>14.947203331998104</v>
      </c>
      <c r="G13" s="43" t="s">
        <v>104</v>
      </c>
      <c r="H13" s="45">
        <f>(1-(3/((4*(B15+D15-2))-1)))*(ABS(B13-D13))/(SQRT((((B15-1)*(B14^2))+((D15-1)*(D14^2)))/(B15+D15-2)))</f>
        <v>1.7020295828751235</v>
      </c>
      <c r="I13" s="41" t="s">
        <v>105</v>
      </c>
      <c r="J13" s="46">
        <v>0.57779630000000004</v>
      </c>
      <c r="K13" s="41" t="s">
        <v>106</v>
      </c>
      <c r="L13" s="41">
        <f>J14*(SQRT((((B15-1)*(B14^2))+((D15-1)*(D14^2)))/(B15+D15-2)))</f>
        <v>6.5376523438900911</v>
      </c>
      <c r="M13" s="41">
        <f>L13/B13*100</f>
        <v>20.341170951742662</v>
      </c>
    </row>
    <row r="14" spans="1:13" x14ac:dyDescent="0.25">
      <c r="A14" s="43" t="s">
        <v>107</v>
      </c>
      <c r="B14" s="44">
        <v>11.25</v>
      </c>
      <c r="C14" s="43" t="s">
        <v>108</v>
      </c>
      <c r="D14" s="44">
        <v>11.56</v>
      </c>
      <c r="E14" s="73"/>
      <c r="F14" s="45">
        <f>(B13-D13)+_xlfn.T.INV.2T(0.05,(B15+D15-2))*SQRT((((B15-1)*B14^2+(D15-1)*D14^2)/(B15+D15-2))*(1/B15+1/D15))</f>
        <v>24.192796668001897</v>
      </c>
      <c r="G14" s="47"/>
      <c r="H14" s="47"/>
      <c r="I14" s="41" t="s">
        <v>109</v>
      </c>
      <c r="J14" s="48">
        <f>J13*(1-(3/((4*(B15+D15-2))-1)))</f>
        <v>0.57317392960000002</v>
      </c>
      <c r="K14" s="41" t="s">
        <v>110</v>
      </c>
      <c r="L14" s="41">
        <f>ABS(B13-D13)</f>
        <v>19.57</v>
      </c>
      <c r="M14" s="41">
        <f>L14/B13*100</f>
        <v>60.889856876166768</v>
      </c>
    </row>
    <row r="15" spans="1:13" x14ac:dyDescent="0.25">
      <c r="A15" s="43" t="s">
        <v>111</v>
      </c>
      <c r="B15" s="49">
        <v>48</v>
      </c>
      <c r="C15" s="43" t="s">
        <v>112</v>
      </c>
      <c r="D15" s="49">
        <v>48</v>
      </c>
      <c r="E15" s="50" t="s">
        <v>113</v>
      </c>
      <c r="F15" s="45">
        <f>(B13-D13)/(SQRT(((((B15-1)*B14^2)+((D15-1)*D14^2))/(B15+D15-2))*((1/B15+1/D15))))</f>
        <v>8.405451623318843</v>
      </c>
    </row>
    <row r="16" spans="1:13" x14ac:dyDescent="0.25">
      <c r="A16" s="47"/>
      <c r="B16" s="47"/>
      <c r="C16" s="47"/>
      <c r="D16" s="47"/>
      <c r="E16" s="50" t="s">
        <v>114</v>
      </c>
      <c r="F16" s="51">
        <f>(B15+D15-2)</f>
        <v>94</v>
      </c>
      <c r="I16" s="47"/>
      <c r="J16" s="47"/>
    </row>
    <row r="17" spans="1:13" x14ac:dyDescent="0.25">
      <c r="A17" s="47"/>
      <c r="B17" s="47"/>
      <c r="C17" s="47"/>
      <c r="D17" s="47"/>
      <c r="E17" s="50" t="s">
        <v>115</v>
      </c>
      <c r="F17" s="52">
        <f>TDIST(ABS(F15), F16,2)</f>
        <v>4.4722132284212372E-13</v>
      </c>
      <c r="I17" s="47"/>
      <c r="J17" s="47"/>
    </row>
    <row r="18" spans="1:13" x14ac:dyDescent="0.25">
      <c r="A18" s="47" t="s">
        <v>116</v>
      </c>
      <c r="B18" s="47" t="s">
        <v>83</v>
      </c>
    </row>
    <row r="19" spans="1:13" x14ac:dyDescent="0.25">
      <c r="A19" s="42" t="s">
        <v>117</v>
      </c>
      <c r="B19" s="53" t="s">
        <v>120</v>
      </c>
    </row>
    <row r="22" spans="1:13" x14ac:dyDescent="0.25">
      <c r="A22" s="72" t="s">
        <v>122</v>
      </c>
      <c r="B22" s="72"/>
      <c r="C22" s="72"/>
      <c r="D22" s="72"/>
      <c r="E22" s="72"/>
      <c r="F22" s="72"/>
      <c r="G22" s="72"/>
      <c r="H22" s="72"/>
      <c r="I22" s="72"/>
      <c r="J22" s="72"/>
      <c r="K22" s="41"/>
      <c r="L22" s="41" t="s">
        <v>99</v>
      </c>
      <c r="M22" s="41" t="s">
        <v>100</v>
      </c>
    </row>
    <row r="23" spans="1:13" x14ac:dyDescent="0.25">
      <c r="A23" s="43" t="s">
        <v>101</v>
      </c>
      <c r="B23" s="44">
        <v>-0.71409999999999996</v>
      </c>
      <c r="C23" s="43" t="s">
        <v>102</v>
      </c>
      <c r="D23" s="44">
        <v>-0.72499999999999998</v>
      </c>
      <c r="E23" s="73" t="s">
        <v>103</v>
      </c>
      <c r="F23" s="45">
        <f>(B23-D23)-_xlfn.T.INV.2T(0.05,(B25+D25-2))*SQRT((((B25-1)*B24^2+(D25-1)*D24^2)/(B25+D25-2))*(1/B25+1/D25))</f>
        <v>-2.3804760922104859E-2</v>
      </c>
      <c r="G23" s="43" t="s">
        <v>104</v>
      </c>
      <c r="H23" s="45">
        <f>(1-(3/((4*(B25+D25-2))-1)))*(ABS(B23-D23))/(SQRT((((B25-1)*(B24^2))+((D25-1)*(D24^2)))/(B25+D25-2)))</f>
        <v>9.5826236390458036E-2</v>
      </c>
      <c r="I23" s="41" t="s">
        <v>105</v>
      </c>
      <c r="J23" s="46">
        <v>0.41749999999999998</v>
      </c>
      <c r="K23" s="41" t="s">
        <v>106</v>
      </c>
      <c r="L23" s="41">
        <f>J24*(SQRT((((B25-1)*(B24^2))+((D25-1)*(D24^2)))/(B25+D25-2)))</f>
        <v>4.7055580757667477E-2</v>
      </c>
      <c r="M23" s="41">
        <f>L23/B23*100</f>
        <v>-6.5894945746628588</v>
      </c>
    </row>
    <row r="24" spans="1:13" x14ac:dyDescent="0.25">
      <c r="A24" s="43" t="s">
        <v>107</v>
      </c>
      <c r="B24" s="44">
        <v>9.8559999999999995E-2</v>
      </c>
      <c r="C24" s="43" t="s">
        <v>108</v>
      </c>
      <c r="D24" s="44">
        <v>0.12620000000000001</v>
      </c>
      <c r="E24" s="73"/>
      <c r="F24" s="45">
        <f>(B23-D23)+_xlfn.T.INV.2T(0.05,(B25+D25-2))*SQRT((((B25-1)*B24^2+(D25-1)*D24^2)/(B25+D25-2))*(1/B25+1/D25))</f>
        <v>4.5604760922104901E-2</v>
      </c>
      <c r="G24" s="47"/>
      <c r="H24" s="47"/>
      <c r="I24" s="41" t="s">
        <v>109</v>
      </c>
      <c r="J24" s="48">
        <f>J23*(1-(3/((4*(B25+D25-2))-1)))</f>
        <v>0.41558778625954196</v>
      </c>
      <c r="K24" s="41" t="s">
        <v>110</v>
      </c>
      <c r="L24" s="41">
        <f>ABS(B23-D23)</f>
        <v>1.0900000000000021E-2</v>
      </c>
      <c r="M24" s="41">
        <f>L24/B23*100</f>
        <v>-1.5263968631844309</v>
      </c>
    </row>
    <row r="25" spans="1:13" x14ac:dyDescent="0.25">
      <c r="A25" s="43" t="s">
        <v>111</v>
      </c>
      <c r="B25" s="49">
        <v>83</v>
      </c>
      <c r="C25" s="43" t="s">
        <v>112</v>
      </c>
      <c r="D25" s="49">
        <v>83</v>
      </c>
      <c r="E25" s="50" t="s">
        <v>113</v>
      </c>
      <c r="F25" s="45">
        <f>(B23-D23)/(SQRT(((((B25-1)*B24^2)+((D25-1)*D24^2))/(B25+D25-2))*((1/B25+1/D25))))</f>
        <v>0.6201577623647857</v>
      </c>
    </row>
    <row r="26" spans="1:13" x14ac:dyDescent="0.25">
      <c r="A26" s="47"/>
      <c r="B26" s="47"/>
      <c r="C26" s="47"/>
      <c r="D26" s="47"/>
      <c r="E26" s="50" t="s">
        <v>114</v>
      </c>
      <c r="F26" s="51">
        <f>(B25+D25-2)</f>
        <v>164</v>
      </c>
      <c r="I26" s="47"/>
      <c r="J26" s="47"/>
    </row>
    <row r="27" spans="1:13" x14ac:dyDescent="0.25">
      <c r="A27" s="47"/>
      <c r="B27" s="47"/>
      <c r="C27" s="47"/>
      <c r="D27" s="47"/>
      <c r="E27" s="50" t="s">
        <v>115</v>
      </c>
      <c r="F27" s="52">
        <f>TDIST(ABS(F25), F26,2)</f>
        <v>0.53601469060510731</v>
      </c>
      <c r="I27" s="47"/>
      <c r="J27" s="47"/>
    </row>
    <row r="28" spans="1:13" x14ac:dyDescent="0.25">
      <c r="A28" s="47" t="s">
        <v>116</v>
      </c>
      <c r="B28" s="47" t="s">
        <v>83</v>
      </c>
      <c r="C28" s="54" t="s">
        <v>123</v>
      </c>
    </row>
    <row r="29" spans="1:13" x14ac:dyDescent="0.25">
      <c r="A29" s="42" t="s">
        <v>117</v>
      </c>
      <c r="B29" s="42" t="s">
        <v>121</v>
      </c>
    </row>
    <row r="31" spans="1:13" x14ac:dyDescent="0.25">
      <c r="A31" s="72" t="s">
        <v>124</v>
      </c>
      <c r="B31" s="72"/>
      <c r="C31" s="72"/>
      <c r="D31" s="72"/>
      <c r="E31" s="72"/>
      <c r="F31" s="72"/>
      <c r="G31" s="72"/>
      <c r="H31" s="72"/>
      <c r="I31" s="72"/>
      <c r="J31" s="72"/>
      <c r="K31" s="41"/>
      <c r="L31" s="41" t="s">
        <v>99</v>
      </c>
      <c r="M31" s="41" t="s">
        <v>100</v>
      </c>
    </row>
    <row r="32" spans="1:13" x14ac:dyDescent="0.25">
      <c r="A32" s="43" t="s">
        <v>101</v>
      </c>
      <c r="B32" s="44">
        <v>0.9476</v>
      </c>
      <c r="C32" s="43" t="s">
        <v>102</v>
      </c>
      <c r="D32" s="44">
        <v>0.95940000000000003</v>
      </c>
      <c r="E32" s="73" t="s">
        <v>103</v>
      </c>
      <c r="F32" s="45">
        <f>(B32-D32)-_xlfn.T.INV.2T(0.05,(B34+D34-2))*SQRT((((B34-1)*B33^2+(D34-1)*D33^2)/(B34+D34-2))*(1/B34+1/D34))</f>
        <v>-7.6714303385998286E-2</v>
      </c>
      <c r="G32" s="43" t="s">
        <v>104</v>
      </c>
      <c r="H32" s="45">
        <f>(1-(3/((4*(B34+D34-2))-1)))*(ABS(B32-D32))/(SQRT((((B34-1)*(B33^2))+((D34-1)*(D33^2)))/(B34+D34-2)))</f>
        <v>5.3548710120445507E-2</v>
      </c>
      <c r="I32" s="41" t="s">
        <v>105</v>
      </c>
      <c r="J32" s="55">
        <v>0.40305370000000001</v>
      </c>
      <c r="K32" s="41" t="s">
        <v>106</v>
      </c>
      <c r="L32" s="41">
        <f>J33*(SQRT((((B34-1)*(B33^2))+((D34-1)*(D33^2)))/(B34+D34-2)))</f>
        <v>8.8060538231624103E-2</v>
      </c>
      <c r="M32" s="41">
        <f>L32/B32*100</f>
        <v>9.2930074115263945</v>
      </c>
    </row>
    <row r="33" spans="1:13" x14ac:dyDescent="0.25">
      <c r="A33" s="43" t="s">
        <v>107</v>
      </c>
      <c r="B33" s="44">
        <v>0.23330000000000001</v>
      </c>
      <c r="C33" s="43" t="s">
        <v>108</v>
      </c>
      <c r="D33" s="44">
        <v>0.2046</v>
      </c>
      <c r="E33" s="73"/>
      <c r="F33" s="45">
        <f>(B32-D32)+_xlfn.T.INV.2T(0.05,(B34+D34-2))*SQRT((((B34-1)*B33^2+(D34-1)*D33^2)/(B34+D34-2))*(1/B34+1/D34))</f>
        <v>5.3114303385998221E-2</v>
      </c>
      <c r="G33" s="47"/>
      <c r="H33" s="47"/>
      <c r="I33" s="41" t="s">
        <v>109</v>
      </c>
      <c r="J33" s="48">
        <f>J32*(1-(3/((4*(B34+D34-2))-1)))</f>
        <v>0.40133369843527739</v>
      </c>
      <c r="K33" s="41" t="s">
        <v>110</v>
      </c>
      <c r="L33" s="41">
        <f>ABS(B32-D32)</f>
        <v>1.1800000000000033E-2</v>
      </c>
      <c r="M33" s="41">
        <f>L33/B32*100</f>
        <v>1.2452511608273569</v>
      </c>
    </row>
    <row r="34" spans="1:13" x14ac:dyDescent="0.25">
      <c r="A34" s="43" t="s">
        <v>111</v>
      </c>
      <c r="B34" s="49">
        <v>89</v>
      </c>
      <c r="C34" s="43" t="s">
        <v>112</v>
      </c>
      <c r="D34" s="49">
        <v>89</v>
      </c>
      <c r="E34" s="50" t="s">
        <v>113</v>
      </c>
      <c r="F34" s="45">
        <f>(B32-D32)/(SQRT(((((B34-1)*B33^2)+((D34-1)*D33^2))/(B34+D34-2))*((1/B34+1/D34))))</f>
        <v>-0.35874536982176347</v>
      </c>
    </row>
    <row r="35" spans="1:13" x14ac:dyDescent="0.25">
      <c r="A35" s="47"/>
      <c r="B35" s="47"/>
      <c r="C35" s="47"/>
      <c r="D35" s="47"/>
      <c r="E35" s="50" t="s">
        <v>114</v>
      </c>
      <c r="F35" s="51">
        <f>(B34+D34-2)</f>
        <v>176</v>
      </c>
      <c r="I35" s="47"/>
      <c r="J35" s="47"/>
    </row>
    <row r="36" spans="1:13" x14ac:dyDescent="0.25">
      <c r="A36" s="47"/>
      <c r="B36" s="47"/>
      <c r="C36" s="47"/>
      <c r="D36" s="47"/>
      <c r="E36" s="50" t="s">
        <v>115</v>
      </c>
      <c r="F36" s="52">
        <f>TDIST(ABS(F34), F35,2)</f>
        <v>0.72021555721609087</v>
      </c>
      <c r="I36" s="47"/>
      <c r="J36" s="47"/>
    </row>
    <row r="37" spans="1:13" x14ac:dyDescent="0.25">
      <c r="A37" s="47" t="s">
        <v>116</v>
      </c>
      <c r="B37" s="47" t="s">
        <v>83</v>
      </c>
    </row>
    <row r="38" spans="1:13" x14ac:dyDescent="0.25">
      <c r="A38" s="42" t="s">
        <v>117</v>
      </c>
      <c r="B38" s="42" t="s">
        <v>121</v>
      </c>
    </row>
    <row r="40" spans="1:13" x14ac:dyDescent="0.25">
      <c r="A40" s="72" t="s">
        <v>125</v>
      </c>
      <c r="B40" s="72"/>
      <c r="C40" s="72"/>
      <c r="D40" s="72"/>
      <c r="E40" s="72"/>
      <c r="F40" s="72"/>
      <c r="G40" s="72"/>
      <c r="H40" s="72"/>
      <c r="I40" s="72"/>
      <c r="J40" s="72"/>
      <c r="K40" s="41"/>
      <c r="L40" s="41" t="s">
        <v>99</v>
      </c>
      <c r="M40" s="41" t="s">
        <v>100</v>
      </c>
    </row>
    <row r="41" spans="1:13" x14ac:dyDescent="0.25">
      <c r="A41" s="43" t="s">
        <v>101</v>
      </c>
      <c r="B41" s="44">
        <v>-0.69359999999999999</v>
      </c>
      <c r="C41" s="43" t="s">
        <v>102</v>
      </c>
      <c r="D41" s="44">
        <v>-0.54300000000000004</v>
      </c>
      <c r="E41" s="73" t="s">
        <v>103</v>
      </c>
      <c r="F41" s="45">
        <f>(B41-D41)-_xlfn.T.INV.2T(0.05,(B43+D43-2))*SQRT((((B43-1)*B42^2+(D43-1)*D42^2)/(B43+D43-2))*(1/B43+1/D43))</f>
        <v>-0.20058862618847506</v>
      </c>
      <c r="G41" s="43" t="s">
        <v>104</v>
      </c>
      <c r="H41" s="45">
        <f>(1-(3/((4*(B43+D43-2))-1)))*(ABS(B41-D41))/(SQRT((((B43-1)*(B42^2))+((D43-1)*(D42^2)))/(B43+D43-2)))</f>
        <v>0.89768326704312873</v>
      </c>
      <c r="I41" s="41" t="s">
        <v>105</v>
      </c>
      <c r="J41" s="55">
        <v>0.40770770000000001</v>
      </c>
      <c r="K41" s="41" t="s">
        <v>106</v>
      </c>
      <c r="L41" s="41">
        <f>J42*(SQRT((((B43-1)*(B42^2))+((D43-1)*(D42^2)))/(B43+D43-2)))</f>
        <v>6.7803089751877418E-2</v>
      </c>
      <c r="M41" s="41">
        <f>L41/B41*100</f>
        <v>-9.775531971147263</v>
      </c>
    </row>
    <row r="42" spans="1:13" x14ac:dyDescent="0.25">
      <c r="A42" s="43" t="s">
        <v>107</v>
      </c>
      <c r="B42" s="44">
        <v>0.15010000000000001</v>
      </c>
      <c r="C42" s="43" t="s">
        <v>108</v>
      </c>
      <c r="D42" s="44">
        <v>0.18240000000000001</v>
      </c>
      <c r="E42" s="73"/>
      <c r="F42" s="45">
        <f>(B41-D41)+_xlfn.T.INV.2T(0.05,(B43+D43-2))*SQRT((((B43-1)*B42^2+(D43-1)*D42^2)/(B43+D43-2))*(1/B43+1/D43))</f>
        <v>-0.10061137381152485</v>
      </c>
      <c r="G42" s="47"/>
      <c r="H42" s="47"/>
      <c r="I42" s="41" t="s">
        <v>109</v>
      </c>
      <c r="J42" s="48">
        <f>J41*(1-(3/((4*(B43+D43-2))-1)))</f>
        <v>0.40592731703056767</v>
      </c>
      <c r="K42" s="41" t="s">
        <v>110</v>
      </c>
      <c r="L42" s="41">
        <f>ABS(B41-D41)</f>
        <v>0.15059999999999996</v>
      </c>
      <c r="M42" s="41">
        <f>L42/B41*100</f>
        <v>-21.712802768166085</v>
      </c>
    </row>
    <row r="43" spans="1:13" x14ac:dyDescent="0.25">
      <c r="A43" s="43" t="s">
        <v>111</v>
      </c>
      <c r="B43" s="49">
        <v>87</v>
      </c>
      <c r="C43" s="43" t="s">
        <v>112</v>
      </c>
      <c r="D43" s="49">
        <v>87</v>
      </c>
      <c r="E43" s="50" t="s">
        <v>113</v>
      </c>
      <c r="F43" s="45">
        <f>(B41-D41)/(SQRT(((((B43-1)*B42^2)+((D43-1)*D42^2))/(B43+D43-2))*((1/B43+1/D43))))</f>
        <v>-5.9465954436332753</v>
      </c>
    </row>
    <row r="44" spans="1:13" x14ac:dyDescent="0.25">
      <c r="A44" s="47"/>
      <c r="B44" s="47"/>
      <c r="C44" s="47"/>
      <c r="D44" s="47"/>
      <c r="E44" s="50" t="s">
        <v>114</v>
      </c>
      <c r="F44" s="51">
        <f>(B43+D43-2)</f>
        <v>172</v>
      </c>
      <c r="I44" s="47"/>
      <c r="J44" s="47"/>
    </row>
    <row r="45" spans="1:13" x14ac:dyDescent="0.25">
      <c r="A45" s="47"/>
      <c r="B45" s="47"/>
      <c r="C45" s="47"/>
      <c r="D45" s="47"/>
      <c r="E45" s="50" t="s">
        <v>115</v>
      </c>
      <c r="F45" s="52">
        <f>TDIST(ABS(F43), F44,2)</f>
        <v>1.4892940476034967E-8</v>
      </c>
      <c r="I45" s="47"/>
      <c r="J45" s="47"/>
    </row>
    <row r="46" spans="1:13" x14ac:dyDescent="0.25">
      <c r="A46" s="47" t="s">
        <v>116</v>
      </c>
      <c r="B46" s="47" t="s">
        <v>83</v>
      </c>
      <c r="C46" s="54" t="s">
        <v>123</v>
      </c>
    </row>
    <row r="47" spans="1:13" x14ac:dyDescent="0.25">
      <c r="A47" s="42" t="s">
        <v>117</v>
      </c>
      <c r="B47" s="42" t="s">
        <v>126</v>
      </c>
    </row>
    <row r="49" spans="1:13" x14ac:dyDescent="0.25">
      <c r="A49" s="72" t="s">
        <v>127</v>
      </c>
      <c r="B49" s="72"/>
      <c r="C49" s="72"/>
      <c r="D49" s="72"/>
      <c r="E49" s="72"/>
      <c r="F49" s="72"/>
      <c r="G49" s="72"/>
      <c r="H49" s="72"/>
      <c r="I49" s="72"/>
      <c r="J49" s="72"/>
      <c r="K49" s="41"/>
      <c r="L49" s="41" t="s">
        <v>99</v>
      </c>
      <c r="M49" s="41" t="s">
        <v>100</v>
      </c>
    </row>
    <row r="50" spans="1:13" x14ac:dyDescent="0.25">
      <c r="A50" s="43" t="s">
        <v>101</v>
      </c>
      <c r="B50" s="44">
        <v>0.87229999999999996</v>
      </c>
      <c r="C50" s="43" t="s">
        <v>102</v>
      </c>
      <c r="D50" s="44">
        <v>1.1539999999999999</v>
      </c>
      <c r="E50" s="73" t="s">
        <v>103</v>
      </c>
      <c r="F50" s="45">
        <f>(B50-D50)-_xlfn.T.INV.2T(0.05,(B52+D52-2))*SQRT((((B52-1)*B51^2+(D52-1)*D51^2)/(B52+D52-2))*(1/B52+1/D52))</f>
        <v>-0.34927975024246571</v>
      </c>
      <c r="G50" s="43" t="s">
        <v>104</v>
      </c>
      <c r="H50" s="45">
        <f>(1-(3/((4*(B52+D52-2))-1)))*(ABS(B50-D50))/(SQRT((((B52-1)*(B51^2))+((D52-1)*(D51^2)))/(B52+D52-2)))</f>
        <v>1.2011065281860114</v>
      </c>
      <c r="I50" s="41" t="s">
        <v>105</v>
      </c>
      <c r="J50" s="55">
        <v>0.39420480000000002</v>
      </c>
      <c r="K50" s="41" t="s">
        <v>106</v>
      </c>
      <c r="L50" s="41">
        <f>J51*(SQRT((((B52-1)*(B51^2))+((D52-1)*(D51^2)))/(B52+D52-2)))</f>
        <v>9.1701135124922867E-2</v>
      </c>
      <c r="M50" s="41">
        <f>L50/B50*100</f>
        <v>10.512568511397784</v>
      </c>
    </row>
    <row r="51" spans="1:13" x14ac:dyDescent="0.25">
      <c r="A51" s="43" t="s">
        <v>107</v>
      </c>
      <c r="B51" s="44">
        <v>0.24940000000000001</v>
      </c>
      <c r="C51" s="43" t="s">
        <v>108</v>
      </c>
      <c r="D51" s="44">
        <v>0.21659999999999999</v>
      </c>
      <c r="E51" s="73"/>
      <c r="F51" s="45">
        <f>(B50-D50)+_xlfn.T.INV.2T(0.05,(B52+D52-2))*SQRT((((B52-1)*B51^2+(D52-1)*D51^2)/(B52+D52-2))*(1/B52+1/D52))</f>
        <v>-0.21412024975753419</v>
      </c>
      <c r="G51" s="47"/>
      <c r="H51" s="47"/>
      <c r="I51" s="41" t="s">
        <v>109</v>
      </c>
      <c r="J51" s="48">
        <f>J50*(1-(3/((4*(B52+D52-2))-1)))</f>
        <v>0.39259580081632656</v>
      </c>
      <c r="K51" s="41" t="s">
        <v>110</v>
      </c>
      <c r="L51" s="41">
        <f>ABS(B50-D50)</f>
        <v>0.28169999999999995</v>
      </c>
      <c r="M51" s="41">
        <f>L51/B50*100</f>
        <v>32.293935572624093</v>
      </c>
    </row>
    <row r="52" spans="1:13" x14ac:dyDescent="0.25">
      <c r="A52" s="43" t="s">
        <v>111</v>
      </c>
      <c r="B52" s="49">
        <v>93</v>
      </c>
      <c r="C52" s="43" t="s">
        <v>112</v>
      </c>
      <c r="D52" s="49">
        <v>93</v>
      </c>
      <c r="E52" s="50" t="s">
        <v>113</v>
      </c>
      <c r="F52" s="45">
        <f>(B50-D50)/(SQRT(((((B52-1)*B51^2)+((D52-1)*D51^2))/(B52+D52-2))*((1/B52+1/D52))))</f>
        <v>-8.2240219710348104</v>
      </c>
    </row>
    <row r="53" spans="1:13" x14ac:dyDescent="0.25">
      <c r="A53" s="47"/>
      <c r="B53" s="47"/>
      <c r="C53" s="47"/>
      <c r="D53" s="47"/>
      <c r="E53" s="50" t="s">
        <v>114</v>
      </c>
      <c r="F53" s="51">
        <f>(B52+D52-2)</f>
        <v>184</v>
      </c>
      <c r="I53" s="47"/>
      <c r="J53" s="47"/>
    </row>
    <row r="54" spans="1:13" x14ac:dyDescent="0.25">
      <c r="A54" s="47"/>
      <c r="B54" s="47"/>
      <c r="C54" s="47"/>
      <c r="D54" s="47"/>
      <c r="E54" s="50" t="s">
        <v>115</v>
      </c>
      <c r="F54" s="52">
        <f>TDIST(ABS(F52), F53,2)</f>
        <v>3.4712126892386757E-14</v>
      </c>
      <c r="I54" s="47"/>
      <c r="J54" s="47"/>
    </row>
    <row r="55" spans="1:13" x14ac:dyDescent="0.25">
      <c r="A55" s="47" t="s">
        <v>116</v>
      </c>
      <c r="B55" s="47" t="s">
        <v>83</v>
      </c>
    </row>
    <row r="56" spans="1:13" x14ac:dyDescent="0.25">
      <c r="A56" s="42" t="s">
        <v>117</v>
      </c>
      <c r="B56" s="42" t="s">
        <v>126</v>
      </c>
    </row>
    <row r="58" spans="1:13" x14ac:dyDescent="0.25">
      <c r="A58" s="72" t="s">
        <v>130</v>
      </c>
      <c r="B58" s="72"/>
      <c r="C58" s="72"/>
      <c r="D58" s="72"/>
      <c r="E58" s="72"/>
      <c r="F58" s="72"/>
      <c r="G58" s="72"/>
      <c r="H58" s="72"/>
      <c r="I58" s="72"/>
      <c r="J58" s="72"/>
      <c r="K58" s="41"/>
      <c r="L58" s="41" t="s">
        <v>99</v>
      </c>
      <c r="M58" s="41" t="s">
        <v>100</v>
      </c>
    </row>
    <row r="59" spans="1:13" x14ac:dyDescent="0.25">
      <c r="A59" s="43" t="s">
        <v>101</v>
      </c>
      <c r="B59" s="1">
        <v>1.6910000000000001</v>
      </c>
      <c r="C59" s="43" t="s">
        <v>102</v>
      </c>
      <c r="D59" s="44">
        <v>1.746</v>
      </c>
      <c r="E59" s="73" t="s">
        <v>103</v>
      </c>
      <c r="F59" s="45">
        <f>(B59-D59)-_xlfn.T.INV.2T(0.05,(B61+D61-2))*SQRT((((B61-1)*B60^2+(D61-1)*D60^2)/(B61+D61-2))*(1/B61+1/D61))</f>
        <v>-0.16803607214464111</v>
      </c>
      <c r="G59" s="43" t="s">
        <v>104</v>
      </c>
      <c r="H59" s="45">
        <f>(1-(3/((4*(B61+D61-2))-1)))*(ABS(B59-D59))/(SQRT((((B61-1)*(B60^2))+((D61-1)*(D60^2)))/(B61+D61-2)))</f>
        <v>0.41634895766250679</v>
      </c>
      <c r="I59" s="41" t="s">
        <v>105</v>
      </c>
      <c r="J59" s="46">
        <v>1.1933708000000001</v>
      </c>
      <c r="K59" s="41" t="s">
        <v>106</v>
      </c>
      <c r="L59" s="41">
        <f>J60*(SQRT((((B61-1)*(B60^2))+((D61-1)*(D60^2)))/(B61+D61-2)))</f>
        <v>0.14589943727326557</v>
      </c>
      <c r="M59" s="41">
        <f>L59/B59*100</f>
        <v>8.6279974732859586</v>
      </c>
    </row>
    <row r="60" spans="1:13" x14ac:dyDescent="0.25">
      <c r="A60" s="43" t="s">
        <v>107</v>
      </c>
      <c r="B60" s="44">
        <v>0.152</v>
      </c>
      <c r="C60" s="43" t="s">
        <v>108</v>
      </c>
      <c r="D60" s="44">
        <v>9.5899999999999999E-2</v>
      </c>
      <c r="E60" s="73"/>
      <c r="F60" s="45">
        <f>(B59-D59)+_xlfn.T.INV.2T(0.05,(B61+D61-2))*SQRT((((B61-1)*B60^2+(D61-1)*D60^2)/(B61+D61-2))*(1/B61+1/D61))</f>
        <v>5.8036072144641238E-2</v>
      </c>
      <c r="G60" s="47"/>
      <c r="H60" s="47"/>
      <c r="I60" s="41" t="s">
        <v>109</v>
      </c>
      <c r="J60" s="48">
        <f>J59*(1-(3/((4*(B61+D61-2))-1)))</f>
        <v>1.1480529215189874</v>
      </c>
      <c r="K60" s="41" t="s">
        <v>110</v>
      </c>
      <c r="L60" s="41">
        <f>ABS(B59-D59)</f>
        <v>5.4999999999999938E-2</v>
      </c>
      <c r="M60" s="41">
        <f>L60/B59*100</f>
        <v>3.2525133057362465</v>
      </c>
    </row>
    <row r="61" spans="1:13" x14ac:dyDescent="0.25">
      <c r="A61" s="43" t="s">
        <v>111</v>
      </c>
      <c r="B61" s="49">
        <v>11</v>
      </c>
      <c r="C61" s="43" t="s">
        <v>112</v>
      </c>
      <c r="D61" s="49">
        <v>11</v>
      </c>
      <c r="E61" s="50" t="s">
        <v>113</v>
      </c>
      <c r="F61" s="45">
        <f>(B59-D59)/(SQRT(((((B61-1)*B60^2)+((D61-1)*D60^2))/(B61+D61-2))*((1/B61+1/D61))))</f>
        <v>-1.0149679427361584</v>
      </c>
    </row>
    <row r="62" spans="1:13" x14ac:dyDescent="0.25">
      <c r="A62" s="47"/>
      <c r="B62" s="47"/>
      <c r="C62" s="47"/>
      <c r="D62" s="47"/>
      <c r="E62" s="50" t="s">
        <v>114</v>
      </c>
      <c r="F62" s="51">
        <f>(B61+D61-2)</f>
        <v>20</v>
      </c>
      <c r="I62" s="47"/>
      <c r="J62" s="47"/>
    </row>
    <row r="63" spans="1:13" x14ac:dyDescent="0.25">
      <c r="A63" s="47"/>
      <c r="B63" s="47"/>
      <c r="C63" s="47"/>
      <c r="D63" s="47"/>
      <c r="E63" s="50" t="s">
        <v>115</v>
      </c>
      <c r="F63" s="52">
        <f>TDIST(ABS(F61), F62,2)</f>
        <v>0.32224319808045221</v>
      </c>
      <c r="I63" s="47"/>
      <c r="J63" s="47"/>
    </row>
    <row r="64" spans="1:13" x14ac:dyDescent="0.25">
      <c r="A64" s="42" t="s">
        <v>131</v>
      </c>
      <c r="B64" s="42" t="s">
        <v>83</v>
      </c>
    </row>
    <row r="65" spans="1:13" x14ac:dyDescent="0.25">
      <c r="A65" s="42" t="s">
        <v>132</v>
      </c>
      <c r="B65" s="42" t="s">
        <v>82</v>
      </c>
    </row>
    <row r="67" spans="1:13" x14ac:dyDescent="0.25">
      <c r="A67" s="72" t="s">
        <v>133</v>
      </c>
      <c r="B67" s="72"/>
      <c r="C67" s="72"/>
      <c r="D67" s="72"/>
      <c r="E67" s="72"/>
      <c r="F67" s="72"/>
      <c r="G67" s="72"/>
      <c r="H67" s="72"/>
      <c r="I67" s="72"/>
      <c r="J67" s="72"/>
      <c r="K67" s="41"/>
      <c r="L67" s="41" t="s">
        <v>99</v>
      </c>
      <c r="M67" s="41" t="s">
        <v>100</v>
      </c>
    </row>
    <row r="68" spans="1:13" x14ac:dyDescent="0.25">
      <c r="A68" s="43" t="s">
        <v>101</v>
      </c>
      <c r="B68" s="1">
        <v>1.6910000000000001</v>
      </c>
      <c r="C68" s="43" t="s">
        <v>102</v>
      </c>
      <c r="D68" s="44">
        <v>1.649</v>
      </c>
      <c r="E68" s="73" t="s">
        <v>103</v>
      </c>
      <c r="F68" s="45">
        <f>(B68-D68)-_xlfn.T.INV.2T(0.05,(B70+D70-2))*SQRT((((B70-1)*B69^2+(D70-1)*D69^2)/(B70+D70-2))*(1/B70+1/D70))</f>
        <v>-7.9218202573085525E-2</v>
      </c>
      <c r="G68" s="43" t="s">
        <v>104</v>
      </c>
      <c r="H68" s="45">
        <f>(1-(3/((4*(B70+D70-2))-1)))*(ABS(B68-D68))/(SQRT((((B70-1)*(B69^2))+((D70-1)*(D69^2)))/(B70+D70-2)))</f>
        <v>0.2964785654451268</v>
      </c>
      <c r="I68" s="41" t="s">
        <v>105</v>
      </c>
      <c r="J68" s="46">
        <v>1.1933708000000001</v>
      </c>
      <c r="K68" s="41" t="s">
        <v>106</v>
      </c>
      <c r="L68" s="41">
        <f>J69*(SQRT((((B70-1)*(B69^2))+((D70-1)*(D69^2)))/(B70+D70-2)))</f>
        <v>0.15646038655748123</v>
      </c>
      <c r="M68" s="41">
        <f>L68/B68*100</f>
        <v>9.2525361654335434</v>
      </c>
    </row>
    <row r="69" spans="1:13" x14ac:dyDescent="0.25">
      <c r="A69" s="43" t="s">
        <v>107</v>
      </c>
      <c r="B69" s="44">
        <v>0.152</v>
      </c>
      <c r="C69" s="43" t="s">
        <v>108</v>
      </c>
      <c r="D69" s="44">
        <v>0.11849999999999999</v>
      </c>
      <c r="E69" s="73"/>
      <c r="F69" s="45">
        <f>(B68-D68)+_xlfn.T.INV.2T(0.05,(B70+D70-2))*SQRT((((B70-1)*B69^2+(D70-1)*D69^2)/(B70+D70-2))*(1/B70+1/D70))</f>
        <v>0.16321820257308561</v>
      </c>
      <c r="G69" s="47"/>
      <c r="H69" s="47"/>
      <c r="I69" s="41" t="s">
        <v>109</v>
      </c>
      <c r="J69" s="48">
        <f>J68*(1-(3/((4*(B70+D70-2))-1)))</f>
        <v>1.1480529215189874</v>
      </c>
      <c r="K69" s="41" t="s">
        <v>110</v>
      </c>
      <c r="L69" s="41">
        <f>ABS(B68-D68)</f>
        <v>4.2000000000000037E-2</v>
      </c>
      <c r="M69" s="41">
        <f>L69/B68*100</f>
        <v>2.4837374334713207</v>
      </c>
    </row>
    <row r="70" spans="1:13" x14ac:dyDescent="0.25">
      <c r="A70" s="43" t="s">
        <v>111</v>
      </c>
      <c r="B70" s="49">
        <v>11</v>
      </c>
      <c r="C70" s="43" t="s">
        <v>112</v>
      </c>
      <c r="D70" s="49">
        <v>11</v>
      </c>
      <c r="E70" s="50" t="s">
        <v>113</v>
      </c>
      <c r="F70" s="45">
        <f>(B68-D68)/(SQRT(((((B70-1)*B69^2)+((D70-1)*D69^2))/(B70+D70-2))*((1/B70+1/D70))))</f>
        <v>0.72275007321894413</v>
      </c>
    </row>
    <row r="71" spans="1:13" x14ac:dyDescent="0.25">
      <c r="A71" s="47"/>
      <c r="B71" s="47"/>
      <c r="C71" s="47"/>
      <c r="D71" s="47"/>
      <c r="E71" s="50" t="s">
        <v>114</v>
      </c>
      <c r="F71" s="51">
        <f>(B70+D70-2)</f>
        <v>20</v>
      </c>
      <c r="I71" s="47"/>
      <c r="J71" s="47"/>
    </row>
    <row r="72" spans="1:13" x14ac:dyDescent="0.25">
      <c r="A72" s="47"/>
      <c r="B72" s="47"/>
      <c r="C72" s="47"/>
      <c r="D72" s="47"/>
      <c r="E72" s="50" t="s">
        <v>115</v>
      </c>
      <c r="F72" s="52">
        <f>TDIST(ABS(F70), F71,2)</f>
        <v>0.47820082533801189</v>
      </c>
      <c r="I72" s="47"/>
      <c r="J72" s="47"/>
    </row>
    <row r="73" spans="1:13" x14ac:dyDescent="0.25">
      <c r="A73" s="42" t="s">
        <v>131</v>
      </c>
      <c r="B73" s="42" t="s">
        <v>83</v>
      </c>
    </row>
    <row r="74" spans="1:13" x14ac:dyDescent="0.25">
      <c r="A74" s="42" t="s">
        <v>132</v>
      </c>
      <c r="B74" s="42" t="s">
        <v>126</v>
      </c>
    </row>
  </sheetData>
  <mergeCells count="16">
    <mergeCell ref="E41:E42"/>
    <mergeCell ref="A1:J1"/>
    <mergeCell ref="E2:E3"/>
    <mergeCell ref="A12:J12"/>
    <mergeCell ref="E13:E14"/>
    <mergeCell ref="A22:J22"/>
    <mergeCell ref="E23:E24"/>
    <mergeCell ref="A31:J31"/>
    <mergeCell ref="E32:E33"/>
    <mergeCell ref="A40:J40"/>
    <mergeCell ref="A58:J58"/>
    <mergeCell ref="E59:E60"/>
    <mergeCell ref="A67:J67"/>
    <mergeCell ref="E68:E69"/>
    <mergeCell ref="A49:J49"/>
    <mergeCell ref="E50:E5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D0E977-EC9F-4F73-BF34-643B61700974}">
  <dimension ref="A1:F97"/>
  <sheetViews>
    <sheetView workbookViewId="0">
      <selection sqref="A1:F1"/>
    </sheetView>
  </sheetViews>
  <sheetFormatPr defaultRowHeight="15" x14ac:dyDescent="0.25"/>
  <cols>
    <col min="1" max="6" width="13.7109375" customWidth="1"/>
  </cols>
  <sheetData>
    <row r="1" spans="1:6" x14ac:dyDescent="0.25">
      <c r="A1" s="65" t="s">
        <v>129</v>
      </c>
      <c r="B1" s="65"/>
      <c r="C1" s="65"/>
      <c r="D1" s="65"/>
      <c r="E1" s="65"/>
      <c r="F1" s="65"/>
    </row>
    <row r="2" spans="1:6" s="4" customFormat="1" x14ac:dyDescent="0.25">
      <c r="A2" s="3" t="s">
        <v>0</v>
      </c>
      <c r="B2" s="3" t="s">
        <v>6</v>
      </c>
      <c r="C2" s="3" t="s">
        <v>2</v>
      </c>
      <c r="D2" s="3" t="s">
        <v>7</v>
      </c>
      <c r="E2" s="3" t="s">
        <v>4</v>
      </c>
      <c r="F2" s="3" t="s">
        <v>8</v>
      </c>
    </row>
    <row r="3" spans="1:6" x14ac:dyDescent="0.25">
      <c r="A3" s="1">
        <v>20.309000000000001</v>
      </c>
      <c r="B3" s="1">
        <v>22.513999999999999</v>
      </c>
      <c r="C3" s="1">
        <v>24.481000000000002</v>
      </c>
      <c r="D3" s="1">
        <v>17.509</v>
      </c>
      <c r="E3" s="1">
        <v>8.6950000000000003</v>
      </c>
      <c r="F3" s="1">
        <v>5.7290000000000001</v>
      </c>
    </row>
    <row r="4" spans="1:6" x14ac:dyDescent="0.25">
      <c r="A4" s="1">
        <v>28.376999999999999</v>
      </c>
      <c r="B4" s="1">
        <v>31.295000000000002</v>
      </c>
      <c r="C4" s="1">
        <v>34.063000000000002</v>
      </c>
      <c r="D4" s="1">
        <v>50.290999999999997</v>
      </c>
      <c r="E4" s="1">
        <v>17.007999999999999</v>
      </c>
      <c r="F4" s="1">
        <v>11.298999999999999</v>
      </c>
    </row>
    <row r="5" spans="1:6" x14ac:dyDescent="0.25">
      <c r="A5" s="1">
        <v>58.536000000000001</v>
      </c>
      <c r="B5" s="1">
        <v>54.582999999999998</v>
      </c>
      <c r="C5" s="1">
        <v>27.643000000000001</v>
      </c>
      <c r="D5" s="1">
        <v>36.843000000000004</v>
      </c>
      <c r="E5" s="1">
        <v>14.21</v>
      </c>
      <c r="F5" s="1">
        <v>12.695</v>
      </c>
    </row>
    <row r="6" spans="1:6" x14ac:dyDescent="0.25">
      <c r="A6" s="1">
        <v>5.3719999999999999</v>
      </c>
      <c r="B6" s="1">
        <v>39.012999999999998</v>
      </c>
      <c r="C6" s="1">
        <v>24.763999999999999</v>
      </c>
      <c r="D6" s="1">
        <v>44.091000000000001</v>
      </c>
      <c r="E6" s="1">
        <v>18.004000000000001</v>
      </c>
      <c r="F6" s="1">
        <v>9.1240000000000006</v>
      </c>
    </row>
    <row r="7" spans="1:6" x14ac:dyDescent="0.25">
      <c r="A7" s="1">
        <v>21.739000000000001</v>
      </c>
      <c r="B7" s="1">
        <v>33.097000000000001</v>
      </c>
      <c r="C7" s="1">
        <v>15.52</v>
      </c>
      <c r="D7" s="1">
        <v>29.030999999999999</v>
      </c>
      <c r="E7" s="1">
        <v>20.911000000000001</v>
      </c>
      <c r="F7" s="1">
        <v>7.6070000000000002</v>
      </c>
    </row>
    <row r="8" spans="1:6" x14ac:dyDescent="0.25">
      <c r="A8" s="1">
        <v>24.850999999999999</v>
      </c>
      <c r="B8" s="1">
        <v>21.463999999999999</v>
      </c>
      <c r="C8" s="1">
        <v>26.466000000000001</v>
      </c>
      <c r="D8" s="1">
        <v>23.492000000000001</v>
      </c>
      <c r="E8" s="1">
        <v>8.9420000000000002</v>
      </c>
      <c r="F8" s="1">
        <v>9.0310000000000006</v>
      </c>
    </row>
    <row r="9" spans="1:6" x14ac:dyDescent="0.25">
      <c r="A9" s="1">
        <v>14.771000000000001</v>
      </c>
      <c r="B9" s="1">
        <v>27.608000000000001</v>
      </c>
      <c r="C9" s="1">
        <v>27.183</v>
      </c>
      <c r="D9" s="1">
        <v>31.518000000000001</v>
      </c>
      <c r="E9" s="1">
        <v>8.7240000000000002</v>
      </c>
      <c r="F9" s="1">
        <v>10.587</v>
      </c>
    </row>
    <row r="10" spans="1:6" x14ac:dyDescent="0.25">
      <c r="A10" s="1">
        <v>61.518999999999998</v>
      </c>
      <c r="B10" s="1">
        <v>49.631999999999998</v>
      </c>
      <c r="C10" s="1">
        <v>17.288</v>
      </c>
      <c r="D10" s="1">
        <v>12.914</v>
      </c>
      <c r="E10" s="1">
        <v>17.145</v>
      </c>
      <c r="F10" s="1">
        <v>7.0119999999999996</v>
      </c>
    </row>
    <row r="11" spans="1:6" x14ac:dyDescent="0.25">
      <c r="A11" s="1">
        <v>48.98</v>
      </c>
      <c r="B11" s="1">
        <v>25.483000000000001</v>
      </c>
      <c r="C11" s="1">
        <v>18.053000000000001</v>
      </c>
      <c r="D11" s="1">
        <v>30.387</v>
      </c>
      <c r="E11" s="1">
        <v>7.4109999999999996</v>
      </c>
      <c r="F11" s="1">
        <v>8.9410000000000007</v>
      </c>
    </row>
    <row r="12" spans="1:6" x14ac:dyDescent="0.25">
      <c r="A12" s="1">
        <v>32.006</v>
      </c>
      <c r="B12" s="1">
        <v>31.488</v>
      </c>
      <c r="C12" s="1">
        <v>18.225000000000001</v>
      </c>
      <c r="D12" s="1">
        <v>21.521999999999998</v>
      </c>
      <c r="E12" s="1">
        <v>8.3719999999999999</v>
      </c>
      <c r="F12" s="1">
        <v>15.805</v>
      </c>
    </row>
    <row r="13" spans="1:6" x14ac:dyDescent="0.25">
      <c r="A13" s="1">
        <v>30.494</v>
      </c>
      <c r="B13" s="1">
        <v>23.515999999999998</v>
      </c>
      <c r="C13" s="1">
        <v>17.983000000000001</v>
      </c>
      <c r="D13" s="1">
        <v>35.432000000000002</v>
      </c>
      <c r="E13" s="1">
        <v>10.151</v>
      </c>
      <c r="F13" s="1">
        <v>11.298999999999999</v>
      </c>
    </row>
    <row r="14" spans="1:6" x14ac:dyDescent="0.25">
      <c r="A14" s="1">
        <v>38.826000000000001</v>
      </c>
      <c r="B14" s="1">
        <v>33.814999999999998</v>
      </c>
      <c r="C14" s="1">
        <v>16.390999999999998</v>
      </c>
      <c r="D14" s="1">
        <v>28.524999999999999</v>
      </c>
      <c r="E14" s="1">
        <v>10.406000000000001</v>
      </c>
      <c r="F14" s="1">
        <v>8.593</v>
      </c>
    </row>
    <row r="15" spans="1:6" x14ac:dyDescent="0.25">
      <c r="A15" s="1"/>
      <c r="B15" s="1"/>
      <c r="C15" s="1"/>
      <c r="D15" s="1"/>
      <c r="E15" s="1"/>
      <c r="F15" s="1"/>
    </row>
    <row r="16" spans="1:6" x14ac:dyDescent="0.25">
      <c r="A16" s="1">
        <v>14.672000000000001</v>
      </c>
      <c r="B16" s="1">
        <v>10.728999999999999</v>
      </c>
      <c r="C16" s="1">
        <v>9.6199999999999992</v>
      </c>
      <c r="D16" s="1">
        <v>8.923</v>
      </c>
      <c r="E16">
        <v>7.0110000000000001</v>
      </c>
      <c r="F16">
        <v>10.275</v>
      </c>
    </row>
    <row r="17" spans="1:6" x14ac:dyDescent="0.25">
      <c r="A17" s="1">
        <v>22.03</v>
      </c>
      <c r="B17" s="1">
        <v>22.594999999999999</v>
      </c>
      <c r="C17" s="1">
        <v>14.138999999999999</v>
      </c>
      <c r="D17" s="1">
        <v>15.175000000000001</v>
      </c>
      <c r="E17" s="1">
        <v>4.6379999999999999</v>
      </c>
      <c r="F17" s="1">
        <v>11.298999999999999</v>
      </c>
    </row>
    <row r="18" spans="1:6" x14ac:dyDescent="0.25">
      <c r="A18" s="1">
        <v>20.859000000000002</v>
      </c>
      <c r="B18" s="1">
        <v>14.558</v>
      </c>
      <c r="C18" s="1">
        <v>8.3379999999999992</v>
      </c>
      <c r="D18" s="1">
        <v>19.132999999999999</v>
      </c>
      <c r="E18" s="1">
        <v>4.7530000000000001</v>
      </c>
      <c r="F18" s="1">
        <v>8.3190000000000008</v>
      </c>
    </row>
    <row r="19" spans="1:6" x14ac:dyDescent="0.25">
      <c r="A19" s="1">
        <v>22.788</v>
      </c>
      <c r="B19" s="1">
        <v>20.670999999999999</v>
      </c>
      <c r="C19" s="1">
        <v>12.789</v>
      </c>
      <c r="D19" s="1">
        <v>8.31</v>
      </c>
      <c r="E19" s="1">
        <v>4.2130000000000001</v>
      </c>
      <c r="F19" s="1">
        <v>8.5619999999999994</v>
      </c>
    </row>
    <row r="20" spans="1:6" x14ac:dyDescent="0.25">
      <c r="A20" s="1">
        <v>20.869</v>
      </c>
      <c r="B20" s="1">
        <v>14.843</v>
      </c>
      <c r="C20" s="1">
        <v>14.153</v>
      </c>
      <c r="D20" s="1">
        <v>15.305</v>
      </c>
      <c r="E20" s="1">
        <v>4.4269999999999996</v>
      </c>
      <c r="F20" s="1">
        <v>11.13</v>
      </c>
    </row>
    <row r="21" spans="1:6" x14ac:dyDescent="0.25">
      <c r="A21" s="1">
        <v>15.577</v>
      </c>
      <c r="B21" s="1">
        <v>10.208</v>
      </c>
      <c r="C21" s="1">
        <v>10.444000000000001</v>
      </c>
      <c r="D21" s="1">
        <v>12.090999999999999</v>
      </c>
      <c r="E21" s="1">
        <v>10.173999999999999</v>
      </c>
      <c r="F21" s="1">
        <v>8.4860000000000007</v>
      </c>
    </row>
    <row r="22" spans="1:6" x14ac:dyDescent="0.25">
      <c r="A22" s="1">
        <v>17.878</v>
      </c>
      <c r="B22" s="1">
        <v>9.1029999999999998</v>
      </c>
      <c r="C22" s="1">
        <v>15.551</v>
      </c>
      <c r="D22" s="1">
        <v>11.433999999999999</v>
      </c>
      <c r="E22" s="1">
        <v>10.914</v>
      </c>
      <c r="F22" s="1">
        <v>4.4779999999999998</v>
      </c>
    </row>
    <row r="23" spans="1:6" x14ac:dyDescent="0.25">
      <c r="A23" s="1">
        <v>8.5410000000000004</v>
      </c>
      <c r="B23" s="1">
        <v>24.164999999999999</v>
      </c>
      <c r="C23" s="1">
        <v>11.566000000000001</v>
      </c>
      <c r="D23" s="1">
        <v>8.6519999999999992</v>
      </c>
      <c r="E23" s="1">
        <v>5.97</v>
      </c>
      <c r="F23" s="1">
        <v>6.0030000000000001</v>
      </c>
    </row>
    <row r="24" spans="1:6" x14ac:dyDescent="0.25">
      <c r="A24" s="1">
        <v>15.706</v>
      </c>
      <c r="B24" s="1">
        <v>30.628</v>
      </c>
      <c r="C24" s="1">
        <v>12.673999999999999</v>
      </c>
      <c r="D24" s="1">
        <v>15.946999999999999</v>
      </c>
      <c r="E24" s="1">
        <v>12.945</v>
      </c>
      <c r="F24" s="1">
        <v>5.4349999999999996</v>
      </c>
    </row>
    <row r="25" spans="1:6" x14ac:dyDescent="0.25">
      <c r="A25" s="1">
        <v>10.423999999999999</v>
      </c>
      <c r="B25" s="1">
        <v>17.3</v>
      </c>
      <c r="C25" s="1">
        <v>14.303000000000001</v>
      </c>
      <c r="D25" s="1">
        <v>16.164999999999999</v>
      </c>
      <c r="E25" s="1">
        <v>7.5430000000000001</v>
      </c>
      <c r="F25" s="1">
        <v>11.74</v>
      </c>
    </row>
    <row r="26" spans="1:6" x14ac:dyDescent="0.25">
      <c r="A26" s="1">
        <v>13.21</v>
      </c>
      <c r="B26" s="1">
        <v>22.928999999999998</v>
      </c>
      <c r="C26" s="1">
        <v>12.411</v>
      </c>
      <c r="D26" s="1">
        <v>18.010000000000002</v>
      </c>
      <c r="E26" s="1">
        <v>5.1980000000000004</v>
      </c>
      <c r="F26" s="1">
        <v>6.5720000000000001</v>
      </c>
    </row>
    <row r="27" spans="1:6" x14ac:dyDescent="0.25">
      <c r="A27" s="1">
        <v>11.989000000000001</v>
      </c>
      <c r="B27" s="1">
        <v>14.521000000000001</v>
      </c>
      <c r="C27" s="1">
        <v>8.5340000000000007</v>
      </c>
      <c r="D27" s="1">
        <v>10.313000000000001</v>
      </c>
      <c r="E27" s="1">
        <v>6.8109999999999999</v>
      </c>
      <c r="F27" s="1">
        <v>17.024000000000001</v>
      </c>
    </row>
    <row r="28" spans="1:6" x14ac:dyDescent="0.25">
      <c r="A28" s="1">
        <v>13.709</v>
      </c>
      <c r="B28" s="1">
        <v>50.698999999999998</v>
      </c>
      <c r="C28" s="1">
        <v>10.497</v>
      </c>
      <c r="D28" s="1">
        <v>14.917</v>
      </c>
      <c r="E28" s="1">
        <v>8.7439999999999998</v>
      </c>
      <c r="F28" s="1">
        <v>8.1189999999999998</v>
      </c>
    </row>
    <row r="29" spans="1:6" x14ac:dyDescent="0.25">
      <c r="A29" s="1">
        <v>10.092000000000001</v>
      </c>
      <c r="B29" s="1">
        <v>14.522</v>
      </c>
      <c r="C29" s="1">
        <v>11.901</v>
      </c>
      <c r="D29" s="1">
        <v>10.331</v>
      </c>
      <c r="E29" s="1">
        <v>4.7039999999999997</v>
      </c>
      <c r="F29" s="1">
        <v>8.5020000000000007</v>
      </c>
    </row>
    <row r="30" spans="1:6" x14ac:dyDescent="0.25">
      <c r="A30" s="1">
        <v>17.736999999999998</v>
      </c>
      <c r="B30" s="1">
        <v>23.24</v>
      </c>
      <c r="C30" s="1">
        <v>11.025</v>
      </c>
      <c r="D30" s="1">
        <v>18.417999999999999</v>
      </c>
      <c r="E30" s="1">
        <v>8.3320000000000007</v>
      </c>
      <c r="F30" s="1">
        <v>13.678000000000001</v>
      </c>
    </row>
    <row r="31" spans="1:6" x14ac:dyDescent="0.25">
      <c r="A31" s="1">
        <v>16.47</v>
      </c>
      <c r="B31" s="1">
        <v>20.152000000000001</v>
      </c>
      <c r="C31" s="1">
        <v>13.457000000000001</v>
      </c>
      <c r="D31" s="1">
        <v>13.866</v>
      </c>
      <c r="E31" s="1">
        <v>7.8109999999999999</v>
      </c>
      <c r="F31" s="1">
        <v>15.930999999999999</v>
      </c>
    </row>
    <row r="32" spans="1:6" x14ac:dyDescent="0.25">
      <c r="A32" s="1">
        <v>19.202999999999999</v>
      </c>
      <c r="B32" s="1">
        <v>18.013000000000002</v>
      </c>
      <c r="C32" s="1">
        <v>28.79</v>
      </c>
      <c r="D32" s="1">
        <v>15.117000000000001</v>
      </c>
      <c r="E32" s="1">
        <v>10.321</v>
      </c>
      <c r="F32" s="1">
        <v>19.965</v>
      </c>
    </row>
    <row r="33" spans="1:6" x14ac:dyDescent="0.25">
      <c r="A33" s="1">
        <v>14.685</v>
      </c>
      <c r="B33" s="1">
        <v>13.108000000000001</v>
      </c>
      <c r="C33" s="1">
        <v>37.988</v>
      </c>
      <c r="D33" s="1">
        <v>15.923</v>
      </c>
      <c r="E33" s="1">
        <v>13.638</v>
      </c>
      <c r="F33" s="1">
        <v>15.381</v>
      </c>
    </row>
    <row r="34" spans="1:6" x14ac:dyDescent="0.25">
      <c r="A34" s="1">
        <v>16.843</v>
      </c>
      <c r="B34" s="1">
        <v>19.800999999999998</v>
      </c>
      <c r="C34" s="1">
        <v>14.064</v>
      </c>
      <c r="D34" s="1">
        <v>22.294</v>
      </c>
      <c r="E34" s="1">
        <v>6.0019999999999998</v>
      </c>
      <c r="F34" s="1">
        <v>4.5869999999999997</v>
      </c>
    </row>
    <row r="35" spans="1:6" x14ac:dyDescent="0.25">
      <c r="A35" s="1">
        <v>13.675000000000001</v>
      </c>
      <c r="B35" s="1">
        <v>14.458</v>
      </c>
      <c r="C35" s="1">
        <v>9.8740000000000006</v>
      </c>
      <c r="D35" s="1">
        <v>15.369</v>
      </c>
      <c r="E35" s="1">
        <v>6.4749999999999996</v>
      </c>
      <c r="F35" s="1">
        <v>13.526999999999999</v>
      </c>
    </row>
    <row r="36" spans="1:6" x14ac:dyDescent="0.25">
      <c r="A36" s="1">
        <v>15.635</v>
      </c>
      <c r="B36" s="1">
        <v>12.112</v>
      </c>
      <c r="C36" s="1">
        <v>16.149999999999999</v>
      </c>
      <c r="D36" s="1">
        <v>13.888999999999999</v>
      </c>
      <c r="E36" s="1">
        <v>7.0270000000000001</v>
      </c>
      <c r="F36" s="1">
        <v>8.5570000000000004</v>
      </c>
    </row>
    <row r="37" spans="1:6" x14ac:dyDescent="0.25">
      <c r="A37" s="1">
        <v>23.419</v>
      </c>
      <c r="B37" s="1">
        <v>17.036999999999999</v>
      </c>
      <c r="C37" s="1">
        <v>16.445</v>
      </c>
      <c r="D37" s="1">
        <v>18.445</v>
      </c>
      <c r="E37" s="1">
        <v>6.37</v>
      </c>
      <c r="F37" s="1">
        <v>5.2610000000000001</v>
      </c>
    </row>
    <row r="38" spans="1:6" x14ac:dyDescent="0.25">
      <c r="A38" s="1">
        <v>18.466999999999999</v>
      </c>
      <c r="B38" s="1">
        <v>17.268999999999998</v>
      </c>
      <c r="C38" s="1">
        <v>10.61</v>
      </c>
      <c r="D38" s="1">
        <v>27.951000000000001</v>
      </c>
      <c r="E38" s="1">
        <v>6.3449999999999998</v>
      </c>
      <c r="F38" s="1">
        <v>11.029</v>
      </c>
    </row>
    <row r="39" spans="1:6" x14ac:dyDescent="0.25">
      <c r="A39" s="1">
        <v>19.908999999999999</v>
      </c>
      <c r="B39" s="1">
        <v>13.05</v>
      </c>
      <c r="C39" s="1">
        <v>40.142000000000003</v>
      </c>
      <c r="D39" s="1">
        <v>10.333</v>
      </c>
      <c r="E39" s="1">
        <v>3.9830000000000001</v>
      </c>
      <c r="F39" s="1">
        <v>21.876000000000001</v>
      </c>
    </row>
    <row r="40" spans="1:6" x14ac:dyDescent="0.25">
      <c r="A40" s="1">
        <v>22.387</v>
      </c>
      <c r="B40" s="1">
        <v>15.829000000000001</v>
      </c>
      <c r="C40" s="1">
        <v>12.367000000000001</v>
      </c>
      <c r="D40" s="1">
        <v>17.588999999999999</v>
      </c>
      <c r="E40" s="1">
        <v>1.486</v>
      </c>
      <c r="F40" s="1">
        <v>11.509</v>
      </c>
    </row>
    <row r="41" spans="1:6" x14ac:dyDescent="0.25">
      <c r="A41" s="1"/>
      <c r="B41" s="1"/>
      <c r="C41" s="1"/>
      <c r="D41" s="1"/>
      <c r="E41" s="1"/>
      <c r="F41" s="1"/>
    </row>
    <row r="42" spans="1:6" x14ac:dyDescent="0.25">
      <c r="A42" s="1">
        <v>11.59</v>
      </c>
      <c r="B42" s="1">
        <v>22.64</v>
      </c>
      <c r="C42" s="1">
        <v>12.08</v>
      </c>
      <c r="D42" s="1">
        <v>12.84</v>
      </c>
      <c r="E42" s="1">
        <v>8.82</v>
      </c>
      <c r="F42" s="1">
        <v>12.94</v>
      </c>
    </row>
    <row r="43" spans="1:6" x14ac:dyDescent="0.25">
      <c r="A43" s="1">
        <v>28.06</v>
      </c>
      <c r="B43" s="1">
        <v>19.989999999999998</v>
      </c>
      <c r="C43" s="1">
        <v>9.94</v>
      </c>
      <c r="D43" s="1">
        <v>14.57</v>
      </c>
      <c r="E43" s="1">
        <v>8.44</v>
      </c>
      <c r="F43" s="1">
        <v>18.32</v>
      </c>
    </row>
    <row r="44" spans="1:6" x14ac:dyDescent="0.25">
      <c r="A44" s="1">
        <v>20.38</v>
      </c>
      <c r="B44" s="1">
        <v>18.05</v>
      </c>
      <c r="C44" s="1">
        <v>7.81</v>
      </c>
      <c r="D44" s="1">
        <v>18.7</v>
      </c>
      <c r="E44" s="1">
        <v>11.4</v>
      </c>
      <c r="F44" s="1">
        <v>21.34</v>
      </c>
    </row>
    <row r="45" spans="1:6" x14ac:dyDescent="0.25">
      <c r="A45" s="1">
        <v>21.03</v>
      </c>
      <c r="B45" s="1">
        <v>19.510000000000002</v>
      </c>
      <c r="C45" s="1">
        <v>14.57</v>
      </c>
      <c r="D45" s="1">
        <v>26.96</v>
      </c>
      <c r="E45" s="1">
        <v>10.15</v>
      </c>
      <c r="F45" s="1">
        <v>11.25</v>
      </c>
    </row>
    <row r="46" spans="1:6" x14ac:dyDescent="0.25">
      <c r="A46" s="1">
        <v>12.52</v>
      </c>
      <c r="B46" s="1">
        <v>15.61</v>
      </c>
      <c r="C46" s="1">
        <v>8.01</v>
      </c>
      <c r="D46" s="1">
        <v>23.44</v>
      </c>
      <c r="E46" s="1">
        <v>6.64</v>
      </c>
      <c r="F46" s="1">
        <v>34.29</v>
      </c>
    </row>
    <row r="47" spans="1:6" x14ac:dyDescent="0.25">
      <c r="A47" s="1">
        <v>12.15</v>
      </c>
      <c r="B47" s="1">
        <v>21.75</v>
      </c>
      <c r="C47" s="1">
        <v>12.85</v>
      </c>
      <c r="D47" s="1">
        <v>20.72</v>
      </c>
      <c r="E47" s="1">
        <v>10.67</v>
      </c>
      <c r="F47" s="1">
        <v>24.54</v>
      </c>
    </row>
    <row r="48" spans="1:6" x14ac:dyDescent="0.25">
      <c r="A48" s="1">
        <v>27.33</v>
      </c>
      <c r="B48" s="1">
        <v>20.329999999999998</v>
      </c>
      <c r="C48" s="1">
        <v>16.920000000000002</v>
      </c>
      <c r="D48" s="1">
        <v>16.22</v>
      </c>
      <c r="E48" s="1">
        <v>6.42</v>
      </c>
      <c r="F48" s="1">
        <v>16.46</v>
      </c>
    </row>
    <row r="49" spans="1:6" x14ac:dyDescent="0.25">
      <c r="A49" s="1">
        <v>18.059999999999999</v>
      </c>
      <c r="B49" s="1">
        <v>22.83</v>
      </c>
      <c r="C49" s="1">
        <v>10.74</v>
      </c>
      <c r="D49" s="1">
        <v>21.86</v>
      </c>
      <c r="E49" s="1">
        <v>10.44</v>
      </c>
      <c r="F49" s="1">
        <v>18.34</v>
      </c>
    </row>
    <row r="50" spans="1:6" x14ac:dyDescent="0.25">
      <c r="A50" s="1">
        <v>32.159999999999997</v>
      </c>
      <c r="B50" s="1">
        <v>21.64</v>
      </c>
      <c r="C50" s="1">
        <v>15.02</v>
      </c>
      <c r="D50" s="1">
        <v>32.909999999999997</v>
      </c>
      <c r="E50" s="1">
        <v>10.01</v>
      </c>
      <c r="F50" s="1">
        <v>15.91</v>
      </c>
    </row>
    <row r="51" spans="1:6" x14ac:dyDescent="0.25">
      <c r="A51" s="1">
        <v>22.91</v>
      </c>
      <c r="B51" s="1">
        <v>18</v>
      </c>
      <c r="C51" s="1">
        <v>24.98</v>
      </c>
      <c r="D51" s="1">
        <v>15.38</v>
      </c>
      <c r="E51" s="1">
        <v>9.39</v>
      </c>
      <c r="F51" s="1">
        <v>32.770000000000003</v>
      </c>
    </row>
    <row r="52" spans="1:6" x14ac:dyDescent="0.25">
      <c r="A52" s="1">
        <v>36.46</v>
      </c>
      <c r="B52" s="1">
        <v>18.43</v>
      </c>
      <c r="C52" s="1">
        <v>15.07</v>
      </c>
      <c r="D52" s="1">
        <v>13.97</v>
      </c>
      <c r="E52" s="1">
        <v>3.06</v>
      </c>
      <c r="F52" s="1">
        <v>22.58</v>
      </c>
    </row>
    <row r="53" spans="1:6" x14ac:dyDescent="0.25">
      <c r="A53" s="1">
        <v>17.45</v>
      </c>
      <c r="B53" s="1">
        <v>30.71</v>
      </c>
      <c r="C53" s="1">
        <v>10.53</v>
      </c>
      <c r="D53" s="1">
        <v>18.38</v>
      </c>
      <c r="E53" s="1">
        <v>1.65</v>
      </c>
      <c r="F53" s="1">
        <v>19.43</v>
      </c>
    </row>
    <row r="54" spans="1:6" x14ac:dyDescent="0.25">
      <c r="A54" s="1">
        <v>20.75</v>
      </c>
      <c r="B54" s="1">
        <v>18.55</v>
      </c>
      <c r="C54" s="1">
        <v>19.22</v>
      </c>
      <c r="D54" s="1">
        <v>24.15</v>
      </c>
      <c r="E54" s="1">
        <v>5.79</v>
      </c>
      <c r="F54" s="1">
        <v>26.33</v>
      </c>
    </row>
    <row r="55" spans="1:6" x14ac:dyDescent="0.25">
      <c r="A55" s="1">
        <v>16.39</v>
      </c>
      <c r="B55" s="1">
        <v>18.04</v>
      </c>
      <c r="C55" s="1">
        <v>24.4</v>
      </c>
      <c r="D55" s="1">
        <v>9.23</v>
      </c>
      <c r="E55" s="1">
        <v>1.54</v>
      </c>
      <c r="F55" s="1">
        <v>14.26</v>
      </c>
    </row>
    <row r="56" spans="1:6" x14ac:dyDescent="0.25">
      <c r="A56" s="1">
        <v>24.32</v>
      </c>
      <c r="B56" s="1">
        <v>15.38</v>
      </c>
      <c r="C56" s="1">
        <v>21.73</v>
      </c>
      <c r="D56" s="1">
        <v>27.86</v>
      </c>
      <c r="E56" s="1">
        <v>3.49</v>
      </c>
      <c r="F56" s="1">
        <v>12.61</v>
      </c>
    </row>
    <row r="57" spans="1:6" x14ac:dyDescent="0.25">
      <c r="A57" s="1">
        <v>16.72</v>
      </c>
      <c r="B57" s="1">
        <v>26.32</v>
      </c>
      <c r="C57" s="1">
        <v>10.43</v>
      </c>
      <c r="D57" s="1">
        <v>27.33</v>
      </c>
      <c r="E57" s="1">
        <v>18.059999999999999</v>
      </c>
      <c r="F57" s="1">
        <v>19.86</v>
      </c>
    </row>
    <row r="58" spans="1:6" x14ac:dyDescent="0.25">
      <c r="A58" s="1">
        <v>15.78</v>
      </c>
      <c r="B58" s="1">
        <v>17.21</v>
      </c>
      <c r="C58" s="1">
        <v>12.81</v>
      </c>
      <c r="D58" s="1">
        <v>18.14</v>
      </c>
      <c r="E58" s="1">
        <v>10.56</v>
      </c>
      <c r="F58" s="1">
        <v>29.07</v>
      </c>
    </row>
    <row r="59" spans="1:6" x14ac:dyDescent="0.25">
      <c r="A59" s="1">
        <v>29.56</v>
      </c>
      <c r="B59" s="1">
        <v>17.36</v>
      </c>
      <c r="C59" s="1">
        <v>11.49</v>
      </c>
      <c r="D59" s="1">
        <v>17.37</v>
      </c>
      <c r="E59" s="1">
        <v>7.99</v>
      </c>
      <c r="F59" s="1">
        <v>24.73</v>
      </c>
    </row>
    <row r="60" spans="1:6" x14ac:dyDescent="0.25">
      <c r="A60" s="1">
        <v>21.62</v>
      </c>
      <c r="B60" s="1">
        <v>17.75</v>
      </c>
      <c r="C60" s="1">
        <v>13.1</v>
      </c>
      <c r="D60" s="1">
        <v>26.75</v>
      </c>
      <c r="E60" s="1">
        <v>7.16</v>
      </c>
      <c r="F60" s="1">
        <v>18.149999999999999</v>
      </c>
    </row>
    <row r="61" spans="1:6" x14ac:dyDescent="0.25">
      <c r="A61" s="1">
        <v>10.06</v>
      </c>
      <c r="B61" s="1">
        <v>22.97</v>
      </c>
      <c r="C61" s="1">
        <v>17.39</v>
      </c>
      <c r="D61" s="1">
        <v>12.1</v>
      </c>
      <c r="E61" s="1">
        <v>12.09</v>
      </c>
      <c r="F61" s="1">
        <v>14.36</v>
      </c>
    </row>
    <row r="62" spans="1:6" x14ac:dyDescent="0.25">
      <c r="A62" s="1">
        <v>23.46</v>
      </c>
      <c r="B62" s="1">
        <v>18.48</v>
      </c>
      <c r="C62" s="1">
        <v>24.86</v>
      </c>
      <c r="D62" s="1">
        <v>18.8</v>
      </c>
      <c r="E62" s="1">
        <v>11.74</v>
      </c>
      <c r="F62" s="1">
        <v>15.77</v>
      </c>
    </row>
    <row r="63" spans="1:6" x14ac:dyDescent="0.25">
      <c r="A63" s="1">
        <v>21.96</v>
      </c>
      <c r="B63" s="1">
        <v>17.649999999999999</v>
      </c>
      <c r="C63" s="1">
        <v>18.71</v>
      </c>
      <c r="D63" s="1">
        <v>16.239999999999998</v>
      </c>
      <c r="E63" s="1">
        <v>9.1</v>
      </c>
      <c r="F63" s="1">
        <v>21.05</v>
      </c>
    </row>
    <row r="64" spans="1:6" x14ac:dyDescent="0.25">
      <c r="A64" s="1">
        <v>17.760000000000002</v>
      </c>
      <c r="B64" s="1">
        <v>16.79</v>
      </c>
      <c r="C64" s="1">
        <v>18.05</v>
      </c>
      <c r="D64" s="1">
        <v>22.43</v>
      </c>
      <c r="E64" s="1">
        <v>9.86</v>
      </c>
      <c r="F64" s="1">
        <v>11.31</v>
      </c>
    </row>
    <row r="65" spans="1:6" x14ac:dyDescent="0.25">
      <c r="A65" s="1">
        <v>10.199999999999999</v>
      </c>
      <c r="B65" s="1">
        <v>21.2</v>
      </c>
      <c r="C65" s="1">
        <v>20.76</v>
      </c>
      <c r="D65" s="1">
        <v>11.03</v>
      </c>
      <c r="E65" s="1">
        <v>14.04</v>
      </c>
      <c r="F65" s="1">
        <v>37.32</v>
      </c>
    </row>
    <row r="66" spans="1:6" x14ac:dyDescent="0.25">
      <c r="A66" s="1">
        <v>7.23</v>
      </c>
      <c r="B66" s="1">
        <v>18.850000000000001</v>
      </c>
      <c r="C66" s="1">
        <v>15.17</v>
      </c>
      <c r="D66" s="1">
        <v>13.74</v>
      </c>
      <c r="E66" s="1">
        <v>14.28</v>
      </c>
      <c r="F66" s="1">
        <v>8.09</v>
      </c>
    </row>
    <row r="67" spans="1:6" x14ac:dyDescent="0.25">
      <c r="A67" s="1">
        <v>18.989999999999998</v>
      </c>
      <c r="B67" s="1">
        <v>14.01</v>
      </c>
      <c r="C67" s="1">
        <v>16.75</v>
      </c>
      <c r="D67" s="1">
        <v>24.56</v>
      </c>
      <c r="E67" s="1">
        <v>10.43</v>
      </c>
      <c r="F67" s="1">
        <v>21.5</v>
      </c>
    </row>
    <row r="68" spans="1:6" x14ac:dyDescent="0.25">
      <c r="A68" s="1">
        <v>8.07</v>
      </c>
      <c r="B68" s="1">
        <v>20.27</v>
      </c>
      <c r="C68" s="1">
        <v>21.84</v>
      </c>
      <c r="D68" s="1">
        <v>26.04</v>
      </c>
      <c r="E68" s="1">
        <v>13.37</v>
      </c>
      <c r="F68" s="1">
        <v>16.61</v>
      </c>
    </row>
    <row r="69" spans="1:6" x14ac:dyDescent="0.25">
      <c r="A69" s="1">
        <v>9.99</v>
      </c>
      <c r="B69" s="1">
        <v>13.5</v>
      </c>
      <c r="C69" s="1">
        <v>22</v>
      </c>
      <c r="D69" s="1">
        <v>20.22</v>
      </c>
      <c r="E69" s="1">
        <v>11.98</v>
      </c>
      <c r="F69" s="1">
        <v>16.95</v>
      </c>
    </row>
    <row r="70" spans="1:6" x14ac:dyDescent="0.25">
      <c r="A70" s="1">
        <v>9.7100000000000009</v>
      </c>
      <c r="B70" s="1">
        <v>19.59</v>
      </c>
      <c r="C70" s="1">
        <v>16.04</v>
      </c>
      <c r="D70" s="1">
        <v>26.46</v>
      </c>
      <c r="E70" s="1">
        <v>11.48</v>
      </c>
      <c r="F70" s="1">
        <v>12.99</v>
      </c>
    </row>
    <row r="71" spans="1:6" x14ac:dyDescent="0.25">
      <c r="A71" s="1">
        <v>18.39</v>
      </c>
      <c r="B71" s="1">
        <v>14.6</v>
      </c>
      <c r="C71" s="1">
        <v>10.64</v>
      </c>
      <c r="D71" s="1">
        <v>13.48</v>
      </c>
      <c r="E71" s="1">
        <v>8.58</v>
      </c>
      <c r="F71" s="1">
        <v>5.73</v>
      </c>
    </row>
    <row r="72" spans="1:6" x14ac:dyDescent="0.25">
      <c r="A72" s="1">
        <v>12.01</v>
      </c>
      <c r="B72" s="1">
        <v>22.92</v>
      </c>
      <c r="C72" s="1">
        <v>14.21</v>
      </c>
      <c r="D72" s="1">
        <v>24.22</v>
      </c>
      <c r="E72" s="1">
        <v>7.24</v>
      </c>
      <c r="F72" s="1">
        <v>17.420000000000002</v>
      </c>
    </row>
    <row r="73" spans="1:6" x14ac:dyDescent="0.25">
      <c r="A73" s="1">
        <v>11.85</v>
      </c>
      <c r="B73" s="1">
        <v>23.8</v>
      </c>
      <c r="C73" s="1">
        <v>10.84</v>
      </c>
      <c r="D73" s="1">
        <v>21.47</v>
      </c>
      <c r="E73" s="1">
        <v>10.34</v>
      </c>
      <c r="F73" s="1">
        <v>18.440000000000001</v>
      </c>
    </row>
    <row r="74" spans="1:6" x14ac:dyDescent="0.25">
      <c r="A74" s="1">
        <v>12.12</v>
      </c>
      <c r="B74" s="1">
        <v>26.46</v>
      </c>
      <c r="C74" s="1">
        <v>14.44</v>
      </c>
      <c r="D74" s="1">
        <v>27.26</v>
      </c>
      <c r="E74" s="1">
        <v>7.84</v>
      </c>
      <c r="F74" s="1">
        <v>18.940000000000001</v>
      </c>
    </row>
    <row r="75" spans="1:6" x14ac:dyDescent="0.25">
      <c r="A75" s="1">
        <v>29.74</v>
      </c>
      <c r="B75" s="1">
        <v>15.8</v>
      </c>
      <c r="C75" s="1">
        <v>9.67</v>
      </c>
      <c r="D75" s="1">
        <v>16.39</v>
      </c>
      <c r="E75" s="1">
        <v>8.01</v>
      </c>
      <c r="F75" s="1">
        <v>28.61</v>
      </c>
    </row>
    <row r="76" spans="1:6" x14ac:dyDescent="0.25">
      <c r="A76" s="1">
        <v>35.270000000000003</v>
      </c>
      <c r="B76" s="1">
        <v>19.32</v>
      </c>
      <c r="C76" s="1">
        <v>18.489999999999998</v>
      </c>
      <c r="D76" s="1">
        <v>12.1</v>
      </c>
      <c r="E76" s="1">
        <v>12.51</v>
      </c>
      <c r="F76" s="1">
        <v>8.76</v>
      </c>
    </row>
    <row r="77" spans="1:6" x14ac:dyDescent="0.25">
      <c r="A77" s="1">
        <v>12.77</v>
      </c>
      <c r="B77" s="1">
        <v>27.99</v>
      </c>
      <c r="C77" s="1">
        <v>17.37</v>
      </c>
      <c r="D77" s="1">
        <v>7.13</v>
      </c>
      <c r="E77" s="1">
        <v>5.46</v>
      </c>
      <c r="F77" s="1">
        <v>19.86</v>
      </c>
    </row>
    <row r="78" spans="1:6" x14ac:dyDescent="0.25">
      <c r="A78" s="1">
        <v>15.33</v>
      </c>
      <c r="B78" s="1">
        <v>23.32</v>
      </c>
      <c r="C78" s="1">
        <v>28.03</v>
      </c>
      <c r="D78" s="1">
        <v>9.09</v>
      </c>
      <c r="E78" s="1">
        <v>5.88</v>
      </c>
      <c r="F78" s="1">
        <v>13.03</v>
      </c>
    </row>
    <row r="79" spans="1:6" x14ac:dyDescent="0.25">
      <c r="A79" s="1">
        <v>19.82</v>
      </c>
      <c r="B79" s="1">
        <v>15.81</v>
      </c>
      <c r="C79" s="1">
        <v>33.520000000000003</v>
      </c>
      <c r="D79" s="1">
        <v>11.2</v>
      </c>
      <c r="E79" s="1">
        <v>12.06</v>
      </c>
      <c r="F79" s="1">
        <v>20.38</v>
      </c>
    </row>
    <row r="80" spans="1:6" x14ac:dyDescent="0.25">
      <c r="A80" s="1">
        <v>17.559999999999999</v>
      </c>
      <c r="B80" s="1">
        <v>22.56</v>
      </c>
      <c r="C80" s="1">
        <v>13.67</v>
      </c>
      <c r="D80" s="1">
        <v>9.75</v>
      </c>
      <c r="E80" s="1">
        <v>10.5</v>
      </c>
      <c r="F80" s="1">
        <v>8.44</v>
      </c>
    </row>
    <row r="81" spans="1:6" x14ac:dyDescent="0.25">
      <c r="A81" s="1">
        <v>13.22</v>
      </c>
      <c r="B81" s="1">
        <v>20.34</v>
      </c>
      <c r="C81" s="1">
        <v>19.91</v>
      </c>
      <c r="D81" s="1">
        <v>16.649999999999999</v>
      </c>
      <c r="E81" s="1">
        <v>0.78</v>
      </c>
      <c r="F81" s="1">
        <v>22.17</v>
      </c>
    </row>
    <row r="82" spans="1:6" x14ac:dyDescent="0.25">
      <c r="A82" s="1">
        <v>15.43</v>
      </c>
      <c r="B82" s="1">
        <v>25.44</v>
      </c>
      <c r="C82" s="1">
        <v>13.84</v>
      </c>
      <c r="D82" s="1">
        <v>20.79</v>
      </c>
      <c r="E82" s="1">
        <v>11.27</v>
      </c>
      <c r="F82" s="1">
        <v>25.21</v>
      </c>
    </row>
    <row r="83" spans="1:6" x14ac:dyDescent="0.25">
      <c r="A83" s="1">
        <v>17.059999999999999</v>
      </c>
      <c r="B83" s="1">
        <v>17.43</v>
      </c>
      <c r="C83" s="1">
        <v>18.43</v>
      </c>
      <c r="D83" s="1">
        <v>21.09</v>
      </c>
      <c r="E83" s="1">
        <v>13.83</v>
      </c>
      <c r="F83" s="1">
        <v>19.02</v>
      </c>
    </row>
    <row r="84" spans="1:6" x14ac:dyDescent="0.25">
      <c r="A84" s="1">
        <v>14.74</v>
      </c>
      <c r="B84" s="1">
        <v>22.22</v>
      </c>
      <c r="C84" s="1">
        <v>29.84</v>
      </c>
      <c r="D84" s="1">
        <v>17.16</v>
      </c>
      <c r="E84" s="1">
        <v>3.73</v>
      </c>
      <c r="F84" s="1">
        <v>29.07</v>
      </c>
    </row>
    <row r="85" spans="1:6" x14ac:dyDescent="0.25">
      <c r="A85" s="1">
        <v>13.53</v>
      </c>
      <c r="B85" s="1">
        <v>14.27</v>
      </c>
      <c r="C85" s="1">
        <v>13.55</v>
      </c>
      <c r="D85" s="1">
        <v>23.96</v>
      </c>
      <c r="E85" s="1">
        <v>4.79</v>
      </c>
      <c r="F85" s="1">
        <v>18</v>
      </c>
    </row>
    <row r="86" spans="1:6" x14ac:dyDescent="0.25">
      <c r="A86" s="1">
        <v>15.09</v>
      </c>
      <c r="B86" s="1">
        <v>15.4</v>
      </c>
      <c r="C86" s="1">
        <v>19.45</v>
      </c>
      <c r="D86" s="1">
        <v>17.61</v>
      </c>
      <c r="E86" s="1">
        <v>4.03</v>
      </c>
      <c r="F86" s="1">
        <v>10.54</v>
      </c>
    </row>
    <row r="87" spans="1:6" x14ac:dyDescent="0.25">
      <c r="A87" s="1">
        <v>21.04</v>
      </c>
      <c r="B87" s="1">
        <v>17.920000000000002</v>
      </c>
      <c r="C87" s="1">
        <v>14.04</v>
      </c>
      <c r="D87" s="1">
        <v>18.43</v>
      </c>
      <c r="E87" s="1">
        <v>4.92</v>
      </c>
      <c r="F87" s="1">
        <v>24.57</v>
      </c>
    </row>
    <row r="88" spans="1:6" x14ac:dyDescent="0.25">
      <c r="A88" s="1">
        <v>27.92</v>
      </c>
      <c r="B88" s="1">
        <v>14.54</v>
      </c>
      <c r="C88" s="1">
        <v>23.2</v>
      </c>
      <c r="D88" s="1">
        <v>16.350000000000001</v>
      </c>
      <c r="E88" s="1">
        <v>3.28</v>
      </c>
      <c r="F88" s="1">
        <v>19.41</v>
      </c>
    </row>
    <row r="89" spans="1:6" x14ac:dyDescent="0.25">
      <c r="A89" s="1">
        <v>15.48</v>
      </c>
      <c r="B89" s="1">
        <v>14.87</v>
      </c>
      <c r="C89" s="1">
        <v>15.68</v>
      </c>
      <c r="D89" s="1">
        <v>36.299999999999997</v>
      </c>
      <c r="E89" s="1">
        <v>5.37</v>
      </c>
      <c r="F89" s="1">
        <v>27.41</v>
      </c>
    </row>
    <row r="90" spans="1:6" x14ac:dyDescent="0.25">
      <c r="A90" s="1">
        <v>24.3</v>
      </c>
      <c r="B90" s="1">
        <v>19.649999999999999</v>
      </c>
      <c r="C90" s="1">
        <v>13.58</v>
      </c>
      <c r="D90" s="1">
        <v>25.35</v>
      </c>
      <c r="E90" s="1">
        <v>11.16</v>
      </c>
      <c r="F90" s="1">
        <v>19.09</v>
      </c>
    </row>
    <row r="91" spans="1:6" x14ac:dyDescent="0.25">
      <c r="A91" s="1">
        <v>26.02</v>
      </c>
      <c r="B91" s="1">
        <v>15.38</v>
      </c>
      <c r="C91" s="1">
        <v>17.43</v>
      </c>
      <c r="D91" s="1">
        <v>10.89</v>
      </c>
      <c r="E91" s="1">
        <v>8.57</v>
      </c>
      <c r="F91" s="1">
        <v>13.13</v>
      </c>
    </row>
    <row r="92" spans="1:6" x14ac:dyDescent="0.25">
      <c r="A92" s="1">
        <v>30.96</v>
      </c>
      <c r="B92" s="1">
        <v>16.34</v>
      </c>
      <c r="C92" s="1">
        <v>13.24</v>
      </c>
      <c r="D92" s="1">
        <v>16.829999999999998</v>
      </c>
      <c r="E92" s="1">
        <v>1.9</v>
      </c>
      <c r="F92" s="1">
        <v>22.25</v>
      </c>
    </row>
    <row r="93" spans="1:6" x14ac:dyDescent="0.25">
      <c r="A93" s="1">
        <v>16.14</v>
      </c>
      <c r="B93" s="1">
        <v>15.44</v>
      </c>
      <c r="C93" s="1">
        <v>14.17</v>
      </c>
      <c r="D93" s="1">
        <v>9.07</v>
      </c>
      <c r="E93" s="1">
        <v>7.32</v>
      </c>
      <c r="F93" s="1">
        <v>27.19</v>
      </c>
    </row>
    <row r="94" spans="1:6" x14ac:dyDescent="0.25">
      <c r="A94" s="1">
        <v>23.66</v>
      </c>
      <c r="B94" s="1">
        <v>15.55</v>
      </c>
      <c r="C94" s="1">
        <v>25.19</v>
      </c>
      <c r="D94" s="1">
        <v>2.39</v>
      </c>
      <c r="E94" s="1">
        <v>5.88</v>
      </c>
      <c r="F94" s="1">
        <v>25.56</v>
      </c>
    </row>
    <row r="95" spans="1:6" x14ac:dyDescent="0.25">
      <c r="A95" s="1">
        <v>30.38</v>
      </c>
      <c r="B95" s="1">
        <v>18.03</v>
      </c>
      <c r="C95" s="1">
        <v>16.309999999999999</v>
      </c>
      <c r="D95" s="1">
        <v>13.67</v>
      </c>
      <c r="E95" s="1">
        <v>6.77</v>
      </c>
      <c r="F95" s="1">
        <v>17.100000000000001</v>
      </c>
    </row>
    <row r="96" spans="1:6" x14ac:dyDescent="0.25">
      <c r="A96" s="1">
        <v>24.59</v>
      </c>
      <c r="B96" s="1">
        <v>10.62</v>
      </c>
      <c r="C96" s="1">
        <v>11.4</v>
      </c>
      <c r="D96" s="1">
        <v>27.11</v>
      </c>
      <c r="E96" s="1">
        <v>7.15</v>
      </c>
      <c r="F96" s="1">
        <v>24.1</v>
      </c>
    </row>
    <row r="97" spans="1:6" x14ac:dyDescent="0.25">
      <c r="A97" s="1">
        <v>20.96</v>
      </c>
      <c r="B97" s="1">
        <v>14.38</v>
      </c>
      <c r="C97" s="1">
        <v>10.92</v>
      </c>
      <c r="D97" s="1">
        <v>32.44</v>
      </c>
      <c r="E97" s="1">
        <v>6.25</v>
      </c>
      <c r="F97" s="1">
        <v>29.93</v>
      </c>
    </row>
  </sheetData>
  <mergeCells count="1">
    <mergeCell ref="A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3E1B04-5BBC-4C20-AFFB-AD6C9B479932}">
  <dimension ref="A1:AJ74"/>
  <sheetViews>
    <sheetView topLeftCell="S1" zoomScale="80" zoomScaleNormal="80" workbookViewId="0">
      <selection activeCell="AJ2" sqref="AJ1:AJ1048576"/>
    </sheetView>
  </sheetViews>
  <sheetFormatPr defaultRowHeight="15" x14ac:dyDescent="0.25"/>
  <cols>
    <col min="1" max="1" width="19.140625" customWidth="1"/>
    <col min="11" max="11" width="22.28515625" customWidth="1"/>
    <col min="12" max="13" width="18.140625" customWidth="1"/>
    <col min="14" max="14" width="12.7109375" customWidth="1"/>
    <col min="15" max="16" width="12.85546875" customWidth="1"/>
    <col min="18" max="18" width="14.42578125" customWidth="1"/>
  </cols>
  <sheetData>
    <row r="1" spans="1:36" x14ac:dyDescent="0.25">
      <c r="A1" s="66" t="s">
        <v>77</v>
      </c>
      <c r="B1" s="66"/>
      <c r="C1" s="66"/>
      <c r="D1" s="66"/>
      <c r="E1" s="66"/>
      <c r="F1" s="66"/>
      <c r="G1" s="66"/>
      <c r="H1" s="66"/>
      <c r="I1" s="66"/>
      <c r="J1" s="29"/>
      <c r="K1" s="66" t="s">
        <v>78</v>
      </c>
      <c r="L1" s="66"/>
      <c r="M1" s="66"/>
      <c r="N1" s="66"/>
      <c r="O1" s="66"/>
      <c r="P1" s="66"/>
      <c r="Q1" s="66"/>
      <c r="R1" s="66"/>
      <c r="T1" s="67" t="s">
        <v>79</v>
      </c>
      <c r="U1" s="67"/>
      <c r="V1" s="67"/>
      <c r="W1" s="67"/>
      <c r="X1" s="67"/>
      <c r="Y1" s="67"/>
      <c r="Z1" s="67"/>
      <c r="AA1" s="67"/>
      <c r="AC1" s="66" t="s">
        <v>80</v>
      </c>
      <c r="AD1" s="66"/>
      <c r="AE1" s="66"/>
      <c r="AF1" s="66"/>
      <c r="AG1" s="66"/>
      <c r="AH1" s="66"/>
      <c r="AI1" s="66"/>
      <c r="AJ1" s="66"/>
    </row>
    <row r="2" spans="1:36" ht="64.5" x14ac:dyDescent="0.25">
      <c r="A2" s="5"/>
      <c r="B2" s="5" t="s">
        <v>9</v>
      </c>
      <c r="C2" s="5" t="s">
        <v>10</v>
      </c>
      <c r="D2" s="6" t="s">
        <v>11</v>
      </c>
      <c r="E2" s="6" t="s">
        <v>12</v>
      </c>
      <c r="F2" s="6" t="s">
        <v>13</v>
      </c>
      <c r="G2" s="7" t="s">
        <v>14</v>
      </c>
      <c r="H2" s="7" t="s">
        <v>15</v>
      </c>
      <c r="I2" s="7" t="s">
        <v>16</v>
      </c>
      <c r="K2" s="5"/>
      <c r="L2" s="5" t="s">
        <v>9</v>
      </c>
      <c r="M2" s="5" t="s">
        <v>10</v>
      </c>
      <c r="N2" s="6" t="s">
        <v>11</v>
      </c>
      <c r="O2" s="6" t="s">
        <v>12</v>
      </c>
      <c r="P2" s="6" t="s">
        <v>41</v>
      </c>
      <c r="Q2" s="7" t="s">
        <v>14</v>
      </c>
      <c r="R2" s="7" t="s">
        <v>16</v>
      </c>
      <c r="T2" s="5"/>
      <c r="U2" s="5" t="s">
        <v>9</v>
      </c>
      <c r="V2" s="5" t="s">
        <v>10</v>
      </c>
      <c r="W2" s="22" t="s">
        <v>11</v>
      </c>
      <c r="X2" s="22" t="s">
        <v>12</v>
      </c>
      <c r="Y2" s="22" t="s">
        <v>66</v>
      </c>
      <c r="Z2" s="23" t="s">
        <v>14</v>
      </c>
      <c r="AA2" s="2" t="s">
        <v>16</v>
      </c>
      <c r="AC2" s="5"/>
      <c r="AD2" s="5" t="s">
        <v>9</v>
      </c>
      <c r="AE2" s="5" t="s">
        <v>10</v>
      </c>
      <c r="AF2" s="6" t="s">
        <v>11</v>
      </c>
      <c r="AG2" s="6" t="s">
        <v>12</v>
      </c>
      <c r="AH2" s="6" t="s">
        <v>13</v>
      </c>
      <c r="AI2" s="7" t="s">
        <v>14</v>
      </c>
      <c r="AJ2" s="7" t="s">
        <v>16</v>
      </c>
    </row>
    <row r="3" spans="1:36" x14ac:dyDescent="0.25">
      <c r="A3" t="s">
        <v>17</v>
      </c>
      <c r="B3" s="8" t="s">
        <v>18</v>
      </c>
      <c r="C3" t="s">
        <v>18</v>
      </c>
      <c r="D3">
        <v>34.125999999999998</v>
      </c>
      <c r="E3">
        <v>35.656999999999996</v>
      </c>
      <c r="F3">
        <f>D3-E3</f>
        <v>-1.5309999999999988</v>
      </c>
      <c r="G3">
        <f t="shared" ref="G3:G14" si="0">(E3-D3)*100/D3</f>
        <v>4.4863154193283679</v>
      </c>
      <c r="H3">
        <v>144.96799999999999</v>
      </c>
      <c r="I3">
        <f>G3*(-1)</f>
        <v>-4.4863154193283679</v>
      </c>
      <c r="K3" t="s">
        <v>17</v>
      </c>
      <c r="L3" s="8" t="s">
        <v>18</v>
      </c>
      <c r="M3" s="12" t="s">
        <v>20</v>
      </c>
      <c r="N3">
        <v>70.528999999999996</v>
      </c>
      <c r="O3">
        <v>44.991999999999997</v>
      </c>
      <c r="P3">
        <f>N3-O3</f>
        <v>25.536999999999999</v>
      </c>
      <c r="Q3">
        <f t="shared" ref="Q3:Q26" si="1">(O3-N3)*100/N3</f>
        <v>-36.207801046378087</v>
      </c>
      <c r="R3">
        <f>Q3*(-1)</f>
        <v>36.207801046378087</v>
      </c>
      <c r="T3" t="s">
        <v>67</v>
      </c>
      <c r="U3" s="8" t="s">
        <v>18</v>
      </c>
      <c r="V3" t="s">
        <v>18</v>
      </c>
      <c r="W3">
        <v>61.99</v>
      </c>
      <c r="X3">
        <v>51.08</v>
      </c>
      <c r="Y3" s="25">
        <f>W3-X3</f>
        <v>10.910000000000004</v>
      </c>
      <c r="Z3">
        <f>(X3-W3)*100/W3</f>
        <v>-17.599612840780779</v>
      </c>
      <c r="AA3">
        <f>Z3*(-1)</f>
        <v>17.599612840780779</v>
      </c>
      <c r="AC3" t="s">
        <v>17</v>
      </c>
      <c r="AD3" s="8" t="s">
        <v>18</v>
      </c>
      <c r="AE3" t="s">
        <v>43</v>
      </c>
      <c r="AF3">
        <v>53.445999999999998</v>
      </c>
      <c r="AG3">
        <v>43.216999999999999</v>
      </c>
      <c r="AH3">
        <f>AF3-AG3</f>
        <v>10.228999999999999</v>
      </c>
      <c r="AI3">
        <f t="shared" ref="AI3:AI18" si="2">(AG3-AF3)*100/AF3</f>
        <v>-19.138943980840473</v>
      </c>
      <c r="AJ3">
        <f>AI3*(-1)</f>
        <v>19.138943980840473</v>
      </c>
    </row>
    <row r="4" spans="1:36" x14ac:dyDescent="0.25">
      <c r="A4" t="s">
        <v>19</v>
      </c>
      <c r="B4" s="8" t="s">
        <v>20</v>
      </c>
      <c r="C4" t="s">
        <v>21</v>
      </c>
      <c r="D4" s="9">
        <v>37.14</v>
      </c>
      <c r="E4" s="9">
        <v>30.177</v>
      </c>
      <c r="F4">
        <f t="shared" ref="F4:F40" si="3">D4-E4</f>
        <v>6.963000000000001</v>
      </c>
      <c r="G4">
        <f t="shared" si="0"/>
        <v>-18.747980613893379</v>
      </c>
      <c r="H4">
        <v>118.75</v>
      </c>
      <c r="I4">
        <f t="shared" ref="I4:I40" si="4">G4*(-1)</f>
        <v>18.747980613893379</v>
      </c>
      <c r="K4" t="s">
        <v>19</v>
      </c>
      <c r="L4" s="8" t="s">
        <v>20</v>
      </c>
      <c r="M4" s="12" t="s">
        <v>25</v>
      </c>
      <c r="N4" s="9">
        <v>59.125</v>
      </c>
      <c r="O4" s="9">
        <v>48.527999999999999</v>
      </c>
      <c r="P4">
        <f t="shared" ref="P4:P67" si="5">N4-O4</f>
        <v>10.597000000000001</v>
      </c>
      <c r="Q4">
        <f t="shared" si="1"/>
        <v>-17.923044397463002</v>
      </c>
      <c r="R4">
        <f t="shared" ref="R4:R67" si="6">Q4*(-1)</f>
        <v>17.923044397463002</v>
      </c>
      <c r="T4" t="s">
        <v>68</v>
      </c>
      <c r="U4" s="11" t="s">
        <v>20</v>
      </c>
      <c r="V4" t="s">
        <v>21</v>
      </c>
      <c r="W4">
        <v>61.53</v>
      </c>
      <c r="X4">
        <v>53.11</v>
      </c>
      <c r="Y4" s="25">
        <f t="shared" ref="Y4:Y39" si="7">W4-X4</f>
        <v>8.4200000000000017</v>
      </c>
      <c r="Z4">
        <f t="shared" ref="Z4:Z19" si="8">(X4-W4)*100/W4</f>
        <v>-13.684381602470344</v>
      </c>
      <c r="AA4">
        <f t="shared" ref="AA4:AA39" si="9">Z4*(-1)</f>
        <v>13.684381602470344</v>
      </c>
      <c r="AC4" t="s">
        <v>19</v>
      </c>
      <c r="AD4" s="8" t="s">
        <v>20</v>
      </c>
      <c r="AE4" t="s">
        <v>25</v>
      </c>
      <c r="AF4" s="9">
        <v>51.561999999999998</v>
      </c>
      <c r="AG4" s="9">
        <v>42.186999999999998</v>
      </c>
      <c r="AH4">
        <f t="shared" ref="AH4:AH33" si="10">AF4-AG4</f>
        <v>9.375</v>
      </c>
      <c r="AI4">
        <f t="shared" si="2"/>
        <v>-18.181994492067801</v>
      </c>
      <c r="AJ4">
        <f t="shared" ref="AJ4:AJ33" si="11">AI4*(-1)</f>
        <v>18.181994492067801</v>
      </c>
    </row>
    <row r="5" spans="1:36" x14ac:dyDescent="0.25">
      <c r="A5" t="s">
        <v>22</v>
      </c>
      <c r="B5" s="8" t="s">
        <v>23</v>
      </c>
      <c r="C5" t="s">
        <v>23</v>
      </c>
      <c r="D5">
        <v>75.194999999999993</v>
      </c>
      <c r="E5">
        <v>53.968000000000004</v>
      </c>
      <c r="F5">
        <f t="shared" si="3"/>
        <v>21.22699999999999</v>
      </c>
      <c r="G5">
        <f t="shared" si="0"/>
        <v>-28.229270563202327</v>
      </c>
      <c r="H5">
        <v>112.673</v>
      </c>
      <c r="I5">
        <f t="shared" si="4"/>
        <v>28.229270563202327</v>
      </c>
      <c r="K5" t="s">
        <v>22</v>
      </c>
      <c r="L5" s="8" t="s">
        <v>23</v>
      </c>
      <c r="M5" s="16" t="s">
        <v>42</v>
      </c>
      <c r="N5">
        <v>51.526000000000003</v>
      </c>
      <c r="O5">
        <v>37.171999999999997</v>
      </c>
      <c r="P5">
        <f t="shared" si="5"/>
        <v>14.354000000000006</v>
      </c>
      <c r="Q5">
        <f t="shared" si="1"/>
        <v>-27.857780537980833</v>
      </c>
      <c r="R5">
        <f t="shared" si="6"/>
        <v>27.857780537980833</v>
      </c>
      <c r="T5" t="s">
        <v>69</v>
      </c>
      <c r="U5" s="11" t="s">
        <v>23</v>
      </c>
      <c r="V5" t="s">
        <v>27</v>
      </c>
      <c r="W5">
        <v>47.93</v>
      </c>
      <c r="X5">
        <v>37.56</v>
      </c>
      <c r="Y5" s="25">
        <f t="shared" si="7"/>
        <v>10.369999999999997</v>
      </c>
      <c r="Z5">
        <f t="shared" si="8"/>
        <v>-21.635718756519921</v>
      </c>
      <c r="AA5">
        <f t="shared" si="9"/>
        <v>21.635718756519921</v>
      </c>
      <c r="AC5" t="s">
        <v>22</v>
      </c>
      <c r="AD5" s="8" t="s">
        <v>23</v>
      </c>
      <c r="AE5" t="s">
        <v>27</v>
      </c>
      <c r="AF5">
        <v>45.554000000000002</v>
      </c>
      <c r="AG5">
        <v>30.338000000000001</v>
      </c>
      <c r="AH5">
        <f t="shared" si="10"/>
        <v>15.216000000000001</v>
      </c>
      <c r="AI5">
        <f t="shared" si="2"/>
        <v>-33.402116169820431</v>
      </c>
      <c r="AJ5">
        <f t="shared" si="11"/>
        <v>33.402116169820431</v>
      </c>
    </row>
    <row r="6" spans="1:36" x14ac:dyDescent="0.25">
      <c r="A6" t="s">
        <v>24</v>
      </c>
      <c r="B6" s="8" t="s">
        <v>21</v>
      </c>
      <c r="C6" t="s">
        <v>25</v>
      </c>
      <c r="D6">
        <v>42.75</v>
      </c>
      <c r="E6">
        <v>37.792000000000002</v>
      </c>
      <c r="F6">
        <f t="shared" si="3"/>
        <v>4.9579999999999984</v>
      </c>
      <c r="G6">
        <f t="shared" si="0"/>
        <v>-11.597660818713447</v>
      </c>
      <c r="H6">
        <v>141.006</v>
      </c>
      <c r="I6">
        <f t="shared" si="4"/>
        <v>11.597660818713447</v>
      </c>
      <c r="K6" t="s">
        <v>24</v>
      </c>
      <c r="L6" s="8" t="s">
        <v>21</v>
      </c>
      <c r="M6" s="12" t="s">
        <v>43</v>
      </c>
      <c r="N6">
        <v>61.186999999999998</v>
      </c>
      <c r="O6">
        <v>44.595999999999997</v>
      </c>
      <c r="P6">
        <f t="shared" si="5"/>
        <v>16.591000000000001</v>
      </c>
      <c r="Q6">
        <f t="shared" si="1"/>
        <v>-27.115236896726433</v>
      </c>
      <c r="R6">
        <f t="shared" si="6"/>
        <v>27.115236896726433</v>
      </c>
      <c r="T6" t="s">
        <v>70</v>
      </c>
      <c r="U6" s="11" t="s">
        <v>21</v>
      </c>
      <c r="X6" s="26"/>
      <c r="Y6" s="25"/>
      <c r="AC6" t="s">
        <v>24</v>
      </c>
      <c r="AD6" s="8" t="s">
        <v>21</v>
      </c>
      <c r="AE6" t="s">
        <v>20</v>
      </c>
      <c r="AF6">
        <v>31.638000000000002</v>
      </c>
      <c r="AG6">
        <v>27.288</v>
      </c>
      <c r="AH6">
        <f t="shared" si="10"/>
        <v>4.3500000000000014</v>
      </c>
      <c r="AI6">
        <f t="shared" si="2"/>
        <v>-13.749288829888112</v>
      </c>
      <c r="AJ6">
        <f t="shared" si="11"/>
        <v>13.749288829888112</v>
      </c>
    </row>
    <row r="7" spans="1:36" x14ac:dyDescent="0.25">
      <c r="A7" s="10" t="s">
        <v>26</v>
      </c>
      <c r="B7" s="11" t="s">
        <v>27</v>
      </c>
      <c r="C7" s="10" t="s">
        <v>27</v>
      </c>
      <c r="D7" s="10">
        <v>25.048999999999999</v>
      </c>
      <c r="E7" s="10">
        <v>15.388999999999999</v>
      </c>
      <c r="F7">
        <f t="shared" si="3"/>
        <v>9.66</v>
      </c>
      <c r="G7" s="10">
        <f t="shared" si="0"/>
        <v>-38.564413749051859</v>
      </c>
      <c r="H7" s="10">
        <v>78.311999999999998</v>
      </c>
      <c r="I7">
        <f t="shared" si="4"/>
        <v>38.564413749051859</v>
      </c>
      <c r="K7" s="10" t="s">
        <v>26</v>
      </c>
      <c r="L7" s="8" t="s">
        <v>27</v>
      </c>
      <c r="M7" s="12" t="s">
        <v>18</v>
      </c>
      <c r="N7" s="10">
        <v>25.018999999999998</v>
      </c>
      <c r="O7" s="10">
        <v>13.131</v>
      </c>
      <c r="P7">
        <f t="shared" si="5"/>
        <v>11.887999999999998</v>
      </c>
      <c r="Q7" s="10">
        <f t="shared" si="1"/>
        <v>-47.515887925176855</v>
      </c>
      <c r="R7">
        <f t="shared" si="6"/>
        <v>47.515887925176855</v>
      </c>
      <c r="T7" s="10" t="s">
        <v>71</v>
      </c>
      <c r="U7" s="11" t="s">
        <v>27</v>
      </c>
      <c r="V7" s="10"/>
      <c r="X7" s="26"/>
      <c r="Y7" s="25"/>
      <c r="AC7" s="10" t="s">
        <v>26</v>
      </c>
      <c r="AD7" s="11" t="s">
        <v>27</v>
      </c>
      <c r="AE7" s="10" t="s">
        <v>23</v>
      </c>
      <c r="AF7" s="10">
        <v>39.094000000000001</v>
      </c>
      <c r="AG7" s="10">
        <v>28.513000000000002</v>
      </c>
      <c r="AH7">
        <f t="shared" si="10"/>
        <v>10.581</v>
      </c>
      <c r="AI7" s="10">
        <f t="shared" si="2"/>
        <v>-27.065534353097657</v>
      </c>
      <c r="AJ7">
        <f t="shared" si="11"/>
        <v>27.065534353097657</v>
      </c>
    </row>
    <row r="8" spans="1:36" x14ac:dyDescent="0.25">
      <c r="A8" t="s">
        <v>28</v>
      </c>
      <c r="B8" s="8" t="s">
        <v>25</v>
      </c>
      <c r="C8" t="s">
        <v>20</v>
      </c>
      <c r="D8">
        <v>33.656999999999996</v>
      </c>
      <c r="E8">
        <v>34.517000000000003</v>
      </c>
      <c r="F8">
        <f t="shared" si="3"/>
        <v>-0.86000000000000654</v>
      </c>
      <c r="G8">
        <f t="shared" si="0"/>
        <v>2.5551891137059353</v>
      </c>
      <c r="H8">
        <v>131.84399999999999</v>
      </c>
      <c r="I8">
        <f t="shared" si="4"/>
        <v>-2.5551891137059353</v>
      </c>
      <c r="K8" t="s">
        <v>28</v>
      </c>
      <c r="L8" s="8" t="s">
        <v>25</v>
      </c>
      <c r="M8" s="12" t="s">
        <v>23</v>
      </c>
      <c r="N8">
        <v>60.273000000000003</v>
      </c>
      <c r="O8">
        <v>39.9</v>
      </c>
      <c r="P8">
        <f t="shared" si="5"/>
        <v>20.373000000000005</v>
      </c>
      <c r="Q8">
        <f t="shared" si="1"/>
        <v>-33.801204519436567</v>
      </c>
      <c r="R8">
        <f t="shared" si="6"/>
        <v>33.801204519436567</v>
      </c>
      <c r="T8" t="s">
        <v>72</v>
      </c>
      <c r="U8" s="11" t="s">
        <v>25</v>
      </c>
      <c r="V8" t="s">
        <v>20</v>
      </c>
      <c r="W8">
        <v>54.69</v>
      </c>
      <c r="X8">
        <v>50.17</v>
      </c>
      <c r="Y8" s="25">
        <f t="shared" si="7"/>
        <v>4.519999999999996</v>
      </c>
      <c r="Z8">
        <f t="shared" si="8"/>
        <v>-8.264765039312481</v>
      </c>
      <c r="AA8">
        <f t="shared" si="9"/>
        <v>8.264765039312481</v>
      </c>
      <c r="AC8" t="s">
        <v>28</v>
      </c>
      <c r="AD8" s="8" t="s">
        <v>25</v>
      </c>
      <c r="AE8" t="s">
        <v>42</v>
      </c>
      <c r="AF8">
        <v>43.75</v>
      </c>
      <c r="AG8">
        <v>31.289000000000001</v>
      </c>
      <c r="AH8">
        <f t="shared" si="10"/>
        <v>12.460999999999999</v>
      </c>
      <c r="AI8">
        <f t="shared" si="2"/>
        <v>-28.482285714285712</v>
      </c>
      <c r="AJ8">
        <f t="shared" si="11"/>
        <v>28.482285714285712</v>
      </c>
    </row>
    <row r="9" spans="1:36" x14ac:dyDescent="0.25">
      <c r="A9" t="s">
        <v>17</v>
      </c>
      <c r="B9" s="8" t="s">
        <v>18</v>
      </c>
      <c r="C9" t="s">
        <v>18</v>
      </c>
      <c r="D9">
        <v>46.456000000000003</v>
      </c>
      <c r="E9">
        <v>47.109000000000002</v>
      </c>
      <c r="F9">
        <f t="shared" si="3"/>
        <v>-0.65299999999999869</v>
      </c>
      <c r="G9">
        <f t="shared" si="0"/>
        <v>1.4056311348372625</v>
      </c>
      <c r="H9">
        <v>112.673</v>
      </c>
      <c r="I9">
        <f t="shared" si="4"/>
        <v>-1.4056311348372625</v>
      </c>
      <c r="K9" t="s">
        <v>44</v>
      </c>
      <c r="L9" s="8" t="s">
        <v>43</v>
      </c>
      <c r="M9" s="12" t="s">
        <v>27</v>
      </c>
      <c r="N9">
        <v>60.643999999999998</v>
      </c>
      <c r="O9">
        <v>36.905999999999999</v>
      </c>
      <c r="P9">
        <f t="shared" si="5"/>
        <v>23.738</v>
      </c>
      <c r="Q9">
        <f t="shared" si="1"/>
        <v>-39.143196359079219</v>
      </c>
      <c r="R9">
        <f t="shared" si="6"/>
        <v>39.143196359079219</v>
      </c>
      <c r="T9" t="s">
        <v>73</v>
      </c>
      <c r="U9" s="11" t="s">
        <v>43</v>
      </c>
      <c r="V9" t="s">
        <v>23</v>
      </c>
      <c r="W9">
        <v>58.47</v>
      </c>
      <c r="X9">
        <v>57.26</v>
      </c>
      <c r="Y9" s="25">
        <f t="shared" si="7"/>
        <v>1.2100000000000009</v>
      </c>
      <c r="Z9">
        <f t="shared" si="8"/>
        <v>-2.0694373182828816</v>
      </c>
      <c r="AA9">
        <f t="shared" si="9"/>
        <v>2.0694373182828816</v>
      </c>
      <c r="AC9" t="s">
        <v>44</v>
      </c>
      <c r="AD9" s="8" t="s">
        <v>43</v>
      </c>
      <c r="AE9" t="s">
        <v>21</v>
      </c>
      <c r="AF9">
        <v>43.75</v>
      </c>
      <c r="AG9">
        <v>42.905000000000001</v>
      </c>
      <c r="AH9">
        <f t="shared" si="10"/>
        <v>0.84499999999999886</v>
      </c>
      <c r="AI9">
        <f t="shared" si="2"/>
        <v>-1.9314285714285688</v>
      </c>
      <c r="AJ9">
        <f t="shared" si="11"/>
        <v>1.9314285714285688</v>
      </c>
    </row>
    <row r="10" spans="1:36" x14ac:dyDescent="0.25">
      <c r="A10" t="s">
        <v>19</v>
      </c>
      <c r="B10" s="8" t="s">
        <v>20</v>
      </c>
      <c r="C10" t="s">
        <v>21</v>
      </c>
      <c r="D10">
        <v>86.631</v>
      </c>
      <c r="E10">
        <v>20.024999999999999</v>
      </c>
      <c r="F10">
        <f t="shared" si="3"/>
        <v>66.605999999999995</v>
      </c>
      <c r="G10">
        <f t="shared" si="0"/>
        <v>-76.884717941614426</v>
      </c>
      <c r="H10">
        <v>87.722999999999999</v>
      </c>
      <c r="I10">
        <f t="shared" si="4"/>
        <v>76.884717941614426</v>
      </c>
      <c r="K10" t="s">
        <v>45</v>
      </c>
      <c r="L10" s="8" t="s">
        <v>42</v>
      </c>
      <c r="M10" s="12" t="s">
        <v>46</v>
      </c>
      <c r="N10">
        <v>62.58</v>
      </c>
      <c r="O10">
        <v>43.436999999999998</v>
      </c>
      <c r="P10">
        <f t="shared" si="5"/>
        <v>19.143000000000001</v>
      </c>
      <c r="Q10">
        <f t="shared" si="1"/>
        <v>-30.589645254074789</v>
      </c>
      <c r="R10">
        <f t="shared" si="6"/>
        <v>30.589645254074789</v>
      </c>
      <c r="T10" t="s">
        <v>74</v>
      </c>
      <c r="U10" s="11" t="s">
        <v>42</v>
      </c>
      <c r="W10" s="25"/>
      <c r="X10" s="26"/>
      <c r="Y10" s="25"/>
      <c r="AC10" t="s">
        <v>45</v>
      </c>
      <c r="AD10" s="8" t="s">
        <v>42</v>
      </c>
      <c r="AE10" t="s">
        <v>18</v>
      </c>
      <c r="AF10">
        <v>53.125</v>
      </c>
      <c r="AG10">
        <v>33.436999999999998</v>
      </c>
      <c r="AH10">
        <f t="shared" si="10"/>
        <v>19.688000000000002</v>
      </c>
      <c r="AI10">
        <f t="shared" si="2"/>
        <v>-37.059764705882358</v>
      </c>
      <c r="AJ10">
        <f t="shared" si="11"/>
        <v>37.059764705882358</v>
      </c>
    </row>
    <row r="11" spans="1:36" x14ac:dyDescent="0.25">
      <c r="A11" t="s">
        <v>22</v>
      </c>
      <c r="B11" s="8" t="s">
        <v>23</v>
      </c>
      <c r="C11" t="s">
        <v>23</v>
      </c>
      <c r="D11">
        <v>47.930999999999997</v>
      </c>
      <c r="E11">
        <v>26.722999999999999</v>
      </c>
      <c r="F11">
        <f t="shared" si="3"/>
        <v>21.207999999999998</v>
      </c>
      <c r="G11">
        <f t="shared" si="0"/>
        <v>-44.246938307149861</v>
      </c>
      <c r="H11">
        <v>71.260999999999996</v>
      </c>
      <c r="I11">
        <f t="shared" si="4"/>
        <v>44.246938307149861</v>
      </c>
      <c r="K11" t="s">
        <v>47</v>
      </c>
      <c r="L11" s="8" t="s">
        <v>48</v>
      </c>
      <c r="M11" s="12" t="s">
        <v>21</v>
      </c>
      <c r="N11">
        <v>43.713999999999999</v>
      </c>
      <c r="O11">
        <v>29.241</v>
      </c>
      <c r="P11">
        <f t="shared" si="5"/>
        <v>14.472999999999999</v>
      </c>
      <c r="Q11">
        <f t="shared" si="1"/>
        <v>-33.108386329322414</v>
      </c>
      <c r="R11">
        <f t="shared" si="6"/>
        <v>33.108386329322414</v>
      </c>
      <c r="T11" t="s">
        <v>75</v>
      </c>
      <c r="U11" s="11" t="s">
        <v>48</v>
      </c>
      <c r="W11" s="25"/>
      <c r="X11" s="26"/>
      <c r="Y11" s="25"/>
      <c r="AC11" t="s">
        <v>17</v>
      </c>
      <c r="AD11" s="8" t="s">
        <v>18</v>
      </c>
      <c r="AE11" t="s">
        <v>43</v>
      </c>
      <c r="AF11">
        <v>44.47</v>
      </c>
      <c r="AG11">
        <v>34.457000000000001</v>
      </c>
      <c r="AH11">
        <f t="shared" si="10"/>
        <v>10.012999999999998</v>
      </c>
      <c r="AI11">
        <f t="shared" si="2"/>
        <v>-22.516303125702716</v>
      </c>
      <c r="AJ11">
        <f t="shared" si="11"/>
        <v>22.516303125702716</v>
      </c>
    </row>
    <row r="12" spans="1:36" x14ac:dyDescent="0.25">
      <c r="A12" t="s">
        <v>24</v>
      </c>
      <c r="B12" s="8" t="s">
        <v>21</v>
      </c>
      <c r="C12" t="s">
        <v>25</v>
      </c>
      <c r="D12">
        <v>42.072000000000003</v>
      </c>
      <c r="E12">
        <v>40.932000000000002</v>
      </c>
      <c r="F12">
        <f t="shared" si="3"/>
        <v>1.1400000000000006</v>
      </c>
      <c r="G12">
        <f t="shared" si="0"/>
        <v>-2.7096406160867095</v>
      </c>
      <c r="H12">
        <v>106.434</v>
      </c>
      <c r="I12">
        <f t="shared" si="4"/>
        <v>2.7096406160867095</v>
      </c>
      <c r="K12" s="17" t="s">
        <v>49</v>
      </c>
      <c r="L12" s="18" t="s">
        <v>50</v>
      </c>
      <c r="M12" s="19" t="s">
        <v>51</v>
      </c>
      <c r="N12" s="17">
        <v>66.584999999999994</v>
      </c>
      <c r="O12" s="17"/>
      <c r="Q12" s="17"/>
      <c r="T12" s="10" t="s">
        <v>76</v>
      </c>
      <c r="U12" s="11" t="s">
        <v>50</v>
      </c>
      <c r="V12" s="17"/>
      <c r="W12" s="25"/>
      <c r="X12" s="26"/>
      <c r="Y12" s="25"/>
      <c r="AC12" t="s">
        <v>19</v>
      </c>
      <c r="AD12" s="8" t="s">
        <v>20</v>
      </c>
      <c r="AE12" t="s">
        <v>25</v>
      </c>
      <c r="AF12">
        <v>40.625</v>
      </c>
      <c r="AG12">
        <v>33.402000000000001</v>
      </c>
      <c r="AH12">
        <f t="shared" si="10"/>
        <v>7.222999999999999</v>
      </c>
      <c r="AI12">
        <f t="shared" si="2"/>
        <v>-17.779692307692308</v>
      </c>
      <c r="AJ12">
        <f t="shared" si="11"/>
        <v>17.779692307692308</v>
      </c>
    </row>
    <row r="13" spans="1:36" x14ac:dyDescent="0.25">
      <c r="A13" s="10" t="s">
        <v>26</v>
      </c>
      <c r="B13" s="11" t="s">
        <v>27</v>
      </c>
      <c r="C13" s="10" t="s">
        <v>27</v>
      </c>
      <c r="D13" s="10">
        <v>33.436999999999998</v>
      </c>
      <c r="E13" s="10">
        <v>28.125</v>
      </c>
      <c r="F13">
        <f t="shared" si="3"/>
        <v>5.3119999999999976</v>
      </c>
      <c r="G13">
        <f t="shared" si="0"/>
        <v>-15.886592696713217</v>
      </c>
      <c r="H13" s="10">
        <v>50</v>
      </c>
      <c r="I13">
        <f t="shared" si="4"/>
        <v>15.886592696713217</v>
      </c>
      <c r="K13" t="s">
        <v>52</v>
      </c>
      <c r="L13" s="8" t="s">
        <v>46</v>
      </c>
      <c r="M13" s="12" t="s">
        <v>50</v>
      </c>
      <c r="N13" s="10">
        <v>48.137</v>
      </c>
      <c r="O13" s="10">
        <v>44.595999999999997</v>
      </c>
      <c r="P13">
        <f t="shared" si="5"/>
        <v>3.5410000000000039</v>
      </c>
      <c r="Q13">
        <f t="shared" si="1"/>
        <v>-7.3560878326443353</v>
      </c>
      <c r="R13">
        <f t="shared" si="6"/>
        <v>7.3560878326443353</v>
      </c>
      <c r="T13" s="10" t="s">
        <v>67</v>
      </c>
      <c r="U13" s="11" t="s">
        <v>18</v>
      </c>
      <c r="V13" t="s">
        <v>18</v>
      </c>
      <c r="W13">
        <v>58.02</v>
      </c>
      <c r="X13">
        <v>39.92</v>
      </c>
      <c r="Y13" s="25">
        <f t="shared" si="7"/>
        <v>18.100000000000001</v>
      </c>
      <c r="Z13">
        <f t="shared" si="8"/>
        <v>-31.196139262323339</v>
      </c>
      <c r="AA13">
        <f t="shared" si="9"/>
        <v>31.196139262323339</v>
      </c>
      <c r="AC13" t="s">
        <v>22</v>
      </c>
      <c r="AD13" s="8" t="s">
        <v>23</v>
      </c>
      <c r="AE13" t="s">
        <v>27</v>
      </c>
      <c r="AF13" s="10">
        <v>42.186999999999998</v>
      </c>
      <c r="AG13" s="10">
        <v>35.252000000000002</v>
      </c>
      <c r="AH13">
        <f t="shared" si="10"/>
        <v>6.9349999999999952</v>
      </c>
      <c r="AI13">
        <f t="shared" si="2"/>
        <v>-16.43871334771374</v>
      </c>
      <c r="AJ13">
        <f t="shared" si="11"/>
        <v>16.43871334771374</v>
      </c>
    </row>
    <row r="14" spans="1:36" x14ac:dyDescent="0.25">
      <c r="A14" t="s">
        <v>28</v>
      </c>
      <c r="B14" s="8" t="s">
        <v>25</v>
      </c>
      <c r="C14" t="s">
        <v>20</v>
      </c>
      <c r="D14">
        <v>48.811</v>
      </c>
      <c r="E14">
        <v>47.399000000000001</v>
      </c>
      <c r="F14">
        <f t="shared" si="3"/>
        <v>1.411999999999999</v>
      </c>
      <c r="G14">
        <f t="shared" si="0"/>
        <v>-2.8927905595050278</v>
      </c>
      <c r="H14">
        <v>87.5</v>
      </c>
      <c r="I14">
        <f t="shared" si="4"/>
        <v>2.8927905595050278</v>
      </c>
      <c r="K14" t="s">
        <v>53</v>
      </c>
      <c r="L14" s="8" t="s">
        <v>54</v>
      </c>
      <c r="M14" s="12" t="s">
        <v>48</v>
      </c>
      <c r="N14">
        <v>41.750999999999998</v>
      </c>
      <c r="O14">
        <v>21.571000000000002</v>
      </c>
      <c r="P14">
        <f t="shared" si="5"/>
        <v>20.179999999999996</v>
      </c>
      <c r="Q14">
        <f t="shared" si="1"/>
        <v>-48.3341716366075</v>
      </c>
      <c r="R14">
        <f t="shared" si="6"/>
        <v>48.3341716366075</v>
      </c>
      <c r="T14" s="10" t="s">
        <v>68</v>
      </c>
      <c r="U14" s="11" t="s">
        <v>20</v>
      </c>
      <c r="V14" t="s">
        <v>21</v>
      </c>
      <c r="W14">
        <v>56.86</v>
      </c>
      <c r="X14">
        <v>33.340000000000003</v>
      </c>
      <c r="Y14" s="25">
        <f t="shared" si="7"/>
        <v>23.519999999999996</v>
      </c>
      <c r="Z14">
        <f t="shared" si="8"/>
        <v>-41.364755539922612</v>
      </c>
      <c r="AA14">
        <f t="shared" si="9"/>
        <v>41.364755539922612</v>
      </c>
      <c r="AC14" t="s">
        <v>24</v>
      </c>
      <c r="AD14" s="8" t="s">
        <v>21</v>
      </c>
      <c r="AE14" t="s">
        <v>20</v>
      </c>
      <c r="AF14">
        <v>41.014000000000003</v>
      </c>
      <c r="AG14">
        <v>40.564999999999998</v>
      </c>
      <c r="AH14">
        <f t="shared" si="10"/>
        <v>0.44900000000000517</v>
      </c>
      <c r="AI14">
        <f t="shared" si="2"/>
        <v>-1.0947481347832573</v>
      </c>
      <c r="AJ14">
        <f t="shared" si="11"/>
        <v>1.0947481347832573</v>
      </c>
    </row>
    <row r="15" spans="1:36" x14ac:dyDescent="0.25">
      <c r="B15" s="8"/>
      <c r="C15" s="12"/>
      <c r="K15" t="s">
        <v>17</v>
      </c>
      <c r="L15" s="8" t="s">
        <v>18</v>
      </c>
      <c r="M15" s="12" t="s">
        <v>20</v>
      </c>
      <c r="N15">
        <v>43.47</v>
      </c>
      <c r="O15" s="9">
        <v>39.9</v>
      </c>
      <c r="P15">
        <f t="shared" si="5"/>
        <v>3.5700000000000003</v>
      </c>
      <c r="Q15">
        <f t="shared" si="1"/>
        <v>-8.2125603864734309</v>
      </c>
      <c r="R15">
        <f t="shared" si="6"/>
        <v>8.2125603864734309</v>
      </c>
      <c r="T15" s="10" t="s">
        <v>69</v>
      </c>
      <c r="U15" s="11" t="s">
        <v>23</v>
      </c>
      <c r="V15" t="s">
        <v>27</v>
      </c>
      <c r="W15">
        <v>56.95</v>
      </c>
      <c r="X15">
        <v>43.73</v>
      </c>
      <c r="Y15" s="25">
        <f t="shared" si="7"/>
        <v>13.220000000000006</v>
      </c>
      <c r="Z15">
        <f t="shared" si="8"/>
        <v>-23.213345039508351</v>
      </c>
      <c r="AA15">
        <f t="shared" si="9"/>
        <v>23.213345039508351</v>
      </c>
      <c r="AC15" s="10" t="s">
        <v>26</v>
      </c>
      <c r="AD15" s="11" t="s">
        <v>27</v>
      </c>
      <c r="AE15" s="10" t="s">
        <v>23</v>
      </c>
      <c r="AF15">
        <v>34.375</v>
      </c>
      <c r="AG15">
        <v>35.500999999999998</v>
      </c>
      <c r="AH15">
        <f t="shared" si="10"/>
        <v>-1.1259999999999977</v>
      </c>
      <c r="AI15">
        <f t="shared" si="2"/>
        <v>3.275636363636357</v>
      </c>
      <c r="AJ15">
        <f t="shared" si="11"/>
        <v>-3.275636363636357</v>
      </c>
    </row>
    <row r="16" spans="1:36" x14ac:dyDescent="0.25">
      <c r="A16" t="s">
        <v>29</v>
      </c>
      <c r="B16" s="8" t="s">
        <v>18</v>
      </c>
      <c r="C16" s="8" t="s">
        <v>21</v>
      </c>
      <c r="D16">
        <v>93.501999999999995</v>
      </c>
      <c r="E16">
        <v>60.677</v>
      </c>
      <c r="F16">
        <f t="shared" si="3"/>
        <v>32.824999999999996</v>
      </c>
      <c r="G16">
        <f t="shared" ref="G16:G27" si="12">(E16-D16)*100/D16</f>
        <v>-35.106200936878352</v>
      </c>
      <c r="H16">
        <v>134.91900000000001</v>
      </c>
      <c r="I16">
        <f t="shared" si="4"/>
        <v>35.106200936878352</v>
      </c>
      <c r="K16" t="s">
        <v>19</v>
      </c>
      <c r="L16" s="8" t="s">
        <v>20</v>
      </c>
      <c r="M16" s="12" t="s">
        <v>25</v>
      </c>
      <c r="N16">
        <v>18.696999999999999</v>
      </c>
      <c r="O16">
        <v>20.215</v>
      </c>
      <c r="P16">
        <f t="shared" si="5"/>
        <v>-1.5180000000000007</v>
      </c>
      <c r="Q16">
        <f t="shared" si="1"/>
        <v>8.1189495641011966</v>
      </c>
      <c r="R16">
        <f t="shared" si="6"/>
        <v>-8.1189495641011966</v>
      </c>
      <c r="T16" s="10" t="s">
        <v>70</v>
      </c>
      <c r="U16" s="11" t="s">
        <v>21</v>
      </c>
      <c r="X16" s="26"/>
      <c r="Y16" s="25"/>
      <c r="AC16" t="s">
        <v>28</v>
      </c>
      <c r="AD16" s="8" t="s">
        <v>25</v>
      </c>
      <c r="AE16" t="s">
        <v>42</v>
      </c>
      <c r="AF16">
        <v>53.331000000000003</v>
      </c>
      <c r="AG16">
        <v>29.356999999999999</v>
      </c>
      <c r="AH16">
        <f t="shared" si="10"/>
        <v>23.974000000000004</v>
      </c>
      <c r="AI16">
        <f t="shared" si="2"/>
        <v>-44.953216703230773</v>
      </c>
      <c r="AJ16">
        <f t="shared" si="11"/>
        <v>44.953216703230773</v>
      </c>
    </row>
    <row r="17" spans="1:36" x14ac:dyDescent="0.25">
      <c r="A17" t="s">
        <v>30</v>
      </c>
      <c r="B17" s="8" t="s">
        <v>20</v>
      </c>
      <c r="C17" s="8" t="s">
        <v>25</v>
      </c>
      <c r="D17">
        <v>46.875</v>
      </c>
      <c r="E17" s="9">
        <v>25</v>
      </c>
      <c r="F17">
        <f t="shared" si="3"/>
        <v>21.875</v>
      </c>
      <c r="G17">
        <f t="shared" si="12"/>
        <v>-46.666666666666664</v>
      </c>
      <c r="H17">
        <v>112.673</v>
      </c>
      <c r="I17">
        <f t="shared" si="4"/>
        <v>46.666666666666664</v>
      </c>
      <c r="K17" t="s">
        <v>22</v>
      </c>
      <c r="L17" s="8" t="s">
        <v>23</v>
      </c>
      <c r="M17" s="16" t="s">
        <v>42</v>
      </c>
      <c r="N17">
        <v>46.667000000000002</v>
      </c>
      <c r="O17">
        <v>27.707000000000001</v>
      </c>
      <c r="P17">
        <f t="shared" si="5"/>
        <v>18.96</v>
      </c>
      <c r="Q17">
        <f t="shared" si="1"/>
        <v>-40.628281226562663</v>
      </c>
      <c r="R17">
        <f t="shared" si="6"/>
        <v>40.628281226562663</v>
      </c>
      <c r="T17" s="10" t="s">
        <v>71</v>
      </c>
      <c r="U17" s="11" t="s">
        <v>27</v>
      </c>
      <c r="V17" s="10"/>
      <c r="X17" s="26"/>
      <c r="Y17" s="25"/>
      <c r="AC17" t="s">
        <v>44</v>
      </c>
      <c r="AD17" s="8" t="s">
        <v>43</v>
      </c>
      <c r="AE17" t="s">
        <v>21</v>
      </c>
      <c r="AF17">
        <v>39.094000000000001</v>
      </c>
      <c r="AG17">
        <v>36.777000000000001</v>
      </c>
      <c r="AH17">
        <f t="shared" si="10"/>
        <v>2.3170000000000002</v>
      </c>
      <c r="AI17">
        <f t="shared" si="2"/>
        <v>-5.9267406763186168</v>
      </c>
      <c r="AJ17">
        <f t="shared" si="11"/>
        <v>5.9267406763186168</v>
      </c>
    </row>
    <row r="18" spans="1:36" x14ac:dyDescent="0.25">
      <c r="A18" t="s">
        <v>31</v>
      </c>
      <c r="B18" s="8" t="s">
        <v>23</v>
      </c>
      <c r="C18" s="8" t="s">
        <v>18</v>
      </c>
      <c r="D18">
        <v>47.930999999999997</v>
      </c>
      <c r="E18">
        <v>37.792000000000002</v>
      </c>
      <c r="F18">
        <f t="shared" si="3"/>
        <v>10.138999999999996</v>
      </c>
      <c r="G18">
        <f t="shared" si="12"/>
        <v>-21.153324570737094</v>
      </c>
      <c r="H18">
        <v>120.708</v>
      </c>
      <c r="I18">
        <f t="shared" si="4"/>
        <v>21.153324570737094</v>
      </c>
      <c r="K18" t="s">
        <v>24</v>
      </c>
      <c r="L18" s="8" t="s">
        <v>21</v>
      </c>
      <c r="M18" s="12" t="s">
        <v>43</v>
      </c>
      <c r="N18">
        <v>43.47</v>
      </c>
      <c r="O18">
        <v>34.610999999999997</v>
      </c>
      <c r="P18">
        <f t="shared" si="5"/>
        <v>8.8590000000000018</v>
      </c>
      <c r="Q18">
        <f t="shared" si="1"/>
        <v>-20.379572118702558</v>
      </c>
      <c r="R18">
        <f t="shared" si="6"/>
        <v>20.379572118702558</v>
      </c>
      <c r="T18" s="10" t="s">
        <v>72</v>
      </c>
      <c r="U18" s="11" t="s">
        <v>25</v>
      </c>
      <c r="V18" t="s">
        <v>20</v>
      </c>
      <c r="W18">
        <v>59.51</v>
      </c>
      <c r="X18">
        <v>46.53</v>
      </c>
      <c r="Y18" s="25">
        <f t="shared" si="7"/>
        <v>12.979999999999997</v>
      </c>
      <c r="Z18">
        <f t="shared" si="8"/>
        <v>-21.811460258780034</v>
      </c>
      <c r="AA18">
        <f t="shared" si="9"/>
        <v>21.811460258780034</v>
      </c>
      <c r="AC18" t="s">
        <v>45</v>
      </c>
      <c r="AD18" s="8" t="s">
        <v>42</v>
      </c>
      <c r="AE18" t="s">
        <v>18</v>
      </c>
      <c r="AF18">
        <v>49.558999999999997</v>
      </c>
      <c r="AG18">
        <v>47.29</v>
      </c>
      <c r="AH18">
        <f t="shared" si="10"/>
        <v>2.2689999999999984</v>
      </c>
      <c r="AI18">
        <f t="shared" si="2"/>
        <v>-4.5783813232712491</v>
      </c>
      <c r="AJ18">
        <f t="shared" si="11"/>
        <v>4.5783813232712491</v>
      </c>
    </row>
    <row r="19" spans="1:36" x14ac:dyDescent="0.25">
      <c r="A19" t="s">
        <v>32</v>
      </c>
      <c r="B19" s="8" t="s">
        <v>21</v>
      </c>
      <c r="C19" s="8" t="s">
        <v>27</v>
      </c>
      <c r="D19">
        <v>53.148000000000003</v>
      </c>
      <c r="E19" s="9">
        <v>34.517000000000003</v>
      </c>
      <c r="F19">
        <f t="shared" si="3"/>
        <v>18.631</v>
      </c>
      <c r="G19">
        <f t="shared" si="12"/>
        <v>-35.054940919695937</v>
      </c>
      <c r="H19">
        <v>77.308000000000007</v>
      </c>
      <c r="I19">
        <f t="shared" si="4"/>
        <v>35.054940919695937</v>
      </c>
      <c r="K19" s="10" t="s">
        <v>26</v>
      </c>
      <c r="L19" s="8" t="s">
        <v>27</v>
      </c>
      <c r="M19" s="12" t="s">
        <v>18</v>
      </c>
      <c r="N19">
        <v>38.698</v>
      </c>
      <c r="O19">
        <v>24.86</v>
      </c>
      <c r="P19">
        <f t="shared" si="5"/>
        <v>13.838000000000001</v>
      </c>
      <c r="Q19">
        <f t="shared" si="1"/>
        <v>-35.758953951108587</v>
      </c>
      <c r="R19">
        <f t="shared" si="6"/>
        <v>35.758953951108587</v>
      </c>
      <c r="T19" s="10" t="s">
        <v>73</v>
      </c>
      <c r="U19" s="11" t="s">
        <v>43</v>
      </c>
      <c r="V19" t="s">
        <v>23</v>
      </c>
      <c r="W19">
        <v>57.26</v>
      </c>
      <c r="X19">
        <v>55.14</v>
      </c>
      <c r="Y19" s="25">
        <f t="shared" si="7"/>
        <v>2.1199999999999974</v>
      </c>
      <c r="Z19">
        <f t="shared" si="8"/>
        <v>-3.7024100593782703</v>
      </c>
      <c r="AA19">
        <f t="shared" si="9"/>
        <v>3.7024100593782703</v>
      </c>
      <c r="AD19" s="8"/>
      <c r="AE19" s="8"/>
      <c r="AG19" s="9"/>
    </row>
    <row r="20" spans="1:36" x14ac:dyDescent="0.25">
      <c r="A20" t="s">
        <v>33</v>
      </c>
      <c r="B20" s="8" t="s">
        <v>27</v>
      </c>
      <c r="C20" s="8" t="s">
        <v>20</v>
      </c>
      <c r="D20" s="9">
        <v>38.432000000000002</v>
      </c>
      <c r="E20">
        <v>41.103000000000002</v>
      </c>
      <c r="F20">
        <f t="shared" si="3"/>
        <v>-2.6709999999999994</v>
      </c>
      <c r="G20">
        <f t="shared" si="12"/>
        <v>6.9499375520399642</v>
      </c>
      <c r="H20">
        <v>122.79300000000001</v>
      </c>
      <c r="I20">
        <f t="shared" si="4"/>
        <v>-6.9499375520399642</v>
      </c>
      <c r="K20" t="s">
        <v>28</v>
      </c>
      <c r="L20" s="8" t="s">
        <v>25</v>
      </c>
      <c r="M20" s="12" t="s">
        <v>23</v>
      </c>
      <c r="N20">
        <v>51.845999999999997</v>
      </c>
      <c r="O20">
        <v>41.009</v>
      </c>
      <c r="P20">
        <f t="shared" si="5"/>
        <v>10.836999999999996</v>
      </c>
      <c r="Q20">
        <f t="shared" si="1"/>
        <v>-20.902287543879947</v>
      </c>
      <c r="R20">
        <f t="shared" si="6"/>
        <v>20.902287543879947</v>
      </c>
      <c r="T20" s="10" t="s">
        <v>74</v>
      </c>
      <c r="U20" s="11" t="s">
        <v>42</v>
      </c>
      <c r="V20" s="12"/>
      <c r="W20" s="25"/>
      <c r="X20" s="26"/>
      <c r="Y20" s="25"/>
      <c r="AC20" t="s">
        <v>35</v>
      </c>
      <c r="AD20" s="8" t="s">
        <v>18</v>
      </c>
      <c r="AE20" s="8" t="s">
        <v>27</v>
      </c>
      <c r="AF20" s="9">
        <v>40.338000000000001</v>
      </c>
      <c r="AG20" s="9">
        <v>18.75</v>
      </c>
      <c r="AH20">
        <f t="shared" si="10"/>
        <v>21.588000000000001</v>
      </c>
      <c r="AI20">
        <f t="shared" ref="AI20:AI33" si="13">(AG20-AF20)*100/AF20</f>
        <v>-53.517774802915369</v>
      </c>
      <c r="AJ20">
        <f t="shared" si="11"/>
        <v>53.517774802915369</v>
      </c>
    </row>
    <row r="21" spans="1:36" x14ac:dyDescent="0.25">
      <c r="A21" t="s">
        <v>34</v>
      </c>
      <c r="B21" s="8" t="s">
        <v>25</v>
      </c>
      <c r="C21" s="8" t="s">
        <v>23</v>
      </c>
      <c r="D21" s="9">
        <v>40.744999999999997</v>
      </c>
      <c r="E21">
        <v>37.469000000000001</v>
      </c>
      <c r="F21">
        <f t="shared" si="3"/>
        <v>3.2759999999999962</v>
      </c>
      <c r="G21">
        <f t="shared" si="12"/>
        <v>-8.0402503374647107</v>
      </c>
      <c r="H21">
        <v>68.75</v>
      </c>
      <c r="I21">
        <f t="shared" si="4"/>
        <v>8.0402503374647107</v>
      </c>
      <c r="K21" t="s">
        <v>44</v>
      </c>
      <c r="L21" s="8" t="s">
        <v>43</v>
      </c>
      <c r="M21" s="12" t="s">
        <v>27</v>
      </c>
      <c r="N21">
        <v>43.279000000000003</v>
      </c>
      <c r="O21">
        <v>35.113999999999997</v>
      </c>
      <c r="P21">
        <f t="shared" si="5"/>
        <v>8.1650000000000063</v>
      </c>
      <c r="Q21">
        <f t="shared" si="1"/>
        <v>-18.865962707086592</v>
      </c>
      <c r="R21">
        <f t="shared" si="6"/>
        <v>18.865962707086592</v>
      </c>
      <c r="T21" s="10" t="s">
        <v>75</v>
      </c>
      <c r="U21" s="11" t="s">
        <v>48</v>
      </c>
      <c r="V21" s="12"/>
      <c r="W21" s="25"/>
      <c r="X21" s="26"/>
      <c r="Y21" s="25"/>
      <c r="AC21" t="s">
        <v>36</v>
      </c>
      <c r="AD21" s="8" t="s">
        <v>20</v>
      </c>
      <c r="AE21" s="8" t="s">
        <v>43</v>
      </c>
      <c r="AF21" s="9">
        <v>59.313000000000002</v>
      </c>
      <c r="AG21" s="9">
        <v>30.655000000000001</v>
      </c>
      <c r="AH21">
        <f t="shared" si="10"/>
        <v>28.658000000000001</v>
      </c>
      <c r="AI21">
        <f t="shared" si="13"/>
        <v>-48.316557921534908</v>
      </c>
      <c r="AJ21">
        <f t="shared" si="11"/>
        <v>48.316557921534908</v>
      </c>
    </row>
    <row r="22" spans="1:36" x14ac:dyDescent="0.25">
      <c r="A22" t="s">
        <v>29</v>
      </c>
      <c r="B22" s="8" t="s">
        <v>18</v>
      </c>
      <c r="C22" s="8" t="s">
        <v>21</v>
      </c>
      <c r="D22">
        <v>52.408000000000001</v>
      </c>
      <c r="E22">
        <v>44.988</v>
      </c>
      <c r="F22">
        <f t="shared" si="3"/>
        <v>7.4200000000000017</v>
      </c>
      <c r="G22">
        <f t="shared" si="12"/>
        <v>-14.158143794840486</v>
      </c>
      <c r="H22">
        <v>106.434</v>
      </c>
      <c r="I22">
        <f t="shared" si="4"/>
        <v>14.158143794840486</v>
      </c>
      <c r="K22" t="s">
        <v>45</v>
      </c>
      <c r="L22" s="8" t="s">
        <v>42</v>
      </c>
      <c r="M22" s="12" t="s">
        <v>46</v>
      </c>
      <c r="N22">
        <v>53.680999999999997</v>
      </c>
      <c r="O22">
        <v>29.782</v>
      </c>
      <c r="P22">
        <f t="shared" si="5"/>
        <v>23.898999999999997</v>
      </c>
      <c r="Q22">
        <f t="shared" si="1"/>
        <v>-44.520407593003107</v>
      </c>
      <c r="R22">
        <f t="shared" si="6"/>
        <v>44.520407593003107</v>
      </c>
      <c r="T22" s="10" t="s">
        <v>76</v>
      </c>
      <c r="U22" s="11" t="s">
        <v>50</v>
      </c>
      <c r="V22" s="12"/>
      <c r="W22" s="25"/>
      <c r="X22" s="26"/>
      <c r="Y22" s="25"/>
      <c r="AC22" t="s">
        <v>37</v>
      </c>
      <c r="AD22" s="8" t="s">
        <v>23</v>
      </c>
      <c r="AE22" s="8" t="s">
        <v>20</v>
      </c>
      <c r="AF22">
        <v>53.75</v>
      </c>
      <c r="AG22">
        <v>27.288</v>
      </c>
      <c r="AH22">
        <f t="shared" si="10"/>
        <v>26.462</v>
      </c>
      <c r="AI22">
        <f t="shared" si="13"/>
        <v>-49.23162790697674</v>
      </c>
      <c r="AJ22">
        <f t="shared" si="11"/>
        <v>49.23162790697674</v>
      </c>
    </row>
    <row r="23" spans="1:36" x14ac:dyDescent="0.25">
      <c r="A23" t="s">
        <v>30</v>
      </c>
      <c r="B23" s="8" t="s">
        <v>20</v>
      </c>
      <c r="C23" s="8" t="s">
        <v>25</v>
      </c>
      <c r="D23">
        <v>69.350999999999999</v>
      </c>
      <c r="E23">
        <v>74.736000000000004</v>
      </c>
      <c r="F23">
        <f t="shared" si="3"/>
        <v>-5.3850000000000051</v>
      </c>
      <c r="G23">
        <f t="shared" si="12"/>
        <v>7.7648483799801076</v>
      </c>
      <c r="H23">
        <v>62.5</v>
      </c>
      <c r="I23">
        <f t="shared" si="4"/>
        <v>-7.7648483799801076</v>
      </c>
      <c r="K23" t="s">
        <v>47</v>
      </c>
      <c r="L23" s="8" t="s">
        <v>48</v>
      </c>
      <c r="M23" s="12" t="s">
        <v>21</v>
      </c>
      <c r="N23" s="10">
        <v>51.088000000000001</v>
      </c>
      <c r="O23" s="10">
        <v>27.707000000000001</v>
      </c>
      <c r="P23">
        <f t="shared" si="5"/>
        <v>23.381</v>
      </c>
      <c r="Q23">
        <f t="shared" si="1"/>
        <v>-45.766129032258064</v>
      </c>
      <c r="R23">
        <f t="shared" si="6"/>
        <v>45.766129032258064</v>
      </c>
      <c r="U23" s="10"/>
      <c r="V23" s="10"/>
      <c r="W23" s="27"/>
      <c r="X23" s="28"/>
      <c r="Y23" s="25"/>
      <c r="AC23" t="s">
        <v>38</v>
      </c>
      <c r="AD23" s="8" t="s">
        <v>21</v>
      </c>
      <c r="AE23" s="8" t="s">
        <v>18</v>
      </c>
      <c r="AF23">
        <v>49.335999999999999</v>
      </c>
      <c r="AG23">
        <v>10.337999999999999</v>
      </c>
      <c r="AH23">
        <f t="shared" si="10"/>
        <v>38.997999999999998</v>
      </c>
      <c r="AI23">
        <f t="shared" si="13"/>
        <v>-79.045727257986059</v>
      </c>
      <c r="AJ23">
        <f t="shared" si="11"/>
        <v>79.045727257986059</v>
      </c>
    </row>
    <row r="24" spans="1:36" x14ac:dyDescent="0.25">
      <c r="A24" t="s">
        <v>31</v>
      </c>
      <c r="B24" s="8" t="s">
        <v>23</v>
      </c>
      <c r="C24" s="8" t="s">
        <v>18</v>
      </c>
      <c r="D24">
        <v>84.563000000000002</v>
      </c>
      <c r="E24">
        <v>41.926000000000002</v>
      </c>
      <c r="F24">
        <f t="shared" si="3"/>
        <v>42.637</v>
      </c>
      <c r="G24">
        <f t="shared" si="12"/>
        <v>-50.420396627366578</v>
      </c>
      <c r="H24">
        <v>106.25</v>
      </c>
      <c r="I24">
        <f t="shared" si="4"/>
        <v>50.420396627366578</v>
      </c>
      <c r="K24" s="17" t="s">
        <v>49</v>
      </c>
      <c r="L24" s="18" t="s">
        <v>50</v>
      </c>
      <c r="M24" s="19" t="s">
        <v>51</v>
      </c>
      <c r="N24">
        <v>55.942999999999998</v>
      </c>
      <c r="T24" t="s">
        <v>35</v>
      </c>
      <c r="U24" s="11" t="s">
        <v>18</v>
      </c>
      <c r="V24" s="12" t="s">
        <v>21</v>
      </c>
      <c r="W24" s="15">
        <v>56.67</v>
      </c>
      <c r="X24">
        <v>29.87</v>
      </c>
      <c r="Y24" s="25">
        <f t="shared" si="7"/>
        <v>26.8</v>
      </c>
      <c r="Z24">
        <f>(X24-W24)*100/W24</f>
        <v>-47.291335803776249</v>
      </c>
      <c r="AA24">
        <f t="shared" si="9"/>
        <v>47.291335803776249</v>
      </c>
      <c r="AC24" t="s">
        <v>39</v>
      </c>
      <c r="AD24" s="8" t="s">
        <v>27</v>
      </c>
      <c r="AE24" s="8" t="s">
        <v>23</v>
      </c>
      <c r="AF24">
        <v>52.872</v>
      </c>
      <c r="AG24">
        <v>22.85</v>
      </c>
      <c r="AH24">
        <f t="shared" si="10"/>
        <v>30.021999999999998</v>
      </c>
      <c r="AI24">
        <f t="shared" si="13"/>
        <v>-56.782417914964441</v>
      </c>
      <c r="AJ24">
        <f t="shared" si="11"/>
        <v>56.782417914964441</v>
      </c>
    </row>
    <row r="25" spans="1:36" x14ac:dyDescent="0.25">
      <c r="A25" t="s">
        <v>32</v>
      </c>
      <c r="B25" s="8" t="s">
        <v>21</v>
      </c>
      <c r="C25" s="8" t="s">
        <v>27</v>
      </c>
      <c r="D25">
        <v>39.835999999999999</v>
      </c>
      <c r="E25">
        <v>28.167999999999999</v>
      </c>
      <c r="F25">
        <f t="shared" si="3"/>
        <v>11.667999999999999</v>
      </c>
      <c r="G25">
        <f t="shared" si="12"/>
        <v>-29.290089366402249</v>
      </c>
      <c r="H25">
        <v>25.768999999999998</v>
      </c>
      <c r="I25">
        <f t="shared" si="4"/>
        <v>29.290089366402249</v>
      </c>
      <c r="K25" t="s">
        <v>52</v>
      </c>
      <c r="L25" s="8" t="s">
        <v>46</v>
      </c>
      <c r="M25" s="12" t="s">
        <v>50</v>
      </c>
      <c r="N25">
        <v>46.743000000000002</v>
      </c>
      <c r="O25">
        <v>19.98</v>
      </c>
      <c r="P25">
        <f t="shared" si="5"/>
        <v>26.763000000000002</v>
      </c>
      <c r="Q25">
        <f t="shared" si="1"/>
        <v>-57.255631859315834</v>
      </c>
      <c r="R25">
        <f t="shared" si="6"/>
        <v>57.255631859315834</v>
      </c>
      <c r="T25" t="s">
        <v>36</v>
      </c>
      <c r="U25" s="11" t="s">
        <v>20</v>
      </c>
      <c r="V25" s="12" t="s">
        <v>20</v>
      </c>
      <c r="W25">
        <v>52.54</v>
      </c>
      <c r="X25">
        <v>22.61</v>
      </c>
      <c r="Y25" s="25">
        <f t="shared" si="7"/>
        <v>29.93</v>
      </c>
      <c r="Z25">
        <f>(X25-W25)*100/W25</f>
        <v>-56.966121050628097</v>
      </c>
      <c r="AA25">
        <f t="shared" si="9"/>
        <v>56.966121050628097</v>
      </c>
      <c r="AC25" t="s">
        <v>40</v>
      </c>
      <c r="AD25" s="8" t="s">
        <v>25</v>
      </c>
      <c r="AE25" s="8" t="s">
        <v>25</v>
      </c>
      <c r="AF25">
        <v>62.52</v>
      </c>
      <c r="AG25">
        <v>23.861000000000001</v>
      </c>
      <c r="AH25">
        <f t="shared" si="10"/>
        <v>38.659000000000006</v>
      </c>
      <c r="AI25">
        <f t="shared" si="13"/>
        <v>-61.83461292386437</v>
      </c>
      <c r="AJ25">
        <f t="shared" si="11"/>
        <v>61.83461292386437</v>
      </c>
    </row>
    <row r="26" spans="1:36" x14ac:dyDescent="0.25">
      <c r="A26" t="s">
        <v>33</v>
      </c>
      <c r="B26" s="8" t="s">
        <v>27</v>
      </c>
      <c r="C26" s="8" t="s">
        <v>20</v>
      </c>
      <c r="D26">
        <v>65.289000000000001</v>
      </c>
      <c r="E26">
        <v>61.256999999999998</v>
      </c>
      <c r="F26">
        <f t="shared" si="3"/>
        <v>4.0320000000000036</v>
      </c>
      <c r="G26">
        <f t="shared" si="12"/>
        <v>-6.1756191701511796</v>
      </c>
      <c r="H26">
        <v>81.25</v>
      </c>
      <c r="I26">
        <f t="shared" si="4"/>
        <v>6.1756191701511796</v>
      </c>
      <c r="K26" s="20" t="s">
        <v>53</v>
      </c>
      <c r="L26" s="8" t="s">
        <v>54</v>
      </c>
      <c r="M26" s="12" t="s">
        <v>48</v>
      </c>
      <c r="N26">
        <v>63.683</v>
      </c>
      <c r="O26">
        <v>43.033000000000001</v>
      </c>
      <c r="P26">
        <f t="shared" si="5"/>
        <v>20.65</v>
      </c>
      <c r="Q26">
        <f t="shared" si="1"/>
        <v>-32.42623620118399</v>
      </c>
      <c r="R26">
        <f t="shared" si="6"/>
        <v>32.42623620118399</v>
      </c>
      <c r="T26" t="s">
        <v>37</v>
      </c>
      <c r="U26" s="11" t="s">
        <v>23</v>
      </c>
      <c r="V26" s="12" t="s">
        <v>25</v>
      </c>
      <c r="W26">
        <v>66.7</v>
      </c>
      <c r="X26" s="15">
        <v>36.71</v>
      </c>
      <c r="Y26" s="25">
        <f t="shared" si="7"/>
        <v>29.990000000000002</v>
      </c>
      <c r="Z26">
        <f t="shared" ref="Z26:Z39" si="14">(X26-W26)*100/W26</f>
        <v>-44.962518740629683</v>
      </c>
      <c r="AA26">
        <f t="shared" si="9"/>
        <v>44.962518740629683</v>
      </c>
      <c r="AC26" t="s">
        <v>61</v>
      </c>
      <c r="AD26" s="8" t="s">
        <v>43</v>
      </c>
      <c r="AE26" s="8" t="s">
        <v>21</v>
      </c>
      <c r="AF26">
        <v>45.313000000000002</v>
      </c>
      <c r="AG26">
        <v>25.195</v>
      </c>
      <c r="AH26">
        <f t="shared" si="10"/>
        <v>20.118000000000002</v>
      </c>
      <c r="AI26">
        <f t="shared" si="13"/>
        <v>-44.397854920221569</v>
      </c>
      <c r="AJ26">
        <f t="shared" si="11"/>
        <v>44.397854920221569</v>
      </c>
    </row>
    <row r="27" spans="1:36" x14ac:dyDescent="0.25">
      <c r="A27" t="s">
        <v>34</v>
      </c>
      <c r="B27" s="8" t="s">
        <v>25</v>
      </c>
      <c r="C27" s="8" t="s">
        <v>23</v>
      </c>
      <c r="D27">
        <v>38.145000000000003</v>
      </c>
      <c r="E27">
        <v>31.018000000000001</v>
      </c>
      <c r="F27">
        <f t="shared" si="3"/>
        <v>7.1270000000000024</v>
      </c>
      <c r="G27">
        <f t="shared" si="12"/>
        <v>-18.683969065408316</v>
      </c>
      <c r="H27">
        <v>69.034000000000006</v>
      </c>
      <c r="I27">
        <f t="shared" si="4"/>
        <v>18.683969065408316</v>
      </c>
      <c r="T27" t="s">
        <v>38</v>
      </c>
      <c r="U27" s="11" t="s">
        <v>21</v>
      </c>
      <c r="V27" s="12" t="s">
        <v>27</v>
      </c>
      <c r="W27">
        <v>63.36</v>
      </c>
      <c r="X27" s="15">
        <v>26.4</v>
      </c>
      <c r="Y27" s="25">
        <f t="shared" si="7"/>
        <v>36.96</v>
      </c>
      <c r="Z27">
        <f t="shared" si="14"/>
        <v>-58.333333333333336</v>
      </c>
      <c r="AA27">
        <f t="shared" si="9"/>
        <v>58.333333333333336</v>
      </c>
      <c r="AC27" t="s">
        <v>35</v>
      </c>
      <c r="AD27" s="8" t="s">
        <v>18</v>
      </c>
      <c r="AE27" s="8" t="s">
        <v>27</v>
      </c>
      <c r="AF27">
        <v>52.302999999999997</v>
      </c>
      <c r="AG27" s="9">
        <v>12.811999999999999</v>
      </c>
      <c r="AH27">
        <f t="shared" si="10"/>
        <v>39.491</v>
      </c>
      <c r="AI27">
        <f t="shared" si="13"/>
        <v>-75.504273177446805</v>
      </c>
      <c r="AJ27">
        <f t="shared" si="11"/>
        <v>75.504273177446805</v>
      </c>
    </row>
    <row r="28" spans="1:36" x14ac:dyDescent="0.25">
      <c r="K28" t="s">
        <v>29</v>
      </c>
      <c r="L28" s="8" t="s">
        <v>18</v>
      </c>
      <c r="M28" s="12" t="s">
        <v>18</v>
      </c>
      <c r="N28">
        <v>64.566999999999993</v>
      </c>
      <c r="O28" s="9">
        <v>36.917000000000002</v>
      </c>
      <c r="P28">
        <f t="shared" si="5"/>
        <v>27.649999999999991</v>
      </c>
      <c r="Q28">
        <f t="shared" ref="Q28:Q34" si="15">(O28-N28)*100/N28</f>
        <v>-42.823733486146168</v>
      </c>
      <c r="R28">
        <f t="shared" si="6"/>
        <v>42.823733486146168</v>
      </c>
      <c r="T28" t="s">
        <v>39</v>
      </c>
      <c r="U28" s="11" t="s">
        <v>27</v>
      </c>
      <c r="V28" s="12" t="s">
        <v>23</v>
      </c>
      <c r="W28">
        <v>50.17</v>
      </c>
      <c r="X28" s="15">
        <v>15.27</v>
      </c>
      <c r="Y28" s="25">
        <f t="shared" si="7"/>
        <v>34.900000000000006</v>
      </c>
      <c r="Z28">
        <f t="shared" si="14"/>
        <v>-69.563484153876828</v>
      </c>
      <c r="AA28">
        <f t="shared" si="9"/>
        <v>69.563484153876828</v>
      </c>
      <c r="AC28" t="s">
        <v>36</v>
      </c>
      <c r="AD28" s="8" t="s">
        <v>20</v>
      </c>
      <c r="AE28" s="8" t="s">
        <v>43</v>
      </c>
      <c r="AF28">
        <v>45.048999999999999</v>
      </c>
      <c r="AG28" s="9">
        <v>20.373000000000001</v>
      </c>
      <c r="AH28">
        <f t="shared" si="10"/>
        <v>24.675999999999998</v>
      </c>
      <c r="AI28">
        <f t="shared" si="13"/>
        <v>-54.775910675042731</v>
      </c>
      <c r="AJ28">
        <f t="shared" si="11"/>
        <v>54.775910675042731</v>
      </c>
    </row>
    <row r="29" spans="1:36" x14ac:dyDescent="0.25">
      <c r="A29" t="s">
        <v>35</v>
      </c>
      <c r="B29" s="8" t="s">
        <v>18</v>
      </c>
      <c r="C29" s="13" t="s">
        <v>23</v>
      </c>
      <c r="D29" s="9">
        <v>61.277000000000001</v>
      </c>
      <c r="E29" s="9">
        <v>27.452000000000002</v>
      </c>
      <c r="F29">
        <f t="shared" si="3"/>
        <v>33.825000000000003</v>
      </c>
      <c r="G29">
        <f t="shared" ref="G29:G40" si="16">(E29-D29)*100/D29</f>
        <v>-55.200156665633116</v>
      </c>
      <c r="H29">
        <v>130.50399999999999</v>
      </c>
      <c r="I29">
        <f t="shared" si="4"/>
        <v>55.200156665633116</v>
      </c>
      <c r="K29" t="s">
        <v>30</v>
      </c>
      <c r="L29" s="8" t="s">
        <v>20</v>
      </c>
      <c r="M29" s="12" t="s">
        <v>25</v>
      </c>
      <c r="N29">
        <v>23.51</v>
      </c>
      <c r="O29" s="9">
        <v>19.221</v>
      </c>
      <c r="P29">
        <f t="shared" si="5"/>
        <v>4.2890000000000015</v>
      </c>
      <c r="Q29">
        <f t="shared" si="15"/>
        <v>-18.24330072309656</v>
      </c>
      <c r="R29">
        <f t="shared" si="6"/>
        <v>18.24330072309656</v>
      </c>
      <c r="T29" t="s">
        <v>40</v>
      </c>
      <c r="U29" s="11" t="s">
        <v>25</v>
      </c>
      <c r="V29" s="12" t="s">
        <v>18</v>
      </c>
      <c r="W29" s="15">
        <v>59.28</v>
      </c>
      <c r="X29" s="15">
        <v>34.369999999999997</v>
      </c>
      <c r="Y29" s="25">
        <f t="shared" si="7"/>
        <v>24.910000000000004</v>
      </c>
      <c r="Z29">
        <f t="shared" si="14"/>
        <v>-42.020917678812424</v>
      </c>
      <c r="AA29">
        <f t="shared" si="9"/>
        <v>42.020917678812424</v>
      </c>
      <c r="AC29" t="s">
        <v>37</v>
      </c>
      <c r="AD29" s="8" t="s">
        <v>23</v>
      </c>
      <c r="AE29" s="8" t="s">
        <v>20</v>
      </c>
      <c r="AF29" s="9">
        <v>31.25</v>
      </c>
      <c r="AG29">
        <v>17.257999999999999</v>
      </c>
      <c r="AH29">
        <f t="shared" si="10"/>
        <v>13.992000000000001</v>
      </c>
      <c r="AI29">
        <f t="shared" si="13"/>
        <v>-44.7744</v>
      </c>
      <c r="AJ29">
        <f t="shared" si="11"/>
        <v>44.7744</v>
      </c>
    </row>
    <row r="30" spans="1:36" x14ac:dyDescent="0.25">
      <c r="A30" t="s">
        <v>36</v>
      </c>
      <c r="B30" s="8" t="s">
        <v>20</v>
      </c>
      <c r="C30" s="13" t="s">
        <v>25</v>
      </c>
      <c r="D30">
        <v>58.002000000000002</v>
      </c>
      <c r="E30">
        <v>12.885</v>
      </c>
      <c r="F30">
        <f t="shared" si="3"/>
        <v>45.117000000000004</v>
      </c>
      <c r="G30">
        <f t="shared" si="16"/>
        <v>-77.785248784524683</v>
      </c>
      <c r="H30">
        <v>88.388000000000005</v>
      </c>
      <c r="I30">
        <f t="shared" si="4"/>
        <v>77.785248784524683</v>
      </c>
      <c r="K30" s="20" t="s">
        <v>31</v>
      </c>
      <c r="L30" s="8" t="s">
        <v>23</v>
      </c>
      <c r="M30" s="12" t="s">
        <v>23</v>
      </c>
      <c r="N30">
        <v>44.755000000000003</v>
      </c>
      <c r="O30" s="9">
        <v>44.356999999999999</v>
      </c>
      <c r="P30">
        <f t="shared" si="5"/>
        <v>0.39800000000000324</v>
      </c>
      <c r="Q30">
        <f t="shared" si="15"/>
        <v>-0.88928611328343921</v>
      </c>
      <c r="R30">
        <f t="shared" si="6"/>
        <v>0.88928611328343921</v>
      </c>
      <c r="T30" t="s">
        <v>61</v>
      </c>
      <c r="U30" s="11" t="s">
        <v>43</v>
      </c>
      <c r="V30" s="12"/>
      <c r="W30" s="25"/>
      <c r="X30" s="26"/>
      <c r="Y30" s="25"/>
      <c r="AC30" t="s">
        <v>38</v>
      </c>
      <c r="AD30" s="8" t="s">
        <v>21</v>
      </c>
      <c r="AE30" s="8" t="s">
        <v>18</v>
      </c>
      <c r="AF30">
        <v>54.954999999999998</v>
      </c>
      <c r="AG30">
        <v>28.513000000000002</v>
      </c>
      <c r="AH30">
        <f t="shared" si="10"/>
        <v>26.441999999999997</v>
      </c>
      <c r="AI30">
        <f t="shared" si="13"/>
        <v>-48.115731052679465</v>
      </c>
      <c r="AJ30">
        <f t="shared" si="11"/>
        <v>48.115731052679465</v>
      </c>
    </row>
    <row r="31" spans="1:36" x14ac:dyDescent="0.25">
      <c r="A31" t="s">
        <v>37</v>
      </c>
      <c r="B31" s="8" t="s">
        <v>23</v>
      </c>
      <c r="C31" s="13" t="s">
        <v>27</v>
      </c>
      <c r="D31">
        <v>56.445</v>
      </c>
      <c r="E31">
        <v>28.167999999999999</v>
      </c>
      <c r="F31">
        <f t="shared" si="3"/>
        <v>28.277000000000001</v>
      </c>
      <c r="G31">
        <f t="shared" si="16"/>
        <v>-50.096554167773945</v>
      </c>
      <c r="H31">
        <v>125.15600000000001</v>
      </c>
      <c r="I31">
        <f t="shared" si="4"/>
        <v>50.096554167773945</v>
      </c>
      <c r="K31" t="s">
        <v>32</v>
      </c>
      <c r="L31" s="8" t="s">
        <v>21</v>
      </c>
      <c r="M31" s="12" t="s">
        <v>48</v>
      </c>
      <c r="N31">
        <v>45.384</v>
      </c>
      <c r="O31" s="9">
        <v>42.508000000000003</v>
      </c>
      <c r="P31">
        <f t="shared" si="5"/>
        <v>2.8759999999999977</v>
      </c>
      <c r="Q31">
        <f t="shared" si="15"/>
        <v>-6.3370350784417369</v>
      </c>
      <c r="R31">
        <f t="shared" si="6"/>
        <v>6.3370350784417369</v>
      </c>
      <c r="T31" t="s">
        <v>62</v>
      </c>
      <c r="U31" s="11" t="s">
        <v>42</v>
      </c>
      <c r="V31" s="12"/>
      <c r="W31" s="25"/>
      <c r="X31" s="26"/>
      <c r="Y31" s="25"/>
      <c r="AC31" t="s">
        <v>39</v>
      </c>
      <c r="AD31" s="8" t="s">
        <v>27</v>
      </c>
      <c r="AE31" s="8" t="s">
        <v>23</v>
      </c>
      <c r="AF31">
        <v>43.75</v>
      </c>
      <c r="AG31">
        <v>18.016999999999999</v>
      </c>
      <c r="AH31">
        <f t="shared" si="10"/>
        <v>25.733000000000001</v>
      </c>
      <c r="AI31">
        <f t="shared" si="13"/>
        <v>-58.818285714285722</v>
      </c>
      <c r="AJ31">
        <f t="shared" si="11"/>
        <v>58.818285714285722</v>
      </c>
    </row>
    <row r="32" spans="1:36" x14ac:dyDescent="0.25">
      <c r="A32" t="s">
        <v>38</v>
      </c>
      <c r="B32" s="8" t="s">
        <v>21</v>
      </c>
      <c r="C32" s="13" t="s">
        <v>20</v>
      </c>
      <c r="D32">
        <v>65.971000000000004</v>
      </c>
      <c r="E32">
        <v>34.587000000000003</v>
      </c>
      <c r="F32">
        <f t="shared" si="3"/>
        <v>31.384</v>
      </c>
      <c r="G32">
        <f t="shared" si="16"/>
        <v>-47.572418183747402</v>
      </c>
      <c r="H32">
        <v>89.486000000000004</v>
      </c>
      <c r="I32">
        <f t="shared" si="4"/>
        <v>47.572418183747402</v>
      </c>
      <c r="K32" t="s">
        <v>33</v>
      </c>
      <c r="L32" s="8" t="s">
        <v>27</v>
      </c>
      <c r="M32" s="12" t="s">
        <v>27</v>
      </c>
      <c r="N32">
        <v>59.384</v>
      </c>
      <c r="O32" s="9">
        <v>32.295000000000002</v>
      </c>
      <c r="P32">
        <f t="shared" si="5"/>
        <v>27.088999999999999</v>
      </c>
      <c r="Q32">
        <f t="shared" si="15"/>
        <v>-45.616664421392962</v>
      </c>
      <c r="R32">
        <f t="shared" si="6"/>
        <v>45.616664421392962</v>
      </c>
      <c r="T32" t="s">
        <v>63</v>
      </c>
      <c r="U32" s="11" t="s">
        <v>48</v>
      </c>
      <c r="V32" s="12"/>
      <c r="W32" s="25"/>
      <c r="X32" s="26"/>
      <c r="Y32" s="25"/>
      <c r="AC32" t="s">
        <v>40</v>
      </c>
      <c r="AD32" s="8" t="s">
        <v>25</v>
      </c>
      <c r="AE32" s="8" t="s">
        <v>25</v>
      </c>
      <c r="AF32">
        <v>40.625</v>
      </c>
      <c r="AG32">
        <v>22.960999999999999</v>
      </c>
      <c r="AH32">
        <f t="shared" si="10"/>
        <v>17.664000000000001</v>
      </c>
      <c r="AI32">
        <f t="shared" si="13"/>
        <v>-43.480615384615383</v>
      </c>
      <c r="AJ32">
        <f t="shared" si="11"/>
        <v>43.480615384615383</v>
      </c>
    </row>
    <row r="33" spans="1:36" x14ac:dyDescent="0.25">
      <c r="A33" t="s">
        <v>39</v>
      </c>
      <c r="B33" s="8" t="s">
        <v>27</v>
      </c>
      <c r="C33" s="14" t="s">
        <v>21</v>
      </c>
      <c r="D33">
        <v>53.331000000000003</v>
      </c>
      <c r="E33">
        <v>26.745999999999999</v>
      </c>
      <c r="F33">
        <f t="shared" si="3"/>
        <v>26.585000000000004</v>
      </c>
      <c r="G33">
        <f t="shared" si="16"/>
        <v>-49.849055896195466</v>
      </c>
      <c r="H33">
        <v>87.722999999999999</v>
      </c>
      <c r="I33">
        <f t="shared" si="4"/>
        <v>49.849055896195466</v>
      </c>
      <c r="K33" t="s">
        <v>34</v>
      </c>
      <c r="L33" s="8" t="s">
        <v>25</v>
      </c>
      <c r="M33" s="12" t="s">
        <v>21</v>
      </c>
      <c r="N33">
        <v>66.673000000000002</v>
      </c>
      <c r="O33" s="9">
        <v>60.017000000000003</v>
      </c>
      <c r="P33">
        <f t="shared" si="5"/>
        <v>6.6559999999999988</v>
      </c>
      <c r="Q33">
        <f t="shared" si="15"/>
        <v>-9.9830516100970392</v>
      </c>
      <c r="R33">
        <f t="shared" si="6"/>
        <v>9.9830516100970392</v>
      </c>
      <c r="T33" t="s">
        <v>64</v>
      </c>
      <c r="U33" s="11" t="s">
        <v>50</v>
      </c>
      <c r="V33" s="12"/>
      <c r="W33" s="25"/>
      <c r="X33" s="26"/>
      <c r="Y33" s="25"/>
      <c r="AC33" t="s">
        <v>61</v>
      </c>
      <c r="AD33" s="8" t="s">
        <v>43</v>
      </c>
      <c r="AE33" s="8" t="s">
        <v>21</v>
      </c>
      <c r="AF33">
        <v>46.978999999999999</v>
      </c>
      <c r="AG33">
        <v>18.815000000000001</v>
      </c>
      <c r="AH33">
        <f t="shared" si="10"/>
        <v>28.163999999999998</v>
      </c>
      <c r="AI33">
        <f t="shared" si="13"/>
        <v>-59.950190510653691</v>
      </c>
      <c r="AJ33">
        <f t="shared" si="11"/>
        <v>59.950190510653691</v>
      </c>
    </row>
    <row r="34" spans="1:36" x14ac:dyDescent="0.25">
      <c r="A34" t="s">
        <v>40</v>
      </c>
      <c r="B34" s="8" t="s">
        <v>25</v>
      </c>
      <c r="C34" s="13" t="s">
        <v>18</v>
      </c>
      <c r="D34">
        <v>88.843000000000004</v>
      </c>
      <c r="E34">
        <v>50.485999999999997</v>
      </c>
      <c r="F34">
        <f t="shared" si="3"/>
        <v>38.357000000000006</v>
      </c>
      <c r="G34">
        <f t="shared" si="16"/>
        <v>-43.173913532861349</v>
      </c>
      <c r="H34">
        <v>93.75</v>
      </c>
      <c r="I34">
        <f t="shared" si="4"/>
        <v>43.173913532861349</v>
      </c>
      <c r="K34" t="s">
        <v>55</v>
      </c>
      <c r="L34" s="8" t="s">
        <v>43</v>
      </c>
      <c r="M34" s="12" t="s">
        <v>20</v>
      </c>
      <c r="N34">
        <v>46.337000000000003</v>
      </c>
      <c r="O34" s="9">
        <v>50.813000000000002</v>
      </c>
      <c r="P34">
        <f t="shared" si="5"/>
        <v>-4.4759999999999991</v>
      </c>
      <c r="Q34">
        <f t="shared" si="15"/>
        <v>9.6596672205796636</v>
      </c>
      <c r="R34">
        <f t="shared" si="6"/>
        <v>-9.6596672205796636</v>
      </c>
      <c r="T34" t="s">
        <v>35</v>
      </c>
      <c r="U34" s="11" t="s">
        <v>18</v>
      </c>
      <c r="V34" s="12" t="s">
        <v>21</v>
      </c>
      <c r="W34" s="15">
        <v>44.19</v>
      </c>
      <c r="X34">
        <v>14.06</v>
      </c>
      <c r="Y34" s="25">
        <f t="shared" si="7"/>
        <v>30.129999999999995</v>
      </c>
      <c r="Z34">
        <f t="shared" si="14"/>
        <v>-68.182846797918074</v>
      </c>
      <c r="AA34">
        <f t="shared" si="9"/>
        <v>68.182846797918074</v>
      </c>
    </row>
    <row r="35" spans="1:36" x14ac:dyDescent="0.25">
      <c r="A35" t="s">
        <v>35</v>
      </c>
      <c r="B35" s="8" t="s">
        <v>18</v>
      </c>
      <c r="C35" s="13" t="s">
        <v>23</v>
      </c>
      <c r="D35">
        <v>61.103000000000002</v>
      </c>
      <c r="E35">
        <v>30.698</v>
      </c>
      <c r="F35">
        <f t="shared" si="3"/>
        <v>30.405000000000001</v>
      </c>
      <c r="G35">
        <f t="shared" si="16"/>
        <v>-49.760240904701895</v>
      </c>
      <c r="H35" s="9">
        <v>100</v>
      </c>
      <c r="I35">
        <f t="shared" si="4"/>
        <v>49.760240904701895</v>
      </c>
      <c r="K35" s="17" t="s">
        <v>56</v>
      </c>
      <c r="L35" s="18" t="s">
        <v>42</v>
      </c>
      <c r="M35" s="19" t="s">
        <v>51</v>
      </c>
      <c r="N35" s="17">
        <v>54.576000000000001</v>
      </c>
      <c r="O35" s="21"/>
      <c r="T35" t="s">
        <v>36</v>
      </c>
      <c r="U35" s="11" t="s">
        <v>20</v>
      </c>
      <c r="V35" s="12" t="s">
        <v>20</v>
      </c>
      <c r="W35">
        <v>55.75</v>
      </c>
      <c r="X35">
        <v>13.27</v>
      </c>
      <c r="Y35" s="25">
        <f t="shared" si="7"/>
        <v>42.480000000000004</v>
      </c>
      <c r="Z35">
        <f t="shared" si="14"/>
        <v>-76.197309417040358</v>
      </c>
      <c r="AA35">
        <f t="shared" si="9"/>
        <v>76.197309417040358</v>
      </c>
    </row>
    <row r="36" spans="1:36" x14ac:dyDescent="0.25">
      <c r="A36" t="s">
        <v>36</v>
      </c>
      <c r="B36" s="8" t="s">
        <v>20</v>
      </c>
      <c r="C36" s="13" t="s">
        <v>25</v>
      </c>
      <c r="D36">
        <v>60.564999999999998</v>
      </c>
      <c r="E36">
        <v>25.436</v>
      </c>
      <c r="F36">
        <f t="shared" si="3"/>
        <v>35.128999999999998</v>
      </c>
      <c r="G36">
        <f t="shared" si="16"/>
        <v>-58.002146454222732</v>
      </c>
      <c r="H36" s="15">
        <v>65.251999999999995</v>
      </c>
      <c r="I36">
        <f t="shared" si="4"/>
        <v>58.002146454222732</v>
      </c>
      <c r="K36" t="s">
        <v>57</v>
      </c>
      <c r="L36" s="8" t="s">
        <v>48</v>
      </c>
      <c r="M36" s="12" t="s">
        <v>43</v>
      </c>
      <c r="N36">
        <v>75.37</v>
      </c>
      <c r="O36" s="9">
        <v>42.201000000000001</v>
      </c>
      <c r="P36">
        <f t="shared" si="5"/>
        <v>33.169000000000004</v>
      </c>
      <c r="Q36">
        <f>(O36-N36)*100/N36</f>
        <v>-44.008226084649067</v>
      </c>
      <c r="R36">
        <f t="shared" si="6"/>
        <v>44.008226084649067</v>
      </c>
      <c r="T36" t="s">
        <v>37</v>
      </c>
      <c r="U36" s="11" t="s">
        <v>23</v>
      </c>
      <c r="V36" s="12" t="s">
        <v>25</v>
      </c>
      <c r="W36">
        <v>52.73</v>
      </c>
      <c r="X36" s="15">
        <v>7.92</v>
      </c>
      <c r="Y36" s="25">
        <f t="shared" si="7"/>
        <v>44.809999999999995</v>
      </c>
      <c r="Z36">
        <f t="shared" si="14"/>
        <v>-84.98008723686705</v>
      </c>
      <c r="AA36">
        <f t="shared" si="9"/>
        <v>84.98008723686705</v>
      </c>
    </row>
    <row r="37" spans="1:36" x14ac:dyDescent="0.25">
      <c r="A37" t="s">
        <v>37</v>
      </c>
      <c r="B37" s="8" t="s">
        <v>23</v>
      </c>
      <c r="C37" s="13" t="s">
        <v>27</v>
      </c>
      <c r="D37">
        <v>87.847999999999999</v>
      </c>
      <c r="E37">
        <v>21.280999999999999</v>
      </c>
      <c r="F37">
        <f t="shared" si="3"/>
        <v>66.567000000000007</v>
      </c>
      <c r="G37">
        <f t="shared" si="16"/>
        <v>-75.775202622711973</v>
      </c>
      <c r="H37" s="15">
        <v>111.803</v>
      </c>
      <c r="I37">
        <f t="shared" si="4"/>
        <v>75.775202622711973</v>
      </c>
      <c r="K37" t="s">
        <v>58</v>
      </c>
      <c r="L37" s="8" t="s">
        <v>50</v>
      </c>
      <c r="M37" s="12" t="s">
        <v>46</v>
      </c>
      <c r="N37">
        <v>70.227000000000004</v>
      </c>
      <c r="O37" s="9">
        <v>73.855000000000004</v>
      </c>
      <c r="P37">
        <f t="shared" si="5"/>
        <v>-3.6280000000000001</v>
      </c>
      <c r="Q37">
        <f>(O37-N37)*100/N37</f>
        <v>5.166104204935424</v>
      </c>
      <c r="R37">
        <f t="shared" si="6"/>
        <v>-5.166104204935424</v>
      </c>
      <c r="T37" t="s">
        <v>38</v>
      </c>
      <c r="U37" s="11" t="s">
        <v>21</v>
      </c>
      <c r="V37" s="12" t="s">
        <v>27</v>
      </c>
      <c r="W37">
        <v>48.63</v>
      </c>
      <c r="X37" s="15">
        <v>7.92</v>
      </c>
      <c r="Y37" s="25">
        <f t="shared" si="7"/>
        <v>40.71</v>
      </c>
      <c r="Z37">
        <f t="shared" si="14"/>
        <v>-83.713756940160394</v>
      </c>
      <c r="AA37">
        <f t="shared" si="9"/>
        <v>83.713756940160394</v>
      </c>
    </row>
    <row r="38" spans="1:36" x14ac:dyDescent="0.25">
      <c r="A38" t="s">
        <v>38</v>
      </c>
      <c r="B38" s="8" t="s">
        <v>21</v>
      </c>
      <c r="C38" s="13" t="s">
        <v>20</v>
      </c>
      <c r="D38">
        <v>66.218000000000004</v>
      </c>
      <c r="E38">
        <v>41.005000000000003</v>
      </c>
      <c r="F38">
        <f t="shared" si="3"/>
        <v>25.213000000000001</v>
      </c>
      <c r="G38">
        <f t="shared" si="16"/>
        <v>-38.075749796127944</v>
      </c>
      <c r="H38" s="15">
        <v>93.75</v>
      </c>
      <c r="I38">
        <f t="shared" si="4"/>
        <v>38.075749796127944</v>
      </c>
      <c r="K38" t="s">
        <v>59</v>
      </c>
      <c r="L38" s="8" t="s">
        <v>46</v>
      </c>
      <c r="M38" s="12" t="s">
        <v>42</v>
      </c>
      <c r="N38">
        <v>47.643000000000001</v>
      </c>
      <c r="O38" s="9">
        <v>24.86</v>
      </c>
      <c r="P38">
        <f t="shared" si="5"/>
        <v>22.783000000000001</v>
      </c>
      <c r="Q38">
        <f>(O38-N38)*100/N38</f>
        <v>-47.820246416052726</v>
      </c>
      <c r="R38">
        <f t="shared" si="6"/>
        <v>47.820246416052726</v>
      </c>
      <c r="T38" t="s">
        <v>39</v>
      </c>
      <c r="U38" s="11" t="s">
        <v>27</v>
      </c>
      <c r="V38" s="12" t="s">
        <v>23</v>
      </c>
      <c r="W38" s="15">
        <v>43.91</v>
      </c>
      <c r="X38">
        <v>27.99</v>
      </c>
      <c r="Y38" s="25">
        <f t="shared" si="7"/>
        <v>15.919999999999998</v>
      </c>
      <c r="Z38">
        <f t="shared" si="14"/>
        <v>-36.255978137098609</v>
      </c>
      <c r="AA38">
        <f t="shared" si="9"/>
        <v>36.255978137098609</v>
      </c>
    </row>
    <row r="39" spans="1:36" x14ac:dyDescent="0.25">
      <c r="A39" t="s">
        <v>39</v>
      </c>
      <c r="B39" s="8" t="s">
        <v>27</v>
      </c>
      <c r="C39" s="14" t="s">
        <v>21</v>
      </c>
      <c r="D39">
        <v>37.564999999999998</v>
      </c>
      <c r="E39">
        <v>18.815000000000001</v>
      </c>
      <c r="F39">
        <f t="shared" si="3"/>
        <v>18.749999999999996</v>
      </c>
      <c r="G39">
        <f t="shared" si="16"/>
        <v>-49.913483295620914</v>
      </c>
      <c r="H39" s="15">
        <v>62.5</v>
      </c>
      <c r="I39">
        <f t="shared" si="4"/>
        <v>49.913483295620914</v>
      </c>
      <c r="K39" t="s">
        <v>60</v>
      </c>
      <c r="L39" s="8" t="s">
        <v>54</v>
      </c>
      <c r="M39" s="12" t="s">
        <v>50</v>
      </c>
      <c r="N39">
        <v>39.124000000000002</v>
      </c>
      <c r="O39" s="9">
        <v>42.284999999999997</v>
      </c>
      <c r="P39">
        <f t="shared" si="5"/>
        <v>-3.1609999999999943</v>
      </c>
      <c r="Q39">
        <f>(O39-N39)*100/N39</f>
        <v>8.079439730088934</v>
      </c>
      <c r="R39">
        <f t="shared" si="6"/>
        <v>-8.079439730088934</v>
      </c>
      <c r="T39" t="s">
        <v>40</v>
      </c>
      <c r="U39" s="11" t="s">
        <v>25</v>
      </c>
      <c r="V39" s="12" t="s">
        <v>18</v>
      </c>
      <c r="W39" s="15">
        <v>41.81</v>
      </c>
      <c r="X39" s="15">
        <v>14.73</v>
      </c>
      <c r="Y39" s="25">
        <f t="shared" si="7"/>
        <v>27.080000000000002</v>
      </c>
      <c r="Z39">
        <f t="shared" si="14"/>
        <v>-64.769193972733788</v>
      </c>
      <c r="AA39">
        <f t="shared" si="9"/>
        <v>64.769193972733788</v>
      </c>
    </row>
    <row r="40" spans="1:36" x14ac:dyDescent="0.25">
      <c r="A40" t="s">
        <v>40</v>
      </c>
      <c r="B40" s="8" t="s">
        <v>25</v>
      </c>
      <c r="C40" s="13" t="s">
        <v>18</v>
      </c>
      <c r="D40">
        <v>59.497999999999998</v>
      </c>
      <c r="E40">
        <v>33.146000000000001</v>
      </c>
      <c r="F40">
        <f t="shared" si="3"/>
        <v>26.351999999999997</v>
      </c>
      <c r="G40">
        <f t="shared" si="16"/>
        <v>-44.290564388718948</v>
      </c>
      <c r="H40" s="15">
        <v>62.811999999999998</v>
      </c>
      <c r="I40">
        <f t="shared" si="4"/>
        <v>44.290564388718948</v>
      </c>
      <c r="K40" t="s">
        <v>29</v>
      </c>
      <c r="L40" s="8" t="s">
        <v>18</v>
      </c>
      <c r="M40" s="12" t="s">
        <v>18</v>
      </c>
      <c r="N40">
        <v>64.549000000000007</v>
      </c>
      <c r="O40">
        <v>38.536999999999999</v>
      </c>
      <c r="P40">
        <f t="shared" si="5"/>
        <v>26.012000000000008</v>
      </c>
      <c r="Q40">
        <f t="shared" ref="Q40:Q51" si="17">(O40-N40)*100/N40</f>
        <v>-40.298068134285586</v>
      </c>
      <c r="R40">
        <f t="shared" si="6"/>
        <v>40.298068134285586</v>
      </c>
      <c r="T40" t="s">
        <v>61</v>
      </c>
      <c r="U40" s="11" t="s">
        <v>43</v>
      </c>
      <c r="V40" s="16"/>
      <c r="X40" s="26"/>
      <c r="Y40" s="25"/>
      <c r="AA40" s="15"/>
    </row>
    <row r="41" spans="1:36" x14ac:dyDescent="0.25">
      <c r="K41" t="s">
        <v>30</v>
      </c>
      <c r="L41" s="8" t="s">
        <v>20</v>
      </c>
      <c r="M41" s="12" t="s">
        <v>25</v>
      </c>
      <c r="N41">
        <v>55.177999999999997</v>
      </c>
      <c r="O41">
        <v>36.171999999999997</v>
      </c>
      <c r="P41">
        <f t="shared" si="5"/>
        <v>19.006</v>
      </c>
      <c r="Q41">
        <f t="shared" si="17"/>
        <v>-34.444887455145164</v>
      </c>
      <c r="R41">
        <f t="shared" si="6"/>
        <v>34.444887455145164</v>
      </c>
      <c r="T41" t="s">
        <v>62</v>
      </c>
      <c r="U41" s="11" t="s">
        <v>42</v>
      </c>
      <c r="V41" s="16"/>
      <c r="W41" s="25"/>
      <c r="X41" s="26"/>
      <c r="Y41" s="25"/>
      <c r="AA41" s="15"/>
    </row>
    <row r="42" spans="1:36" x14ac:dyDescent="0.25">
      <c r="K42" t="s">
        <v>31</v>
      </c>
      <c r="L42" s="8" t="s">
        <v>23</v>
      </c>
      <c r="M42" s="12" t="s">
        <v>23</v>
      </c>
      <c r="N42">
        <v>47.171999999999997</v>
      </c>
      <c r="O42">
        <v>37.741999999999997</v>
      </c>
      <c r="P42">
        <f t="shared" si="5"/>
        <v>9.43</v>
      </c>
      <c r="Q42">
        <f t="shared" si="17"/>
        <v>-19.990672432799119</v>
      </c>
      <c r="R42">
        <f t="shared" si="6"/>
        <v>19.990672432799119</v>
      </c>
      <c r="T42" t="s">
        <v>63</v>
      </c>
      <c r="U42" s="11" t="s">
        <v>48</v>
      </c>
      <c r="V42" s="16"/>
      <c r="W42" s="25"/>
      <c r="X42" s="26"/>
      <c r="Y42" s="25"/>
      <c r="AA42" s="15"/>
    </row>
    <row r="43" spans="1:36" x14ac:dyDescent="0.25">
      <c r="K43" t="s">
        <v>32</v>
      </c>
      <c r="L43" s="8" t="s">
        <v>21</v>
      </c>
      <c r="M43" s="12" t="s">
        <v>48</v>
      </c>
      <c r="N43">
        <v>43.497</v>
      </c>
      <c r="O43">
        <v>46.204000000000001</v>
      </c>
      <c r="P43">
        <f t="shared" si="5"/>
        <v>-2.7070000000000007</v>
      </c>
      <c r="Q43">
        <f t="shared" si="17"/>
        <v>6.2234177069682977</v>
      </c>
      <c r="R43">
        <f t="shared" si="6"/>
        <v>-6.2234177069682977</v>
      </c>
      <c r="T43" t="s">
        <v>64</v>
      </c>
      <c r="U43" s="11" t="s">
        <v>50</v>
      </c>
      <c r="V43" s="16"/>
      <c r="W43" s="25"/>
      <c r="X43" s="26"/>
      <c r="Y43" s="25"/>
      <c r="AA43" s="15"/>
    </row>
    <row r="44" spans="1:36" x14ac:dyDescent="0.25">
      <c r="K44" t="s">
        <v>33</v>
      </c>
      <c r="L44" s="8" t="s">
        <v>27</v>
      </c>
      <c r="M44" s="12" t="s">
        <v>27</v>
      </c>
      <c r="N44">
        <v>30.890999999999998</v>
      </c>
      <c r="O44">
        <v>21.536999999999999</v>
      </c>
      <c r="P44">
        <f t="shared" si="5"/>
        <v>9.3539999999999992</v>
      </c>
      <c r="Q44">
        <f t="shared" si="17"/>
        <v>-30.280664271146932</v>
      </c>
      <c r="R44">
        <f t="shared" si="6"/>
        <v>30.280664271146932</v>
      </c>
      <c r="AA44" s="15"/>
    </row>
    <row r="45" spans="1:36" x14ac:dyDescent="0.25">
      <c r="K45" t="s">
        <v>34</v>
      </c>
      <c r="L45" s="8" t="s">
        <v>25</v>
      </c>
      <c r="M45" s="12" t="s">
        <v>21</v>
      </c>
      <c r="N45">
        <v>50.566000000000003</v>
      </c>
      <c r="O45">
        <v>33.249000000000002</v>
      </c>
      <c r="P45">
        <f t="shared" si="5"/>
        <v>17.317</v>
      </c>
      <c r="Q45">
        <f t="shared" si="17"/>
        <v>-34.246331527113078</v>
      </c>
      <c r="R45">
        <f t="shared" si="6"/>
        <v>34.246331527113078</v>
      </c>
    </row>
    <row r="46" spans="1:36" x14ac:dyDescent="0.25">
      <c r="K46" t="s">
        <v>55</v>
      </c>
      <c r="L46" s="8" t="s">
        <v>43</v>
      </c>
      <c r="M46" s="12" t="s">
        <v>20</v>
      </c>
      <c r="N46">
        <v>67.902000000000001</v>
      </c>
      <c r="O46">
        <v>58.421999999999997</v>
      </c>
      <c r="P46">
        <f t="shared" si="5"/>
        <v>9.480000000000004</v>
      </c>
      <c r="Q46">
        <f t="shared" si="17"/>
        <v>-13.961297163559253</v>
      </c>
      <c r="R46">
        <f t="shared" si="6"/>
        <v>13.961297163559253</v>
      </c>
    </row>
    <row r="47" spans="1:36" x14ac:dyDescent="0.25">
      <c r="K47" s="17" t="s">
        <v>56</v>
      </c>
      <c r="L47" s="18" t="s">
        <v>42</v>
      </c>
      <c r="M47" s="19" t="s">
        <v>51</v>
      </c>
      <c r="N47">
        <v>72.641000000000005</v>
      </c>
    </row>
    <row r="48" spans="1:36" x14ac:dyDescent="0.25">
      <c r="K48" t="s">
        <v>57</v>
      </c>
      <c r="L48" s="8" t="s">
        <v>48</v>
      </c>
      <c r="M48" s="12" t="s">
        <v>43</v>
      </c>
      <c r="N48">
        <v>62.41</v>
      </c>
      <c r="O48">
        <v>38.442999999999998</v>
      </c>
      <c r="P48">
        <f t="shared" si="5"/>
        <v>23.966999999999999</v>
      </c>
      <c r="Q48">
        <f t="shared" si="17"/>
        <v>-38.402499599423166</v>
      </c>
      <c r="R48">
        <f t="shared" si="6"/>
        <v>38.402499599423166</v>
      </c>
    </row>
    <row r="49" spans="11:18" x14ac:dyDescent="0.25">
      <c r="K49" t="s">
        <v>58</v>
      </c>
      <c r="L49" s="8" t="s">
        <v>50</v>
      </c>
      <c r="M49" s="12" t="s">
        <v>46</v>
      </c>
      <c r="N49">
        <v>73.930000000000007</v>
      </c>
      <c r="O49">
        <v>55.540999999999997</v>
      </c>
      <c r="P49">
        <f t="shared" si="5"/>
        <v>18.38900000000001</v>
      </c>
      <c r="Q49">
        <f t="shared" si="17"/>
        <v>-24.87352901393211</v>
      </c>
      <c r="R49">
        <f t="shared" si="6"/>
        <v>24.87352901393211</v>
      </c>
    </row>
    <row r="50" spans="11:18" x14ac:dyDescent="0.25">
      <c r="K50" t="s">
        <v>59</v>
      </c>
      <c r="L50" s="8" t="s">
        <v>46</v>
      </c>
      <c r="M50" s="12" t="s">
        <v>42</v>
      </c>
      <c r="N50">
        <v>43.033000000000001</v>
      </c>
      <c r="O50">
        <v>22.295000000000002</v>
      </c>
      <c r="P50">
        <f t="shared" si="5"/>
        <v>20.738</v>
      </c>
      <c r="Q50">
        <f t="shared" si="17"/>
        <v>-48.190923244951549</v>
      </c>
      <c r="R50">
        <f t="shared" si="6"/>
        <v>48.190923244951549</v>
      </c>
    </row>
    <row r="51" spans="11:18" x14ac:dyDescent="0.25">
      <c r="K51" t="s">
        <v>60</v>
      </c>
      <c r="L51" s="8" t="s">
        <v>54</v>
      </c>
      <c r="M51" s="12" t="s">
        <v>50</v>
      </c>
      <c r="N51">
        <v>64.713999999999999</v>
      </c>
      <c r="O51">
        <v>27.492999999999999</v>
      </c>
      <c r="P51">
        <f t="shared" si="5"/>
        <v>37.221000000000004</v>
      </c>
      <c r="Q51">
        <f t="shared" si="17"/>
        <v>-57.516147974163246</v>
      </c>
      <c r="R51">
        <f t="shared" si="6"/>
        <v>57.516147974163246</v>
      </c>
    </row>
    <row r="53" spans="11:18" x14ac:dyDescent="0.25">
      <c r="K53" t="s">
        <v>35</v>
      </c>
      <c r="L53" s="8" t="s">
        <v>18</v>
      </c>
      <c r="M53" s="12" t="s">
        <v>46</v>
      </c>
      <c r="N53" s="9">
        <v>61.878</v>
      </c>
      <c r="O53" s="9">
        <v>36.173999999999999</v>
      </c>
      <c r="P53">
        <f t="shared" si="5"/>
        <v>25.704000000000001</v>
      </c>
      <c r="Q53">
        <f t="shared" ref="Q53:Q73" si="18">(O53-N53)*100/N53</f>
        <v>-41.539804130708816</v>
      </c>
      <c r="R53">
        <f t="shared" si="6"/>
        <v>41.539804130708816</v>
      </c>
    </row>
    <row r="54" spans="11:18" x14ac:dyDescent="0.25">
      <c r="K54" t="s">
        <v>36</v>
      </c>
      <c r="L54" s="8" t="s">
        <v>20</v>
      </c>
      <c r="M54" s="12" t="s">
        <v>27</v>
      </c>
      <c r="N54" s="9">
        <v>31.12</v>
      </c>
      <c r="O54" s="9">
        <v>3.0739999999999998</v>
      </c>
      <c r="P54">
        <f t="shared" si="5"/>
        <v>28.045999999999999</v>
      </c>
      <c r="Q54">
        <f t="shared" si="18"/>
        <v>-90.122107969151671</v>
      </c>
      <c r="R54">
        <f t="shared" si="6"/>
        <v>90.122107969151671</v>
      </c>
    </row>
    <row r="55" spans="11:18" x14ac:dyDescent="0.25">
      <c r="K55" t="s">
        <v>37</v>
      </c>
      <c r="L55" s="8" t="s">
        <v>23</v>
      </c>
      <c r="M55" s="12" t="s">
        <v>20</v>
      </c>
      <c r="N55">
        <v>61.725000000000001</v>
      </c>
      <c r="O55">
        <v>34.595999999999997</v>
      </c>
      <c r="P55">
        <f t="shared" si="5"/>
        <v>27.129000000000005</v>
      </c>
      <c r="Q55">
        <f t="shared" si="18"/>
        <v>-43.951397326852984</v>
      </c>
      <c r="R55">
        <f t="shared" si="6"/>
        <v>43.951397326852984</v>
      </c>
    </row>
    <row r="56" spans="11:18" x14ac:dyDescent="0.25">
      <c r="K56" t="s">
        <v>38</v>
      </c>
      <c r="L56" s="8" t="s">
        <v>21</v>
      </c>
      <c r="M56" s="12" t="s">
        <v>42</v>
      </c>
      <c r="N56">
        <v>53.988</v>
      </c>
      <c r="O56">
        <v>2.173</v>
      </c>
      <c r="P56">
        <f t="shared" si="5"/>
        <v>51.814999999999998</v>
      </c>
      <c r="Q56">
        <f t="shared" si="18"/>
        <v>-95.975031488478919</v>
      </c>
      <c r="R56">
        <f t="shared" si="6"/>
        <v>95.975031488478919</v>
      </c>
    </row>
    <row r="57" spans="11:18" x14ac:dyDescent="0.25">
      <c r="K57" t="s">
        <v>39</v>
      </c>
      <c r="L57" s="8" t="s">
        <v>27</v>
      </c>
      <c r="M57" s="12" t="s">
        <v>50</v>
      </c>
      <c r="N57">
        <v>41.808</v>
      </c>
      <c r="O57">
        <v>19.010000000000002</v>
      </c>
      <c r="P57">
        <f t="shared" si="5"/>
        <v>22.797999999999998</v>
      </c>
      <c r="Q57">
        <f t="shared" si="18"/>
        <v>-54.530233448143889</v>
      </c>
      <c r="R57">
        <f t="shared" si="6"/>
        <v>54.530233448143889</v>
      </c>
    </row>
    <row r="58" spans="11:18" x14ac:dyDescent="0.25">
      <c r="K58" t="s">
        <v>40</v>
      </c>
      <c r="L58" s="8" t="s">
        <v>25</v>
      </c>
      <c r="M58" s="12" t="s">
        <v>43</v>
      </c>
      <c r="N58">
        <v>39.393000000000001</v>
      </c>
      <c r="O58">
        <v>1.5369999999999999</v>
      </c>
      <c r="P58">
        <f t="shared" si="5"/>
        <v>37.856000000000002</v>
      </c>
      <c r="Q58">
        <f t="shared" si="18"/>
        <v>-96.098291574645245</v>
      </c>
      <c r="R58">
        <f t="shared" si="6"/>
        <v>96.098291574645245</v>
      </c>
    </row>
    <row r="59" spans="11:18" x14ac:dyDescent="0.25">
      <c r="K59" t="s">
        <v>61</v>
      </c>
      <c r="L59" s="8" t="s">
        <v>43</v>
      </c>
      <c r="M59" s="12" t="s">
        <v>25</v>
      </c>
      <c r="N59">
        <v>63.012</v>
      </c>
      <c r="O59">
        <v>1.5369999999999999</v>
      </c>
      <c r="P59">
        <f t="shared" si="5"/>
        <v>61.475000000000001</v>
      </c>
      <c r="Q59">
        <f t="shared" si="18"/>
        <v>-97.560782073255893</v>
      </c>
      <c r="R59">
        <f t="shared" si="6"/>
        <v>97.560782073255893</v>
      </c>
    </row>
    <row r="60" spans="11:18" x14ac:dyDescent="0.25">
      <c r="K60" t="s">
        <v>62</v>
      </c>
      <c r="L60" s="8" t="s">
        <v>42</v>
      </c>
      <c r="M60" s="12" t="s">
        <v>23</v>
      </c>
      <c r="N60">
        <v>35.481999999999999</v>
      </c>
      <c r="O60" s="9">
        <v>15.446</v>
      </c>
      <c r="P60">
        <f t="shared" si="5"/>
        <v>20.036000000000001</v>
      </c>
      <c r="Q60">
        <f t="shared" si="18"/>
        <v>-56.468068316329415</v>
      </c>
      <c r="R60">
        <f t="shared" si="6"/>
        <v>56.468068316329415</v>
      </c>
    </row>
    <row r="61" spans="11:18" x14ac:dyDescent="0.25">
      <c r="K61" t="s">
        <v>63</v>
      </c>
      <c r="L61" s="8" t="s">
        <v>48</v>
      </c>
      <c r="M61" s="12" t="s">
        <v>21</v>
      </c>
      <c r="N61">
        <v>41.948999999999998</v>
      </c>
      <c r="O61" s="9">
        <v>6.1479999999999997</v>
      </c>
      <c r="P61">
        <f t="shared" si="5"/>
        <v>35.801000000000002</v>
      </c>
      <c r="Q61">
        <f t="shared" si="18"/>
        <v>-85.344108322010072</v>
      </c>
      <c r="R61">
        <f t="shared" si="6"/>
        <v>85.344108322010072</v>
      </c>
    </row>
    <row r="62" spans="11:18" x14ac:dyDescent="0.25">
      <c r="K62" t="s">
        <v>64</v>
      </c>
      <c r="L62" s="8" t="s">
        <v>50</v>
      </c>
      <c r="M62" s="12" t="s">
        <v>18</v>
      </c>
      <c r="N62" s="9">
        <v>69.433000000000007</v>
      </c>
      <c r="O62">
        <v>22.004999999999999</v>
      </c>
      <c r="P62">
        <f t="shared" si="5"/>
        <v>47.428000000000011</v>
      </c>
      <c r="Q62">
        <f t="shared" si="18"/>
        <v>-68.307577088704221</v>
      </c>
      <c r="R62">
        <f t="shared" si="6"/>
        <v>68.307577088704221</v>
      </c>
    </row>
    <row r="63" spans="11:18" x14ac:dyDescent="0.25">
      <c r="K63" t="s">
        <v>65</v>
      </c>
      <c r="L63" s="8" t="s">
        <v>46</v>
      </c>
      <c r="M63" s="12" t="s">
        <v>48</v>
      </c>
      <c r="N63">
        <v>64.218999999999994</v>
      </c>
      <c r="O63">
        <v>25.85</v>
      </c>
      <c r="P63">
        <f t="shared" si="5"/>
        <v>38.368999999999993</v>
      </c>
      <c r="Q63">
        <f t="shared" si="18"/>
        <v>-59.747115339696968</v>
      </c>
      <c r="R63">
        <f t="shared" si="6"/>
        <v>59.747115339696968</v>
      </c>
    </row>
    <row r="64" spans="11:18" x14ac:dyDescent="0.25">
      <c r="K64" t="s">
        <v>35</v>
      </c>
      <c r="L64" s="8" t="s">
        <v>18</v>
      </c>
      <c r="M64" s="12" t="s">
        <v>46</v>
      </c>
      <c r="N64">
        <v>58.179000000000002</v>
      </c>
      <c r="O64">
        <v>29.201000000000001</v>
      </c>
      <c r="P64">
        <f t="shared" si="5"/>
        <v>28.978000000000002</v>
      </c>
      <c r="Q64">
        <f t="shared" si="18"/>
        <v>-49.808350091957578</v>
      </c>
      <c r="R64">
        <f t="shared" si="6"/>
        <v>49.808350091957578</v>
      </c>
    </row>
    <row r="65" spans="11:18" x14ac:dyDescent="0.25">
      <c r="K65" t="s">
        <v>36</v>
      </c>
      <c r="L65" s="8" t="s">
        <v>20</v>
      </c>
      <c r="M65" s="12" t="s">
        <v>27</v>
      </c>
      <c r="N65">
        <v>58.825000000000003</v>
      </c>
      <c r="O65">
        <v>33.878999999999998</v>
      </c>
      <c r="P65">
        <f t="shared" si="5"/>
        <v>24.946000000000005</v>
      </c>
      <c r="Q65">
        <f t="shared" si="18"/>
        <v>-42.407139821504465</v>
      </c>
      <c r="R65">
        <f t="shared" si="6"/>
        <v>42.407139821504465</v>
      </c>
    </row>
    <row r="66" spans="11:18" x14ac:dyDescent="0.25">
      <c r="K66" t="s">
        <v>37</v>
      </c>
      <c r="L66" s="8" t="s">
        <v>23</v>
      </c>
      <c r="M66" s="12" t="s">
        <v>20</v>
      </c>
      <c r="N66">
        <v>31.684000000000001</v>
      </c>
      <c r="O66">
        <v>3.0739999999999998</v>
      </c>
      <c r="P66">
        <f t="shared" si="5"/>
        <v>28.61</v>
      </c>
      <c r="Q66">
        <f t="shared" si="18"/>
        <v>-90.297942179017795</v>
      </c>
      <c r="R66">
        <f t="shared" si="6"/>
        <v>90.297942179017795</v>
      </c>
    </row>
    <row r="67" spans="11:18" x14ac:dyDescent="0.25">
      <c r="K67" t="s">
        <v>38</v>
      </c>
      <c r="L67" s="8" t="s">
        <v>21</v>
      </c>
      <c r="M67" s="12" t="s">
        <v>42</v>
      </c>
      <c r="N67">
        <v>66.233999999999995</v>
      </c>
      <c r="O67">
        <v>34.366</v>
      </c>
      <c r="P67">
        <f t="shared" si="5"/>
        <v>31.867999999999995</v>
      </c>
      <c r="Q67">
        <f t="shared" si="18"/>
        <v>-48.114261557508222</v>
      </c>
      <c r="R67">
        <f t="shared" si="6"/>
        <v>48.114261557508222</v>
      </c>
    </row>
    <row r="68" spans="11:18" x14ac:dyDescent="0.25">
      <c r="K68" t="s">
        <v>39</v>
      </c>
      <c r="L68" s="8" t="s">
        <v>27</v>
      </c>
      <c r="M68" s="12" t="s">
        <v>50</v>
      </c>
      <c r="N68">
        <v>69.346999999999994</v>
      </c>
      <c r="O68">
        <v>29.201000000000001</v>
      </c>
      <c r="P68">
        <f t="shared" ref="P68:P74" si="19">N68-O68</f>
        <v>40.145999999999994</v>
      </c>
      <c r="Q68">
        <f t="shared" si="18"/>
        <v>-57.891473315356102</v>
      </c>
      <c r="R68">
        <f t="shared" ref="R68:R74" si="20">Q68*(-1)</f>
        <v>57.891473315356102</v>
      </c>
    </row>
    <row r="69" spans="11:18" x14ac:dyDescent="0.25">
      <c r="K69" t="s">
        <v>40</v>
      </c>
      <c r="L69" s="8" t="s">
        <v>25</v>
      </c>
      <c r="M69" s="12" t="s">
        <v>43</v>
      </c>
      <c r="N69">
        <v>52.457000000000001</v>
      </c>
      <c r="O69">
        <v>20.904</v>
      </c>
      <c r="P69">
        <f t="shared" si="19"/>
        <v>31.553000000000001</v>
      </c>
      <c r="Q69">
        <f t="shared" si="18"/>
        <v>-60.150218274014911</v>
      </c>
      <c r="R69">
        <f t="shared" si="20"/>
        <v>60.150218274014911</v>
      </c>
    </row>
    <row r="70" spans="11:18" x14ac:dyDescent="0.25">
      <c r="K70" s="20" t="s">
        <v>61</v>
      </c>
      <c r="L70" s="8" t="s">
        <v>43</v>
      </c>
      <c r="M70" s="12" t="s">
        <v>25</v>
      </c>
      <c r="N70">
        <v>55.412999999999997</v>
      </c>
      <c r="O70">
        <v>32.347999999999999</v>
      </c>
      <c r="P70">
        <f t="shared" si="19"/>
        <v>23.064999999999998</v>
      </c>
      <c r="Q70">
        <f t="shared" si="18"/>
        <v>-41.623806687961313</v>
      </c>
      <c r="R70">
        <f t="shared" si="20"/>
        <v>41.623806687961313</v>
      </c>
    </row>
    <row r="71" spans="11:18" x14ac:dyDescent="0.25">
      <c r="K71" t="s">
        <v>62</v>
      </c>
      <c r="L71" s="8" t="s">
        <v>42</v>
      </c>
      <c r="M71" s="12" t="s">
        <v>23</v>
      </c>
      <c r="N71" s="15">
        <v>65.849999999999994</v>
      </c>
      <c r="O71" s="15">
        <v>38.545000000000002</v>
      </c>
      <c r="P71">
        <f t="shared" si="19"/>
        <v>27.304999999999993</v>
      </c>
      <c r="Q71">
        <f t="shared" si="18"/>
        <v>-41.465451784358379</v>
      </c>
      <c r="R71">
        <f t="shared" si="20"/>
        <v>41.465451784358379</v>
      </c>
    </row>
    <row r="72" spans="11:18" x14ac:dyDescent="0.25">
      <c r="K72" t="s">
        <v>63</v>
      </c>
      <c r="L72" s="8" t="s">
        <v>48</v>
      </c>
      <c r="M72" s="12" t="s">
        <v>21</v>
      </c>
      <c r="N72" s="15">
        <v>38.421999999999997</v>
      </c>
      <c r="O72" s="15">
        <v>18.443000000000001</v>
      </c>
      <c r="P72">
        <f t="shared" si="19"/>
        <v>19.978999999999996</v>
      </c>
      <c r="Q72">
        <f t="shared" si="18"/>
        <v>-51.998854822757792</v>
      </c>
      <c r="R72">
        <f t="shared" si="20"/>
        <v>51.998854822757792</v>
      </c>
    </row>
    <row r="73" spans="11:18" x14ac:dyDescent="0.25">
      <c r="K73" t="s">
        <v>64</v>
      </c>
      <c r="L73" s="8" t="s">
        <v>50</v>
      </c>
      <c r="M73" s="12" t="s">
        <v>18</v>
      </c>
      <c r="N73" s="15">
        <v>52.457000000000001</v>
      </c>
      <c r="O73" s="15">
        <v>2.173</v>
      </c>
      <c r="P73">
        <f t="shared" si="19"/>
        <v>50.283999999999999</v>
      </c>
      <c r="Q73">
        <f t="shared" si="18"/>
        <v>-95.857559524944236</v>
      </c>
      <c r="R73">
        <f t="shared" si="20"/>
        <v>95.857559524944236</v>
      </c>
    </row>
    <row r="74" spans="11:18" x14ac:dyDescent="0.25">
      <c r="K74" t="s">
        <v>65</v>
      </c>
      <c r="L74" s="8" t="s">
        <v>46</v>
      </c>
      <c r="M74" s="12" t="s">
        <v>48</v>
      </c>
      <c r="N74" s="15">
        <v>57.423000000000002</v>
      </c>
      <c r="O74" s="15">
        <v>3.0739999999999998</v>
      </c>
      <c r="P74">
        <f t="shared" si="19"/>
        <v>54.349000000000004</v>
      </c>
      <c r="Q74">
        <f>(O74-N74)*100/N74</f>
        <v>-94.646744335893288</v>
      </c>
      <c r="R74">
        <f t="shared" si="20"/>
        <v>94.646744335893288</v>
      </c>
    </row>
  </sheetData>
  <mergeCells count="4">
    <mergeCell ref="A1:I1"/>
    <mergeCell ref="K1:R1"/>
    <mergeCell ref="T1:AA1"/>
    <mergeCell ref="AC1:AJ1"/>
  </mergeCells>
  <conditionalFormatting sqref="R3:R74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{2B73C991-824B-4603-AA7F-D0E882E79C1C}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B73C991-824B-4603-AA7F-D0E882E79C1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R3:R74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4F23BA-D4FC-4462-AFCC-17296A3B3487}">
  <dimension ref="A1:F93"/>
  <sheetViews>
    <sheetView workbookViewId="0">
      <selection sqref="A1:F1"/>
    </sheetView>
  </sheetViews>
  <sheetFormatPr defaultRowHeight="15" x14ac:dyDescent="0.25"/>
  <cols>
    <col min="1" max="6" width="14" customWidth="1"/>
  </cols>
  <sheetData>
    <row r="1" spans="1:6" x14ac:dyDescent="0.25">
      <c r="A1" s="64" t="s">
        <v>128</v>
      </c>
      <c r="B1" s="64"/>
      <c r="C1" s="64"/>
      <c r="D1" s="64"/>
      <c r="E1" s="64"/>
      <c r="F1" s="64"/>
    </row>
    <row r="2" spans="1:6" s="4" customFormat="1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</row>
    <row r="3" spans="1:6" x14ac:dyDescent="0.25">
      <c r="A3" s="1">
        <v>0.32914627299999999</v>
      </c>
      <c r="B3" s="1">
        <v>0.52744748299999999</v>
      </c>
      <c r="C3" s="1">
        <v>0.29439735</v>
      </c>
      <c r="D3" s="1">
        <v>0.32910400000000001</v>
      </c>
      <c r="E3" s="1">
        <v>0.168098</v>
      </c>
      <c r="F3" s="1">
        <v>0.208429</v>
      </c>
    </row>
    <row r="4" spans="1:6" x14ac:dyDescent="0.25">
      <c r="A4" s="1">
        <v>0.20583436899999999</v>
      </c>
      <c r="B4" s="1">
        <v>0.77274443199999998</v>
      </c>
      <c r="C4" s="1">
        <v>0.12447237999999999</v>
      </c>
      <c r="D4" s="1">
        <v>0.51896600000000004</v>
      </c>
      <c r="E4" s="1">
        <v>0.23352800000000001</v>
      </c>
      <c r="F4" s="1">
        <v>0.207014</v>
      </c>
    </row>
    <row r="5" spans="1:6" x14ac:dyDescent="0.25">
      <c r="A5" s="1">
        <v>0.41589659000000001</v>
      </c>
      <c r="B5" s="1">
        <v>0.52863552400000002</v>
      </c>
      <c r="C5" s="1">
        <v>0.26150053000000001</v>
      </c>
      <c r="D5" s="1">
        <v>0.321127</v>
      </c>
      <c r="E5" s="1">
        <v>0.141037</v>
      </c>
      <c r="F5" s="1">
        <v>0.34113199999999999</v>
      </c>
    </row>
    <row r="6" spans="1:6" x14ac:dyDescent="0.25">
      <c r="A6" s="1">
        <v>0.31766250800000001</v>
      </c>
      <c r="B6" s="1">
        <v>0.55884673699999998</v>
      </c>
      <c r="C6" s="1">
        <v>0.24400134000000001</v>
      </c>
      <c r="D6" s="1">
        <v>0.28007500000000002</v>
      </c>
      <c r="E6" s="1">
        <v>0.175677</v>
      </c>
      <c r="F6" s="1">
        <v>0.17091000000000001</v>
      </c>
    </row>
    <row r="7" spans="1:6" x14ac:dyDescent="0.25">
      <c r="A7" s="1">
        <v>0.30307082499999999</v>
      </c>
      <c r="B7" s="1">
        <v>0.64157602800000002</v>
      </c>
      <c r="C7" s="1">
        <v>0.23706617999999999</v>
      </c>
      <c r="D7" s="1">
        <v>0.200099</v>
      </c>
      <c r="E7" s="1">
        <v>0.198878</v>
      </c>
      <c r="F7" s="1">
        <v>0.10043199999999999</v>
      </c>
    </row>
    <row r="8" spans="1:6" x14ac:dyDescent="0.25">
      <c r="A8" s="1">
        <v>0.235880534</v>
      </c>
      <c r="B8" s="1">
        <v>0.79863045499999996</v>
      </c>
      <c r="C8" s="1">
        <v>0.12</v>
      </c>
      <c r="D8" s="1">
        <v>0.153002</v>
      </c>
      <c r="E8" s="1">
        <v>0.20679600000000001</v>
      </c>
      <c r="F8" s="1">
        <v>0.35771700000000001</v>
      </c>
    </row>
    <row r="9" spans="1:6" x14ac:dyDescent="0.25">
      <c r="A9" s="1">
        <v>0.38644289500000001</v>
      </c>
      <c r="B9" s="1">
        <v>0.58553084200000005</v>
      </c>
      <c r="C9" s="1">
        <v>0.17561929000000001</v>
      </c>
      <c r="D9" s="1">
        <v>0.232152</v>
      </c>
      <c r="E9" s="1">
        <v>0.132969</v>
      </c>
      <c r="F9" s="1">
        <v>0.41775699999999999</v>
      </c>
    </row>
    <row r="10" spans="1:6" x14ac:dyDescent="0.25">
      <c r="A10" s="1">
        <v>0.53915595900000002</v>
      </c>
      <c r="B10" s="1">
        <v>0.53708899099999996</v>
      </c>
      <c r="C10" s="1">
        <v>0.15726582</v>
      </c>
      <c r="D10" s="1">
        <v>0.23727300000000001</v>
      </c>
      <c r="E10" s="1">
        <v>0.125858</v>
      </c>
      <c r="F10" s="1">
        <v>0.29907099999999998</v>
      </c>
    </row>
    <row r="11" spans="1:6" x14ac:dyDescent="0.25">
      <c r="A11" s="1">
        <v>0.29795074599999999</v>
      </c>
      <c r="B11" s="1">
        <v>0.31154796200000001</v>
      </c>
      <c r="C11" s="1">
        <v>0.21533424000000001</v>
      </c>
      <c r="D11" s="1">
        <v>0.177615</v>
      </c>
      <c r="E11" s="1">
        <v>0.21531600000000001</v>
      </c>
      <c r="F11" s="1">
        <v>0.27077000000000001</v>
      </c>
    </row>
    <row r="12" spans="1:6" x14ac:dyDescent="0.25">
      <c r="A12" s="1">
        <v>0.257246523</v>
      </c>
      <c r="B12" s="1">
        <v>0.45028577600000003</v>
      </c>
      <c r="C12" s="1">
        <v>0.19823142999999999</v>
      </c>
      <c r="D12" s="1">
        <v>0.22731100000000001</v>
      </c>
      <c r="E12" s="1">
        <v>0.21961600000000001</v>
      </c>
      <c r="F12" s="1">
        <v>0.29838399999999998</v>
      </c>
    </row>
    <row r="13" spans="1:6" x14ac:dyDescent="0.25">
      <c r="A13" s="1">
        <v>0.39387349900000002</v>
      </c>
      <c r="B13" s="1">
        <v>0.46544562900000003</v>
      </c>
      <c r="C13" s="1">
        <v>0.17667278</v>
      </c>
      <c r="D13" s="1">
        <v>0.14925099999999999</v>
      </c>
      <c r="E13" s="1">
        <v>0.15962699999999999</v>
      </c>
      <c r="F13" s="1">
        <v>0.30309999999999998</v>
      </c>
    </row>
    <row r="14" spans="1:6" x14ac:dyDescent="0.25">
      <c r="A14" s="1">
        <v>0.30344271099999998</v>
      </c>
      <c r="B14" s="1">
        <v>0.34138749699999998</v>
      </c>
      <c r="C14" s="1">
        <v>0.22676667</v>
      </c>
      <c r="D14" s="1">
        <v>0.19342699999999999</v>
      </c>
      <c r="E14" s="1">
        <v>0.18650600000000001</v>
      </c>
      <c r="F14" s="1">
        <v>0.202567</v>
      </c>
    </row>
    <row r="15" spans="1:6" x14ac:dyDescent="0.25">
      <c r="A15" s="1">
        <v>0.57733358000000001</v>
      </c>
      <c r="B15" s="1">
        <v>0.46164667599999998</v>
      </c>
      <c r="C15" s="1">
        <v>0.22991627000000001</v>
      </c>
      <c r="D15" s="1">
        <v>1.004826</v>
      </c>
      <c r="E15" s="1">
        <v>0.303506</v>
      </c>
      <c r="F15" s="1">
        <v>0.31564300000000001</v>
      </c>
    </row>
    <row r="17" spans="1:6" x14ac:dyDescent="0.25">
      <c r="A17" s="1">
        <v>0.39729636000000002</v>
      </c>
      <c r="B17" s="1">
        <v>0.45841359999999998</v>
      </c>
      <c r="C17" s="1">
        <v>0.55574948700000004</v>
      </c>
      <c r="D17" s="1">
        <v>0.33375854199999999</v>
      </c>
      <c r="E17" s="1">
        <v>0.31085091999999998</v>
      </c>
      <c r="F17" s="1">
        <v>0.30805120899999999</v>
      </c>
    </row>
    <row r="18" spans="1:6" x14ac:dyDescent="0.25">
      <c r="A18" s="1">
        <v>0.3601376</v>
      </c>
      <c r="B18" s="1">
        <v>0.39257189999999997</v>
      </c>
      <c r="C18" s="1">
        <v>0.45592341400000003</v>
      </c>
      <c r="D18" s="1">
        <v>0.49226946399999999</v>
      </c>
      <c r="E18" s="1">
        <v>0.41566828</v>
      </c>
      <c r="F18" s="1">
        <v>0.30315473199999998</v>
      </c>
    </row>
    <row r="19" spans="1:6" x14ac:dyDescent="0.25">
      <c r="A19" s="1">
        <v>0.48605524</v>
      </c>
      <c r="B19" s="1">
        <v>0.49817840000000002</v>
      </c>
      <c r="C19" s="1">
        <v>0.20469854900000001</v>
      </c>
      <c r="D19" s="1">
        <v>0.27614481299999999</v>
      </c>
      <c r="E19" s="1">
        <v>0.30419953</v>
      </c>
      <c r="F19" s="1">
        <v>0.34016742</v>
      </c>
    </row>
    <row r="20" spans="1:6" x14ac:dyDescent="0.25">
      <c r="A20" s="1">
        <v>0.42903591000000002</v>
      </c>
      <c r="B20" s="1">
        <v>0.41932900000000001</v>
      </c>
      <c r="C20" s="1">
        <v>0.38975515500000002</v>
      </c>
      <c r="D20" s="1">
        <v>0.70156496400000001</v>
      </c>
      <c r="E20" s="1">
        <v>0.16032141</v>
      </c>
      <c r="F20" s="1">
        <v>0.24890552399999999</v>
      </c>
    </row>
    <row r="21" spans="1:6" x14ac:dyDescent="0.25">
      <c r="A21" s="1">
        <v>0.35949509000000002</v>
      </c>
      <c r="B21" s="1">
        <v>0.31395020000000001</v>
      </c>
      <c r="C21" s="1">
        <v>0.60441186400000002</v>
      </c>
      <c r="D21" s="1">
        <v>0.44138929100000002</v>
      </c>
      <c r="E21" s="1">
        <v>0.19421898000000001</v>
      </c>
      <c r="F21" s="1">
        <v>0.41550703900000002</v>
      </c>
    </row>
    <row r="22" spans="1:6" x14ac:dyDescent="0.25">
      <c r="A22" s="1">
        <v>0.32708173000000001</v>
      </c>
      <c r="B22" s="1">
        <v>0.40116990000000002</v>
      </c>
      <c r="C22" s="1">
        <v>0.27783638999999999</v>
      </c>
      <c r="D22" s="1">
        <v>0.26771171999999999</v>
      </c>
      <c r="E22" s="1">
        <v>0.20444928000000001</v>
      </c>
      <c r="F22" s="1">
        <v>0.30796199400000002</v>
      </c>
    </row>
    <row r="23" spans="1:6" x14ac:dyDescent="0.25">
      <c r="A23" s="1">
        <v>0.32843749999999999</v>
      </c>
      <c r="B23" s="1">
        <v>0.3424103</v>
      </c>
      <c r="C23" s="1">
        <v>0.38804489199999997</v>
      </c>
      <c r="D23" s="1">
        <v>0.37736783499999998</v>
      </c>
      <c r="E23" s="1">
        <v>0.1887423</v>
      </c>
      <c r="F23" s="1">
        <v>0.157994466</v>
      </c>
    </row>
    <row r="24" spans="1:6" x14ac:dyDescent="0.25">
      <c r="A24" s="1">
        <v>0.44746868000000001</v>
      </c>
      <c r="B24" s="1">
        <v>0.1806932</v>
      </c>
      <c r="C24" s="1">
        <v>0.34480137799999999</v>
      </c>
      <c r="D24" s="1">
        <v>0.30879738600000001</v>
      </c>
      <c r="E24" s="1">
        <v>0.1865841</v>
      </c>
      <c r="F24" s="1">
        <v>0.293821687</v>
      </c>
    </row>
    <row r="25" spans="1:6" x14ac:dyDescent="0.25">
      <c r="A25" s="1">
        <v>0.34786867999999999</v>
      </c>
      <c r="B25" s="1">
        <v>0.1966967</v>
      </c>
      <c r="C25" s="1">
        <v>0.43987211199999998</v>
      </c>
      <c r="D25" s="1">
        <v>0.29495666999999998</v>
      </c>
      <c r="E25" s="1">
        <v>5.8501249999999998E-2</v>
      </c>
      <c r="F25" s="1">
        <v>0.250984769</v>
      </c>
    </row>
    <row r="26" spans="1:6" x14ac:dyDescent="0.25">
      <c r="A26" s="1">
        <v>0.45242444999999998</v>
      </c>
      <c r="B26" s="1">
        <v>0.30928129999999998</v>
      </c>
      <c r="C26" s="1">
        <v>0.29291125499999998</v>
      </c>
      <c r="D26" s="1">
        <v>0.45700313199999998</v>
      </c>
      <c r="E26" s="1">
        <v>0.14536062999999999</v>
      </c>
      <c r="F26" s="1">
        <v>0.30297818799999998</v>
      </c>
    </row>
    <row r="27" spans="1:6" x14ac:dyDescent="0.25">
      <c r="A27" s="1">
        <v>0.48264738000000001</v>
      </c>
      <c r="B27" s="1">
        <v>0.1535649</v>
      </c>
      <c r="C27" s="1">
        <v>0.363470495</v>
      </c>
      <c r="D27" s="1">
        <v>0.41667710000000002</v>
      </c>
      <c r="E27" s="1">
        <v>0.14672247999999999</v>
      </c>
      <c r="F27" s="1">
        <v>0.27187105900000003</v>
      </c>
    </row>
    <row r="28" spans="1:6" x14ac:dyDescent="0.25">
      <c r="A28" s="1">
        <v>0.36073383999999997</v>
      </c>
      <c r="B28" s="1">
        <v>0.22050629999999999</v>
      </c>
      <c r="C28" s="1">
        <v>0.41174946899999998</v>
      </c>
      <c r="D28" s="1">
        <v>0.37682090800000001</v>
      </c>
      <c r="E28" s="1">
        <v>0.16938696</v>
      </c>
      <c r="F28" s="1">
        <v>0.227684255</v>
      </c>
    </row>
    <row r="29" spans="1:6" x14ac:dyDescent="0.25">
      <c r="A29" s="1">
        <v>0.46549354999999998</v>
      </c>
      <c r="B29" s="1">
        <v>0.26960010000000001</v>
      </c>
      <c r="C29" s="1">
        <v>0.41057840400000001</v>
      </c>
      <c r="D29" s="1">
        <v>0.39591216099999998</v>
      </c>
      <c r="E29" s="1">
        <v>9.9634340000000002E-2</v>
      </c>
      <c r="F29" s="1">
        <v>0.29606716700000002</v>
      </c>
    </row>
    <row r="30" spans="1:6" x14ac:dyDescent="0.25">
      <c r="A30" s="1">
        <v>0.18572996999999999</v>
      </c>
      <c r="B30" s="1">
        <v>0.41868359999999999</v>
      </c>
      <c r="C30" s="1">
        <v>0.18790289800000001</v>
      </c>
      <c r="D30" s="1">
        <v>0.23415122699999999</v>
      </c>
      <c r="E30" s="1">
        <v>0.18712871</v>
      </c>
      <c r="F30" s="1">
        <v>0.33608515300000003</v>
      </c>
    </row>
    <row r="31" spans="1:6" x14ac:dyDescent="0.25">
      <c r="A31" s="1">
        <v>0.30994712000000002</v>
      </c>
      <c r="B31" s="1">
        <v>0.48839680000000002</v>
      </c>
      <c r="C31" s="1">
        <v>0.416950775</v>
      </c>
      <c r="D31" s="1">
        <v>0.37463628599999999</v>
      </c>
      <c r="E31" s="1">
        <v>0.17642643</v>
      </c>
      <c r="F31" s="1">
        <v>0.30790574199999998</v>
      </c>
    </row>
    <row r="32" spans="1:6" x14ac:dyDescent="0.25">
      <c r="A32" s="1">
        <v>0.45899789000000002</v>
      </c>
      <c r="B32" s="1">
        <v>0.37657930000000001</v>
      </c>
      <c r="C32" s="1">
        <v>0.31131550600000002</v>
      </c>
      <c r="D32" s="1">
        <v>0.28314279599999997</v>
      </c>
      <c r="E32" s="1">
        <v>0.10513872</v>
      </c>
      <c r="F32" s="1">
        <v>0.41006103799999999</v>
      </c>
    </row>
    <row r="33" spans="1:6" x14ac:dyDescent="0.25">
      <c r="A33" s="1">
        <v>0.34342444999999999</v>
      </c>
      <c r="B33" s="1">
        <v>0.32800299999999999</v>
      </c>
      <c r="C33" s="1">
        <v>0.35792215599999999</v>
      </c>
      <c r="D33" s="1">
        <v>0.363631975</v>
      </c>
      <c r="E33" s="1">
        <v>0.16175479000000001</v>
      </c>
      <c r="F33" s="1">
        <v>0.31221832700000002</v>
      </c>
    </row>
    <row r="34" spans="1:6" x14ac:dyDescent="0.25">
      <c r="A34" s="1">
        <v>0.32775989</v>
      </c>
      <c r="B34" s="1">
        <v>0.3882795</v>
      </c>
      <c r="C34" s="1">
        <v>0.388535925</v>
      </c>
      <c r="D34" s="1">
        <v>0.32339343500000001</v>
      </c>
      <c r="E34" s="1">
        <v>0.15369322999999999</v>
      </c>
      <c r="F34" s="1">
        <v>0.28653028699999999</v>
      </c>
    </row>
    <row r="35" spans="1:6" x14ac:dyDescent="0.25">
      <c r="A35" s="1">
        <v>0.44248189999999998</v>
      </c>
      <c r="B35" s="1">
        <v>0.34058769999999999</v>
      </c>
      <c r="C35" s="1">
        <v>0.38591126100000001</v>
      </c>
      <c r="D35" s="1">
        <v>0.395439867</v>
      </c>
      <c r="E35" s="1">
        <v>0.21784222</v>
      </c>
      <c r="F35" s="1">
        <v>0.35188782000000002</v>
      </c>
    </row>
    <row r="36" spans="1:6" x14ac:dyDescent="0.25">
      <c r="A36" s="1">
        <v>0.41809184999999999</v>
      </c>
      <c r="B36" s="1">
        <v>0.40418379999999998</v>
      </c>
      <c r="C36" s="1">
        <v>0.57265260299999998</v>
      </c>
      <c r="D36" s="1">
        <v>0.463378032</v>
      </c>
      <c r="E36" s="1">
        <v>0.18642887</v>
      </c>
      <c r="F36" s="1">
        <v>0.30919891500000002</v>
      </c>
    </row>
    <row r="37" spans="1:6" x14ac:dyDescent="0.25">
      <c r="A37" s="1">
        <v>0.37673319</v>
      </c>
      <c r="B37" s="1">
        <v>0.34525620000000001</v>
      </c>
      <c r="C37" s="1">
        <v>0.40638131500000002</v>
      </c>
      <c r="D37" s="1">
        <v>0.22494837400000001</v>
      </c>
      <c r="E37" s="1">
        <v>0.25780026</v>
      </c>
      <c r="F37" s="1">
        <v>0.34473041500000001</v>
      </c>
    </row>
    <row r="38" spans="1:6" x14ac:dyDescent="0.25">
      <c r="A38" s="1">
        <v>0.26904893000000002</v>
      </c>
      <c r="B38" s="1">
        <v>0.2854893</v>
      </c>
      <c r="C38" s="1">
        <v>0.260504491</v>
      </c>
      <c r="D38" s="1">
        <v>0.39316441299999999</v>
      </c>
      <c r="E38" s="1">
        <v>0.15289665</v>
      </c>
      <c r="F38" s="1">
        <v>0.29998285099999999</v>
      </c>
    </row>
    <row r="39" spans="1:6" x14ac:dyDescent="0.25">
      <c r="A39" s="1">
        <v>0.36573414999999998</v>
      </c>
      <c r="B39" s="1">
        <v>0.41352529999999998</v>
      </c>
      <c r="C39" s="1">
        <v>0.24689344799999999</v>
      </c>
      <c r="D39" s="1">
        <v>0.39765519100000002</v>
      </c>
      <c r="E39" s="1">
        <v>0.17244767999999999</v>
      </c>
      <c r="F39" s="1">
        <v>0.19717759300000001</v>
      </c>
    </row>
    <row r="40" spans="1:6" x14ac:dyDescent="0.25">
      <c r="A40" s="1">
        <v>0.36323019000000001</v>
      </c>
      <c r="B40" s="1">
        <v>0.36008410000000002</v>
      </c>
      <c r="C40" s="1">
        <v>0.27108780199999999</v>
      </c>
      <c r="D40" s="1">
        <v>0.50422030500000004</v>
      </c>
      <c r="E40" s="1">
        <v>0.31067516000000001</v>
      </c>
      <c r="F40" s="1">
        <v>0.14986952100000001</v>
      </c>
    </row>
    <row r="41" spans="1:6" x14ac:dyDescent="0.25">
      <c r="A41" s="1">
        <v>0.23552133</v>
      </c>
      <c r="B41" s="1">
        <v>0.30125459999999998</v>
      </c>
      <c r="C41" s="1">
        <v>0.35001842500000002</v>
      </c>
      <c r="D41" s="1">
        <v>0.38994704099999999</v>
      </c>
      <c r="E41" s="1">
        <v>0.27973559999999997</v>
      </c>
      <c r="F41" s="1">
        <v>0.26061813</v>
      </c>
    </row>
    <row r="42" spans="1:6" x14ac:dyDescent="0.25">
      <c r="A42" s="1">
        <v>0.40465599000000002</v>
      </c>
      <c r="B42" s="1">
        <v>0.36257499999999998</v>
      </c>
      <c r="C42" s="1">
        <v>0.78159931199999999</v>
      </c>
      <c r="D42" s="1">
        <v>0.34091986699999999</v>
      </c>
      <c r="E42" s="1">
        <v>0.22358363000000001</v>
      </c>
      <c r="F42" s="1">
        <v>0.34984806400000001</v>
      </c>
    </row>
    <row r="43" spans="1:6" x14ac:dyDescent="0.25">
      <c r="A43" s="1">
        <v>0.38772758000000002</v>
      </c>
      <c r="B43" s="1">
        <v>0.39466760000000001</v>
      </c>
      <c r="C43" s="1">
        <v>0.59479032200000004</v>
      </c>
      <c r="D43" s="1">
        <v>0.472072879</v>
      </c>
      <c r="E43" s="1">
        <v>0.24937691000000001</v>
      </c>
      <c r="F43" s="1">
        <v>0.34790270200000001</v>
      </c>
    </row>
    <row r="44" spans="1:6" x14ac:dyDescent="0.25">
      <c r="A44" s="1">
        <v>0.50020582999999996</v>
      </c>
      <c r="B44" s="1">
        <v>0.35683779999999998</v>
      </c>
      <c r="C44" s="1">
        <v>0.370528629</v>
      </c>
      <c r="D44" s="1">
        <v>0.33624158199999998</v>
      </c>
      <c r="E44" s="1">
        <v>0.41147221</v>
      </c>
      <c r="F44" s="1">
        <v>0.39371361999999999</v>
      </c>
    </row>
    <row r="45" spans="1:6" x14ac:dyDescent="0.25">
      <c r="A45" s="1">
        <v>0.30404368999999998</v>
      </c>
      <c r="B45" s="1">
        <v>0.50460039999999995</v>
      </c>
      <c r="C45" s="1">
        <v>0.32298238899999998</v>
      </c>
      <c r="D45" s="1">
        <v>0.29604027100000002</v>
      </c>
      <c r="E45" s="1">
        <v>0.29625722999999998</v>
      </c>
      <c r="F45" s="1">
        <v>0.41340137300000002</v>
      </c>
    </row>
    <row r="46" spans="1:6" x14ac:dyDescent="0.25">
      <c r="A46" s="1">
        <v>0.47111298000000001</v>
      </c>
      <c r="B46" s="1">
        <v>0.34174159999999998</v>
      </c>
      <c r="C46" s="1">
        <v>0.52846556</v>
      </c>
      <c r="D46" s="1">
        <v>0.55750721800000003</v>
      </c>
      <c r="E46" s="1">
        <v>0.23736114999999999</v>
      </c>
      <c r="F46" s="1">
        <v>0.37514473199999998</v>
      </c>
    </row>
    <row r="47" spans="1:6" x14ac:dyDescent="0.25">
      <c r="A47" s="1">
        <v>0.40676373999999998</v>
      </c>
      <c r="B47" s="1">
        <v>0.56835899999999995</v>
      </c>
      <c r="C47" s="1">
        <v>0.41903884800000002</v>
      </c>
      <c r="D47" s="1">
        <v>0.37571315399999999</v>
      </c>
      <c r="E47" s="1">
        <v>0.22347095</v>
      </c>
      <c r="F47" s="1">
        <v>0.30089835100000001</v>
      </c>
    </row>
    <row r="48" spans="1:6" x14ac:dyDescent="0.25">
      <c r="A48" s="1">
        <v>0.19163587000000001</v>
      </c>
      <c r="B48" s="1">
        <v>0.6065277</v>
      </c>
      <c r="C48" s="1">
        <v>0.36432518400000002</v>
      </c>
      <c r="D48" s="1">
        <v>0.34032494499999999</v>
      </c>
      <c r="E48" s="1">
        <v>0.24504435999999999</v>
      </c>
      <c r="F48" s="1">
        <v>0.22653288699999999</v>
      </c>
    </row>
    <row r="49" spans="1:6" x14ac:dyDescent="0.25">
      <c r="A49" s="1">
        <v>0.38977254</v>
      </c>
      <c r="B49" s="1">
        <v>0.54520089999999999</v>
      </c>
      <c r="C49" s="1">
        <v>0.30656698900000001</v>
      </c>
      <c r="D49" s="1">
        <v>0.52206352599999994</v>
      </c>
      <c r="E49" s="1">
        <v>0.26918744</v>
      </c>
      <c r="F49" s="1">
        <v>0.37455078800000002</v>
      </c>
    </row>
    <row r="50" spans="1:6" x14ac:dyDescent="0.25">
      <c r="A50" s="1">
        <v>0.26724459</v>
      </c>
      <c r="B50" s="1">
        <v>0.20287240000000001</v>
      </c>
      <c r="C50" s="1">
        <v>0.42309127099999999</v>
      </c>
      <c r="D50" s="1">
        <v>0.235170874</v>
      </c>
      <c r="E50" s="1">
        <v>0.28144132999999999</v>
      </c>
      <c r="F50" s="1">
        <v>0.26991039900000002</v>
      </c>
    </row>
    <row r="52" spans="1:6" x14ac:dyDescent="0.25">
      <c r="A52" s="1">
        <v>0.26693712000000003</v>
      </c>
      <c r="B52" s="1">
        <v>0.54154786200000005</v>
      </c>
      <c r="C52" s="1">
        <v>0.60499360000000002</v>
      </c>
      <c r="D52" s="1">
        <v>0.32558958100000002</v>
      </c>
      <c r="E52" s="1">
        <v>0.15790599999999999</v>
      </c>
      <c r="F52" s="1">
        <v>0.33349699999999999</v>
      </c>
    </row>
    <row r="53" spans="1:6" x14ac:dyDescent="0.25">
      <c r="A53" s="1">
        <v>0.38307155300000001</v>
      </c>
      <c r="B53" s="1">
        <v>0.463993453</v>
      </c>
      <c r="C53" s="1">
        <v>0.60858086</v>
      </c>
      <c r="D53" s="1">
        <v>0.32379754799999999</v>
      </c>
      <c r="E53" s="1">
        <v>0.15864700000000001</v>
      </c>
      <c r="F53" s="1">
        <v>0.29933500000000002</v>
      </c>
    </row>
    <row r="54" spans="1:6" x14ac:dyDescent="0.25">
      <c r="A54" s="1">
        <v>0.39991296799999998</v>
      </c>
      <c r="B54" s="1">
        <v>0.35636363599999998</v>
      </c>
      <c r="C54" s="1">
        <v>0.57890520999999995</v>
      </c>
      <c r="D54" s="1">
        <v>0.28750952000000002</v>
      </c>
      <c r="E54" s="1">
        <v>0.14099900000000001</v>
      </c>
      <c r="F54" s="1">
        <v>0.31074099999999999</v>
      </c>
    </row>
    <row r="55" spans="1:6" x14ac:dyDescent="0.25">
      <c r="A55" s="1">
        <v>0.34543230000000003</v>
      </c>
      <c r="B55" s="1">
        <v>0.60037290200000004</v>
      </c>
      <c r="C55" s="1">
        <v>0.41999082999999998</v>
      </c>
      <c r="D55" s="1">
        <v>0.25085616399999999</v>
      </c>
      <c r="E55" s="1">
        <v>0.16476199999999999</v>
      </c>
      <c r="F55" s="1">
        <v>0.5847</v>
      </c>
    </row>
    <row r="56" spans="1:6" x14ac:dyDescent="0.25">
      <c r="A56" s="1">
        <v>0.35094752200000001</v>
      </c>
      <c r="B56" s="1">
        <v>0.46569646599999998</v>
      </c>
      <c r="C56" s="1">
        <v>0.36590908999999999</v>
      </c>
      <c r="D56" s="1">
        <v>0.45624532499999998</v>
      </c>
      <c r="E56" s="1">
        <v>0.198433</v>
      </c>
      <c r="F56" s="1">
        <v>0.253521</v>
      </c>
    </row>
    <row r="57" spans="1:6" x14ac:dyDescent="0.25">
      <c r="A57" s="1">
        <v>0.33713435800000002</v>
      </c>
      <c r="B57" s="1">
        <v>0.412008282</v>
      </c>
      <c r="C57" s="1">
        <v>0.26286353000000001</v>
      </c>
      <c r="D57" s="1">
        <v>0.33820274500000003</v>
      </c>
      <c r="E57" s="1">
        <v>0.31824200000000002</v>
      </c>
      <c r="F57" s="1">
        <v>0.273982</v>
      </c>
    </row>
    <row r="58" spans="1:6" x14ac:dyDescent="0.25">
      <c r="A58" s="1">
        <v>0.337073609</v>
      </c>
      <c r="B58" s="1">
        <v>0.27510114000000002</v>
      </c>
      <c r="C58" s="1">
        <v>0.23901393000000001</v>
      </c>
      <c r="D58" s="1">
        <v>0.42868010699999998</v>
      </c>
      <c r="E58" s="1">
        <v>0.172956</v>
      </c>
      <c r="F58" s="1">
        <v>0.232381</v>
      </c>
    </row>
    <row r="59" spans="1:6" x14ac:dyDescent="0.25">
      <c r="A59" s="1">
        <v>0.28650749599999997</v>
      </c>
      <c r="B59" s="1">
        <v>0.31637372800000002</v>
      </c>
      <c r="C59" s="1">
        <v>0.34993270999999998</v>
      </c>
      <c r="D59" s="1">
        <v>0.37109876000000003</v>
      </c>
      <c r="E59" s="1">
        <v>0.212337</v>
      </c>
      <c r="F59" s="1">
        <v>0.40468799999999999</v>
      </c>
    </row>
    <row r="60" spans="1:6" x14ac:dyDescent="0.25">
      <c r="A60" s="1">
        <v>0.31390374300000001</v>
      </c>
      <c r="B60" s="1">
        <v>0.42598187300000001</v>
      </c>
      <c r="C60" s="1">
        <v>0.37841191000000002</v>
      </c>
      <c r="D60" s="1">
        <v>0.36788321200000001</v>
      </c>
      <c r="E60" s="1">
        <v>0.33112200000000003</v>
      </c>
      <c r="F60" s="1">
        <v>0.30924000000000001</v>
      </c>
    </row>
    <row r="61" spans="1:6" x14ac:dyDescent="0.25">
      <c r="A61" s="1">
        <v>0.34201302</v>
      </c>
      <c r="B61" s="1">
        <v>0.42918686099999998</v>
      </c>
      <c r="C61" s="1">
        <v>0.40984251999999999</v>
      </c>
      <c r="D61" s="1">
        <v>0.24430264400000001</v>
      </c>
      <c r="E61" s="1">
        <v>0.173481</v>
      </c>
      <c r="F61" s="1">
        <v>0.29387600000000003</v>
      </c>
    </row>
    <row r="62" spans="1:6" x14ac:dyDescent="0.25">
      <c r="A62" s="1">
        <v>0.57592339299999995</v>
      </c>
      <c r="B62" s="1">
        <v>0.45529257099999998</v>
      </c>
      <c r="C62" s="1">
        <v>0.32234432000000002</v>
      </c>
      <c r="D62" s="1">
        <v>0.35593934300000002</v>
      </c>
      <c r="E62" s="1">
        <v>0.171543</v>
      </c>
      <c r="F62" s="1">
        <v>0.16728299999999999</v>
      </c>
    </row>
    <row r="63" spans="1:6" x14ac:dyDescent="0.25">
      <c r="A63" s="1">
        <v>0.331815266</v>
      </c>
      <c r="B63" s="1">
        <v>0.240124491</v>
      </c>
      <c r="C63" s="1">
        <v>0.35704225000000001</v>
      </c>
      <c r="D63" s="1">
        <v>0.35461741400000002</v>
      </c>
      <c r="E63" s="1">
        <v>0.22384499999999999</v>
      </c>
      <c r="F63" s="1">
        <v>0.278221</v>
      </c>
    </row>
    <row r="64" spans="1:6" x14ac:dyDescent="0.25">
      <c r="A64" s="1">
        <v>0.36696428599999997</v>
      </c>
      <c r="B64" s="1">
        <v>0.35865874399999997</v>
      </c>
      <c r="C64" s="1">
        <v>0.35733882</v>
      </c>
      <c r="D64" s="1">
        <v>0.43017902800000002</v>
      </c>
      <c r="E64" s="1">
        <v>0.190025</v>
      </c>
      <c r="F64" s="1">
        <v>0.22187999999999999</v>
      </c>
    </row>
    <row r="65" spans="1:6" x14ac:dyDescent="0.25">
      <c r="A65" s="1">
        <v>0.41675126899999998</v>
      </c>
      <c r="B65" s="1">
        <v>0.52587601100000003</v>
      </c>
      <c r="C65" s="1">
        <v>0.23461633000000001</v>
      </c>
      <c r="D65" s="1">
        <v>0.36397573500000002</v>
      </c>
      <c r="E65" s="1">
        <v>0.26697500000000002</v>
      </c>
      <c r="F65" s="1">
        <v>0.225719</v>
      </c>
    </row>
    <row r="66" spans="1:6" x14ac:dyDescent="0.25">
      <c r="A66" s="1">
        <v>0.344348659</v>
      </c>
      <c r="B66" s="1">
        <v>0.51279069799999999</v>
      </c>
      <c r="C66" s="1">
        <v>0.27197976000000001</v>
      </c>
      <c r="D66" s="1">
        <v>0.499159664</v>
      </c>
      <c r="E66" s="1">
        <v>0.17441499999999999</v>
      </c>
      <c r="F66" s="1">
        <v>0.27503899999999998</v>
      </c>
    </row>
    <row r="67" spans="1:6" x14ac:dyDescent="0.25">
      <c r="A67" s="1">
        <v>0.30856149500000002</v>
      </c>
      <c r="B67" s="1">
        <v>0.46560264200000001</v>
      </c>
      <c r="C67" s="1">
        <v>0.25259764000000001</v>
      </c>
      <c r="D67" s="1">
        <v>0.34654422400000001</v>
      </c>
      <c r="E67" s="1">
        <v>0.19351199999999999</v>
      </c>
      <c r="F67" s="1">
        <v>0.283696</v>
      </c>
    </row>
    <row r="68" spans="1:6" x14ac:dyDescent="0.25">
      <c r="A68" s="1">
        <v>0.43283582100000001</v>
      </c>
      <c r="B68" s="1">
        <v>0.39595505600000003</v>
      </c>
      <c r="C68" s="1">
        <v>0.21165534999999999</v>
      </c>
      <c r="D68" s="1">
        <v>0.27302496900000001</v>
      </c>
      <c r="E68" s="1">
        <v>0.249665</v>
      </c>
      <c r="F68" s="1">
        <v>0.31867499999999999</v>
      </c>
    </row>
    <row r="69" spans="1:6" x14ac:dyDescent="0.25">
      <c r="A69" s="1">
        <v>0.32871603599999999</v>
      </c>
      <c r="B69" s="1">
        <v>0.36371066600000002</v>
      </c>
      <c r="C69" s="1">
        <v>0.23876681</v>
      </c>
      <c r="D69" s="1">
        <v>0.29152206200000003</v>
      </c>
      <c r="E69" s="1">
        <v>0.23513200000000001</v>
      </c>
      <c r="F69" s="1">
        <v>0.29011500000000001</v>
      </c>
    </row>
    <row r="70" spans="1:6" x14ac:dyDescent="0.25">
      <c r="A70" s="1">
        <v>0.29472209199999999</v>
      </c>
      <c r="B70" s="1">
        <v>0.38649851600000001</v>
      </c>
      <c r="C70" s="1">
        <v>0.39017191000000001</v>
      </c>
      <c r="D70" s="1">
        <v>0.458984375</v>
      </c>
      <c r="E70" s="1">
        <v>0.10732999999999999</v>
      </c>
      <c r="F70" s="1">
        <v>0.53831700000000005</v>
      </c>
    </row>
    <row r="71" spans="1:6" x14ac:dyDescent="0.25">
      <c r="A71" s="1">
        <v>0.59580306699999996</v>
      </c>
      <c r="B71" s="1">
        <v>0.326027397</v>
      </c>
      <c r="C71" s="1">
        <v>0.27719465999999998</v>
      </c>
      <c r="D71" s="1">
        <v>0.40904716099999999</v>
      </c>
      <c r="E71" s="1">
        <v>0.10058499999999999</v>
      </c>
      <c r="F71" s="1">
        <v>0.52323900000000001</v>
      </c>
    </row>
    <row r="72" spans="1:6" x14ac:dyDescent="0.25">
      <c r="A72" s="1">
        <v>0.29724310799999998</v>
      </c>
      <c r="B72" s="1">
        <v>0.38708036600000001</v>
      </c>
      <c r="C72" s="1">
        <v>0.38029284000000002</v>
      </c>
      <c r="D72" s="1">
        <v>0.413526071</v>
      </c>
      <c r="E72" s="1">
        <v>0.154173</v>
      </c>
      <c r="F72" s="1">
        <v>0.36064200000000002</v>
      </c>
    </row>
    <row r="73" spans="1:6" x14ac:dyDescent="0.25">
      <c r="A73" s="1">
        <v>0.351932896</v>
      </c>
      <c r="B73" s="1">
        <v>0.35454545500000001</v>
      </c>
      <c r="C73" s="1">
        <v>0.55555555999999995</v>
      </c>
      <c r="D73" s="1">
        <v>0.40874524699999998</v>
      </c>
      <c r="E73" s="1">
        <v>0.26395200000000002</v>
      </c>
      <c r="F73" s="1">
        <v>0.39329999999999998</v>
      </c>
    </row>
    <row r="74" spans="1:6" x14ac:dyDescent="0.25">
      <c r="A74" s="1">
        <v>0.46935483900000002</v>
      </c>
      <c r="B74" s="1">
        <v>0.47107969199999999</v>
      </c>
      <c r="C74" s="1">
        <v>0.44244603999999998</v>
      </c>
      <c r="D74" s="1">
        <v>0.412307692</v>
      </c>
      <c r="E74" s="1">
        <v>0.23982200000000001</v>
      </c>
      <c r="F74" s="1">
        <v>0.36083100000000001</v>
      </c>
    </row>
    <row r="75" spans="1:6" x14ac:dyDescent="0.25">
      <c r="A75" s="1">
        <v>0.53582001199999996</v>
      </c>
      <c r="B75" s="1">
        <v>0.37679769899999999</v>
      </c>
      <c r="C75" s="1">
        <v>0.49500907</v>
      </c>
      <c r="D75" s="1">
        <v>0.37019898200000001</v>
      </c>
      <c r="E75" s="1">
        <v>0.13353799999999999</v>
      </c>
      <c r="F75" s="1">
        <v>0.541655</v>
      </c>
    </row>
    <row r="76" spans="1:6" x14ac:dyDescent="0.25">
      <c r="A76" s="1">
        <v>0.36572522699999999</v>
      </c>
      <c r="B76" s="1">
        <v>0.52920560699999997</v>
      </c>
      <c r="C76" s="1">
        <v>0.50056560999999999</v>
      </c>
      <c r="D76" s="1">
        <v>0.39878630300000001</v>
      </c>
      <c r="E76" s="1">
        <v>0.23993999999999999</v>
      </c>
      <c r="F76" s="1">
        <v>0.32220199999999999</v>
      </c>
    </row>
    <row r="77" spans="1:6" x14ac:dyDescent="0.25">
      <c r="A77" s="1">
        <v>0.45970149300000002</v>
      </c>
      <c r="B77" s="1">
        <v>0.41277641300000001</v>
      </c>
      <c r="C77" s="1">
        <v>0.47613434999999998</v>
      </c>
      <c r="D77" s="1">
        <v>0.44859276300000001</v>
      </c>
      <c r="E77" s="1">
        <v>0.18349299999999999</v>
      </c>
      <c r="F77" s="1">
        <v>0.44764599999999999</v>
      </c>
    </row>
    <row r="78" spans="1:6" x14ac:dyDescent="0.25">
      <c r="A78" s="1">
        <v>0.37916490899999999</v>
      </c>
      <c r="B78" s="1">
        <v>0.41446208099999998</v>
      </c>
      <c r="C78" s="1">
        <v>0.41337257999999999</v>
      </c>
      <c r="D78" s="1">
        <v>0.35293602099999999</v>
      </c>
      <c r="E78" s="1">
        <v>0.157746</v>
      </c>
      <c r="F78" s="1">
        <v>0.34565099999999999</v>
      </c>
    </row>
    <row r="79" spans="1:6" x14ac:dyDescent="0.25">
      <c r="A79" s="1">
        <v>0.38362701900000001</v>
      </c>
      <c r="B79" s="1">
        <v>0.31081967199999999</v>
      </c>
      <c r="C79" s="1">
        <v>0.52581818000000002</v>
      </c>
      <c r="D79" s="1">
        <v>0.40041067800000002</v>
      </c>
      <c r="E79" s="1">
        <v>0.21023500000000001</v>
      </c>
      <c r="F79" s="1">
        <v>0.33561999999999997</v>
      </c>
    </row>
    <row r="80" spans="1:6" x14ac:dyDescent="0.25">
      <c r="A80" s="1">
        <v>0.50899280599999996</v>
      </c>
      <c r="B80" s="1">
        <v>0.44911359200000001</v>
      </c>
      <c r="C80" s="1">
        <v>0.37598598</v>
      </c>
      <c r="D80" s="1">
        <v>0.36115942000000001</v>
      </c>
      <c r="E80" s="1">
        <v>0.15268000000000001</v>
      </c>
      <c r="F80" s="1">
        <v>0.33739000000000002</v>
      </c>
    </row>
    <row r="81" spans="1:6" x14ac:dyDescent="0.25">
      <c r="A81" s="1">
        <v>0.36746411499999998</v>
      </c>
      <c r="B81" s="1">
        <v>0.32401157200000003</v>
      </c>
      <c r="C81" s="1">
        <v>0.28707564000000002</v>
      </c>
      <c r="D81" s="1">
        <v>0.26343825700000001</v>
      </c>
      <c r="E81" s="1">
        <v>0.18274099999999999</v>
      </c>
      <c r="F81" s="1">
        <v>0.25461800000000001</v>
      </c>
    </row>
    <row r="82" spans="1:6" x14ac:dyDescent="0.25">
      <c r="A82" s="1">
        <v>0.39777670399999998</v>
      </c>
      <c r="B82" s="1">
        <v>0.42866365400000001</v>
      </c>
      <c r="C82" s="1">
        <v>0.3127161</v>
      </c>
      <c r="D82" s="1">
        <v>0.24431517699999999</v>
      </c>
      <c r="E82" s="1">
        <v>0.20311399999999999</v>
      </c>
      <c r="F82" s="1">
        <v>0.37864599999999998</v>
      </c>
    </row>
    <row r="83" spans="1:6" x14ac:dyDescent="0.25">
      <c r="A83" s="1">
        <v>0.51259138900000001</v>
      </c>
      <c r="B83" s="1">
        <v>0.41313559300000002</v>
      </c>
      <c r="C83" s="1">
        <v>0.37637851</v>
      </c>
      <c r="D83" s="1">
        <v>0.56561679799999998</v>
      </c>
      <c r="E83" s="1">
        <v>0.18681300000000001</v>
      </c>
      <c r="F83" s="1">
        <v>0.37886900000000001</v>
      </c>
    </row>
    <row r="84" spans="1:6" x14ac:dyDescent="0.25">
      <c r="A84" s="1">
        <v>0.48011869400000001</v>
      </c>
      <c r="B84" s="1">
        <v>0.54054054100000004</v>
      </c>
      <c r="C84" s="1">
        <v>0.49246501999999998</v>
      </c>
      <c r="D84" s="1">
        <v>0.259734093</v>
      </c>
      <c r="E84" s="1">
        <v>0.28074700000000002</v>
      </c>
      <c r="F84" s="1">
        <v>0.35334599999999999</v>
      </c>
    </row>
    <row r="85" spans="1:6" x14ac:dyDescent="0.25">
      <c r="A85" s="1">
        <v>0.51356350200000001</v>
      </c>
      <c r="B85" s="1">
        <v>0.39441811500000001</v>
      </c>
      <c r="C85" s="1">
        <v>0.40630915000000001</v>
      </c>
      <c r="D85" s="1">
        <v>0.346659365</v>
      </c>
      <c r="E85" s="1">
        <v>0.32200099999999998</v>
      </c>
      <c r="F85" s="1">
        <v>0.393206</v>
      </c>
    </row>
    <row r="86" spans="1:6" x14ac:dyDescent="0.25">
      <c r="A86" s="1">
        <v>0.443687795</v>
      </c>
      <c r="B86" s="1">
        <v>0.430798299</v>
      </c>
      <c r="C86" s="1">
        <v>0.38284618999999998</v>
      </c>
      <c r="D86" s="1">
        <v>0.369665513</v>
      </c>
      <c r="E86" s="1">
        <v>0.34558800000000001</v>
      </c>
      <c r="F86" s="1">
        <v>0.36158200000000001</v>
      </c>
    </row>
    <row r="87" spans="1:6" x14ac:dyDescent="0.25">
      <c r="A87" s="1">
        <v>0.32264736300000002</v>
      </c>
      <c r="B87" s="1">
        <v>0.571787359</v>
      </c>
      <c r="C87" s="1">
        <v>0.34308635999999998</v>
      </c>
      <c r="D87" s="1">
        <v>0.46681922199999998</v>
      </c>
      <c r="E87" s="1">
        <v>0.23002</v>
      </c>
      <c r="F87" s="1">
        <v>0.57068099999999999</v>
      </c>
    </row>
    <row r="88" spans="1:6" x14ac:dyDescent="0.25">
      <c r="A88" s="1">
        <v>0.583236321</v>
      </c>
      <c r="B88" s="1">
        <v>0.47092783500000002</v>
      </c>
      <c r="C88" s="1">
        <v>0.30948122</v>
      </c>
      <c r="D88" s="1">
        <v>0.29149064600000002</v>
      </c>
      <c r="E88" s="1">
        <v>0.27612300000000001</v>
      </c>
      <c r="F88" s="1">
        <v>0.57628100000000004</v>
      </c>
    </row>
    <row r="89" spans="1:6" x14ac:dyDescent="0.25">
      <c r="A89" s="1">
        <v>0.38117524699999999</v>
      </c>
      <c r="B89" s="1">
        <v>0.44079449999999998</v>
      </c>
      <c r="C89" s="1">
        <v>0.32090608999999998</v>
      </c>
      <c r="D89" s="1">
        <v>0.31726133099999998</v>
      </c>
      <c r="E89" s="1">
        <v>0.25161</v>
      </c>
      <c r="F89" s="1">
        <v>0.61215900000000001</v>
      </c>
    </row>
    <row r="90" spans="1:6" x14ac:dyDescent="0.25">
      <c r="A90" s="1">
        <v>0.31670403600000002</v>
      </c>
      <c r="B90" s="1">
        <v>0.51063829800000005</v>
      </c>
      <c r="C90" s="1">
        <v>0.39103981999999998</v>
      </c>
      <c r="D90" s="1">
        <v>0.54557551599999998</v>
      </c>
      <c r="E90" s="1">
        <v>0.32867499999999999</v>
      </c>
      <c r="F90" s="1">
        <v>0.56880699999999995</v>
      </c>
    </row>
    <row r="91" spans="1:6" x14ac:dyDescent="0.25">
      <c r="A91" s="1">
        <v>0.34038721300000002</v>
      </c>
      <c r="B91" s="1">
        <v>0.44805194799999998</v>
      </c>
      <c r="C91" s="1">
        <v>0.36091453000000001</v>
      </c>
      <c r="D91" s="1">
        <v>0.33671220800000001</v>
      </c>
      <c r="E91" s="1">
        <v>0.21674399999999999</v>
      </c>
      <c r="F91" s="1">
        <v>0.340804</v>
      </c>
    </row>
    <row r="92" spans="1:6" x14ac:dyDescent="0.25">
      <c r="A92" s="1">
        <v>0.59707241899999997</v>
      </c>
      <c r="B92" s="1">
        <v>0.41515837100000003</v>
      </c>
      <c r="C92" s="1">
        <v>0.49501311999999997</v>
      </c>
      <c r="D92" s="1">
        <v>0.47689938399999998</v>
      </c>
      <c r="E92" s="1">
        <v>0.165966</v>
      </c>
      <c r="F92" s="1">
        <v>0.50497000000000003</v>
      </c>
    </row>
    <row r="93" spans="1:6" x14ac:dyDescent="0.25">
      <c r="A93" s="1">
        <v>0.396850394</v>
      </c>
      <c r="B93" s="1">
        <v>0.481233244</v>
      </c>
      <c r="C93" s="1">
        <v>0.46168582000000002</v>
      </c>
      <c r="D93" s="1">
        <v>0.59843878399999995</v>
      </c>
      <c r="E93" s="1">
        <v>0.22938600000000001</v>
      </c>
      <c r="F93" s="1">
        <v>0.56685099999999999</v>
      </c>
    </row>
  </sheetData>
  <mergeCells count="1">
    <mergeCell ref="A1:F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28ACE6-952F-4939-ACDF-7E4523B2F3BF}">
  <dimension ref="A1:F82"/>
  <sheetViews>
    <sheetView workbookViewId="0">
      <selection activeCell="I13" sqref="I13"/>
    </sheetView>
  </sheetViews>
  <sheetFormatPr defaultRowHeight="15" x14ac:dyDescent="0.25"/>
  <cols>
    <col min="1" max="6" width="12.5703125" customWidth="1"/>
  </cols>
  <sheetData>
    <row r="1" spans="1:6" x14ac:dyDescent="0.25">
      <c r="A1" s="65" t="s">
        <v>129</v>
      </c>
      <c r="B1" s="65"/>
      <c r="C1" s="65"/>
      <c r="D1" s="65"/>
      <c r="E1" s="65"/>
      <c r="F1" s="65"/>
    </row>
    <row r="2" spans="1:6" s="4" customFormat="1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</row>
    <row r="3" spans="1:6" x14ac:dyDescent="0.25">
      <c r="A3" s="1">
        <v>20.309000000000001</v>
      </c>
      <c r="B3" s="1">
        <v>27.707999999999998</v>
      </c>
      <c r="C3" s="1">
        <v>24.481000000000002</v>
      </c>
      <c r="D3" s="1">
        <v>15.443</v>
      </c>
      <c r="E3" s="1">
        <v>8.6950000000000003</v>
      </c>
      <c r="F3" s="1">
        <v>14.813000000000001</v>
      </c>
    </row>
    <row r="4" spans="1:6" x14ac:dyDescent="0.25">
      <c r="A4" s="1">
        <v>28.376999999999999</v>
      </c>
      <c r="B4" s="1">
        <v>31.247</v>
      </c>
      <c r="C4" s="1">
        <v>34.063000000000002</v>
      </c>
      <c r="D4" s="1">
        <v>13.346</v>
      </c>
      <c r="E4" s="1">
        <v>17.007999999999999</v>
      </c>
      <c r="F4" s="1">
        <v>8.4060000000000006</v>
      </c>
    </row>
    <row r="5" spans="1:6" x14ac:dyDescent="0.25">
      <c r="A5" s="1">
        <v>58.536000000000001</v>
      </c>
      <c r="B5" s="1">
        <v>40.006999999999998</v>
      </c>
      <c r="C5" s="1">
        <v>27.643000000000001</v>
      </c>
      <c r="D5" s="1">
        <v>62.331000000000003</v>
      </c>
      <c r="E5" s="1">
        <v>14.21</v>
      </c>
      <c r="F5" s="1">
        <v>25.206</v>
      </c>
    </row>
    <row r="6" spans="1:6" x14ac:dyDescent="0.25">
      <c r="A6" s="1">
        <v>5.3719999999999999</v>
      </c>
      <c r="B6" s="1">
        <v>49.744</v>
      </c>
      <c r="C6" s="1">
        <v>24.763999999999999</v>
      </c>
      <c r="D6" s="1">
        <v>44.073</v>
      </c>
      <c r="E6" s="1">
        <v>18.004000000000001</v>
      </c>
      <c r="F6" s="1">
        <v>22.09</v>
      </c>
    </row>
    <row r="7" spans="1:6" x14ac:dyDescent="0.25">
      <c r="A7" s="1">
        <v>21.739000000000001</v>
      </c>
      <c r="B7" s="1">
        <v>40.371000000000002</v>
      </c>
      <c r="C7" s="1">
        <v>15.52</v>
      </c>
      <c r="D7" s="1">
        <v>45.484999999999999</v>
      </c>
      <c r="E7" s="1">
        <v>20.911000000000001</v>
      </c>
      <c r="F7" s="1">
        <v>7.8460000000000001</v>
      </c>
    </row>
    <row r="8" spans="1:6" x14ac:dyDescent="0.25">
      <c r="A8" s="1">
        <v>24.850999999999999</v>
      </c>
      <c r="B8" s="1">
        <v>23.219000000000001</v>
      </c>
      <c r="C8" s="1">
        <v>26.466000000000001</v>
      </c>
      <c r="D8" s="1">
        <v>22.148</v>
      </c>
      <c r="E8" s="1">
        <v>8.9420000000000002</v>
      </c>
      <c r="F8" s="1">
        <v>9.423</v>
      </c>
    </row>
    <row r="9" spans="1:6" x14ac:dyDescent="0.25">
      <c r="A9" s="1">
        <v>14.771000000000001</v>
      </c>
      <c r="B9" s="1">
        <v>36.600999999999999</v>
      </c>
      <c r="C9" s="1">
        <v>27.183</v>
      </c>
      <c r="D9" s="1">
        <v>20.934000000000001</v>
      </c>
      <c r="E9" s="1">
        <v>8.7240000000000002</v>
      </c>
      <c r="F9" s="1">
        <v>14.771000000000001</v>
      </c>
    </row>
    <row r="10" spans="1:6" x14ac:dyDescent="0.25">
      <c r="A10" s="1">
        <v>61.518999999999998</v>
      </c>
      <c r="B10" s="1">
        <v>82.397999999999996</v>
      </c>
      <c r="C10" s="1">
        <v>17.288</v>
      </c>
      <c r="D10" s="1">
        <v>25.553000000000001</v>
      </c>
      <c r="E10" s="1">
        <v>17.145</v>
      </c>
      <c r="F10" s="1">
        <v>13.717000000000001</v>
      </c>
    </row>
    <row r="11" spans="1:6" x14ac:dyDescent="0.25">
      <c r="A11" s="1">
        <v>48.98</v>
      </c>
      <c r="B11" s="1">
        <v>23.030999999999999</v>
      </c>
      <c r="C11" s="1">
        <v>18.053000000000001</v>
      </c>
      <c r="D11" s="1">
        <v>40.99</v>
      </c>
      <c r="E11" s="1">
        <v>7.4109999999999996</v>
      </c>
      <c r="F11" s="1">
        <v>9.984</v>
      </c>
    </row>
    <row r="12" spans="1:6" x14ac:dyDescent="0.25">
      <c r="A12" s="1">
        <v>32.006</v>
      </c>
      <c r="B12" s="1">
        <v>21.613</v>
      </c>
      <c r="C12" s="1">
        <v>18.225000000000001</v>
      </c>
      <c r="D12" s="1">
        <v>12.95</v>
      </c>
      <c r="E12" s="1">
        <v>8.3719999999999999</v>
      </c>
      <c r="F12" s="1">
        <v>12.574999999999999</v>
      </c>
    </row>
    <row r="13" spans="1:6" x14ac:dyDescent="0.25">
      <c r="A13" s="1">
        <v>30.494</v>
      </c>
      <c r="B13" s="1">
        <v>17.747</v>
      </c>
      <c r="C13" s="1">
        <v>17.983000000000001</v>
      </c>
      <c r="D13" s="1">
        <v>40.073</v>
      </c>
      <c r="E13" s="1">
        <v>10.151</v>
      </c>
      <c r="F13" s="1">
        <v>11.87</v>
      </c>
    </row>
    <row r="14" spans="1:6" x14ac:dyDescent="0.25">
      <c r="A14" s="1">
        <v>38.826000000000001</v>
      </c>
      <c r="B14" s="1">
        <v>14.467000000000001</v>
      </c>
      <c r="C14" s="1">
        <v>16.390999999999998</v>
      </c>
      <c r="D14" s="1">
        <v>15.509</v>
      </c>
      <c r="E14" s="1">
        <v>10.406000000000001</v>
      </c>
      <c r="F14" s="1">
        <v>10.846</v>
      </c>
    </row>
    <row r="16" spans="1:6" x14ac:dyDescent="0.25">
      <c r="A16" s="1">
        <v>14.672000000000001</v>
      </c>
      <c r="B16" s="1">
        <v>18.724</v>
      </c>
      <c r="C16" s="1">
        <v>9.6199999999999992</v>
      </c>
      <c r="D16" s="1">
        <v>19.655999999999999</v>
      </c>
      <c r="E16" s="1">
        <v>7.0110000000000001</v>
      </c>
      <c r="F16" s="1">
        <v>20.053999999999998</v>
      </c>
    </row>
    <row r="17" spans="1:6" x14ac:dyDescent="0.25">
      <c r="A17" s="1">
        <v>22.03</v>
      </c>
      <c r="B17" s="1">
        <v>13.763999999999999</v>
      </c>
      <c r="C17" s="1">
        <v>14.138999999999999</v>
      </c>
      <c r="D17" s="1">
        <v>13.263999999999999</v>
      </c>
      <c r="E17" s="1">
        <v>4.6379999999999999</v>
      </c>
      <c r="F17" s="1">
        <v>14.92</v>
      </c>
    </row>
    <row r="18" spans="1:6" x14ac:dyDescent="0.25">
      <c r="A18" s="1">
        <v>20.859000000000002</v>
      </c>
      <c r="B18" s="1">
        <v>18.620999999999999</v>
      </c>
      <c r="C18" s="1">
        <v>8.3379999999999992</v>
      </c>
      <c r="D18" s="1">
        <v>12.895</v>
      </c>
      <c r="E18" s="1">
        <v>4.7530000000000001</v>
      </c>
      <c r="F18" s="1">
        <v>10.244</v>
      </c>
    </row>
    <row r="19" spans="1:6" x14ac:dyDescent="0.25">
      <c r="A19" s="1">
        <v>22.788</v>
      </c>
      <c r="B19" s="1">
        <v>20.751999999999999</v>
      </c>
      <c r="C19" s="1">
        <v>12.789</v>
      </c>
      <c r="D19" s="1">
        <v>15.287000000000001</v>
      </c>
      <c r="E19" s="1">
        <v>4.2130000000000001</v>
      </c>
      <c r="F19" s="1">
        <v>15.045999999999999</v>
      </c>
    </row>
    <row r="20" spans="1:6" x14ac:dyDescent="0.25">
      <c r="A20" s="1">
        <v>20.869</v>
      </c>
      <c r="B20" s="1">
        <v>9.7509999999999994</v>
      </c>
      <c r="C20" s="1">
        <v>14.153</v>
      </c>
      <c r="D20" s="1">
        <v>12.313000000000001</v>
      </c>
      <c r="E20" s="1">
        <v>4.4269999999999996</v>
      </c>
      <c r="F20" s="1">
        <v>15.869</v>
      </c>
    </row>
    <row r="21" spans="1:6" x14ac:dyDescent="0.25">
      <c r="A21" s="1">
        <v>15.577</v>
      </c>
      <c r="B21" s="1">
        <v>28.978999999999999</v>
      </c>
      <c r="C21" s="1">
        <v>10.444000000000001</v>
      </c>
      <c r="D21" s="1">
        <v>24.081</v>
      </c>
      <c r="E21" s="1">
        <v>10.173999999999999</v>
      </c>
      <c r="F21" s="1">
        <v>7.0369999999999999</v>
      </c>
    </row>
    <row r="22" spans="1:6" x14ac:dyDescent="0.25">
      <c r="A22" s="1">
        <v>17.878</v>
      </c>
      <c r="B22" s="1">
        <v>13.96</v>
      </c>
      <c r="C22" s="1">
        <v>15.551</v>
      </c>
      <c r="D22" s="1">
        <v>16.542000000000002</v>
      </c>
      <c r="E22" s="1">
        <v>10.914</v>
      </c>
      <c r="F22" s="1">
        <v>5.1890000000000001</v>
      </c>
    </row>
    <row r="23" spans="1:6" x14ac:dyDescent="0.25">
      <c r="A23" s="1">
        <v>8.5410000000000004</v>
      </c>
      <c r="B23" s="1">
        <v>10.510999999999999</v>
      </c>
      <c r="C23" s="1">
        <v>11.566000000000001</v>
      </c>
      <c r="D23" s="1">
        <v>10.375999999999999</v>
      </c>
      <c r="E23" s="1">
        <v>5.97</v>
      </c>
      <c r="F23" s="1">
        <v>12.701000000000001</v>
      </c>
    </row>
    <row r="24" spans="1:6" x14ac:dyDescent="0.25">
      <c r="A24" s="1">
        <v>15.706</v>
      </c>
      <c r="B24" s="1">
        <v>11.919</v>
      </c>
      <c r="C24" s="1">
        <v>12.673999999999999</v>
      </c>
      <c r="D24" s="1">
        <v>9.5489999999999995</v>
      </c>
      <c r="E24" s="1">
        <v>12.945</v>
      </c>
      <c r="F24" s="1">
        <v>10.827</v>
      </c>
    </row>
    <row r="25" spans="1:6" x14ac:dyDescent="0.25">
      <c r="A25" s="1">
        <v>10.423999999999999</v>
      </c>
      <c r="B25" s="1">
        <v>8.4410000000000007</v>
      </c>
      <c r="C25" s="1">
        <v>14.303000000000001</v>
      </c>
      <c r="D25" s="1">
        <v>15.24</v>
      </c>
      <c r="E25" s="1">
        <v>7.5430000000000001</v>
      </c>
      <c r="F25" s="1">
        <v>10.497999999999999</v>
      </c>
    </row>
    <row r="26" spans="1:6" x14ac:dyDescent="0.25">
      <c r="A26" s="1">
        <v>13.21</v>
      </c>
      <c r="B26" s="1">
        <v>17.081</v>
      </c>
      <c r="C26" s="1">
        <v>12.411</v>
      </c>
      <c r="D26" s="1">
        <v>13.929</v>
      </c>
      <c r="E26" s="1">
        <v>5.1980000000000004</v>
      </c>
      <c r="F26" s="1">
        <v>6.1079999999999997</v>
      </c>
    </row>
    <row r="27" spans="1:6" x14ac:dyDescent="0.25">
      <c r="A27" s="1">
        <v>11.989000000000001</v>
      </c>
      <c r="B27" s="1">
        <v>18.760999999999999</v>
      </c>
      <c r="C27" s="1">
        <v>8.5340000000000007</v>
      </c>
      <c r="D27" s="1">
        <v>13.018000000000001</v>
      </c>
      <c r="E27" s="1">
        <v>6.8109999999999999</v>
      </c>
      <c r="F27" s="1">
        <v>11.452999999999999</v>
      </c>
    </row>
    <row r="28" spans="1:6" x14ac:dyDescent="0.25">
      <c r="A28" s="1">
        <v>13.709</v>
      </c>
      <c r="B28" s="1">
        <v>23.963999999999999</v>
      </c>
      <c r="C28" s="1">
        <v>10.497</v>
      </c>
      <c r="D28" s="1">
        <v>25.256</v>
      </c>
      <c r="E28" s="1">
        <v>8.7439999999999998</v>
      </c>
      <c r="F28" s="1">
        <v>7.44</v>
      </c>
    </row>
    <row r="29" spans="1:6" x14ac:dyDescent="0.25">
      <c r="A29" s="1">
        <v>10.092000000000001</v>
      </c>
      <c r="B29" s="1">
        <v>19.849</v>
      </c>
      <c r="C29" s="1">
        <v>11.901</v>
      </c>
      <c r="D29" s="1">
        <v>16.905000000000001</v>
      </c>
      <c r="E29" s="1">
        <v>4.7039999999999997</v>
      </c>
      <c r="F29" s="1">
        <v>9.6310000000000002</v>
      </c>
    </row>
    <row r="30" spans="1:6" x14ac:dyDescent="0.25">
      <c r="A30" s="1">
        <v>17.736999999999998</v>
      </c>
      <c r="B30" s="1">
        <v>14.603999999999999</v>
      </c>
      <c r="C30" s="1">
        <v>11.025</v>
      </c>
      <c r="D30" s="1">
        <v>14.574999999999999</v>
      </c>
      <c r="E30" s="1">
        <v>8.3320000000000007</v>
      </c>
      <c r="F30" s="1">
        <v>10.210000000000001</v>
      </c>
    </row>
    <row r="31" spans="1:6" x14ac:dyDescent="0.25">
      <c r="A31" s="1">
        <v>16.47</v>
      </c>
      <c r="B31" s="1">
        <v>19.108000000000001</v>
      </c>
      <c r="C31" s="1">
        <v>13.457000000000001</v>
      </c>
      <c r="D31" s="1">
        <v>9.173</v>
      </c>
      <c r="E31" s="1">
        <v>7.8109999999999999</v>
      </c>
      <c r="F31" s="1">
        <v>10.95</v>
      </c>
    </row>
    <row r="32" spans="1:6" x14ac:dyDescent="0.25">
      <c r="A32" s="1">
        <v>19.202999999999999</v>
      </c>
      <c r="B32" s="1">
        <v>18.509</v>
      </c>
      <c r="C32" s="1">
        <v>28.79</v>
      </c>
      <c r="D32" s="1">
        <v>18.238</v>
      </c>
      <c r="E32" s="1">
        <v>10.321</v>
      </c>
      <c r="F32" s="1">
        <v>7.52</v>
      </c>
    </row>
    <row r="33" spans="1:6" x14ac:dyDescent="0.25">
      <c r="A33" s="1">
        <v>14.685</v>
      </c>
      <c r="B33" s="1">
        <v>17.433</v>
      </c>
      <c r="C33" s="1">
        <v>37.988</v>
      </c>
      <c r="D33" s="1">
        <v>12.472</v>
      </c>
      <c r="E33" s="1">
        <v>13.638</v>
      </c>
      <c r="F33" s="1">
        <v>8.0020000000000007</v>
      </c>
    </row>
    <row r="34" spans="1:6" x14ac:dyDescent="0.25">
      <c r="A34" s="1">
        <v>16.843</v>
      </c>
      <c r="B34" s="1">
        <v>23.318000000000001</v>
      </c>
      <c r="C34" s="1">
        <v>14.064</v>
      </c>
      <c r="D34" s="1">
        <v>17.847000000000001</v>
      </c>
      <c r="E34" s="1">
        <v>6.0019999999999998</v>
      </c>
      <c r="F34" s="1">
        <v>7.6180000000000003</v>
      </c>
    </row>
    <row r="35" spans="1:6" x14ac:dyDescent="0.25">
      <c r="A35" s="1">
        <v>13.675000000000001</v>
      </c>
      <c r="B35" s="1">
        <v>13.162000000000001</v>
      </c>
      <c r="C35" s="1">
        <v>9.8740000000000006</v>
      </c>
      <c r="D35" s="1">
        <v>16.326000000000001</v>
      </c>
      <c r="E35" s="1">
        <v>6.4749999999999996</v>
      </c>
      <c r="F35" s="1">
        <v>6.0369999999999999</v>
      </c>
    </row>
    <row r="36" spans="1:6" x14ac:dyDescent="0.25">
      <c r="A36" s="1">
        <v>15.635</v>
      </c>
      <c r="B36" s="1">
        <v>16.948</v>
      </c>
      <c r="C36" s="1">
        <v>16.149999999999999</v>
      </c>
      <c r="D36" s="1">
        <v>12.638999999999999</v>
      </c>
      <c r="E36" s="1">
        <v>7.0270000000000001</v>
      </c>
      <c r="F36" s="1">
        <v>16.849</v>
      </c>
    </row>
    <row r="37" spans="1:6" x14ac:dyDescent="0.25">
      <c r="A37" s="1">
        <v>23.419</v>
      </c>
      <c r="B37" s="1">
        <v>21.257000000000001</v>
      </c>
      <c r="C37" s="1">
        <v>16.445</v>
      </c>
      <c r="D37" s="1">
        <v>11.247999999999999</v>
      </c>
      <c r="E37" s="1">
        <v>6.37</v>
      </c>
      <c r="F37" s="1">
        <v>17.951000000000001</v>
      </c>
    </row>
    <row r="38" spans="1:6" x14ac:dyDescent="0.25">
      <c r="A38" s="1">
        <v>18.466999999999999</v>
      </c>
      <c r="B38" s="1">
        <v>19.451000000000001</v>
      </c>
      <c r="C38" s="1">
        <v>10.61</v>
      </c>
      <c r="D38" s="1">
        <v>16.388000000000002</v>
      </c>
      <c r="E38" s="1">
        <v>6.3449999999999998</v>
      </c>
      <c r="F38" s="1">
        <v>16.295000000000002</v>
      </c>
    </row>
    <row r="39" spans="1:6" x14ac:dyDescent="0.25">
      <c r="A39" s="1">
        <v>19.908999999999999</v>
      </c>
      <c r="B39" s="1">
        <v>14.663</v>
      </c>
      <c r="C39" s="1">
        <v>40.142000000000003</v>
      </c>
      <c r="D39" s="1">
        <v>11.939</v>
      </c>
      <c r="E39" s="1">
        <v>3.9830000000000001</v>
      </c>
      <c r="F39" s="1">
        <v>15.831</v>
      </c>
    </row>
    <row r="40" spans="1:6" x14ac:dyDescent="0.25">
      <c r="A40" s="1">
        <v>22.387</v>
      </c>
      <c r="B40" s="1">
        <v>16.405999999999999</v>
      </c>
      <c r="C40" s="1">
        <v>12.367000000000001</v>
      </c>
      <c r="D40" s="1">
        <v>44.186</v>
      </c>
      <c r="E40" s="1">
        <v>1.486</v>
      </c>
      <c r="F40" s="1">
        <v>11.122</v>
      </c>
    </row>
    <row r="42" spans="1:6" x14ac:dyDescent="0.25">
      <c r="A42" s="1"/>
      <c r="B42" s="1">
        <v>16.329999999999998</v>
      </c>
      <c r="C42" s="1"/>
      <c r="D42" s="1"/>
      <c r="E42" s="1"/>
      <c r="F42" s="1"/>
    </row>
    <row r="43" spans="1:6" x14ac:dyDescent="0.25">
      <c r="A43" s="1">
        <v>21.01</v>
      </c>
      <c r="B43" s="1">
        <v>17.18</v>
      </c>
      <c r="C43" s="1">
        <v>22.31</v>
      </c>
      <c r="D43" s="1">
        <v>16</v>
      </c>
      <c r="E43" s="1">
        <v>3.03</v>
      </c>
      <c r="F43" s="1">
        <v>20.14</v>
      </c>
    </row>
    <row r="44" spans="1:6" x14ac:dyDescent="0.25">
      <c r="A44" s="1">
        <v>21.16</v>
      </c>
      <c r="B44" s="1">
        <v>17.05</v>
      </c>
      <c r="C44" s="1">
        <v>22.92</v>
      </c>
      <c r="D44" s="1">
        <v>18.43</v>
      </c>
      <c r="E44" s="1">
        <v>14.52</v>
      </c>
      <c r="F44" s="1">
        <v>21.67</v>
      </c>
    </row>
    <row r="45" spans="1:6" x14ac:dyDescent="0.25">
      <c r="A45" s="1">
        <v>17.100000000000001</v>
      </c>
      <c r="B45" s="1">
        <v>15.35</v>
      </c>
      <c r="C45" s="1">
        <v>15.12</v>
      </c>
      <c r="D45" s="1">
        <v>19.329999999999998</v>
      </c>
      <c r="E45" s="1">
        <v>9.5399999999999991</v>
      </c>
      <c r="F45" s="1">
        <v>16.309999999999999</v>
      </c>
    </row>
    <row r="46" spans="1:6" x14ac:dyDescent="0.25">
      <c r="A46" s="1">
        <v>23.97</v>
      </c>
      <c r="B46" s="1">
        <v>17.77</v>
      </c>
      <c r="C46" s="1">
        <v>18.07</v>
      </c>
      <c r="D46" s="1">
        <v>14.47</v>
      </c>
      <c r="E46" s="1">
        <v>5.92</v>
      </c>
      <c r="F46" s="1">
        <v>16.39</v>
      </c>
    </row>
    <row r="47" spans="1:6" x14ac:dyDescent="0.25">
      <c r="A47" s="1">
        <v>25.31</v>
      </c>
      <c r="B47" s="1">
        <v>15.26</v>
      </c>
      <c r="C47" s="1">
        <v>19.61</v>
      </c>
      <c r="D47" s="1">
        <v>28.14</v>
      </c>
      <c r="E47" s="1">
        <v>11.37</v>
      </c>
      <c r="F47" s="1">
        <v>12.86</v>
      </c>
    </row>
    <row r="48" spans="1:6" x14ac:dyDescent="0.25">
      <c r="A48" s="1">
        <v>15.58</v>
      </c>
      <c r="B48" s="1">
        <v>27.58</v>
      </c>
      <c r="C48" s="1">
        <v>26.06</v>
      </c>
      <c r="D48" s="1">
        <v>28.44</v>
      </c>
      <c r="E48" s="1">
        <v>13.94</v>
      </c>
      <c r="F48" s="1">
        <v>22.93</v>
      </c>
    </row>
    <row r="49" spans="1:6" x14ac:dyDescent="0.25">
      <c r="A49" s="1">
        <v>19.670000000000002</v>
      </c>
      <c r="B49" s="1">
        <v>27.21</v>
      </c>
      <c r="C49" s="1">
        <v>18.89</v>
      </c>
      <c r="D49" s="1">
        <v>32.47</v>
      </c>
      <c r="E49" s="1">
        <v>16.05</v>
      </c>
      <c r="F49" s="1">
        <v>26.66</v>
      </c>
    </row>
    <row r="50" spans="1:6" x14ac:dyDescent="0.25">
      <c r="A50" s="1">
        <v>12.38</v>
      </c>
      <c r="B50" s="1">
        <v>20.07</v>
      </c>
      <c r="C50" s="1">
        <v>22.33</v>
      </c>
      <c r="D50" s="1">
        <v>31.72</v>
      </c>
      <c r="E50" s="1">
        <v>13.67</v>
      </c>
      <c r="F50" s="1">
        <v>24.3</v>
      </c>
    </row>
    <row r="51" spans="1:6" x14ac:dyDescent="0.25">
      <c r="A51" s="1">
        <v>20.73</v>
      </c>
      <c r="B51" s="1">
        <v>23.75</v>
      </c>
      <c r="C51" s="1">
        <v>16.010000000000002</v>
      </c>
      <c r="D51" s="1">
        <v>20.65</v>
      </c>
      <c r="E51" s="1">
        <v>7.59</v>
      </c>
      <c r="F51" s="1">
        <v>25.79</v>
      </c>
    </row>
    <row r="52" spans="1:6" x14ac:dyDescent="0.25">
      <c r="A52" s="1">
        <v>17.59</v>
      </c>
      <c r="B52" s="1">
        <v>30.42</v>
      </c>
      <c r="C52" s="1">
        <v>15.32</v>
      </c>
      <c r="D52" s="1">
        <v>26.57</v>
      </c>
      <c r="E52" s="1">
        <v>1.68</v>
      </c>
      <c r="F52" s="1">
        <v>24.23</v>
      </c>
    </row>
    <row r="53" spans="1:6" x14ac:dyDescent="0.25">
      <c r="A53" s="1">
        <v>22.61</v>
      </c>
      <c r="B53" s="1">
        <v>34.049999999999997</v>
      </c>
      <c r="C53" s="1">
        <v>21.85</v>
      </c>
      <c r="D53" s="1">
        <v>28.14</v>
      </c>
      <c r="E53" s="1">
        <v>7.28</v>
      </c>
      <c r="F53" s="1">
        <v>18.05</v>
      </c>
    </row>
    <row r="54" spans="1:6" x14ac:dyDescent="0.25">
      <c r="A54" s="1">
        <v>18.100000000000001</v>
      </c>
      <c r="B54" s="1">
        <v>34.369999999999997</v>
      </c>
      <c r="C54" s="1">
        <v>17.05</v>
      </c>
      <c r="D54" s="1">
        <v>18.670000000000002</v>
      </c>
      <c r="E54" s="1">
        <v>12.89</v>
      </c>
      <c r="F54" s="1">
        <v>18.27</v>
      </c>
    </row>
    <row r="55" spans="1:6" x14ac:dyDescent="0.25">
      <c r="A55" s="1">
        <v>22.9</v>
      </c>
      <c r="B55" s="1">
        <v>15.93</v>
      </c>
      <c r="C55" s="1">
        <v>22.46</v>
      </c>
      <c r="D55" s="1">
        <v>19.52</v>
      </c>
      <c r="E55" s="1">
        <v>10.62</v>
      </c>
      <c r="F55" s="1">
        <v>22.77</v>
      </c>
    </row>
    <row r="56" spans="1:6" x14ac:dyDescent="0.25">
      <c r="A56" s="1">
        <v>23.62</v>
      </c>
      <c r="B56" s="1">
        <v>25.87</v>
      </c>
      <c r="C56" s="1">
        <v>31.21</v>
      </c>
      <c r="D56" s="1">
        <v>27.07</v>
      </c>
      <c r="E56" s="1">
        <v>8.17</v>
      </c>
      <c r="F56" s="1">
        <v>28.67</v>
      </c>
    </row>
    <row r="57" spans="1:6" x14ac:dyDescent="0.25">
      <c r="A57" s="1">
        <v>30.87</v>
      </c>
      <c r="B57" s="1">
        <v>28.19</v>
      </c>
      <c r="C57" s="1">
        <v>17.16</v>
      </c>
      <c r="D57" s="1">
        <v>16.5</v>
      </c>
      <c r="E57" s="1">
        <v>6.2</v>
      </c>
      <c r="F57" s="1">
        <v>29.48</v>
      </c>
    </row>
    <row r="58" spans="1:6" x14ac:dyDescent="0.25">
      <c r="A58" s="1">
        <v>14.94</v>
      </c>
      <c r="B58" s="1">
        <v>29.58</v>
      </c>
      <c r="C58" s="1">
        <v>20.079999999999998</v>
      </c>
      <c r="D58" s="1">
        <v>19.34</v>
      </c>
      <c r="E58" s="1">
        <v>2.8</v>
      </c>
      <c r="F58" s="1">
        <v>18.43</v>
      </c>
    </row>
    <row r="59" spans="1:6" x14ac:dyDescent="0.25">
      <c r="A59" s="1">
        <v>9.19</v>
      </c>
      <c r="B59" s="1">
        <v>27.01</v>
      </c>
      <c r="C59" s="1">
        <v>17.53</v>
      </c>
      <c r="D59" s="1">
        <v>29.93</v>
      </c>
      <c r="E59" s="1">
        <v>1.8</v>
      </c>
      <c r="F59" s="1">
        <v>19.29</v>
      </c>
    </row>
    <row r="60" spans="1:6" x14ac:dyDescent="0.25">
      <c r="A60" s="1">
        <v>18.04</v>
      </c>
      <c r="B60" s="1">
        <v>15.98</v>
      </c>
      <c r="C60" s="1">
        <v>19.86</v>
      </c>
      <c r="D60" s="1">
        <v>11.32</v>
      </c>
      <c r="E60" s="1">
        <v>11.77</v>
      </c>
      <c r="F60" s="1">
        <v>20.68</v>
      </c>
    </row>
    <row r="61" spans="1:6" x14ac:dyDescent="0.25">
      <c r="A61" s="1">
        <v>38.659999999999997</v>
      </c>
      <c r="B61" s="1">
        <v>25</v>
      </c>
      <c r="C61" s="1">
        <v>19.45</v>
      </c>
      <c r="D61" s="1">
        <v>13.87</v>
      </c>
      <c r="E61" s="1">
        <v>3.09</v>
      </c>
      <c r="F61" s="1">
        <v>17.11</v>
      </c>
    </row>
    <row r="62" spans="1:6" x14ac:dyDescent="0.25">
      <c r="A62" s="1">
        <v>23.07</v>
      </c>
      <c r="B62" s="1">
        <v>27.29</v>
      </c>
      <c r="C62" s="1">
        <v>15.83</v>
      </c>
      <c r="D62" s="1">
        <v>18.75</v>
      </c>
      <c r="E62" s="1">
        <v>0.51</v>
      </c>
      <c r="F62" s="1">
        <v>22.13</v>
      </c>
    </row>
    <row r="63" spans="1:6" x14ac:dyDescent="0.25">
      <c r="A63" s="1">
        <v>26.71</v>
      </c>
      <c r="B63" s="1">
        <v>28.64</v>
      </c>
      <c r="C63" s="1">
        <v>16.91</v>
      </c>
      <c r="D63" s="1">
        <v>19.96</v>
      </c>
      <c r="E63" s="1">
        <v>7.87</v>
      </c>
      <c r="F63" s="1">
        <v>12.97</v>
      </c>
    </row>
    <row r="64" spans="1:6" x14ac:dyDescent="0.25">
      <c r="A64" s="1">
        <v>20.45</v>
      </c>
      <c r="B64" s="1">
        <v>30.23</v>
      </c>
      <c r="C64" s="1">
        <v>28.23</v>
      </c>
      <c r="D64" s="1">
        <v>11.08</v>
      </c>
      <c r="E64" s="1">
        <v>7.45</v>
      </c>
      <c r="F64" s="1">
        <v>23.75</v>
      </c>
    </row>
    <row r="65" spans="1:6" x14ac:dyDescent="0.25">
      <c r="A65" s="1">
        <v>20.75</v>
      </c>
      <c r="B65" s="1">
        <v>28.86</v>
      </c>
      <c r="C65" s="1">
        <v>12.84</v>
      </c>
      <c r="D65" s="1">
        <v>28.68</v>
      </c>
      <c r="E65" s="1">
        <v>6.68</v>
      </c>
      <c r="F65" s="1">
        <v>21.06</v>
      </c>
    </row>
    <row r="66" spans="1:6" x14ac:dyDescent="0.25">
      <c r="A66" s="1">
        <v>31.55</v>
      </c>
      <c r="B66" s="1">
        <v>35.22</v>
      </c>
      <c r="C66" s="1">
        <v>25.63</v>
      </c>
      <c r="D66" s="1">
        <v>25.03</v>
      </c>
      <c r="E66" s="1">
        <v>7.82</v>
      </c>
      <c r="F66" s="1">
        <v>24.67</v>
      </c>
    </row>
    <row r="67" spans="1:6" x14ac:dyDescent="0.25">
      <c r="A67" s="1">
        <v>16.989999999999998</v>
      </c>
      <c r="B67" s="1">
        <v>26.84</v>
      </c>
      <c r="C67" s="1">
        <v>15.5</v>
      </c>
      <c r="D67" s="1">
        <v>13.37</v>
      </c>
      <c r="E67" s="1">
        <v>8.8800000000000008</v>
      </c>
      <c r="F67" s="1">
        <v>31.48</v>
      </c>
    </row>
    <row r="68" spans="1:6" x14ac:dyDescent="0.25">
      <c r="A68" s="1">
        <v>18.559999999999999</v>
      </c>
      <c r="B68" s="1">
        <v>22.84</v>
      </c>
      <c r="C68" s="1">
        <v>20.6</v>
      </c>
      <c r="D68" s="1">
        <v>34.69</v>
      </c>
      <c r="E68" s="1">
        <v>11.55</v>
      </c>
      <c r="F68" s="1">
        <v>23.36</v>
      </c>
    </row>
    <row r="69" spans="1:6" x14ac:dyDescent="0.25">
      <c r="A69" s="1">
        <v>21.45</v>
      </c>
      <c r="B69" s="1">
        <v>27.44</v>
      </c>
      <c r="C69" s="1">
        <v>19.149999999999999</v>
      </c>
      <c r="D69" s="1">
        <v>24.44</v>
      </c>
      <c r="E69" s="1">
        <v>7.85</v>
      </c>
      <c r="F69" s="1">
        <v>23.26</v>
      </c>
    </row>
    <row r="70" spans="1:6" x14ac:dyDescent="0.25">
      <c r="A70" s="1">
        <v>22.96</v>
      </c>
      <c r="B70" s="1">
        <v>33.96</v>
      </c>
      <c r="C70" s="1">
        <v>17.190000000000001</v>
      </c>
      <c r="D70" s="1">
        <v>31.21</v>
      </c>
      <c r="E70" s="1">
        <v>12.43</v>
      </c>
      <c r="F70" s="1">
        <v>28.58</v>
      </c>
    </row>
    <row r="71" spans="1:6" x14ac:dyDescent="0.25">
      <c r="A71" s="1">
        <v>20.56</v>
      </c>
      <c r="B71" s="1">
        <v>21.05</v>
      </c>
      <c r="C71" s="1">
        <v>15.97</v>
      </c>
      <c r="D71" s="1">
        <v>23.35</v>
      </c>
      <c r="E71" s="1">
        <v>10.86</v>
      </c>
      <c r="F71" s="1">
        <v>29.44</v>
      </c>
    </row>
    <row r="72" spans="1:6" x14ac:dyDescent="0.25">
      <c r="A72" s="1">
        <v>35.840000000000003</v>
      </c>
      <c r="B72" s="1">
        <v>19.25</v>
      </c>
      <c r="C72" s="1">
        <v>15.33</v>
      </c>
      <c r="D72" s="1">
        <v>20.78</v>
      </c>
      <c r="E72" s="1">
        <v>13.16</v>
      </c>
      <c r="F72" s="1">
        <v>29.51</v>
      </c>
    </row>
    <row r="73" spans="1:6" x14ac:dyDescent="0.25">
      <c r="A73" s="1">
        <v>17.77</v>
      </c>
      <c r="B73" s="1">
        <v>36.869999999999997</v>
      </c>
      <c r="C73" s="1">
        <v>30.38</v>
      </c>
      <c r="D73" s="1">
        <v>23.31</v>
      </c>
      <c r="E73" s="1">
        <v>5.29</v>
      </c>
      <c r="F73" s="1">
        <v>20.91</v>
      </c>
    </row>
    <row r="74" spans="1:6" x14ac:dyDescent="0.25">
      <c r="A74" s="1">
        <v>16.43</v>
      </c>
      <c r="B74" s="1">
        <v>9.64</v>
      </c>
      <c r="C74" s="1">
        <v>17</v>
      </c>
      <c r="D74" s="1">
        <v>24.26</v>
      </c>
      <c r="E74" s="1">
        <v>4.7699999999999996</v>
      </c>
      <c r="F74" s="1">
        <v>23.96</v>
      </c>
    </row>
    <row r="75" spans="1:6" x14ac:dyDescent="0.25">
      <c r="A75" s="1">
        <v>20.78</v>
      </c>
      <c r="B75" s="1">
        <v>27.08</v>
      </c>
      <c r="C75" s="1">
        <v>15.52</v>
      </c>
      <c r="D75" s="1">
        <v>19.46</v>
      </c>
      <c r="E75" s="1">
        <v>7.26</v>
      </c>
      <c r="F75" s="1">
        <v>31.97</v>
      </c>
    </row>
    <row r="76" spans="1:6" x14ac:dyDescent="0.25">
      <c r="A76" s="1">
        <v>32.78</v>
      </c>
      <c r="B76" s="1">
        <v>12.69</v>
      </c>
      <c r="C76" s="1">
        <v>18.04</v>
      </c>
      <c r="D76" s="1">
        <v>30.42</v>
      </c>
      <c r="E76" s="1">
        <v>5.44</v>
      </c>
      <c r="F76" s="1">
        <v>21.63</v>
      </c>
    </row>
    <row r="77" spans="1:6" x14ac:dyDescent="0.25">
      <c r="A77" s="1">
        <v>20.8</v>
      </c>
      <c r="B77" s="1">
        <v>23.84</v>
      </c>
      <c r="C77" s="1">
        <v>17.47</v>
      </c>
      <c r="D77" s="1">
        <v>30.72</v>
      </c>
      <c r="E77" s="1">
        <v>10.76</v>
      </c>
      <c r="F77" s="1">
        <v>20.9</v>
      </c>
    </row>
    <row r="78" spans="1:6" x14ac:dyDescent="0.25">
      <c r="A78" s="1">
        <v>16.309999999999999</v>
      </c>
      <c r="B78" s="1">
        <v>15.35</v>
      </c>
      <c r="C78" s="1">
        <v>26.65</v>
      </c>
      <c r="D78" s="1">
        <v>10.48</v>
      </c>
      <c r="E78" s="1">
        <v>0.39</v>
      </c>
      <c r="F78" s="1">
        <v>21.3</v>
      </c>
    </row>
    <row r="79" spans="1:6" x14ac:dyDescent="0.25">
      <c r="A79" s="1">
        <v>29.87</v>
      </c>
      <c r="B79" s="1">
        <v>21.88</v>
      </c>
      <c r="C79" s="1">
        <v>25.47</v>
      </c>
      <c r="D79" s="1">
        <v>21.8</v>
      </c>
      <c r="E79" s="1">
        <v>12.01</v>
      </c>
      <c r="F79" s="1">
        <v>21.71</v>
      </c>
    </row>
    <row r="80" spans="1:6" x14ac:dyDescent="0.25">
      <c r="A80" s="1">
        <v>18.97</v>
      </c>
      <c r="B80" s="1">
        <v>19.72</v>
      </c>
      <c r="C80" s="1">
        <v>29.48</v>
      </c>
      <c r="D80" s="1">
        <v>34.1</v>
      </c>
      <c r="E80" s="1">
        <v>11.69</v>
      </c>
      <c r="F80" s="1">
        <v>21.63</v>
      </c>
    </row>
    <row r="81" spans="1:6" x14ac:dyDescent="0.25">
      <c r="A81" s="1">
        <v>25.94</v>
      </c>
      <c r="B81" s="1">
        <v>22.2</v>
      </c>
      <c r="C81" s="1">
        <v>15.95</v>
      </c>
      <c r="D81" s="1">
        <v>21.17</v>
      </c>
      <c r="E81" s="1">
        <v>5.0999999999999996</v>
      </c>
      <c r="F81" s="1">
        <v>24.07</v>
      </c>
    </row>
    <row r="82" spans="1:6" x14ac:dyDescent="0.25">
      <c r="A82" s="1">
        <v>22.11</v>
      </c>
      <c r="B82" s="1"/>
      <c r="C82" s="1">
        <v>22.04</v>
      </c>
      <c r="D82" s="1">
        <v>20.85</v>
      </c>
      <c r="E82" s="1">
        <v>10.85</v>
      </c>
      <c r="F82" s="1">
        <v>18.34</v>
      </c>
    </row>
  </sheetData>
  <mergeCells count="1">
    <mergeCell ref="A1:F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A24796-C3E8-4E91-9F99-3087F4D15371}">
  <dimension ref="A1:Y25"/>
  <sheetViews>
    <sheetView workbookViewId="0">
      <selection activeCell="N30" sqref="N30"/>
    </sheetView>
  </sheetViews>
  <sheetFormatPr defaultRowHeight="15" x14ac:dyDescent="0.25"/>
  <sheetData>
    <row r="1" spans="1:25" x14ac:dyDescent="0.25">
      <c r="A1" s="69" t="s">
        <v>150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</row>
    <row r="2" spans="1:25" x14ac:dyDescent="0.25">
      <c r="A2" s="70" t="s">
        <v>83</v>
      </c>
      <c r="B2" s="56" t="s">
        <v>134</v>
      </c>
      <c r="C2" s="56" t="s">
        <v>81</v>
      </c>
      <c r="D2" s="57" t="s">
        <v>135</v>
      </c>
      <c r="E2" s="57" t="s">
        <v>81</v>
      </c>
      <c r="F2" s="58" t="s">
        <v>136</v>
      </c>
      <c r="G2" s="58" t="s">
        <v>81</v>
      </c>
      <c r="H2" s="59" t="s">
        <v>137</v>
      </c>
      <c r="I2" s="59" t="s">
        <v>81</v>
      </c>
      <c r="J2" s="60" t="s">
        <v>138</v>
      </c>
      <c r="K2" s="60" t="s">
        <v>81</v>
      </c>
      <c r="L2" s="61" t="s">
        <v>139</v>
      </c>
      <c r="M2" s="61" t="s">
        <v>81</v>
      </c>
      <c r="N2" s="62" t="s">
        <v>140</v>
      </c>
      <c r="O2" s="62" t="s">
        <v>81</v>
      </c>
      <c r="P2" s="63" t="s">
        <v>141</v>
      </c>
      <c r="Q2" s="63" t="s">
        <v>81</v>
      </c>
      <c r="R2" s="56" t="s">
        <v>142</v>
      </c>
      <c r="S2" s="56" t="s">
        <v>81</v>
      </c>
      <c r="T2" s="59" t="s">
        <v>143</v>
      </c>
      <c r="U2" s="59" t="s">
        <v>81</v>
      </c>
      <c r="V2" s="61" t="s">
        <v>144</v>
      </c>
      <c r="W2" s="61" t="s">
        <v>81</v>
      </c>
      <c r="X2" s="60" t="s">
        <v>145</v>
      </c>
      <c r="Y2" s="60" t="s">
        <v>81</v>
      </c>
    </row>
    <row r="3" spans="1:25" x14ac:dyDescent="0.25">
      <c r="A3" s="70"/>
      <c r="B3" t="s">
        <v>146</v>
      </c>
      <c r="C3">
        <v>128.18279999999999</v>
      </c>
      <c r="D3" t="s">
        <v>146</v>
      </c>
      <c r="F3" t="s">
        <v>146</v>
      </c>
      <c r="G3">
        <v>181.18614285714284</v>
      </c>
      <c r="H3" t="s">
        <v>146</v>
      </c>
      <c r="I3">
        <v>120.82583333333332</v>
      </c>
      <c r="J3" t="s">
        <v>146</v>
      </c>
      <c r="K3">
        <v>66.891999999999996</v>
      </c>
      <c r="L3" t="s">
        <v>146</v>
      </c>
      <c r="M3">
        <v>184.72039999999998</v>
      </c>
      <c r="N3" t="s">
        <v>146</v>
      </c>
      <c r="O3">
        <v>187.03159999999997</v>
      </c>
      <c r="P3" t="s">
        <v>146</v>
      </c>
      <c r="Q3">
        <v>86.210000000000008</v>
      </c>
      <c r="R3" t="s">
        <v>146</v>
      </c>
      <c r="S3">
        <v>24.133666666666667</v>
      </c>
      <c r="T3" t="s">
        <v>146</v>
      </c>
      <c r="U3">
        <v>57.712833333333329</v>
      </c>
      <c r="V3" t="s">
        <v>146</v>
      </c>
      <c r="W3">
        <v>64.492800000000017</v>
      </c>
      <c r="X3" t="s">
        <v>146</v>
      </c>
      <c r="Y3">
        <v>74.828000000000003</v>
      </c>
    </row>
    <row r="4" spans="1:25" x14ac:dyDescent="0.25">
      <c r="A4" s="70"/>
      <c r="B4" t="s">
        <v>147</v>
      </c>
      <c r="C4">
        <v>297.6662</v>
      </c>
      <c r="D4" t="s">
        <v>147</v>
      </c>
      <c r="F4" t="s">
        <v>147</v>
      </c>
      <c r="G4">
        <v>287.32549999999998</v>
      </c>
      <c r="H4" t="s">
        <v>147</v>
      </c>
      <c r="I4">
        <v>199.44340000000003</v>
      </c>
      <c r="J4" t="s">
        <v>147</v>
      </c>
      <c r="K4">
        <v>305.15980000000002</v>
      </c>
      <c r="L4" t="s">
        <v>147</v>
      </c>
      <c r="M4">
        <v>368.76560000000001</v>
      </c>
      <c r="N4" t="s">
        <v>147</v>
      </c>
      <c r="O4">
        <v>332.52320000000003</v>
      </c>
      <c r="P4" t="s">
        <v>147</v>
      </c>
      <c r="Q4">
        <v>122.42824999999999</v>
      </c>
      <c r="R4" t="s">
        <v>147</v>
      </c>
      <c r="S4">
        <v>79.629666666666665</v>
      </c>
      <c r="T4" t="s">
        <v>147</v>
      </c>
      <c r="U4">
        <v>99.84259999999999</v>
      </c>
      <c r="V4" t="s">
        <v>147</v>
      </c>
      <c r="W4">
        <v>116.34279999999998</v>
      </c>
      <c r="X4" t="s">
        <v>147</v>
      </c>
      <c r="Y4">
        <v>129.37520000000001</v>
      </c>
    </row>
    <row r="6" spans="1:25" x14ac:dyDescent="0.25">
      <c r="A6" s="68" t="s">
        <v>82</v>
      </c>
      <c r="B6" s="56" t="s">
        <v>134</v>
      </c>
      <c r="C6" s="56" t="s">
        <v>81</v>
      </c>
      <c r="D6" s="57" t="s">
        <v>135</v>
      </c>
      <c r="E6" s="57" t="s">
        <v>81</v>
      </c>
      <c r="F6" s="58" t="s">
        <v>136</v>
      </c>
      <c r="G6" s="58" t="s">
        <v>81</v>
      </c>
      <c r="H6" s="59" t="s">
        <v>137</v>
      </c>
      <c r="I6" s="59" t="s">
        <v>81</v>
      </c>
      <c r="J6" s="60" t="s">
        <v>138</v>
      </c>
      <c r="K6" s="60" t="s">
        <v>81</v>
      </c>
      <c r="L6" s="61" t="s">
        <v>139</v>
      </c>
      <c r="M6" s="61" t="s">
        <v>81</v>
      </c>
      <c r="N6" s="62" t="s">
        <v>140</v>
      </c>
      <c r="O6" s="62" t="s">
        <v>81</v>
      </c>
      <c r="P6" s="63" t="s">
        <v>141</v>
      </c>
      <c r="Q6" s="63" t="s">
        <v>81</v>
      </c>
      <c r="R6" s="56" t="s">
        <v>142</v>
      </c>
      <c r="S6" s="56" t="s">
        <v>81</v>
      </c>
      <c r="T6" s="59" t="s">
        <v>143</v>
      </c>
      <c r="U6" s="59" t="s">
        <v>81</v>
      </c>
      <c r="V6" s="61" t="s">
        <v>144</v>
      </c>
      <c r="W6" s="61" t="s">
        <v>81</v>
      </c>
      <c r="X6" s="60" t="s">
        <v>145</v>
      </c>
      <c r="Y6" s="60" t="s">
        <v>81</v>
      </c>
    </row>
    <row r="7" spans="1:25" x14ac:dyDescent="0.25">
      <c r="A7" s="68"/>
      <c r="B7" t="s">
        <v>146</v>
      </c>
      <c r="C7">
        <v>153.3938</v>
      </c>
      <c r="D7" t="s">
        <v>146</v>
      </c>
      <c r="F7" t="s">
        <v>146</v>
      </c>
      <c r="G7">
        <v>89.219200000000001</v>
      </c>
      <c r="H7" t="s">
        <v>146</v>
      </c>
      <c r="I7">
        <v>81.976666666666674</v>
      </c>
      <c r="J7" t="s">
        <v>146</v>
      </c>
      <c r="K7">
        <v>110.20416666666667</v>
      </c>
      <c r="L7" t="s">
        <v>146</v>
      </c>
      <c r="M7">
        <v>74.608399999999989</v>
      </c>
      <c r="N7" t="s">
        <v>146</v>
      </c>
      <c r="O7">
        <v>52.493399999999994</v>
      </c>
      <c r="P7" t="s">
        <v>146</v>
      </c>
      <c r="Q7">
        <v>51.391000000000005</v>
      </c>
      <c r="R7" t="s">
        <v>146</v>
      </c>
      <c r="S7">
        <v>30.123400000000004</v>
      </c>
      <c r="T7" t="s">
        <v>146</v>
      </c>
      <c r="U7">
        <v>41.214399999999998</v>
      </c>
      <c r="V7" t="s">
        <v>146</v>
      </c>
      <c r="W7">
        <v>37.554600000000001</v>
      </c>
      <c r="X7" t="s">
        <v>146</v>
      </c>
      <c r="Y7">
        <v>30.796600000000002</v>
      </c>
    </row>
    <row r="8" spans="1:25" x14ac:dyDescent="0.25">
      <c r="A8" s="68"/>
      <c r="B8" t="s">
        <v>147</v>
      </c>
      <c r="C8">
        <v>237.26339999999999</v>
      </c>
      <c r="D8" t="s">
        <v>147</v>
      </c>
      <c r="F8" t="s">
        <v>147</v>
      </c>
      <c r="G8">
        <v>126.96720000000001</v>
      </c>
      <c r="H8" t="s">
        <v>147</v>
      </c>
      <c r="I8">
        <v>201.5925</v>
      </c>
      <c r="J8" t="s">
        <v>147</v>
      </c>
      <c r="K8">
        <v>168.21850000000001</v>
      </c>
      <c r="L8" t="s">
        <v>147</v>
      </c>
      <c r="M8">
        <v>112.17460000000001</v>
      </c>
      <c r="N8" t="s">
        <v>147</v>
      </c>
      <c r="O8">
        <v>73.7316</v>
      </c>
      <c r="P8" t="s">
        <v>147</v>
      </c>
      <c r="Q8">
        <v>99.412749999999988</v>
      </c>
      <c r="R8" t="s">
        <v>147</v>
      </c>
      <c r="S8">
        <v>76.390799999999984</v>
      </c>
      <c r="T8" t="s">
        <v>147</v>
      </c>
      <c r="U8">
        <v>70.706800000000001</v>
      </c>
      <c r="V8" t="s">
        <v>147</v>
      </c>
      <c r="W8">
        <v>87.42649999999999</v>
      </c>
      <c r="X8" t="s">
        <v>147</v>
      </c>
      <c r="Y8">
        <v>55.468249999999998</v>
      </c>
    </row>
    <row r="10" spans="1:25" x14ac:dyDescent="0.25">
      <c r="A10" s="68" t="s">
        <v>148</v>
      </c>
      <c r="B10" s="56" t="s">
        <v>134</v>
      </c>
      <c r="C10" s="56" t="s">
        <v>81</v>
      </c>
      <c r="D10" s="57" t="s">
        <v>135</v>
      </c>
      <c r="E10" s="57" t="s">
        <v>81</v>
      </c>
      <c r="F10" s="58" t="s">
        <v>136</v>
      </c>
      <c r="G10" s="58" t="s">
        <v>81</v>
      </c>
      <c r="H10" s="59" t="s">
        <v>137</v>
      </c>
      <c r="I10" s="59" t="s">
        <v>81</v>
      </c>
      <c r="J10" s="60" t="s">
        <v>138</v>
      </c>
      <c r="K10" s="60" t="s">
        <v>81</v>
      </c>
      <c r="L10" s="61" t="s">
        <v>139</v>
      </c>
      <c r="M10" s="61" t="s">
        <v>81</v>
      </c>
      <c r="N10" s="62" t="s">
        <v>140</v>
      </c>
      <c r="O10" s="62" t="s">
        <v>81</v>
      </c>
      <c r="P10" s="63" t="s">
        <v>141</v>
      </c>
      <c r="Q10" s="63" t="s">
        <v>81</v>
      </c>
      <c r="R10" s="56" t="s">
        <v>142</v>
      </c>
      <c r="S10" s="56" t="s">
        <v>81</v>
      </c>
      <c r="T10" s="59" t="s">
        <v>143</v>
      </c>
      <c r="U10" s="59" t="s">
        <v>81</v>
      </c>
      <c r="V10" s="61" t="s">
        <v>144</v>
      </c>
      <c r="W10" s="61" t="s">
        <v>81</v>
      </c>
      <c r="X10" s="60" t="s">
        <v>145</v>
      </c>
      <c r="Y10" s="60" t="s">
        <v>81</v>
      </c>
    </row>
    <row r="11" spans="1:25" x14ac:dyDescent="0.25">
      <c r="A11" s="68"/>
      <c r="B11" t="s">
        <v>146</v>
      </c>
      <c r="C11">
        <v>78.836333333333329</v>
      </c>
      <c r="D11" t="s">
        <v>146</v>
      </c>
      <c r="E11">
        <v>28.704749999999997</v>
      </c>
      <c r="F11" t="s">
        <v>146</v>
      </c>
      <c r="G11">
        <v>54.790833333333332</v>
      </c>
      <c r="H11" t="s">
        <v>146</v>
      </c>
      <c r="I11">
        <v>101.69120000000001</v>
      </c>
      <c r="J11" t="s">
        <v>146</v>
      </c>
      <c r="K11">
        <v>101.69120000000001</v>
      </c>
      <c r="L11" t="s">
        <v>146</v>
      </c>
      <c r="M11">
        <v>79.282750000000007</v>
      </c>
      <c r="N11" t="s">
        <v>146</v>
      </c>
      <c r="O11">
        <v>54.451999999999998</v>
      </c>
      <c r="P11" t="s">
        <v>146</v>
      </c>
      <c r="Q11">
        <v>44.024999999999999</v>
      </c>
      <c r="R11" t="s">
        <v>146</v>
      </c>
      <c r="S11">
        <v>64.933599999999998</v>
      </c>
      <c r="T11" t="s">
        <v>146</v>
      </c>
      <c r="U11">
        <v>54.448500000000003</v>
      </c>
      <c r="V11" t="s">
        <v>146</v>
      </c>
      <c r="W11">
        <v>33.794600000000003</v>
      </c>
      <c r="X11" t="s">
        <v>146</v>
      </c>
      <c r="Y11">
        <v>160.17840000000001</v>
      </c>
    </row>
    <row r="12" spans="1:25" x14ac:dyDescent="0.25">
      <c r="A12" s="68"/>
      <c r="B12" t="s">
        <v>147</v>
      </c>
      <c r="C12">
        <v>255.82499999999999</v>
      </c>
      <c r="D12" t="s">
        <v>147</v>
      </c>
      <c r="E12">
        <v>85.297249999999991</v>
      </c>
      <c r="F12" t="s">
        <v>147</v>
      </c>
      <c r="G12">
        <v>165.55859999999998</v>
      </c>
      <c r="H12" t="s">
        <v>147</v>
      </c>
      <c r="I12">
        <v>228.94028571428569</v>
      </c>
      <c r="J12" t="s">
        <v>147</v>
      </c>
      <c r="K12">
        <v>228.94028571428569</v>
      </c>
      <c r="L12" t="s">
        <v>147</v>
      </c>
      <c r="M12">
        <v>149.56100000000001</v>
      </c>
      <c r="N12" t="s">
        <v>147</v>
      </c>
      <c r="O12">
        <v>76.804000000000002</v>
      </c>
      <c r="P12" t="s">
        <v>147</v>
      </c>
      <c r="Q12">
        <v>114.03219999999999</v>
      </c>
      <c r="R12" t="s">
        <v>147</v>
      </c>
      <c r="S12">
        <v>152.9522</v>
      </c>
      <c r="T12" t="s">
        <v>147</v>
      </c>
      <c r="U12">
        <v>108.6634</v>
      </c>
      <c r="V12" t="s">
        <v>147</v>
      </c>
      <c r="W12">
        <v>59.470000000000006</v>
      </c>
      <c r="X12" t="s">
        <v>147</v>
      </c>
      <c r="Y12">
        <v>241.42600000000002</v>
      </c>
    </row>
    <row r="14" spans="1:25" x14ac:dyDescent="0.25">
      <c r="A14" s="71" t="s">
        <v>149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</row>
    <row r="15" spans="1:25" x14ac:dyDescent="0.25">
      <c r="A15" s="70" t="s">
        <v>83</v>
      </c>
      <c r="B15" s="56" t="s">
        <v>134</v>
      </c>
      <c r="C15" s="56" t="s">
        <v>81</v>
      </c>
      <c r="D15" s="57" t="s">
        <v>135</v>
      </c>
      <c r="E15" s="57" t="s">
        <v>81</v>
      </c>
      <c r="F15" s="58" t="s">
        <v>136</v>
      </c>
      <c r="G15" s="58" t="s">
        <v>81</v>
      </c>
      <c r="H15" s="59" t="s">
        <v>137</v>
      </c>
      <c r="I15" s="59" t="s">
        <v>81</v>
      </c>
      <c r="J15" s="60" t="s">
        <v>138</v>
      </c>
      <c r="K15" s="60" t="s">
        <v>81</v>
      </c>
      <c r="L15" s="61" t="s">
        <v>139</v>
      </c>
      <c r="M15" s="61" t="s">
        <v>81</v>
      </c>
      <c r="N15" s="62" t="s">
        <v>140</v>
      </c>
      <c r="O15" s="62" t="s">
        <v>81</v>
      </c>
      <c r="P15" s="63" t="s">
        <v>141</v>
      </c>
      <c r="Q15" s="63" t="s">
        <v>81</v>
      </c>
      <c r="R15" s="56" t="s">
        <v>142</v>
      </c>
      <c r="S15" s="56" t="s">
        <v>81</v>
      </c>
      <c r="T15" s="59" t="s">
        <v>143</v>
      </c>
      <c r="U15" s="59" t="s">
        <v>81</v>
      </c>
      <c r="V15" s="61" t="s">
        <v>144</v>
      </c>
      <c r="W15" s="61" t="s">
        <v>81</v>
      </c>
      <c r="X15" s="60" t="s">
        <v>145</v>
      </c>
      <c r="Y15" s="60" t="s">
        <v>81</v>
      </c>
    </row>
    <row r="16" spans="1:25" x14ac:dyDescent="0.25">
      <c r="A16" s="70"/>
      <c r="B16" t="s">
        <v>146</v>
      </c>
      <c r="C16">
        <f>C3/C4*100</f>
        <v>43.062598306425109</v>
      </c>
      <c r="D16" t="s">
        <v>146</v>
      </c>
      <c r="F16" t="s">
        <v>146</v>
      </c>
      <c r="G16">
        <f>G3/G4*100</f>
        <v>63.059541480704937</v>
      </c>
      <c r="H16" t="s">
        <v>146</v>
      </c>
      <c r="I16">
        <f>I3/I4*100</f>
        <v>60.581515022975594</v>
      </c>
      <c r="J16" t="s">
        <v>146</v>
      </c>
      <c r="K16">
        <f>K3/K4*100</f>
        <v>21.920318469208588</v>
      </c>
      <c r="L16" t="s">
        <v>146</v>
      </c>
      <c r="M16">
        <f>M3/M4*100</f>
        <v>50.091548669398655</v>
      </c>
      <c r="N16" t="s">
        <v>146</v>
      </c>
      <c r="O16">
        <f>O3/O4*100</f>
        <v>56.246180717616078</v>
      </c>
      <c r="P16" t="s">
        <v>146</v>
      </c>
      <c r="Q16">
        <f>Q3/Q4*100</f>
        <v>70.416754303030558</v>
      </c>
      <c r="R16" t="s">
        <v>146</v>
      </c>
      <c r="S16">
        <f>S3/S4*100</f>
        <v>30.307381252380811</v>
      </c>
      <c r="T16" t="s">
        <v>146</v>
      </c>
      <c r="U16">
        <f>U3/U4*100</f>
        <v>57.803816540568185</v>
      </c>
      <c r="V16" t="s">
        <v>146</v>
      </c>
      <c r="W16">
        <f>W3/W4*100</f>
        <v>55.433426047851718</v>
      </c>
      <c r="X16" t="s">
        <v>146</v>
      </c>
      <c r="Y16">
        <f>Y3/Y4*100</f>
        <v>57.837978221482942</v>
      </c>
    </row>
    <row r="17" spans="1:25" x14ac:dyDescent="0.25">
      <c r="A17" s="70"/>
      <c r="B17" t="s">
        <v>147</v>
      </c>
      <c r="C17">
        <f>C4/C4*100</f>
        <v>100</v>
      </c>
      <c r="D17" t="s">
        <v>147</v>
      </c>
      <c r="F17" t="s">
        <v>147</v>
      </c>
      <c r="G17">
        <f>G4/G4*100</f>
        <v>100</v>
      </c>
      <c r="H17" t="s">
        <v>147</v>
      </c>
      <c r="I17">
        <f>I4/I4*100</f>
        <v>100</v>
      </c>
      <c r="J17" t="s">
        <v>147</v>
      </c>
      <c r="K17">
        <f>K4/K4*100</f>
        <v>100</v>
      </c>
      <c r="L17" t="s">
        <v>147</v>
      </c>
      <c r="M17">
        <f>M4/M4*100</f>
        <v>100</v>
      </c>
      <c r="N17" t="s">
        <v>147</v>
      </c>
      <c r="O17">
        <f>O4/O4*100</f>
        <v>100</v>
      </c>
      <c r="P17" t="s">
        <v>147</v>
      </c>
      <c r="Q17">
        <f>Q4/Q4*100</f>
        <v>100</v>
      </c>
      <c r="R17" t="s">
        <v>147</v>
      </c>
      <c r="S17">
        <f>S4/S4*100</f>
        <v>100</v>
      </c>
      <c r="T17" t="s">
        <v>147</v>
      </c>
      <c r="U17">
        <f>U4/U4*100</f>
        <v>100</v>
      </c>
      <c r="V17" t="s">
        <v>147</v>
      </c>
      <c r="W17">
        <f>W4/W4*100</f>
        <v>100</v>
      </c>
      <c r="X17" t="s">
        <v>147</v>
      </c>
      <c r="Y17">
        <f>Y4/Y4*100</f>
        <v>100</v>
      </c>
    </row>
    <row r="19" spans="1:25" x14ac:dyDescent="0.25">
      <c r="A19" s="68" t="s">
        <v>82</v>
      </c>
      <c r="B19" s="56" t="s">
        <v>134</v>
      </c>
      <c r="C19" s="56" t="s">
        <v>81</v>
      </c>
      <c r="D19" s="57" t="s">
        <v>135</v>
      </c>
      <c r="E19" s="57" t="s">
        <v>81</v>
      </c>
      <c r="F19" s="58" t="s">
        <v>136</v>
      </c>
      <c r="G19" s="58" t="s">
        <v>81</v>
      </c>
      <c r="H19" s="59" t="s">
        <v>137</v>
      </c>
      <c r="I19" s="59" t="s">
        <v>81</v>
      </c>
      <c r="J19" s="60" t="s">
        <v>138</v>
      </c>
      <c r="K19" s="60" t="s">
        <v>81</v>
      </c>
      <c r="L19" s="61" t="s">
        <v>139</v>
      </c>
      <c r="M19" s="61" t="s">
        <v>81</v>
      </c>
      <c r="N19" s="62" t="s">
        <v>140</v>
      </c>
      <c r="O19" s="62" t="s">
        <v>81</v>
      </c>
      <c r="P19" s="63" t="s">
        <v>141</v>
      </c>
      <c r="Q19" s="63" t="s">
        <v>81</v>
      </c>
      <c r="R19" s="56" t="s">
        <v>142</v>
      </c>
      <c r="S19" s="56" t="s">
        <v>81</v>
      </c>
      <c r="T19" s="59" t="s">
        <v>143</v>
      </c>
      <c r="U19" s="59" t="s">
        <v>81</v>
      </c>
      <c r="V19" s="61" t="s">
        <v>144</v>
      </c>
      <c r="W19" s="61" t="s">
        <v>81</v>
      </c>
      <c r="X19" s="60" t="s">
        <v>145</v>
      </c>
      <c r="Y19" s="60" t="s">
        <v>81</v>
      </c>
    </row>
    <row r="20" spans="1:25" x14ac:dyDescent="0.25">
      <c r="A20" s="68"/>
      <c r="B20" t="s">
        <v>146</v>
      </c>
      <c r="C20">
        <f>C7/C8*100</f>
        <v>64.651269433043609</v>
      </c>
      <c r="D20" t="s">
        <v>146</v>
      </c>
      <c r="F20" t="s">
        <v>146</v>
      </c>
      <c r="G20">
        <f>G7/G8*100</f>
        <v>70.269486922606788</v>
      </c>
      <c r="H20" t="s">
        <v>146</v>
      </c>
      <c r="I20">
        <f>I7/I8*100</f>
        <v>40.664541918308807</v>
      </c>
      <c r="J20" t="s">
        <v>146</v>
      </c>
      <c r="K20">
        <f>K7/K8*100</f>
        <v>65.512512991535814</v>
      </c>
      <c r="L20" t="s">
        <v>146</v>
      </c>
      <c r="M20">
        <f>M7/M8*100</f>
        <v>66.510957025922067</v>
      </c>
      <c r="N20" t="s">
        <v>146</v>
      </c>
      <c r="O20">
        <f>O7/O8*100</f>
        <v>71.195254137981536</v>
      </c>
      <c r="P20" t="s">
        <v>146</v>
      </c>
      <c r="Q20">
        <f>Q7/Q8*100</f>
        <v>51.694576399908478</v>
      </c>
      <c r="R20" t="s">
        <v>146</v>
      </c>
      <c r="S20">
        <f>S7/S8*100</f>
        <v>39.433282541876785</v>
      </c>
      <c r="T20" t="s">
        <v>146</v>
      </c>
      <c r="U20">
        <f>U7/U8*100</f>
        <v>58.289160307070887</v>
      </c>
      <c r="V20" t="s">
        <v>146</v>
      </c>
      <c r="W20">
        <f>W7/W8*100</f>
        <v>42.955625582632273</v>
      </c>
      <c r="X20" t="s">
        <v>146</v>
      </c>
      <c r="Y20">
        <f>Y7/Y8*100</f>
        <v>55.521131458086394</v>
      </c>
    </row>
    <row r="21" spans="1:25" x14ac:dyDescent="0.25">
      <c r="A21" s="68"/>
      <c r="B21" t="s">
        <v>147</v>
      </c>
      <c r="C21">
        <f>C8/C8*100</f>
        <v>100</v>
      </c>
      <c r="D21" t="s">
        <v>147</v>
      </c>
      <c r="F21" t="s">
        <v>147</v>
      </c>
      <c r="G21">
        <f>G8/G8*100</f>
        <v>100</v>
      </c>
      <c r="H21" t="s">
        <v>147</v>
      </c>
      <c r="I21">
        <f>I8/I8*100</f>
        <v>100</v>
      </c>
      <c r="J21" t="s">
        <v>147</v>
      </c>
      <c r="K21">
        <f>K8/K8*100</f>
        <v>100</v>
      </c>
      <c r="L21" t="s">
        <v>147</v>
      </c>
      <c r="M21">
        <f>M8/M8*100</f>
        <v>100</v>
      </c>
      <c r="N21" t="s">
        <v>147</v>
      </c>
      <c r="O21">
        <f>O8/O8*100</f>
        <v>100</v>
      </c>
      <c r="P21" t="s">
        <v>147</v>
      </c>
      <c r="Q21">
        <f>Q8/Q8*100</f>
        <v>100</v>
      </c>
      <c r="R21" t="s">
        <v>147</v>
      </c>
      <c r="S21">
        <f>S8/S8*100</f>
        <v>100</v>
      </c>
      <c r="T21" t="s">
        <v>147</v>
      </c>
      <c r="U21">
        <f>U8/U8*100</f>
        <v>100</v>
      </c>
      <c r="V21" t="s">
        <v>147</v>
      </c>
      <c r="W21">
        <f>W8/W8*100</f>
        <v>100</v>
      </c>
      <c r="X21" t="s">
        <v>147</v>
      </c>
      <c r="Y21">
        <f>Y8/Y8*100</f>
        <v>100</v>
      </c>
    </row>
    <row r="23" spans="1:25" x14ac:dyDescent="0.25">
      <c r="A23" s="68" t="s">
        <v>148</v>
      </c>
      <c r="B23" s="56" t="s">
        <v>134</v>
      </c>
      <c r="C23" s="56" t="s">
        <v>81</v>
      </c>
      <c r="D23" s="57" t="s">
        <v>135</v>
      </c>
      <c r="E23" s="57" t="s">
        <v>81</v>
      </c>
      <c r="F23" s="58" t="s">
        <v>136</v>
      </c>
      <c r="G23" s="58" t="s">
        <v>81</v>
      </c>
      <c r="H23" s="59" t="s">
        <v>137</v>
      </c>
      <c r="I23" s="59" t="s">
        <v>81</v>
      </c>
      <c r="J23" s="60" t="s">
        <v>138</v>
      </c>
      <c r="K23" s="60" t="s">
        <v>81</v>
      </c>
      <c r="L23" s="61" t="s">
        <v>139</v>
      </c>
      <c r="M23" s="61" t="s">
        <v>81</v>
      </c>
      <c r="N23" s="62" t="s">
        <v>140</v>
      </c>
      <c r="O23" s="62" t="s">
        <v>81</v>
      </c>
      <c r="P23" s="63" t="s">
        <v>141</v>
      </c>
      <c r="Q23" s="63" t="s">
        <v>81</v>
      </c>
      <c r="R23" s="56" t="s">
        <v>142</v>
      </c>
      <c r="S23" s="56" t="s">
        <v>81</v>
      </c>
      <c r="T23" s="59" t="s">
        <v>143</v>
      </c>
      <c r="U23" s="59" t="s">
        <v>81</v>
      </c>
      <c r="V23" s="61" t="s">
        <v>144</v>
      </c>
      <c r="W23" s="61" t="s">
        <v>81</v>
      </c>
      <c r="X23" s="60" t="s">
        <v>145</v>
      </c>
      <c r="Y23" s="60" t="s">
        <v>81</v>
      </c>
    </row>
    <row r="24" spans="1:25" x14ac:dyDescent="0.25">
      <c r="A24" s="68"/>
      <c r="B24" t="s">
        <v>146</v>
      </c>
      <c r="C24">
        <f>C11/C12*100</f>
        <v>30.81650868106453</v>
      </c>
      <c r="D24" t="s">
        <v>146</v>
      </c>
      <c r="E24">
        <f>E11/E12*100</f>
        <v>33.652608964532853</v>
      </c>
      <c r="F24" t="s">
        <v>146</v>
      </c>
      <c r="G24">
        <f>G11/G12*100</f>
        <v>33.094525644293519</v>
      </c>
      <c r="H24" t="s">
        <v>146</v>
      </c>
      <c r="I24">
        <f>I11/I12*100</f>
        <v>44.418220097317963</v>
      </c>
      <c r="J24" t="s">
        <v>146</v>
      </c>
      <c r="K24">
        <f>K11/K12*100</f>
        <v>44.418220097317963</v>
      </c>
      <c r="L24" t="s">
        <v>146</v>
      </c>
      <c r="M24">
        <f>M11/M12*100</f>
        <v>53.010310174443873</v>
      </c>
      <c r="N24" t="s">
        <v>146</v>
      </c>
      <c r="O24">
        <f>O11/O12*100</f>
        <v>70.897349096401229</v>
      </c>
      <c r="P24" t="s">
        <v>146</v>
      </c>
      <c r="Q24">
        <f>Q11/Q12*100</f>
        <v>38.607516122639048</v>
      </c>
      <c r="R24" t="s">
        <v>146</v>
      </c>
      <c r="S24">
        <f>S11/S12*100</f>
        <v>42.453524695950755</v>
      </c>
      <c r="T24" t="s">
        <v>146</v>
      </c>
      <c r="U24">
        <f>U11/U12*100</f>
        <v>50.107487893807857</v>
      </c>
      <c r="V24" t="s">
        <v>146</v>
      </c>
      <c r="W24">
        <f>W11/W12*100</f>
        <v>56.826298974272738</v>
      </c>
      <c r="X24" t="s">
        <v>146</v>
      </c>
      <c r="Y24">
        <f>Y11/Y12*100</f>
        <v>66.346789492432464</v>
      </c>
    </row>
    <row r="25" spans="1:25" x14ac:dyDescent="0.25">
      <c r="A25" s="68"/>
      <c r="B25" t="s">
        <v>147</v>
      </c>
      <c r="C25">
        <f>C12/C12*100</f>
        <v>100</v>
      </c>
      <c r="D25" t="s">
        <v>147</v>
      </c>
      <c r="E25">
        <f>E12/E12*100</f>
        <v>100</v>
      </c>
      <c r="F25" t="s">
        <v>147</v>
      </c>
      <c r="G25">
        <f>G12/G12*100</f>
        <v>100</v>
      </c>
      <c r="H25" t="s">
        <v>147</v>
      </c>
      <c r="I25">
        <f>I12/I12*100</f>
        <v>100</v>
      </c>
      <c r="J25" t="s">
        <v>147</v>
      </c>
      <c r="K25">
        <f>K12/K12*100</f>
        <v>100</v>
      </c>
      <c r="L25" t="s">
        <v>147</v>
      </c>
      <c r="M25">
        <f>M12/M12*100</f>
        <v>100</v>
      </c>
      <c r="N25" t="s">
        <v>147</v>
      </c>
      <c r="O25">
        <f>O12/O12*100</f>
        <v>100</v>
      </c>
      <c r="P25" t="s">
        <v>147</v>
      </c>
      <c r="Q25">
        <f>Q12/Q12*100</f>
        <v>100</v>
      </c>
      <c r="R25" t="s">
        <v>147</v>
      </c>
      <c r="S25">
        <f>S12/S12*100</f>
        <v>100</v>
      </c>
      <c r="T25" t="s">
        <v>147</v>
      </c>
      <c r="U25">
        <f>U12/U12*100</f>
        <v>100</v>
      </c>
      <c r="V25" t="s">
        <v>147</v>
      </c>
      <c r="W25">
        <f>W12/W12*100</f>
        <v>100</v>
      </c>
      <c r="X25" t="s">
        <v>147</v>
      </c>
      <c r="Y25">
        <f>Y12/Y12*100</f>
        <v>100</v>
      </c>
    </row>
  </sheetData>
  <mergeCells count="8">
    <mergeCell ref="A23:A25"/>
    <mergeCell ref="A1:Y1"/>
    <mergeCell ref="A2:A4"/>
    <mergeCell ref="A6:A8"/>
    <mergeCell ref="A10:A12"/>
    <mergeCell ref="A14:Y14"/>
    <mergeCell ref="A15:A17"/>
    <mergeCell ref="A19:A2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008EFD-21AC-471D-9FDC-265274940D94}">
  <dimension ref="A1:AC72"/>
  <sheetViews>
    <sheetView zoomScale="70" zoomScaleNormal="70" workbookViewId="0">
      <selection activeCell="K24" sqref="K24"/>
    </sheetView>
  </sheetViews>
  <sheetFormatPr defaultRowHeight="15" x14ac:dyDescent="0.25"/>
  <cols>
    <col min="1" max="1" width="20.7109375" customWidth="1"/>
    <col min="2" max="2" width="8.5703125" customWidth="1"/>
    <col min="4" max="4" width="14.42578125" customWidth="1"/>
    <col min="5" max="5" width="13.140625" customWidth="1"/>
    <col min="6" max="6" width="15.5703125" customWidth="1"/>
    <col min="7" max="7" width="14" customWidth="1"/>
    <col min="8" max="8" width="12.42578125" customWidth="1"/>
    <col min="9" max="9" width="11.28515625" customWidth="1"/>
    <col min="10" max="10" width="14.28515625" customWidth="1"/>
    <col min="11" max="11" width="15.5703125" customWidth="1"/>
    <col min="12" max="12" width="13.7109375" customWidth="1"/>
    <col min="13" max="13" width="14.85546875" customWidth="1"/>
    <col min="14" max="14" width="18.85546875" customWidth="1"/>
    <col min="15" max="15" width="17.140625" customWidth="1"/>
    <col min="16" max="16" width="17.85546875" customWidth="1"/>
    <col min="23" max="23" width="19.7109375" bestFit="1" customWidth="1"/>
  </cols>
  <sheetData>
    <row r="1" spans="1:21" s="31" customFormat="1" ht="22.15" customHeight="1" x14ac:dyDescent="0.25">
      <c r="A1" s="31" t="s">
        <v>84</v>
      </c>
      <c r="E1" s="32" t="s">
        <v>85</v>
      </c>
    </row>
    <row r="2" spans="1:21" s="5" customFormat="1" ht="51.6" customHeight="1" x14ac:dyDescent="0.25">
      <c r="B2" s="5" t="s">
        <v>9</v>
      </c>
      <c r="C2" s="5" t="s">
        <v>10</v>
      </c>
      <c r="D2" s="22" t="s">
        <v>86</v>
      </c>
      <c r="E2" s="22" t="s">
        <v>87</v>
      </c>
      <c r="F2" s="22" t="s">
        <v>66</v>
      </c>
      <c r="G2" s="22" t="s">
        <v>14</v>
      </c>
      <c r="H2" s="22" t="s">
        <v>16</v>
      </c>
      <c r="I2" s="24"/>
      <c r="K2" s="33"/>
      <c r="L2" s="34"/>
      <c r="M2" s="34"/>
      <c r="N2" s="34"/>
      <c r="U2" s="34"/>
    </row>
    <row r="3" spans="1:21" x14ac:dyDescent="0.25">
      <c r="A3" t="s">
        <v>88</v>
      </c>
      <c r="B3" s="35" t="s">
        <v>18</v>
      </c>
      <c r="C3" s="35" t="s">
        <v>50</v>
      </c>
      <c r="D3">
        <v>65.290000000000006</v>
      </c>
      <c r="E3">
        <v>19.087</v>
      </c>
      <c r="F3">
        <f>D3-E3</f>
        <v>46.203000000000003</v>
      </c>
      <c r="G3">
        <f t="shared" ref="G3:G22" si="0">(E3-D3)*100/D3</f>
        <v>-70.765814060346145</v>
      </c>
      <c r="H3">
        <f t="shared" ref="H3:H22" si="1">G3*(-1)</f>
        <v>70.765814060346145</v>
      </c>
      <c r="K3" s="15"/>
      <c r="L3" s="25"/>
      <c r="M3" s="15"/>
      <c r="N3" s="15"/>
      <c r="Q3" s="9"/>
      <c r="R3" s="9"/>
      <c r="S3" s="9"/>
    </row>
    <row r="4" spans="1:21" x14ac:dyDescent="0.25">
      <c r="A4" t="s">
        <v>89</v>
      </c>
      <c r="B4" t="s">
        <v>20</v>
      </c>
      <c r="C4" t="s">
        <v>42</v>
      </c>
      <c r="D4">
        <v>55.9</v>
      </c>
      <c r="E4">
        <v>27.504999999999999</v>
      </c>
      <c r="F4">
        <f t="shared" ref="F4:F43" si="2">D4-E4</f>
        <v>28.395</v>
      </c>
      <c r="G4">
        <f t="shared" si="0"/>
        <v>-50.796064400715565</v>
      </c>
      <c r="H4">
        <f t="shared" si="1"/>
        <v>50.796064400715565</v>
      </c>
      <c r="K4" s="15"/>
      <c r="L4" s="25"/>
      <c r="M4" s="15"/>
      <c r="N4" s="15"/>
      <c r="Q4" s="9"/>
      <c r="R4" s="9"/>
      <c r="S4" s="9"/>
    </row>
    <row r="5" spans="1:21" x14ac:dyDescent="0.25">
      <c r="A5" t="s">
        <v>90</v>
      </c>
      <c r="B5" s="35" t="s">
        <v>23</v>
      </c>
      <c r="C5" s="35" t="s">
        <v>21</v>
      </c>
      <c r="D5">
        <v>51.686</v>
      </c>
      <c r="E5" s="9">
        <v>12.804</v>
      </c>
      <c r="F5">
        <f t="shared" si="2"/>
        <v>38.881999999999998</v>
      </c>
      <c r="G5">
        <f t="shared" si="0"/>
        <v>-75.227334287814884</v>
      </c>
      <c r="H5">
        <f t="shared" si="1"/>
        <v>75.227334287814884</v>
      </c>
      <c r="K5" s="15"/>
      <c r="L5" s="25"/>
      <c r="M5" s="15"/>
      <c r="N5" s="15"/>
      <c r="Q5" s="9"/>
      <c r="R5" s="9"/>
      <c r="S5" s="9"/>
    </row>
    <row r="6" spans="1:21" x14ac:dyDescent="0.25">
      <c r="A6" t="s">
        <v>91</v>
      </c>
      <c r="B6" s="35" t="s">
        <v>21</v>
      </c>
      <c r="C6" s="35" t="s">
        <v>27</v>
      </c>
      <c r="D6">
        <v>40.372</v>
      </c>
      <c r="E6" s="9">
        <v>9.3170000000000002</v>
      </c>
      <c r="F6">
        <f t="shared" si="2"/>
        <v>31.055</v>
      </c>
      <c r="G6">
        <f t="shared" si="0"/>
        <v>-76.922124244525904</v>
      </c>
      <c r="H6">
        <f t="shared" si="1"/>
        <v>76.922124244525904</v>
      </c>
      <c r="K6" s="15"/>
      <c r="L6" s="25"/>
      <c r="M6" s="15"/>
      <c r="N6" s="15"/>
      <c r="Q6" s="9"/>
      <c r="R6" s="9"/>
      <c r="S6" s="9"/>
    </row>
    <row r="7" spans="1:21" x14ac:dyDescent="0.25">
      <c r="A7" t="s">
        <v>92</v>
      </c>
      <c r="B7" s="35" t="s">
        <v>27</v>
      </c>
      <c r="C7" s="35" t="s">
        <v>43</v>
      </c>
      <c r="D7">
        <v>47.302</v>
      </c>
      <c r="E7">
        <v>25.853000000000002</v>
      </c>
      <c r="F7">
        <f t="shared" si="2"/>
        <v>21.448999999999998</v>
      </c>
      <c r="G7">
        <f t="shared" si="0"/>
        <v>-45.344805716460186</v>
      </c>
      <c r="H7">
        <f t="shared" si="1"/>
        <v>45.344805716460186</v>
      </c>
      <c r="K7" s="15"/>
      <c r="L7" s="25"/>
      <c r="M7" s="15"/>
      <c r="N7" s="15"/>
      <c r="Q7" s="9"/>
      <c r="R7" s="9"/>
      <c r="S7" s="9"/>
    </row>
    <row r="8" spans="1:21" x14ac:dyDescent="0.25">
      <c r="A8" t="s">
        <v>93</v>
      </c>
      <c r="B8" s="35" t="s">
        <v>25</v>
      </c>
      <c r="C8" s="35" t="s">
        <v>18</v>
      </c>
      <c r="D8">
        <v>56.582999999999998</v>
      </c>
      <c r="E8" s="9">
        <v>25.24</v>
      </c>
      <c r="F8">
        <f t="shared" si="2"/>
        <v>31.343</v>
      </c>
      <c r="G8">
        <f t="shared" si="0"/>
        <v>-55.392962550589402</v>
      </c>
      <c r="H8">
        <f t="shared" si="1"/>
        <v>55.392962550589402</v>
      </c>
      <c r="K8" s="15"/>
      <c r="L8" s="25"/>
      <c r="M8" s="15"/>
      <c r="N8" s="15"/>
      <c r="Q8" s="9"/>
      <c r="R8" s="9"/>
      <c r="S8" s="9"/>
    </row>
    <row r="9" spans="1:21" x14ac:dyDescent="0.25">
      <c r="A9" t="s">
        <v>94</v>
      </c>
      <c r="B9" s="35" t="s">
        <v>43</v>
      </c>
      <c r="C9" s="35" t="s">
        <v>25</v>
      </c>
      <c r="D9" s="36">
        <v>58.015999999999998</v>
      </c>
      <c r="E9" s="9">
        <v>6.944</v>
      </c>
      <c r="F9">
        <f t="shared" si="2"/>
        <v>51.071999999999996</v>
      </c>
      <c r="G9">
        <f t="shared" si="0"/>
        <v>-88.030888030888036</v>
      </c>
      <c r="H9">
        <f t="shared" si="1"/>
        <v>88.030888030888036</v>
      </c>
      <c r="K9" s="15"/>
      <c r="L9" s="25"/>
      <c r="M9" s="15"/>
      <c r="N9" s="15"/>
      <c r="Q9" s="9"/>
      <c r="R9" s="9"/>
      <c r="S9" s="9"/>
    </row>
    <row r="10" spans="1:21" x14ac:dyDescent="0.25">
      <c r="A10" t="s">
        <v>95</v>
      </c>
      <c r="B10" s="35" t="s">
        <v>42</v>
      </c>
      <c r="C10" s="35" t="s">
        <v>20</v>
      </c>
      <c r="D10">
        <v>59.103000000000002</v>
      </c>
      <c r="E10" s="9">
        <v>11.583</v>
      </c>
      <c r="F10">
        <f t="shared" si="2"/>
        <v>47.52</v>
      </c>
      <c r="G10">
        <f t="shared" si="0"/>
        <v>-80.402010050251249</v>
      </c>
      <c r="H10">
        <f t="shared" si="1"/>
        <v>80.402010050251249</v>
      </c>
    </row>
    <row r="11" spans="1:21" x14ac:dyDescent="0.25">
      <c r="A11" t="s">
        <v>96</v>
      </c>
      <c r="B11" s="35" t="s">
        <v>48</v>
      </c>
      <c r="C11" s="35" t="s">
        <v>23</v>
      </c>
      <c r="D11">
        <v>49.784999999999997</v>
      </c>
      <c r="E11" s="9">
        <v>20.847000000000001</v>
      </c>
      <c r="F11">
        <f t="shared" si="2"/>
        <v>28.937999999999995</v>
      </c>
      <c r="G11">
        <f t="shared" si="0"/>
        <v>-58.125941548659235</v>
      </c>
      <c r="H11">
        <f t="shared" si="1"/>
        <v>58.125941548659235</v>
      </c>
    </row>
    <row r="12" spans="1:21" x14ac:dyDescent="0.25">
      <c r="A12" t="s">
        <v>97</v>
      </c>
      <c r="B12" s="35" t="s">
        <v>50</v>
      </c>
      <c r="C12" s="35" t="s">
        <v>48</v>
      </c>
      <c r="D12">
        <v>55.985999999999997</v>
      </c>
      <c r="E12">
        <v>16.686</v>
      </c>
      <c r="F12">
        <f t="shared" si="2"/>
        <v>39.299999999999997</v>
      </c>
      <c r="G12">
        <f t="shared" si="0"/>
        <v>-70.196120458686096</v>
      </c>
      <c r="H12">
        <f t="shared" si="1"/>
        <v>70.196120458686096</v>
      </c>
    </row>
    <row r="13" spans="1:21" x14ac:dyDescent="0.25">
      <c r="A13" t="s">
        <v>88</v>
      </c>
      <c r="B13" s="35" t="s">
        <v>18</v>
      </c>
      <c r="C13" s="35" t="s">
        <v>50</v>
      </c>
      <c r="D13">
        <v>34.091000000000001</v>
      </c>
      <c r="E13">
        <v>13.21</v>
      </c>
      <c r="F13">
        <f t="shared" si="2"/>
        <v>20.881</v>
      </c>
      <c r="G13">
        <f t="shared" si="0"/>
        <v>-61.250769997946669</v>
      </c>
      <c r="H13">
        <f t="shared" si="1"/>
        <v>61.250769997946669</v>
      </c>
    </row>
    <row r="14" spans="1:21" x14ac:dyDescent="0.25">
      <c r="A14" t="s">
        <v>89</v>
      </c>
      <c r="B14" t="s">
        <v>20</v>
      </c>
      <c r="C14" t="s">
        <v>42</v>
      </c>
      <c r="D14">
        <v>56.911000000000001</v>
      </c>
      <c r="E14">
        <v>13.803000000000001</v>
      </c>
      <c r="F14">
        <f t="shared" si="2"/>
        <v>43.108000000000004</v>
      </c>
      <c r="G14">
        <f t="shared" si="0"/>
        <v>-75.746340777705541</v>
      </c>
      <c r="H14">
        <f t="shared" si="1"/>
        <v>75.746340777705541</v>
      </c>
    </row>
    <row r="15" spans="1:21" x14ac:dyDescent="0.25">
      <c r="A15" t="s">
        <v>90</v>
      </c>
      <c r="B15" s="35" t="s">
        <v>23</v>
      </c>
      <c r="C15" s="35" t="s">
        <v>21</v>
      </c>
      <c r="D15">
        <v>64.938999999999993</v>
      </c>
      <c r="E15">
        <v>29.766999999999999</v>
      </c>
      <c r="F15">
        <f t="shared" si="2"/>
        <v>35.171999999999997</v>
      </c>
      <c r="G15">
        <f t="shared" si="0"/>
        <v>-54.161597807172889</v>
      </c>
      <c r="H15">
        <f t="shared" si="1"/>
        <v>54.161597807172889</v>
      </c>
    </row>
    <row r="16" spans="1:21" x14ac:dyDescent="0.25">
      <c r="A16" t="s">
        <v>91</v>
      </c>
      <c r="B16" s="35" t="s">
        <v>21</v>
      </c>
      <c r="C16" s="35" t="s">
        <v>27</v>
      </c>
      <c r="D16">
        <v>37.674999999999997</v>
      </c>
      <c r="E16">
        <v>7.0369999999999999</v>
      </c>
      <c r="F16">
        <f t="shared" si="2"/>
        <v>30.637999999999998</v>
      </c>
      <c r="G16">
        <f t="shared" si="0"/>
        <v>-81.321831453218309</v>
      </c>
      <c r="H16">
        <f t="shared" si="1"/>
        <v>81.321831453218309</v>
      </c>
    </row>
    <row r="17" spans="1:29" x14ac:dyDescent="0.25">
      <c r="A17" t="s">
        <v>92</v>
      </c>
      <c r="B17" s="35" t="s">
        <v>27</v>
      </c>
      <c r="C17" s="35" t="s">
        <v>43</v>
      </c>
      <c r="D17">
        <v>45.883000000000003</v>
      </c>
      <c r="E17">
        <v>17.606000000000002</v>
      </c>
      <c r="F17">
        <f t="shared" si="2"/>
        <v>28.277000000000001</v>
      </c>
      <c r="G17">
        <f t="shared" si="0"/>
        <v>-61.62848985463026</v>
      </c>
      <c r="H17">
        <f t="shared" si="1"/>
        <v>61.62848985463026</v>
      </c>
    </row>
    <row r="18" spans="1:29" x14ac:dyDescent="0.25">
      <c r="A18" t="s">
        <v>93</v>
      </c>
      <c r="B18" s="35" t="s">
        <v>25</v>
      </c>
      <c r="C18" s="35" t="s">
        <v>18</v>
      </c>
      <c r="D18">
        <v>61.018000000000001</v>
      </c>
      <c r="E18">
        <v>25.556000000000001</v>
      </c>
      <c r="F18">
        <f t="shared" si="2"/>
        <v>35.462000000000003</v>
      </c>
      <c r="G18">
        <f t="shared" si="0"/>
        <v>-58.117276869120595</v>
      </c>
      <c r="H18">
        <f t="shared" si="1"/>
        <v>58.117276869120595</v>
      </c>
    </row>
    <row r="19" spans="1:29" x14ac:dyDescent="0.25">
      <c r="A19" t="s">
        <v>94</v>
      </c>
      <c r="B19" s="35" t="s">
        <v>43</v>
      </c>
      <c r="C19" s="35" t="s">
        <v>25</v>
      </c>
      <c r="D19">
        <v>41.177999999999997</v>
      </c>
      <c r="E19">
        <v>20.902999999999999</v>
      </c>
      <c r="F19">
        <f t="shared" si="2"/>
        <v>20.274999999999999</v>
      </c>
      <c r="G19">
        <f t="shared" si="0"/>
        <v>-49.237456894458205</v>
      </c>
      <c r="H19">
        <f t="shared" si="1"/>
        <v>49.237456894458205</v>
      </c>
    </row>
    <row r="20" spans="1:29" x14ac:dyDescent="0.25">
      <c r="A20" s="20" t="s">
        <v>95</v>
      </c>
      <c r="B20" s="35" t="s">
        <v>42</v>
      </c>
      <c r="C20" s="35" t="s">
        <v>20</v>
      </c>
      <c r="D20">
        <v>46.399000000000001</v>
      </c>
      <c r="E20">
        <v>15.555999999999999</v>
      </c>
      <c r="F20">
        <f t="shared" si="2"/>
        <v>30.843000000000004</v>
      </c>
      <c r="G20">
        <f t="shared" si="0"/>
        <v>-66.473415375331371</v>
      </c>
      <c r="H20">
        <f t="shared" si="1"/>
        <v>66.473415375331371</v>
      </c>
    </row>
    <row r="21" spans="1:29" x14ac:dyDescent="0.25">
      <c r="A21" t="s">
        <v>96</v>
      </c>
      <c r="B21" s="35" t="s">
        <v>48</v>
      </c>
      <c r="C21" s="35" t="s">
        <v>23</v>
      </c>
      <c r="D21">
        <v>58.642000000000003</v>
      </c>
      <c r="E21">
        <v>28.081</v>
      </c>
      <c r="F21">
        <f t="shared" si="2"/>
        <v>30.561000000000003</v>
      </c>
      <c r="G21">
        <f t="shared" si="0"/>
        <v>-52.114525425462979</v>
      </c>
      <c r="H21">
        <f t="shared" si="1"/>
        <v>52.114525425462979</v>
      </c>
    </row>
    <row r="22" spans="1:29" x14ac:dyDescent="0.25">
      <c r="A22" t="s">
        <v>97</v>
      </c>
      <c r="B22" s="35" t="s">
        <v>50</v>
      </c>
      <c r="C22" s="35" t="s">
        <v>48</v>
      </c>
      <c r="D22">
        <v>51.604999999999997</v>
      </c>
      <c r="E22">
        <v>12.897</v>
      </c>
      <c r="F22">
        <f t="shared" si="2"/>
        <v>38.707999999999998</v>
      </c>
      <c r="G22">
        <f t="shared" si="0"/>
        <v>-75.008235636081778</v>
      </c>
      <c r="H22">
        <f t="shared" si="1"/>
        <v>75.008235636081778</v>
      </c>
    </row>
    <row r="23" spans="1:29" x14ac:dyDescent="0.25">
      <c r="B23" s="35"/>
      <c r="C23" s="35"/>
    </row>
    <row r="24" spans="1:29" x14ac:dyDescent="0.25">
      <c r="A24" t="s">
        <v>35</v>
      </c>
      <c r="B24" s="35" t="s">
        <v>18</v>
      </c>
      <c r="C24" s="35" t="s">
        <v>43</v>
      </c>
      <c r="D24">
        <v>57.777000000000001</v>
      </c>
      <c r="E24">
        <v>15.835000000000001</v>
      </c>
      <c r="F24">
        <f t="shared" si="2"/>
        <v>41.942</v>
      </c>
      <c r="G24">
        <f>(E24-D24)*100/D24</f>
        <v>-72.592900289042348</v>
      </c>
      <c r="H24">
        <f t="shared" ref="H24:H43" si="3">G24*(-1)</f>
        <v>72.592900289042348</v>
      </c>
      <c r="K24" s="15"/>
      <c r="L24" s="25"/>
      <c r="M24" s="15"/>
      <c r="N24" s="15"/>
      <c r="Q24" s="9"/>
      <c r="R24" s="9"/>
      <c r="S24" s="9"/>
      <c r="Y24" s="15"/>
      <c r="Z24" s="15"/>
      <c r="AA24" s="15"/>
      <c r="AB24" s="37"/>
    </row>
    <row r="25" spans="1:29" x14ac:dyDescent="0.25">
      <c r="A25" t="s">
        <v>36</v>
      </c>
      <c r="B25" s="35" t="s">
        <v>20</v>
      </c>
      <c r="C25" s="35" t="s">
        <v>23</v>
      </c>
      <c r="D25">
        <v>57.262999999999998</v>
      </c>
      <c r="E25" s="9">
        <v>18.632999999999999</v>
      </c>
      <c r="F25">
        <f t="shared" si="2"/>
        <v>38.629999999999995</v>
      </c>
      <c r="G25">
        <f>(E25-D25)*100/D25</f>
        <v>-67.460663954036633</v>
      </c>
      <c r="H25">
        <f t="shared" si="3"/>
        <v>67.460663954036633</v>
      </c>
      <c r="K25" s="15"/>
      <c r="L25" s="25"/>
      <c r="M25" s="15"/>
      <c r="N25" s="15"/>
      <c r="Q25" s="9"/>
      <c r="R25" s="9"/>
      <c r="S25" s="9"/>
      <c r="Y25" s="15"/>
      <c r="Z25" s="15"/>
      <c r="AA25" s="15"/>
      <c r="AB25" s="37"/>
    </row>
    <row r="26" spans="1:29" x14ac:dyDescent="0.25">
      <c r="A26" t="s">
        <v>37</v>
      </c>
      <c r="B26" t="s">
        <v>23</v>
      </c>
      <c r="C26" t="s">
        <v>42</v>
      </c>
      <c r="D26">
        <v>58.923000000000002</v>
      </c>
      <c r="E26">
        <v>22.609000000000002</v>
      </c>
      <c r="F26">
        <f t="shared" si="2"/>
        <v>36.314</v>
      </c>
      <c r="G26">
        <f>(E26-D26)*100/D26</f>
        <v>-61.629584372825555</v>
      </c>
      <c r="H26">
        <f t="shared" si="3"/>
        <v>61.629584372825555</v>
      </c>
      <c r="K26" s="15"/>
      <c r="L26" s="25"/>
      <c r="M26" s="15"/>
      <c r="N26" s="15"/>
      <c r="Q26" s="9"/>
      <c r="R26" s="9"/>
      <c r="S26" s="9"/>
      <c r="Y26" s="15"/>
      <c r="AA26" s="15"/>
      <c r="AB26" s="37"/>
    </row>
    <row r="27" spans="1:29" x14ac:dyDescent="0.25">
      <c r="A27" t="s">
        <v>38</v>
      </c>
      <c r="B27" s="35" t="s">
        <v>21</v>
      </c>
      <c r="C27" s="35" t="s">
        <v>18</v>
      </c>
      <c r="D27" s="9">
        <v>54.024000000000001</v>
      </c>
      <c r="E27">
        <v>24.463999999999999</v>
      </c>
      <c r="F27">
        <f t="shared" si="2"/>
        <v>29.560000000000002</v>
      </c>
      <c r="G27">
        <f t="shared" ref="G27:G29" si="4">(E27-D27)*100/D27</f>
        <v>-54.716422330815931</v>
      </c>
      <c r="H27">
        <f t="shared" si="3"/>
        <v>54.716422330815931</v>
      </c>
      <c r="K27" s="15"/>
      <c r="L27" s="25"/>
      <c r="M27" s="15"/>
      <c r="N27" s="15"/>
      <c r="Q27" s="9"/>
      <c r="R27" s="9"/>
      <c r="S27" s="9"/>
      <c r="Y27" s="15"/>
      <c r="AA27" s="15"/>
      <c r="AB27" s="37"/>
    </row>
    <row r="28" spans="1:29" x14ac:dyDescent="0.25">
      <c r="A28" t="s">
        <v>39</v>
      </c>
      <c r="B28" s="35" t="s">
        <v>27</v>
      </c>
      <c r="C28" s="35" t="s">
        <v>25</v>
      </c>
      <c r="D28" s="9">
        <v>68.391999999999996</v>
      </c>
      <c r="E28">
        <v>26.582999999999998</v>
      </c>
      <c r="F28">
        <f t="shared" si="2"/>
        <v>41.808999999999997</v>
      </c>
      <c r="G28">
        <f t="shared" si="4"/>
        <v>-61.131418879401096</v>
      </c>
      <c r="H28">
        <f t="shared" si="3"/>
        <v>61.131418879401096</v>
      </c>
      <c r="K28" s="15"/>
      <c r="L28" s="25"/>
      <c r="M28" s="15"/>
      <c r="N28" s="15"/>
      <c r="Q28" s="9"/>
      <c r="R28" s="9"/>
      <c r="S28" s="9"/>
      <c r="Y28" s="15"/>
      <c r="AA28" s="15"/>
      <c r="AB28" s="37"/>
    </row>
    <row r="29" spans="1:29" x14ac:dyDescent="0.25">
      <c r="A29" t="s">
        <v>40</v>
      </c>
      <c r="B29" t="s">
        <v>25</v>
      </c>
      <c r="C29" s="35" t="s">
        <v>20</v>
      </c>
      <c r="D29" s="9">
        <v>65.215999999999994</v>
      </c>
      <c r="E29">
        <v>30.302</v>
      </c>
      <c r="F29">
        <f t="shared" si="2"/>
        <v>34.913999999999994</v>
      </c>
      <c r="G29">
        <f t="shared" si="4"/>
        <v>-53.535942100098133</v>
      </c>
      <c r="H29">
        <f t="shared" si="3"/>
        <v>53.535942100098133</v>
      </c>
      <c r="K29" s="15"/>
      <c r="L29" s="25"/>
      <c r="M29" s="15"/>
      <c r="N29" s="15"/>
      <c r="Q29" s="9"/>
      <c r="R29" s="9"/>
      <c r="S29" s="9"/>
      <c r="Y29" s="15"/>
      <c r="Z29" s="15"/>
      <c r="AA29" s="15"/>
      <c r="AB29" s="37"/>
    </row>
    <row r="30" spans="1:29" x14ac:dyDescent="0.25">
      <c r="A30" t="s">
        <v>61</v>
      </c>
      <c r="B30" t="s">
        <v>43</v>
      </c>
      <c r="C30" s="35" t="s">
        <v>21</v>
      </c>
      <c r="D30">
        <v>38.412999999999997</v>
      </c>
      <c r="E30" s="9">
        <v>9.3170000000000002</v>
      </c>
      <c r="F30">
        <f t="shared" si="2"/>
        <v>29.095999999999997</v>
      </c>
      <c r="G30">
        <f>(E30-D30)*100/D30</f>
        <v>-75.745190430323063</v>
      </c>
      <c r="H30">
        <f t="shared" si="3"/>
        <v>75.745190430323063</v>
      </c>
      <c r="K30" s="15"/>
      <c r="L30" s="25"/>
      <c r="M30" s="15"/>
      <c r="N30" s="15"/>
      <c r="O30" s="9"/>
      <c r="Q30" s="9"/>
      <c r="R30" s="9"/>
      <c r="S30" s="9"/>
      <c r="Y30" s="15"/>
      <c r="Z30" s="15"/>
      <c r="AA30" s="15"/>
      <c r="AB30" s="37"/>
    </row>
    <row r="31" spans="1:29" x14ac:dyDescent="0.25">
      <c r="A31" t="s">
        <v>62</v>
      </c>
      <c r="B31" t="s">
        <v>42</v>
      </c>
      <c r="C31" s="35" t="s">
        <v>50</v>
      </c>
      <c r="D31" s="9">
        <v>57.262999999999998</v>
      </c>
      <c r="E31">
        <v>20.721</v>
      </c>
      <c r="F31">
        <f t="shared" si="2"/>
        <v>36.542000000000002</v>
      </c>
      <c r="G31">
        <f>(E31-D31)*100/D31</f>
        <v>-63.814330370396249</v>
      </c>
      <c r="H31">
        <f t="shared" si="3"/>
        <v>63.814330370396249</v>
      </c>
      <c r="K31" s="15"/>
      <c r="L31" s="15"/>
      <c r="M31" s="25"/>
      <c r="N31" s="15"/>
      <c r="O31" s="15"/>
      <c r="P31" s="9"/>
      <c r="R31" s="9"/>
      <c r="S31" s="9"/>
      <c r="T31" s="9"/>
      <c r="Z31" s="15"/>
      <c r="AB31" s="15"/>
      <c r="AC31" s="37"/>
    </row>
    <row r="32" spans="1:29" x14ac:dyDescent="0.25">
      <c r="A32" t="s">
        <v>63</v>
      </c>
      <c r="B32" t="s">
        <v>48</v>
      </c>
      <c r="C32" s="35" t="s">
        <v>27</v>
      </c>
      <c r="D32" s="9">
        <v>52.793999999999997</v>
      </c>
      <c r="E32" s="9">
        <v>25.948</v>
      </c>
      <c r="F32">
        <f t="shared" si="2"/>
        <v>26.845999999999997</v>
      </c>
      <c r="G32">
        <f>(E32-D32)*100/D32</f>
        <v>-50.850475432814328</v>
      </c>
      <c r="H32">
        <f t="shared" si="3"/>
        <v>50.850475432814328</v>
      </c>
      <c r="K32" s="15"/>
      <c r="L32" s="15"/>
      <c r="M32" s="25"/>
      <c r="N32" s="15"/>
      <c r="O32" s="15"/>
      <c r="P32" s="9"/>
      <c r="R32" s="9"/>
      <c r="S32" s="9"/>
      <c r="T32" s="9"/>
      <c r="Z32" s="15"/>
      <c r="AB32" s="15"/>
      <c r="AC32" s="37"/>
    </row>
    <row r="33" spans="1:29" x14ac:dyDescent="0.25">
      <c r="A33" t="s">
        <v>64</v>
      </c>
      <c r="B33" t="s">
        <v>50</v>
      </c>
      <c r="C33" s="35" t="s">
        <v>48</v>
      </c>
      <c r="D33" s="9">
        <v>65.878</v>
      </c>
      <c r="E33">
        <v>6.2110000000000003</v>
      </c>
      <c r="F33">
        <f t="shared" si="2"/>
        <v>59.667000000000002</v>
      </c>
      <c r="G33">
        <f>(E33-D33)*100/D33</f>
        <v>-90.571966362063208</v>
      </c>
      <c r="H33">
        <f t="shared" si="3"/>
        <v>90.571966362063208</v>
      </c>
      <c r="K33" s="15"/>
      <c r="L33" s="15"/>
      <c r="M33" s="25"/>
      <c r="N33" s="15"/>
      <c r="O33" s="15"/>
      <c r="P33" s="9"/>
      <c r="R33" s="9"/>
      <c r="S33" s="9"/>
      <c r="T33" s="9"/>
      <c r="Z33" s="15"/>
      <c r="AB33" s="15"/>
      <c r="AC33" s="37"/>
    </row>
    <row r="34" spans="1:29" x14ac:dyDescent="0.25">
      <c r="A34" t="s">
        <v>35</v>
      </c>
      <c r="B34" s="35" t="s">
        <v>18</v>
      </c>
      <c r="C34" s="35" t="s">
        <v>43</v>
      </c>
      <c r="D34" s="9">
        <v>69.013999999999996</v>
      </c>
      <c r="E34">
        <v>23.649000000000001</v>
      </c>
      <c r="F34">
        <f t="shared" si="2"/>
        <v>45.364999999999995</v>
      </c>
      <c r="G34">
        <f t="shared" ref="G34:G43" si="5">(E34-D34)*100/D34</f>
        <v>-65.733039673109801</v>
      </c>
      <c r="H34">
        <f t="shared" si="3"/>
        <v>65.733039673109801</v>
      </c>
      <c r="K34" s="15"/>
      <c r="L34" s="15"/>
      <c r="M34" s="25"/>
      <c r="N34" s="15"/>
      <c r="O34" s="15"/>
      <c r="P34" s="9"/>
      <c r="R34" s="9"/>
      <c r="S34" s="9"/>
      <c r="T34" s="9"/>
      <c r="Z34" s="15"/>
      <c r="AB34" s="15"/>
      <c r="AC34" s="37"/>
    </row>
    <row r="35" spans="1:29" x14ac:dyDescent="0.25">
      <c r="A35" t="s">
        <v>36</v>
      </c>
      <c r="B35" s="35" t="s">
        <v>20</v>
      </c>
      <c r="C35" s="35" t="s">
        <v>23</v>
      </c>
      <c r="D35" s="9">
        <v>46.295999999999999</v>
      </c>
      <c r="E35">
        <v>13.803000000000001</v>
      </c>
      <c r="F35">
        <f t="shared" si="2"/>
        <v>32.492999999999995</v>
      </c>
      <c r="G35">
        <f t="shared" si="5"/>
        <v>-70.18532918610677</v>
      </c>
      <c r="H35">
        <f t="shared" si="3"/>
        <v>70.18532918610677</v>
      </c>
      <c r="K35" s="15"/>
      <c r="L35" s="15"/>
      <c r="M35" s="25"/>
      <c r="N35" s="15"/>
      <c r="O35" s="15"/>
      <c r="P35" s="9"/>
      <c r="R35" s="9"/>
      <c r="S35" s="9"/>
      <c r="T35" s="9"/>
      <c r="Z35" s="15"/>
      <c r="AB35" s="15"/>
      <c r="AC35" s="37"/>
    </row>
    <row r="36" spans="1:29" x14ac:dyDescent="0.25">
      <c r="A36" t="s">
        <v>37</v>
      </c>
      <c r="B36" t="s">
        <v>23</v>
      </c>
      <c r="C36" t="s">
        <v>42</v>
      </c>
      <c r="D36" s="9">
        <v>38.673000000000002</v>
      </c>
      <c r="E36">
        <v>14.939</v>
      </c>
      <c r="F36">
        <f t="shared" si="2"/>
        <v>23.734000000000002</v>
      </c>
      <c r="G36">
        <f t="shared" si="5"/>
        <v>-61.370982339099626</v>
      </c>
      <c r="H36">
        <f t="shared" si="3"/>
        <v>61.370982339099626</v>
      </c>
      <c r="K36" s="15"/>
      <c r="L36" s="15"/>
      <c r="M36" s="25"/>
      <c r="N36" s="15"/>
      <c r="O36" s="15"/>
      <c r="P36" s="9"/>
      <c r="R36" s="9"/>
      <c r="S36" s="9"/>
      <c r="T36" s="9"/>
      <c r="Z36" s="15"/>
      <c r="AB36" s="15"/>
      <c r="AC36" s="37"/>
    </row>
    <row r="37" spans="1:29" x14ac:dyDescent="0.25">
      <c r="A37" t="s">
        <v>38</v>
      </c>
      <c r="B37" s="35" t="s">
        <v>21</v>
      </c>
      <c r="C37" s="35" t="s">
        <v>18</v>
      </c>
      <c r="D37" s="9">
        <v>41.177999999999997</v>
      </c>
      <c r="E37">
        <v>12.346</v>
      </c>
      <c r="F37">
        <f t="shared" si="2"/>
        <v>28.831999999999997</v>
      </c>
      <c r="G37">
        <f t="shared" si="5"/>
        <v>-70.017970761086019</v>
      </c>
      <c r="H37">
        <f t="shared" si="3"/>
        <v>70.017970761086019</v>
      </c>
      <c r="K37" s="15"/>
      <c r="L37" s="15"/>
      <c r="M37" s="25"/>
      <c r="N37" s="15"/>
      <c r="O37" s="15"/>
      <c r="P37" s="9"/>
      <c r="R37" s="9"/>
      <c r="S37" s="9"/>
      <c r="T37" s="9"/>
      <c r="Z37" s="15"/>
      <c r="AB37" s="15"/>
      <c r="AC37" s="37"/>
    </row>
    <row r="38" spans="1:29" x14ac:dyDescent="0.25">
      <c r="A38" t="s">
        <v>39</v>
      </c>
      <c r="B38" s="35" t="s">
        <v>27</v>
      </c>
      <c r="C38" s="35" t="s">
        <v>25</v>
      </c>
      <c r="D38" s="9">
        <v>30.398</v>
      </c>
      <c r="E38">
        <v>8.5609999999999999</v>
      </c>
      <c r="F38">
        <f t="shared" si="2"/>
        <v>21.837</v>
      </c>
      <c r="G38">
        <f t="shared" si="5"/>
        <v>-71.836962958089345</v>
      </c>
      <c r="H38">
        <f t="shared" si="3"/>
        <v>71.836962958089345</v>
      </c>
      <c r="K38" s="15"/>
      <c r="L38" s="15"/>
      <c r="M38" s="25"/>
      <c r="N38" s="15"/>
      <c r="O38" s="15"/>
      <c r="P38" s="9"/>
      <c r="R38" s="9"/>
      <c r="S38" s="9"/>
      <c r="T38" s="9"/>
      <c r="Z38" s="15"/>
      <c r="AB38" s="15"/>
      <c r="AC38" s="37"/>
    </row>
    <row r="39" spans="1:29" x14ac:dyDescent="0.25">
      <c r="A39" t="s">
        <v>40</v>
      </c>
      <c r="B39" t="s">
        <v>25</v>
      </c>
      <c r="C39" s="35" t="s">
        <v>20</v>
      </c>
      <c r="D39" s="9">
        <v>68.53</v>
      </c>
      <c r="E39">
        <v>31.475000000000001</v>
      </c>
      <c r="F39">
        <f t="shared" si="2"/>
        <v>37.055</v>
      </c>
      <c r="G39">
        <f t="shared" si="5"/>
        <v>-54.071209689187214</v>
      </c>
      <c r="H39">
        <f t="shared" si="3"/>
        <v>54.071209689187214</v>
      </c>
      <c r="K39" s="15"/>
      <c r="L39" s="15"/>
      <c r="M39" s="25"/>
      <c r="N39" s="15"/>
      <c r="O39" s="15"/>
      <c r="P39" s="9"/>
      <c r="R39" s="9"/>
      <c r="S39" s="9"/>
      <c r="T39" s="9"/>
      <c r="Z39" s="15"/>
      <c r="AB39" s="15"/>
      <c r="AC39" s="37"/>
    </row>
    <row r="40" spans="1:29" x14ac:dyDescent="0.25">
      <c r="A40" t="s">
        <v>61</v>
      </c>
      <c r="B40" t="s">
        <v>43</v>
      </c>
      <c r="C40" s="35" t="s">
        <v>21</v>
      </c>
      <c r="D40" s="9">
        <v>32.222999999999999</v>
      </c>
      <c r="E40">
        <v>12.346</v>
      </c>
      <c r="F40">
        <f t="shared" si="2"/>
        <v>19.876999999999999</v>
      </c>
      <c r="G40">
        <f t="shared" si="5"/>
        <v>-61.685752412872787</v>
      </c>
      <c r="H40">
        <f t="shared" si="3"/>
        <v>61.685752412872787</v>
      </c>
      <c r="K40" s="15"/>
      <c r="L40" s="15"/>
      <c r="M40" s="25"/>
      <c r="N40" s="15"/>
      <c r="O40" s="15"/>
      <c r="P40" s="9"/>
      <c r="R40" s="9"/>
      <c r="S40" s="9"/>
      <c r="T40" s="9"/>
      <c r="Z40" s="15"/>
      <c r="AB40" s="15"/>
      <c r="AC40" s="37"/>
    </row>
    <row r="41" spans="1:29" x14ac:dyDescent="0.25">
      <c r="A41" t="s">
        <v>62</v>
      </c>
      <c r="B41" t="s">
        <v>42</v>
      </c>
      <c r="C41" s="35" t="s">
        <v>50</v>
      </c>
      <c r="D41" s="9">
        <v>61.805999999999997</v>
      </c>
      <c r="E41">
        <v>18.518999999999998</v>
      </c>
      <c r="F41">
        <f t="shared" si="2"/>
        <v>43.286999999999999</v>
      </c>
      <c r="G41">
        <f t="shared" si="5"/>
        <v>-70.036889622366758</v>
      </c>
      <c r="H41">
        <f t="shared" si="3"/>
        <v>70.036889622366758</v>
      </c>
      <c r="K41" s="15"/>
      <c r="L41" s="15"/>
      <c r="M41" s="25"/>
      <c r="N41" s="15"/>
      <c r="O41" s="15"/>
      <c r="P41" s="9"/>
      <c r="R41" s="9"/>
      <c r="S41" s="9"/>
      <c r="T41" s="9"/>
      <c r="Z41" s="15"/>
      <c r="AB41" s="15"/>
      <c r="AC41" s="37"/>
    </row>
    <row r="42" spans="1:29" x14ac:dyDescent="0.25">
      <c r="A42" t="s">
        <v>63</v>
      </c>
      <c r="B42" t="s">
        <v>48</v>
      </c>
      <c r="C42" s="35" t="s">
        <v>27</v>
      </c>
      <c r="D42" s="9">
        <v>31.018000000000001</v>
      </c>
      <c r="E42">
        <v>11.475</v>
      </c>
      <c r="F42">
        <f t="shared" si="2"/>
        <v>19.542999999999999</v>
      </c>
      <c r="G42">
        <f t="shared" si="5"/>
        <v>-63.005351731252816</v>
      </c>
      <c r="H42">
        <f t="shared" si="3"/>
        <v>63.005351731252816</v>
      </c>
      <c r="K42" s="15"/>
      <c r="L42" s="15"/>
      <c r="M42" s="25"/>
      <c r="N42" s="15"/>
      <c r="O42" s="15"/>
      <c r="P42" s="9"/>
      <c r="R42" s="9"/>
      <c r="S42" s="9"/>
      <c r="T42" s="9"/>
      <c r="Z42" s="15"/>
      <c r="AB42" s="15"/>
      <c r="AC42" s="37"/>
    </row>
    <row r="43" spans="1:29" x14ac:dyDescent="0.25">
      <c r="A43" t="s">
        <v>64</v>
      </c>
      <c r="B43" t="s">
        <v>50</v>
      </c>
      <c r="C43" s="35" t="s">
        <v>48</v>
      </c>
      <c r="D43" s="9">
        <v>72.251000000000005</v>
      </c>
      <c r="E43">
        <v>34.512999999999998</v>
      </c>
      <c r="F43">
        <f t="shared" si="2"/>
        <v>37.738000000000007</v>
      </c>
      <c r="G43">
        <f t="shared" si="5"/>
        <v>-52.231803020027407</v>
      </c>
      <c r="H43">
        <f t="shared" si="3"/>
        <v>52.231803020027407</v>
      </c>
      <c r="K43" s="15"/>
      <c r="L43" s="15"/>
      <c r="M43" s="25"/>
      <c r="N43" s="15"/>
      <c r="O43" s="15"/>
      <c r="P43" s="9"/>
      <c r="R43" s="9"/>
      <c r="S43" s="9"/>
      <c r="T43" s="9"/>
      <c r="Z43" s="15"/>
      <c r="AB43" s="15"/>
      <c r="AC43" s="37"/>
    </row>
    <row r="44" spans="1:29" x14ac:dyDescent="0.25">
      <c r="Y44" s="15"/>
    </row>
    <row r="45" spans="1:29" s="35" customFormat="1" x14ac:dyDescent="0.2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U45" s="38"/>
      <c r="V45" s="38"/>
      <c r="Y45" s="38"/>
    </row>
    <row r="46" spans="1:29" s="35" customFormat="1" x14ac:dyDescent="0.25">
      <c r="I46" s="38"/>
      <c r="J46" s="38"/>
    </row>
    <row r="47" spans="1:29" s="35" customFormat="1" x14ac:dyDescent="0.25">
      <c r="I47" s="38"/>
      <c r="J47" s="38"/>
    </row>
    <row r="48" spans="1:29" s="35" customFormat="1" x14ac:dyDescent="0.25">
      <c r="I48" s="38"/>
      <c r="J48" s="38"/>
    </row>
    <row r="49" spans="1:22" s="35" customFormat="1" x14ac:dyDescent="0.25">
      <c r="I49" s="38"/>
      <c r="J49" s="38"/>
    </row>
    <row r="50" spans="1:22" s="35" customFormat="1" x14ac:dyDescent="0.25">
      <c r="I50" s="38"/>
      <c r="J50" s="38"/>
    </row>
    <row r="51" spans="1:22" s="35" customFormat="1" x14ac:dyDescent="0.25">
      <c r="R51" s="39"/>
      <c r="V51" s="38"/>
    </row>
    <row r="52" spans="1:22" s="35" customFormat="1" x14ac:dyDescent="0.25">
      <c r="A52" s="40"/>
      <c r="B52" s="40"/>
      <c r="C52" s="40"/>
      <c r="D52" s="40"/>
      <c r="R52" s="39"/>
      <c r="V52" s="38"/>
    </row>
    <row r="53" spans="1:22" s="35" customFormat="1" x14ac:dyDescent="0.25">
      <c r="I53" s="38"/>
      <c r="J53" s="38"/>
      <c r="K53" s="38"/>
      <c r="L53" s="38"/>
      <c r="O53" s="38"/>
      <c r="Q53" s="38"/>
      <c r="R53" s="39"/>
      <c r="V53" s="38"/>
    </row>
    <row r="54" spans="1:22" s="35" customFormat="1" x14ac:dyDescent="0.25">
      <c r="I54" s="38"/>
      <c r="J54" s="38"/>
      <c r="K54" s="38"/>
      <c r="L54" s="38"/>
      <c r="O54" s="38"/>
      <c r="Q54" s="38"/>
      <c r="R54" s="39"/>
      <c r="V54" s="38"/>
    </row>
    <row r="55" spans="1:22" s="35" customFormat="1" x14ac:dyDescent="0.25">
      <c r="I55" s="38"/>
      <c r="J55" s="38"/>
      <c r="K55" s="38"/>
      <c r="L55" s="38"/>
      <c r="O55" s="38"/>
      <c r="Q55" s="38"/>
      <c r="R55" s="39"/>
      <c r="V55" s="38"/>
    </row>
    <row r="56" spans="1:22" x14ac:dyDescent="0.25">
      <c r="I56" s="15"/>
      <c r="J56" s="15"/>
      <c r="K56" s="15"/>
      <c r="L56" s="15"/>
      <c r="O56" s="15"/>
      <c r="Q56" s="15"/>
      <c r="R56" s="26"/>
      <c r="V56" s="15"/>
    </row>
    <row r="57" spans="1:22" x14ac:dyDescent="0.25">
      <c r="I57" s="15"/>
      <c r="J57" s="15"/>
      <c r="K57" s="15"/>
      <c r="L57" s="15"/>
      <c r="O57" s="15"/>
      <c r="Q57" s="15"/>
      <c r="R57" s="26"/>
      <c r="V57" s="15"/>
    </row>
    <row r="58" spans="1:22" x14ac:dyDescent="0.25">
      <c r="I58" s="15"/>
      <c r="J58" s="15"/>
      <c r="K58" s="15"/>
      <c r="L58" s="15"/>
      <c r="O58" s="15"/>
      <c r="Q58" s="15"/>
      <c r="R58" s="26"/>
      <c r="V58" s="15"/>
    </row>
    <row r="59" spans="1:22" x14ac:dyDescent="0.25">
      <c r="I59" s="15"/>
      <c r="J59" s="15"/>
      <c r="K59" s="15"/>
      <c r="L59" s="15"/>
      <c r="O59" s="15"/>
      <c r="Q59" s="15"/>
      <c r="R59" s="26"/>
      <c r="V59" s="15"/>
    </row>
    <row r="60" spans="1:22" x14ac:dyDescent="0.25">
      <c r="I60" s="15"/>
      <c r="J60" s="15"/>
      <c r="K60" s="15"/>
      <c r="L60" s="15"/>
      <c r="O60" s="15"/>
      <c r="Q60" s="15"/>
      <c r="R60" s="26"/>
    </row>
    <row r="61" spans="1:22" x14ac:dyDescent="0.25">
      <c r="I61" s="15"/>
      <c r="J61" s="15"/>
      <c r="K61" s="15"/>
      <c r="L61" s="15"/>
      <c r="O61" s="15"/>
      <c r="Q61" s="15"/>
      <c r="R61" s="26"/>
    </row>
    <row r="62" spans="1:22" x14ac:dyDescent="0.25">
      <c r="I62" s="15"/>
      <c r="J62" s="15"/>
      <c r="K62" s="15"/>
      <c r="L62" s="15"/>
      <c r="O62" s="15"/>
      <c r="Q62" s="15"/>
      <c r="R62" s="26"/>
    </row>
    <row r="63" spans="1:22" x14ac:dyDescent="0.25">
      <c r="I63" s="15"/>
      <c r="J63" s="15"/>
      <c r="K63" s="15"/>
      <c r="L63" s="15"/>
      <c r="O63" s="15"/>
      <c r="Q63" s="15"/>
      <c r="R63" s="26"/>
    </row>
    <row r="64" spans="1:22" x14ac:dyDescent="0.25">
      <c r="I64" s="15"/>
      <c r="J64" s="15"/>
      <c r="K64" s="15"/>
      <c r="L64" s="15"/>
      <c r="O64" s="15"/>
      <c r="Q64" s="15"/>
      <c r="R64" s="26"/>
    </row>
    <row r="65" spans="9:18" x14ac:dyDescent="0.25">
      <c r="I65" s="15"/>
      <c r="J65" s="15"/>
      <c r="K65" s="15"/>
      <c r="L65" s="15"/>
      <c r="O65" s="15"/>
      <c r="Q65" s="15"/>
      <c r="R65" s="26"/>
    </row>
    <row r="66" spans="9:18" x14ac:dyDescent="0.25">
      <c r="I66" s="15"/>
      <c r="J66" s="15"/>
      <c r="K66" s="15"/>
      <c r="L66" s="15"/>
      <c r="O66" s="15"/>
      <c r="Q66" s="15"/>
      <c r="R66" s="26"/>
    </row>
    <row r="67" spans="9:18" x14ac:dyDescent="0.25">
      <c r="I67" s="15"/>
      <c r="J67" s="15"/>
      <c r="K67" s="15"/>
      <c r="L67" s="15"/>
      <c r="O67" s="15"/>
    </row>
    <row r="68" spans="9:18" x14ac:dyDescent="0.25">
      <c r="I68" s="15"/>
      <c r="J68" s="15"/>
      <c r="K68" s="15"/>
      <c r="L68" s="15"/>
      <c r="O68" s="15"/>
    </row>
    <row r="69" spans="9:18" x14ac:dyDescent="0.25">
      <c r="I69" s="15"/>
      <c r="J69" s="15"/>
      <c r="K69" s="15"/>
      <c r="L69" s="15"/>
      <c r="O69" s="15"/>
    </row>
    <row r="70" spans="9:18" x14ac:dyDescent="0.25">
      <c r="I70" s="15"/>
      <c r="J70" s="15"/>
      <c r="K70" s="15"/>
      <c r="L70" s="15"/>
      <c r="O70" s="15"/>
    </row>
    <row r="71" spans="9:18" x14ac:dyDescent="0.25">
      <c r="I71" s="15"/>
      <c r="J71" s="15"/>
      <c r="K71" s="15"/>
      <c r="L71" s="15"/>
      <c r="O71" s="15"/>
    </row>
    <row r="72" spans="9:18" x14ac:dyDescent="0.25">
      <c r="I72" s="15"/>
      <c r="J72" s="15"/>
      <c r="K72" s="15"/>
      <c r="L72" s="15"/>
      <c r="O72" s="15"/>
    </row>
  </sheetData>
  <conditionalFormatting sqref="H3:H43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{3AE3F978-F130-4E63-939F-5B27B2DCB5AA}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AE3F978-F130-4E63-939F-5B27B2DCB5A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H3:H43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04BE32-FBE6-4E30-A820-5D52DD37FA00}">
  <dimension ref="A1:AE11"/>
  <sheetViews>
    <sheetView workbookViewId="0">
      <selection activeCell="F39" sqref="F39"/>
    </sheetView>
  </sheetViews>
  <sheetFormatPr defaultRowHeight="15" x14ac:dyDescent="0.25"/>
  <sheetData>
    <row r="1" spans="1:31" x14ac:dyDescent="0.25">
      <c r="A1" s="69" t="s">
        <v>157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</row>
    <row r="2" spans="1:31" x14ac:dyDescent="0.25">
      <c r="A2" s="74" t="s">
        <v>155</v>
      </c>
      <c r="B2" s="56" t="s">
        <v>134</v>
      </c>
      <c r="C2" s="56" t="s">
        <v>81</v>
      </c>
      <c r="D2" s="57" t="s">
        <v>135</v>
      </c>
      <c r="E2" s="57" t="s">
        <v>81</v>
      </c>
      <c r="F2" s="58" t="s">
        <v>136</v>
      </c>
      <c r="G2" s="58" t="s">
        <v>81</v>
      </c>
      <c r="H2" s="59" t="s">
        <v>137</v>
      </c>
      <c r="I2" s="59" t="s">
        <v>81</v>
      </c>
      <c r="J2" s="60" t="s">
        <v>138</v>
      </c>
      <c r="K2" s="60" t="s">
        <v>81</v>
      </c>
      <c r="L2" s="61" t="s">
        <v>139</v>
      </c>
      <c r="M2" s="61" t="s">
        <v>81</v>
      </c>
      <c r="N2" s="62" t="s">
        <v>140</v>
      </c>
      <c r="O2" s="62" t="s">
        <v>81</v>
      </c>
      <c r="P2" s="63" t="s">
        <v>141</v>
      </c>
      <c r="Q2" s="63" t="s">
        <v>81</v>
      </c>
      <c r="R2" s="56" t="s">
        <v>142</v>
      </c>
      <c r="S2" s="56" t="s">
        <v>81</v>
      </c>
      <c r="T2" s="59" t="s">
        <v>143</v>
      </c>
      <c r="U2" s="59" t="s">
        <v>81</v>
      </c>
      <c r="V2" s="61" t="s">
        <v>144</v>
      </c>
      <c r="W2" s="61" t="s">
        <v>81</v>
      </c>
      <c r="X2" s="60" t="s">
        <v>145</v>
      </c>
      <c r="Y2" s="60" t="s">
        <v>81</v>
      </c>
      <c r="Z2" s="63" t="s">
        <v>154</v>
      </c>
      <c r="AA2" s="63" t="s">
        <v>81</v>
      </c>
      <c r="AB2" s="56" t="s">
        <v>153</v>
      </c>
      <c r="AC2" s="56" t="s">
        <v>81</v>
      </c>
      <c r="AD2" s="59" t="s">
        <v>152</v>
      </c>
      <c r="AE2" s="59" t="s">
        <v>81</v>
      </c>
    </row>
    <row r="3" spans="1:31" x14ac:dyDescent="0.25">
      <c r="A3" s="74"/>
      <c r="B3" t="s">
        <v>156</v>
      </c>
      <c r="C3">
        <v>26.994</v>
      </c>
      <c r="D3" t="s">
        <v>156</v>
      </c>
      <c r="E3">
        <v>5.7446666666666664</v>
      </c>
      <c r="F3" t="s">
        <v>156</v>
      </c>
      <c r="G3">
        <v>20.128</v>
      </c>
      <c r="H3" t="s">
        <v>156</v>
      </c>
      <c r="I3">
        <v>5.3085000000000004</v>
      </c>
      <c r="J3" t="s">
        <v>156</v>
      </c>
      <c r="K3">
        <v>4.2725</v>
      </c>
      <c r="L3" t="s">
        <v>156</v>
      </c>
      <c r="M3">
        <v>8.2505000000000006</v>
      </c>
      <c r="N3" t="s">
        <v>156</v>
      </c>
      <c r="O3">
        <v>5.1653333333333329</v>
      </c>
      <c r="P3" t="s">
        <v>156</v>
      </c>
      <c r="Q3">
        <v>10.7445</v>
      </c>
      <c r="R3" t="s">
        <v>156</v>
      </c>
      <c r="S3">
        <v>6.6759999999999993</v>
      </c>
      <c r="T3" t="s">
        <v>156</v>
      </c>
      <c r="V3" t="s">
        <v>156</v>
      </c>
      <c r="W3">
        <v>9.0884999999999998</v>
      </c>
      <c r="X3" t="s">
        <v>156</v>
      </c>
      <c r="Y3">
        <v>8.1519999999999992</v>
      </c>
      <c r="Z3" t="s">
        <v>156</v>
      </c>
      <c r="AA3">
        <v>4.6074999999999999</v>
      </c>
      <c r="AB3" t="s">
        <v>156</v>
      </c>
      <c r="AC3">
        <v>5.0949999999999998</v>
      </c>
      <c r="AD3" t="s">
        <v>156</v>
      </c>
      <c r="AE3">
        <v>7.865499999999999</v>
      </c>
    </row>
    <row r="4" spans="1:31" x14ac:dyDescent="0.25">
      <c r="A4" s="74"/>
      <c r="B4" t="s">
        <v>146</v>
      </c>
      <c r="C4">
        <v>29.405999999999995</v>
      </c>
      <c r="D4" t="s">
        <v>146</v>
      </c>
      <c r="E4">
        <v>9.3853333333333335</v>
      </c>
      <c r="F4" t="s">
        <v>146</v>
      </c>
      <c r="G4">
        <v>32.399000000000001</v>
      </c>
      <c r="H4" t="s">
        <v>146</v>
      </c>
      <c r="I4">
        <v>9.5136000000000003</v>
      </c>
      <c r="J4" t="s">
        <v>146</v>
      </c>
      <c r="K4">
        <v>16.395250000000001</v>
      </c>
      <c r="L4" t="s">
        <v>146</v>
      </c>
      <c r="M4">
        <v>20.213250000000002</v>
      </c>
      <c r="N4" t="s">
        <v>146</v>
      </c>
      <c r="O4">
        <v>9.8535000000000004</v>
      </c>
      <c r="P4" t="s">
        <v>146</v>
      </c>
      <c r="Q4">
        <v>14.89475</v>
      </c>
      <c r="R4" t="s">
        <v>146</v>
      </c>
      <c r="S4">
        <v>8.8635000000000002</v>
      </c>
      <c r="T4" t="s">
        <v>146</v>
      </c>
      <c r="V4" t="s">
        <v>146</v>
      </c>
      <c r="W4">
        <v>10.127500000000001</v>
      </c>
      <c r="X4" t="s">
        <v>146</v>
      </c>
      <c r="Y4">
        <v>13.5435</v>
      </c>
      <c r="Z4" t="s">
        <v>146</v>
      </c>
      <c r="AA4">
        <v>15.830750000000002</v>
      </c>
      <c r="AB4" t="s">
        <v>146</v>
      </c>
      <c r="AC4">
        <v>8.8346</v>
      </c>
      <c r="AD4" t="s">
        <v>146</v>
      </c>
      <c r="AE4">
        <v>11.856999999999999</v>
      </c>
    </row>
    <row r="5" spans="1:31" x14ac:dyDescent="0.25">
      <c r="A5" s="74"/>
      <c r="B5" t="s">
        <v>147</v>
      </c>
      <c r="C5">
        <v>57.708750000000002</v>
      </c>
      <c r="D5" t="s">
        <v>147</v>
      </c>
      <c r="E5">
        <v>16.340333333333334</v>
      </c>
      <c r="F5" t="s">
        <v>147</v>
      </c>
      <c r="G5">
        <v>47.060333333333325</v>
      </c>
      <c r="H5" t="s">
        <v>147</v>
      </c>
      <c r="I5">
        <v>38.902999999999999</v>
      </c>
      <c r="J5" t="s">
        <v>147</v>
      </c>
      <c r="K5">
        <v>31.616999999999997</v>
      </c>
      <c r="L5" t="s">
        <v>147</v>
      </c>
      <c r="M5">
        <v>23.975666666666669</v>
      </c>
      <c r="N5" t="s">
        <v>147</v>
      </c>
      <c r="O5">
        <v>18.043500000000002</v>
      </c>
      <c r="P5" t="s">
        <v>147</v>
      </c>
      <c r="Q5">
        <v>35.472999999999999</v>
      </c>
      <c r="R5" t="s">
        <v>147</v>
      </c>
      <c r="S5">
        <v>17.172499999999999</v>
      </c>
      <c r="T5" t="s">
        <v>147</v>
      </c>
      <c r="V5" t="s">
        <v>147</v>
      </c>
      <c r="W5">
        <v>21.079750000000001</v>
      </c>
      <c r="X5" t="s">
        <v>147</v>
      </c>
      <c r="Y5">
        <v>17.876999999999999</v>
      </c>
      <c r="Z5" t="s">
        <v>147</v>
      </c>
      <c r="AA5">
        <v>28.085333333333299</v>
      </c>
      <c r="AB5" t="s">
        <v>147</v>
      </c>
      <c r="AC5">
        <v>21.898499999999999</v>
      </c>
      <c r="AD5" t="s">
        <v>147</v>
      </c>
      <c r="AE5">
        <v>19.091666666666665</v>
      </c>
    </row>
    <row r="7" spans="1:31" x14ac:dyDescent="0.25">
      <c r="A7" s="71" t="s">
        <v>149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</row>
    <row r="8" spans="1:31" x14ac:dyDescent="0.25">
      <c r="A8" s="70" t="s">
        <v>155</v>
      </c>
      <c r="B8" s="56" t="s">
        <v>134</v>
      </c>
      <c r="C8" s="56" t="s">
        <v>81</v>
      </c>
      <c r="D8" s="57" t="s">
        <v>135</v>
      </c>
      <c r="E8" s="57" t="s">
        <v>81</v>
      </c>
      <c r="F8" s="58" t="s">
        <v>136</v>
      </c>
      <c r="G8" s="58" t="s">
        <v>81</v>
      </c>
      <c r="H8" s="59" t="s">
        <v>137</v>
      </c>
      <c r="I8" s="59" t="s">
        <v>81</v>
      </c>
      <c r="J8" s="60" t="s">
        <v>138</v>
      </c>
      <c r="K8" s="60" t="s">
        <v>81</v>
      </c>
      <c r="L8" s="61" t="s">
        <v>139</v>
      </c>
      <c r="M8" s="61" t="s">
        <v>81</v>
      </c>
      <c r="N8" s="62" t="s">
        <v>140</v>
      </c>
      <c r="O8" s="62" t="s">
        <v>81</v>
      </c>
      <c r="P8" s="63" t="s">
        <v>141</v>
      </c>
      <c r="Q8" s="63" t="s">
        <v>81</v>
      </c>
      <c r="R8" s="56" t="s">
        <v>142</v>
      </c>
      <c r="S8" s="56" t="s">
        <v>81</v>
      </c>
      <c r="T8" s="59" t="s">
        <v>143</v>
      </c>
      <c r="U8" s="59" t="s">
        <v>81</v>
      </c>
      <c r="V8" s="61" t="s">
        <v>144</v>
      </c>
      <c r="W8" s="61" t="s">
        <v>81</v>
      </c>
      <c r="X8" s="60" t="s">
        <v>145</v>
      </c>
      <c r="Y8" s="60" t="s">
        <v>81</v>
      </c>
      <c r="Z8" s="63" t="s">
        <v>154</v>
      </c>
      <c r="AA8" s="63" t="s">
        <v>81</v>
      </c>
      <c r="AB8" s="56" t="s">
        <v>153</v>
      </c>
      <c r="AC8" s="56" t="s">
        <v>81</v>
      </c>
      <c r="AD8" s="59" t="s">
        <v>152</v>
      </c>
      <c r="AE8" s="59" t="s">
        <v>81</v>
      </c>
    </row>
    <row r="9" spans="1:31" x14ac:dyDescent="0.25">
      <c r="A9" s="70"/>
      <c r="B9" t="s">
        <v>146</v>
      </c>
      <c r="C9">
        <f>C3/C$5*100</f>
        <v>46.776268763402427</v>
      </c>
      <c r="D9" t="s">
        <v>146</v>
      </c>
      <c r="E9">
        <f>E3/E$5*100</f>
        <v>35.156361559331714</v>
      </c>
      <c r="F9" t="s">
        <v>146</v>
      </c>
      <c r="G9">
        <f>G3/G$5*100</f>
        <v>42.770627775692205</v>
      </c>
      <c r="H9" t="s">
        <v>146</v>
      </c>
      <c r="I9">
        <f>I3/I$5*100</f>
        <v>13.645477212554303</v>
      </c>
      <c r="J9" t="s">
        <v>146</v>
      </c>
      <c r="K9">
        <f>K3/K$5*100</f>
        <v>13.51329980706582</v>
      </c>
      <c r="L9" t="s">
        <v>146</v>
      </c>
      <c r="M9">
        <f>M3/M$5*100</f>
        <v>34.411973250656914</v>
      </c>
      <c r="N9" t="s">
        <v>146</v>
      </c>
      <c r="O9">
        <f>O3/O$5*100</f>
        <v>28.627114103878586</v>
      </c>
      <c r="P9" t="s">
        <v>146</v>
      </c>
      <c r="Q9">
        <f>Q3/Q$5*100</f>
        <v>30.289234065345479</v>
      </c>
      <c r="R9" t="s">
        <v>146</v>
      </c>
      <c r="S9">
        <f>S3/S$5*100</f>
        <v>38.87611005968845</v>
      </c>
      <c r="T9" t="s">
        <v>146</v>
      </c>
      <c r="U9" t="e">
        <f>U3/U$5*100</f>
        <v>#DIV/0!</v>
      </c>
      <c r="V9" t="s">
        <v>146</v>
      </c>
      <c r="W9">
        <f>W3/W$5*100</f>
        <v>43.114837699688088</v>
      </c>
      <c r="X9" t="s">
        <v>146</v>
      </c>
      <c r="Y9">
        <f>Y3/Y$5*100</f>
        <v>45.600492252615091</v>
      </c>
      <c r="Z9" t="s">
        <v>146</v>
      </c>
      <c r="AA9">
        <f>AA3/AA$5*100</f>
        <v>16.405359855677954</v>
      </c>
      <c r="AB9" t="s">
        <v>146</v>
      </c>
      <c r="AC9">
        <f>AC3/AC$5*100</f>
        <v>23.266433774002788</v>
      </c>
      <c r="AD9" t="s">
        <v>146</v>
      </c>
      <c r="AE9">
        <f>AE3/AE$5*100</f>
        <v>41.19860323003055</v>
      </c>
    </row>
    <row r="10" spans="1:31" x14ac:dyDescent="0.25">
      <c r="A10" s="70"/>
      <c r="B10" t="s">
        <v>147</v>
      </c>
      <c r="C10">
        <f>C4/C$5*100</f>
        <v>50.955877574891147</v>
      </c>
      <c r="D10" t="s">
        <v>147</v>
      </c>
      <c r="E10">
        <f>E4/E$5*100</f>
        <v>57.436608800310076</v>
      </c>
      <c r="F10" t="s">
        <v>147</v>
      </c>
      <c r="G10">
        <f>G4/G$5*100</f>
        <v>68.845666201542713</v>
      </c>
      <c r="H10" t="s">
        <v>147</v>
      </c>
      <c r="I10">
        <f>I4/I$5*100</f>
        <v>24.454669305709071</v>
      </c>
      <c r="J10" t="s">
        <v>147</v>
      </c>
      <c r="K10">
        <f>K4/K$5*100</f>
        <v>51.855805421134207</v>
      </c>
      <c r="L10" t="s">
        <v>147</v>
      </c>
      <c r="M10">
        <f>M4/M$5*100</f>
        <v>84.307353288751102</v>
      </c>
      <c r="N10" t="s">
        <v>147</v>
      </c>
      <c r="O10">
        <f>O4/O$5*100</f>
        <v>54.609693241333446</v>
      </c>
      <c r="P10" t="s">
        <v>147</v>
      </c>
      <c r="Q10">
        <f>Q4/Q$5*100</f>
        <v>41.988977532207592</v>
      </c>
      <c r="R10" t="s">
        <v>147</v>
      </c>
      <c r="S10">
        <f>S4/S$5*100</f>
        <v>51.614499927209202</v>
      </c>
      <c r="T10" t="s">
        <v>147</v>
      </c>
      <c r="U10" t="e">
        <f>U4/U$5*100</f>
        <v>#DIV/0!</v>
      </c>
      <c r="V10" t="s">
        <v>147</v>
      </c>
      <c r="W10">
        <f>W4/W$5*100</f>
        <v>48.043738659139699</v>
      </c>
      <c r="X10" t="s">
        <v>147</v>
      </c>
      <c r="Y10">
        <f>Y4/Y$5*100</f>
        <v>75.759355596576611</v>
      </c>
      <c r="Z10" t="s">
        <v>147</v>
      </c>
      <c r="AA10">
        <f>AA4/AA$5*100</f>
        <v>56.366608906190727</v>
      </c>
      <c r="AB10" t="s">
        <v>147</v>
      </c>
      <c r="AC10">
        <f>AC4/AC$5*100</f>
        <v>40.343402516154079</v>
      </c>
      <c r="AD10" t="s">
        <v>147</v>
      </c>
      <c r="AE10">
        <f>AE4/AE$5*100</f>
        <v>62.105630728939332</v>
      </c>
    </row>
    <row r="11" spans="1:31" x14ac:dyDescent="0.25">
      <c r="B11" t="s">
        <v>151</v>
      </c>
      <c r="C11">
        <f>C5/C$5*100</f>
        <v>100</v>
      </c>
      <c r="D11" t="s">
        <v>151</v>
      </c>
      <c r="E11">
        <f>E5/E$5*100</f>
        <v>100</v>
      </c>
      <c r="F11" t="s">
        <v>151</v>
      </c>
      <c r="G11">
        <f>G5/G$5*100</f>
        <v>100</v>
      </c>
      <c r="H11" t="s">
        <v>151</v>
      </c>
      <c r="I11">
        <f>I5/I$5*100</f>
        <v>100</v>
      </c>
      <c r="J11" t="s">
        <v>151</v>
      </c>
      <c r="K11">
        <f>K5/K$5*100</f>
        <v>100</v>
      </c>
      <c r="L11" t="s">
        <v>151</v>
      </c>
      <c r="M11">
        <f>M5/M$5*100</f>
        <v>100</v>
      </c>
      <c r="N11" t="s">
        <v>151</v>
      </c>
      <c r="O11">
        <f>O5/O$5*100</f>
        <v>100</v>
      </c>
      <c r="P11" t="s">
        <v>151</v>
      </c>
      <c r="Q11">
        <f>Q5/Q$5*100</f>
        <v>100</v>
      </c>
      <c r="R11" t="s">
        <v>151</v>
      </c>
      <c r="S11">
        <f>S5/S$5*100</f>
        <v>100</v>
      </c>
      <c r="T11" t="s">
        <v>151</v>
      </c>
      <c r="U11" t="e">
        <f>U5/U$5*100</f>
        <v>#DIV/0!</v>
      </c>
      <c r="V11" t="s">
        <v>151</v>
      </c>
      <c r="W11">
        <f>W5/W$5*100</f>
        <v>100</v>
      </c>
      <c r="X11" t="s">
        <v>151</v>
      </c>
      <c r="Y11">
        <f>Y5/Y$5*100</f>
        <v>100</v>
      </c>
      <c r="Z11" t="s">
        <v>151</v>
      </c>
      <c r="AA11">
        <f>AA5/AA$5*100</f>
        <v>100</v>
      </c>
      <c r="AB11" t="s">
        <v>151</v>
      </c>
      <c r="AC11">
        <f>AC5/AC$5*100</f>
        <v>100</v>
      </c>
      <c r="AD11" t="s">
        <v>151</v>
      </c>
      <c r="AE11">
        <f>AE5/AE$5*100</f>
        <v>100</v>
      </c>
    </row>
  </sheetData>
  <mergeCells count="4">
    <mergeCell ref="A2:A5"/>
    <mergeCell ref="A7:AE7"/>
    <mergeCell ref="A8:A10"/>
    <mergeCell ref="A1:AE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152EE-EBD9-432B-A91F-D754BD6D4EB9}">
  <dimension ref="A1:B23"/>
  <sheetViews>
    <sheetView workbookViewId="0">
      <selection activeCell="F13" sqref="F13"/>
    </sheetView>
  </sheetViews>
  <sheetFormatPr defaultRowHeight="15" x14ac:dyDescent="0.25"/>
  <cols>
    <col min="1" max="1" width="13.42578125" customWidth="1"/>
  </cols>
  <sheetData>
    <row r="1" spans="1:2" x14ac:dyDescent="0.25">
      <c r="A1" s="77" t="s">
        <v>180</v>
      </c>
      <c r="B1" s="77"/>
    </row>
    <row r="2" spans="1:2" x14ac:dyDescent="0.25">
      <c r="A2" s="76" t="s">
        <v>179</v>
      </c>
      <c r="B2" s="75" t="s">
        <v>178</v>
      </c>
    </row>
    <row r="3" spans="1:2" x14ac:dyDescent="0.25">
      <c r="A3" t="s">
        <v>177</v>
      </c>
      <c r="B3">
        <v>50</v>
      </c>
    </row>
    <row r="4" spans="1:2" x14ac:dyDescent="0.25">
      <c r="A4" t="s">
        <v>176</v>
      </c>
      <c r="B4">
        <v>33</v>
      </c>
    </row>
    <row r="5" spans="1:2" x14ac:dyDescent="0.25">
      <c r="A5" t="s">
        <v>175</v>
      </c>
      <c r="B5">
        <v>50</v>
      </c>
    </row>
    <row r="6" spans="1:2" x14ac:dyDescent="0.25">
      <c r="A6" t="s">
        <v>174</v>
      </c>
      <c r="B6">
        <v>42</v>
      </c>
    </row>
    <row r="7" spans="1:2" x14ac:dyDescent="0.25">
      <c r="A7" t="s">
        <v>173</v>
      </c>
      <c r="B7">
        <v>49</v>
      </c>
    </row>
    <row r="8" spans="1:2" x14ac:dyDescent="0.25">
      <c r="A8" t="s">
        <v>172</v>
      </c>
      <c r="B8">
        <v>44</v>
      </c>
    </row>
    <row r="9" spans="1:2" x14ac:dyDescent="0.25">
      <c r="A9" t="s">
        <v>171</v>
      </c>
      <c r="B9">
        <v>46</v>
      </c>
    </row>
    <row r="10" spans="1:2" x14ac:dyDescent="0.25">
      <c r="A10" t="s">
        <v>170</v>
      </c>
      <c r="B10">
        <v>55</v>
      </c>
    </row>
    <row r="11" spans="1:2" x14ac:dyDescent="0.25">
      <c r="A11" t="s">
        <v>169</v>
      </c>
      <c r="B11">
        <v>47</v>
      </c>
    </row>
    <row r="12" spans="1:2" x14ac:dyDescent="0.25">
      <c r="A12" t="s">
        <v>168</v>
      </c>
      <c r="B12">
        <v>47</v>
      </c>
    </row>
    <row r="14" spans="1:2" x14ac:dyDescent="0.25">
      <c r="A14" t="s">
        <v>167</v>
      </c>
      <c r="B14">
        <v>53</v>
      </c>
    </row>
    <row r="15" spans="1:2" x14ac:dyDescent="0.25">
      <c r="A15" t="s">
        <v>166</v>
      </c>
      <c r="B15">
        <v>47</v>
      </c>
    </row>
    <row r="16" spans="1:2" x14ac:dyDescent="0.25">
      <c r="A16" t="s">
        <v>165</v>
      </c>
      <c r="B16">
        <v>44</v>
      </c>
    </row>
    <row r="17" spans="1:2" x14ac:dyDescent="0.25">
      <c r="A17" t="s">
        <v>164</v>
      </c>
      <c r="B17">
        <v>32</v>
      </c>
    </row>
    <row r="18" spans="1:2" x14ac:dyDescent="0.25">
      <c r="A18" t="s">
        <v>163</v>
      </c>
      <c r="B18">
        <v>50</v>
      </c>
    </row>
    <row r="19" spans="1:2" x14ac:dyDescent="0.25">
      <c r="A19" t="s">
        <v>162</v>
      </c>
      <c r="B19">
        <v>50</v>
      </c>
    </row>
    <row r="20" spans="1:2" x14ac:dyDescent="0.25">
      <c r="A20" t="s">
        <v>161</v>
      </c>
      <c r="B20">
        <v>35</v>
      </c>
    </row>
    <row r="21" spans="1:2" x14ac:dyDescent="0.25">
      <c r="A21" t="s">
        <v>160</v>
      </c>
      <c r="B21">
        <v>31</v>
      </c>
    </row>
    <row r="22" spans="1:2" x14ac:dyDescent="0.25">
      <c r="A22" t="s">
        <v>159</v>
      </c>
      <c r="B22">
        <v>62</v>
      </c>
    </row>
    <row r="23" spans="1:2" x14ac:dyDescent="0.25">
      <c r="A23" t="s">
        <v>158</v>
      </c>
      <c r="B23">
        <v>59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Fig 3A</vt:lpstr>
      <vt:lpstr>Fig 3B</vt:lpstr>
      <vt:lpstr>Fig 3C</vt:lpstr>
      <vt:lpstr>Fig 3D</vt:lpstr>
      <vt:lpstr>Fig 3E</vt:lpstr>
      <vt:lpstr>Fig 3F</vt:lpstr>
      <vt:lpstr>Fig 3G</vt:lpstr>
      <vt:lpstr>Fig 3 suppl 1A</vt:lpstr>
      <vt:lpstr>Fig 3 suppl 1B</vt:lpstr>
      <vt:lpstr>Fig 3 suppl 1C</vt:lpstr>
      <vt:lpstr>effect size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Ivonne Sehring</dc:creator>
  <cp:lastModifiedBy>Ivonne Sehring</cp:lastModifiedBy>
  <dcterms:created xsi:type="dcterms:W3CDTF">2022-02-17T07:49:14Z</dcterms:created>
  <dcterms:modified xsi:type="dcterms:W3CDTF">2022-05-20T15:46:07Z</dcterms:modified>
</cp:coreProperties>
</file>