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1EB5D7E9-9BD1-0549-9245-ADAC3637480B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4_GluN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14" i="3" l="1"/>
  <c r="E215" i="3"/>
  <c r="G215" i="3"/>
  <c r="D215" i="3"/>
  <c r="E214" i="3"/>
  <c r="G214" i="3"/>
  <c r="I202" i="3"/>
  <c r="G206" i="3"/>
  <c r="F206" i="3"/>
  <c r="D206" i="3"/>
  <c r="E206" i="3"/>
  <c r="D210" i="3"/>
  <c r="D211" i="3"/>
  <c r="E207" i="3" l="1"/>
  <c r="F204" i="3"/>
  <c r="E204" i="3"/>
  <c r="G203" i="3"/>
  <c r="G204" i="3" s="1"/>
  <c r="E203" i="3"/>
  <c r="H198" i="3"/>
  <c r="H148" i="3"/>
  <c r="H106" i="3"/>
  <c r="H108" i="3"/>
  <c r="H110" i="3"/>
  <c r="H112" i="3"/>
  <c r="H114" i="3"/>
  <c r="H116" i="3"/>
  <c r="H118" i="3"/>
  <c r="H120" i="3"/>
  <c r="H124" i="3"/>
  <c r="H126" i="3"/>
  <c r="H128" i="3"/>
  <c r="H130" i="3"/>
  <c r="H132" i="3"/>
  <c r="H134" i="3"/>
  <c r="H136" i="3"/>
  <c r="H138" i="3"/>
  <c r="H140" i="3"/>
  <c r="H142" i="3"/>
  <c r="H144" i="3"/>
  <c r="H146" i="3"/>
  <c r="H150" i="3"/>
  <c r="H152" i="3"/>
  <c r="H154" i="3"/>
  <c r="H156" i="3"/>
  <c r="H158" i="3"/>
  <c r="H160" i="3"/>
  <c r="H162" i="3"/>
  <c r="H164" i="3"/>
  <c r="H166" i="3"/>
  <c r="H168" i="3"/>
  <c r="H170" i="3"/>
  <c r="H172" i="3"/>
  <c r="H174" i="3"/>
  <c r="H176" i="3"/>
  <c r="H178" i="3"/>
  <c r="H180" i="3"/>
  <c r="H182" i="3"/>
  <c r="H184" i="3"/>
  <c r="H186" i="3"/>
  <c r="H188" i="3"/>
  <c r="H190" i="3"/>
  <c r="H196" i="3"/>
  <c r="H104" i="3"/>
  <c r="H100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H202" i="3"/>
  <c r="G202" i="3"/>
  <c r="K104" i="3"/>
  <c r="F202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G207" i="3" s="1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H102" i="3" l="1"/>
  <c r="F102" i="3"/>
  <c r="G101" i="3"/>
  <c r="F101" i="3"/>
  <c r="F100" i="3"/>
  <c r="G99" i="3"/>
  <c r="F99" i="3"/>
  <c r="H98" i="3"/>
  <c r="F98" i="3"/>
  <c r="G97" i="3"/>
  <c r="F97" i="3"/>
  <c r="H96" i="3"/>
  <c r="F96" i="3"/>
  <c r="G95" i="3"/>
  <c r="F95" i="3"/>
  <c r="H94" i="3"/>
  <c r="F94" i="3"/>
  <c r="G93" i="3"/>
  <c r="F93" i="3"/>
  <c r="H92" i="3"/>
  <c r="F92" i="3"/>
  <c r="G91" i="3"/>
  <c r="F91" i="3"/>
  <c r="H90" i="3"/>
  <c r="F90" i="3"/>
  <c r="G89" i="3"/>
  <c r="F89" i="3"/>
  <c r="H88" i="3"/>
  <c r="F88" i="3"/>
  <c r="G87" i="3"/>
  <c r="F87" i="3"/>
  <c r="H86" i="3"/>
  <c r="F86" i="3"/>
  <c r="G85" i="3"/>
  <c r="F85" i="3"/>
  <c r="H84" i="3"/>
  <c r="F84" i="3"/>
  <c r="G83" i="3"/>
  <c r="F83" i="3"/>
  <c r="H82" i="3"/>
  <c r="F82" i="3"/>
  <c r="G81" i="3"/>
  <c r="F81" i="3"/>
  <c r="H80" i="3"/>
  <c r="F80" i="3"/>
  <c r="G79" i="3"/>
  <c r="F79" i="3"/>
  <c r="H78" i="3"/>
  <c r="F78" i="3"/>
  <c r="G77" i="3"/>
  <c r="F77" i="3"/>
  <c r="K76" i="3"/>
  <c r="E202" i="3" s="1"/>
  <c r="H76" i="3"/>
  <c r="F76" i="3"/>
  <c r="G75" i="3"/>
  <c r="F75" i="3"/>
  <c r="H74" i="3"/>
  <c r="F74" i="3"/>
  <c r="G73" i="3"/>
  <c r="F73" i="3"/>
  <c r="H72" i="3"/>
  <c r="F72" i="3"/>
  <c r="G71" i="3"/>
  <c r="F71" i="3"/>
  <c r="H70" i="3"/>
  <c r="F70" i="3"/>
  <c r="G69" i="3"/>
  <c r="F69" i="3"/>
  <c r="H68" i="3"/>
  <c r="F68" i="3"/>
  <c r="G67" i="3"/>
  <c r="F67" i="3"/>
  <c r="H66" i="3"/>
  <c r="F66" i="3"/>
  <c r="G65" i="3"/>
  <c r="F65" i="3"/>
  <c r="H64" i="3"/>
  <c r="F64" i="3"/>
  <c r="G63" i="3"/>
  <c r="F63" i="3"/>
  <c r="H62" i="3"/>
  <c r="F62" i="3"/>
  <c r="G61" i="3"/>
  <c r="F61" i="3"/>
  <c r="H60" i="3"/>
  <c r="F60" i="3"/>
  <c r="G59" i="3"/>
  <c r="F59" i="3"/>
  <c r="H58" i="3"/>
  <c r="F58" i="3"/>
  <c r="G57" i="3"/>
  <c r="F57" i="3"/>
  <c r="H56" i="3"/>
  <c r="F56" i="3"/>
  <c r="G55" i="3"/>
  <c r="F55" i="3"/>
  <c r="H54" i="3"/>
  <c r="F54" i="3"/>
  <c r="G53" i="3"/>
  <c r="F53" i="3"/>
  <c r="H52" i="3"/>
  <c r="F52" i="3"/>
  <c r="G51" i="3"/>
  <c r="F51" i="3"/>
  <c r="H50" i="3"/>
  <c r="F50" i="3"/>
  <c r="G49" i="3"/>
  <c r="F49" i="3"/>
  <c r="H48" i="3"/>
  <c r="F48" i="3"/>
  <c r="G47" i="3"/>
  <c r="F47" i="3"/>
  <c r="H46" i="3"/>
  <c r="F46" i="3"/>
  <c r="G45" i="3"/>
  <c r="F45" i="3"/>
  <c r="H44" i="3"/>
  <c r="F44" i="3"/>
  <c r="G43" i="3"/>
  <c r="F43" i="3"/>
  <c r="H42" i="3"/>
  <c r="F42" i="3"/>
  <c r="G41" i="3"/>
  <c r="F41" i="3"/>
  <c r="H40" i="3"/>
  <c r="F40" i="3"/>
  <c r="G39" i="3"/>
  <c r="F39" i="3"/>
  <c r="H38" i="3"/>
  <c r="F38" i="3"/>
  <c r="G37" i="3"/>
  <c r="F37" i="3"/>
  <c r="H36" i="3"/>
  <c r="F36" i="3"/>
  <c r="G35" i="3"/>
  <c r="F35" i="3"/>
  <c r="H34" i="3"/>
  <c r="F34" i="3"/>
  <c r="G33" i="3"/>
  <c r="F33" i="3"/>
  <c r="H32" i="3"/>
  <c r="F32" i="3"/>
  <c r="G31" i="3"/>
  <c r="F31" i="3"/>
  <c r="H30" i="3"/>
  <c r="F30" i="3"/>
  <c r="G29" i="3"/>
  <c r="F29" i="3"/>
  <c r="H28" i="3"/>
  <c r="F28" i="3"/>
  <c r="G27" i="3"/>
  <c r="F27" i="3"/>
  <c r="H26" i="3"/>
  <c r="F26" i="3"/>
  <c r="G25" i="3"/>
  <c r="F25" i="3"/>
  <c r="H24" i="3"/>
  <c r="F24" i="3"/>
  <c r="G23" i="3"/>
  <c r="F23" i="3"/>
  <c r="H22" i="3"/>
  <c r="F22" i="3"/>
  <c r="G21" i="3"/>
  <c r="F21" i="3"/>
  <c r="H20" i="3"/>
  <c r="F20" i="3"/>
  <c r="G19" i="3"/>
  <c r="F19" i="3"/>
  <c r="H18" i="3"/>
  <c r="F18" i="3"/>
  <c r="G17" i="3"/>
  <c r="F17" i="3"/>
  <c r="H16" i="3"/>
  <c r="F16" i="3"/>
  <c r="G15" i="3"/>
  <c r="F15" i="3"/>
  <c r="H14" i="3"/>
  <c r="F14" i="3"/>
  <c r="G13" i="3"/>
  <c r="F13" i="3"/>
  <c r="H12" i="3"/>
  <c r="F12" i="3"/>
  <c r="G11" i="3"/>
  <c r="F11" i="3"/>
  <c r="H10" i="3"/>
  <c r="F10" i="3"/>
  <c r="G9" i="3"/>
  <c r="F9" i="3"/>
  <c r="K8" i="3"/>
  <c r="H8" i="3"/>
  <c r="F8" i="3"/>
  <c r="G7" i="3"/>
  <c r="F7" i="3"/>
  <c r="G6" i="3"/>
  <c r="F6" i="3"/>
  <c r="K5" i="3"/>
  <c r="D202" i="3" s="1"/>
  <c r="H5" i="3"/>
  <c r="F5" i="3"/>
  <c r="G4" i="3"/>
  <c r="F4" i="3"/>
  <c r="K3" i="3"/>
  <c r="H3" i="3"/>
  <c r="F3" i="3"/>
  <c r="G2" i="3"/>
  <c r="F2" i="3"/>
  <c r="D203" i="3" l="1"/>
  <c r="D204" i="3" s="1"/>
</calcChain>
</file>

<file path=xl/sharedStrings.xml><?xml version="1.0" encoding="utf-8"?>
<sst xmlns="http://schemas.openxmlformats.org/spreadsheetml/2006/main" count="830" uniqueCount="248">
  <si>
    <t>Path ID</t>
  </si>
  <si>
    <t>Event Type</t>
  </si>
  <si>
    <t>Ligand ID</t>
  </si>
  <si>
    <t>Start frame</t>
  </si>
  <si>
    <t>End Frame</t>
  </si>
  <si>
    <t>Event duration (ns)</t>
  </si>
  <si>
    <t>Time bound (ns)</t>
  </si>
  <si>
    <t>Time apo after (ns)</t>
  </si>
  <si>
    <t>Median (xi1, xi2)</t>
  </si>
  <si>
    <t>Dataset</t>
  </si>
  <si>
    <t>Summary Data</t>
  </si>
  <si>
    <t>LA4</t>
  </si>
  <si>
    <t>B</t>
  </si>
  <si>
    <t>10 D-Ser 10 Glu noglyc</t>
  </si>
  <si>
    <t xml:space="preserve"> frames</t>
  </si>
  <si>
    <t>U</t>
  </si>
  <si>
    <t xml:space="preserve"> microseconds</t>
  </si>
  <si>
    <t>LA7</t>
  </si>
  <si>
    <t>LA2</t>
  </si>
  <si>
    <t>10 D-Ser 10 Glu glyc</t>
  </si>
  <si>
    <t>LA9</t>
  </si>
  <si>
    <t>LA5</t>
  </si>
  <si>
    <t>20 D-Ser noglyc</t>
  </si>
  <si>
    <t>LA3</t>
  </si>
  <si>
    <t>LA1</t>
  </si>
  <si>
    <t>LA15</t>
  </si>
  <si>
    <t>LA12</t>
  </si>
  <si>
    <t>LA18</t>
  </si>
  <si>
    <t>LA13</t>
  </si>
  <si>
    <t>20 D-Ser glyc</t>
  </si>
  <si>
    <t>LA8</t>
  </si>
  <si>
    <t>LA6</t>
  </si>
  <si>
    <t>LA14</t>
  </si>
  <si>
    <t>LA17</t>
  </si>
  <si>
    <t>N/A</t>
  </si>
  <si>
    <t>Flipped out?</t>
  </si>
  <si>
    <t>Write manually?</t>
  </si>
  <si>
    <t>LA10</t>
  </si>
  <si>
    <t>13.4 14.0</t>
  </si>
  <si>
    <t>11.3 13.2</t>
  </si>
  <si>
    <t>17.5 13.8</t>
  </si>
  <si>
    <t>16.8 12.6</t>
  </si>
  <si>
    <t>17.3 12.8</t>
  </si>
  <si>
    <t>20.5 15.8</t>
  </si>
  <si>
    <t>20.3 15.3</t>
  </si>
  <si>
    <t>19.1 12.6</t>
  </si>
  <si>
    <t>20.3 13.8</t>
  </si>
  <si>
    <t>18.2 17.0</t>
  </si>
  <si>
    <t>16.3 16.4</t>
  </si>
  <si>
    <t>16.2 14.3</t>
  </si>
  <si>
    <t>16.7 15.6</t>
  </si>
  <si>
    <t>LA11</t>
  </si>
  <si>
    <t>19.2 16.1</t>
  </si>
  <si>
    <t>18.7 15.4</t>
  </si>
  <si>
    <t xml:space="preserve">LA16 </t>
  </si>
  <si>
    <t>17.4 14.7</t>
  </si>
  <si>
    <t>17.9 14.0</t>
  </si>
  <si>
    <t>LA19</t>
  </si>
  <si>
    <t>12.5 12.4</t>
  </si>
  <si>
    <t>14.0 13.0</t>
  </si>
  <si>
    <t>12.9 12.5</t>
  </si>
  <si>
    <t>13.5 12.7</t>
  </si>
  <si>
    <t>13.3 13.1</t>
  </si>
  <si>
    <t>12.8 13.2</t>
  </si>
  <si>
    <t>13.4 12.8</t>
  </si>
  <si>
    <t>13.6 13.9</t>
  </si>
  <si>
    <t>12.3 13.1</t>
  </si>
  <si>
    <t>12.9 13.1</t>
  </si>
  <si>
    <t>13.4 13.4</t>
  </si>
  <si>
    <t>13.2 13.2</t>
  </si>
  <si>
    <t>16.5 13.3</t>
  </si>
  <si>
    <t>16.1 12.7</t>
  </si>
  <si>
    <t>16.9 13.6</t>
  </si>
  <si>
    <t>17.1 14.0</t>
  </si>
  <si>
    <t>16.0 13.3</t>
  </si>
  <si>
    <t>16.1 13.7</t>
  </si>
  <si>
    <t>15.9 13.4</t>
  </si>
  <si>
    <t>15.5 13.5</t>
  </si>
  <si>
    <t>14.5 12.7</t>
  </si>
  <si>
    <t>14.1 13.3</t>
  </si>
  <si>
    <t xml:space="preserve">LA6 </t>
  </si>
  <si>
    <t>16.0 13.6</t>
  </si>
  <si>
    <t>15.3 14.1</t>
  </si>
  <si>
    <t>15.0 13.1</t>
  </si>
  <si>
    <t>15.4 13.5</t>
  </si>
  <si>
    <t>15.1 13.0</t>
  </si>
  <si>
    <t>15.3 13.6</t>
  </si>
  <si>
    <t>14.8 13.3</t>
  </si>
  <si>
    <t xml:space="preserve">LA17 </t>
  </si>
  <si>
    <t>15.0 13.4</t>
  </si>
  <si>
    <t>16.3 13.7</t>
  </si>
  <si>
    <t>16.4 14.6</t>
  </si>
  <si>
    <t>14.9 14.6</t>
  </si>
  <si>
    <t>LA20</t>
  </si>
  <si>
    <t>16.3 14.5</t>
  </si>
  <si>
    <t>15.9 14.2</t>
  </si>
  <si>
    <t>16.3 14.2</t>
  </si>
  <si>
    <t>17.3 14.0</t>
  </si>
  <si>
    <t>16.4 14.3</t>
  </si>
  <si>
    <t>17.1 14.8</t>
  </si>
  <si>
    <t>17.2 14.4</t>
  </si>
  <si>
    <t>17.3 14.6</t>
  </si>
  <si>
    <t>15.6 12.7</t>
  </si>
  <si>
    <t>15.7 13.5</t>
  </si>
  <si>
    <t>15.3 12.4</t>
  </si>
  <si>
    <t>15.7 13.2</t>
  </si>
  <si>
    <t>16.0 13.8</t>
  </si>
  <si>
    <t>15.3 13.1</t>
  </si>
  <si>
    <t>15.7 14.1</t>
  </si>
  <si>
    <t>15.4 14.5</t>
  </si>
  <si>
    <t>16.9 14.5</t>
  </si>
  <si>
    <t xml:space="preserve">LA8 </t>
  </si>
  <si>
    <t>17.0 14.1</t>
  </si>
  <si>
    <t>16.0 13.9</t>
  </si>
  <si>
    <t>16.1 13.8</t>
  </si>
  <si>
    <t>15.5 13.6</t>
  </si>
  <si>
    <t xml:space="preserve">LA7 </t>
  </si>
  <si>
    <t>14.9 12.6</t>
  </si>
  <si>
    <t>17.1 14.4</t>
  </si>
  <si>
    <t>17.2 14.1</t>
  </si>
  <si>
    <t>19.1 14.6</t>
  </si>
  <si>
    <t xml:space="preserve">LA18 </t>
  </si>
  <si>
    <t>18.7 15.3</t>
  </si>
  <si>
    <t>18.5 13.9</t>
  </si>
  <si>
    <t>18.7 14.2</t>
  </si>
  <si>
    <t>17.2 13.8</t>
  </si>
  <si>
    <t>18.5 13.6</t>
  </si>
  <si>
    <t>20.9 19.0</t>
  </si>
  <si>
    <t>21.9 20.0</t>
  </si>
  <si>
    <t>20.5 18.7</t>
  </si>
  <si>
    <t>19.9 18.4</t>
  </si>
  <si>
    <t>16.4 14.2</t>
  </si>
  <si>
    <t>16.6 14.8</t>
  </si>
  <si>
    <t>19.4 17.0</t>
  </si>
  <si>
    <t xml:space="preserve">LA20 </t>
  </si>
  <si>
    <t>18.1 16.5</t>
  </si>
  <si>
    <t>17.4 14.4</t>
  </si>
  <si>
    <t>22.3 19.5</t>
  </si>
  <si>
    <t>21.7 19.3</t>
  </si>
  <si>
    <t>23.2 20.8</t>
  </si>
  <si>
    <t>21.4 19.1</t>
  </si>
  <si>
    <t>22.3 17.0</t>
  </si>
  <si>
    <t>20.9 16.2</t>
  </si>
  <si>
    <t>19.7 15.0</t>
  </si>
  <si>
    <t>20.2 14.9</t>
  </si>
  <si>
    <t>18.7 15.1</t>
  </si>
  <si>
    <t>18.9 14.2</t>
  </si>
  <si>
    <t>frames</t>
  </si>
  <si>
    <t>Total Time</t>
  </si>
  <si>
    <t>Time not free</t>
  </si>
  <si>
    <t>Time free</t>
  </si>
  <si>
    <t>k_on</t>
  </si>
  <si>
    <t>System 1</t>
  </si>
  <si>
    <t xml:space="preserve">System 2 </t>
  </si>
  <si>
    <t>System 3</t>
  </si>
  <si>
    <t>denominator</t>
  </si>
  <si>
    <t>numerator (Nb)</t>
  </si>
  <si>
    <t>11.7 13.4</t>
  </si>
  <si>
    <t>10.9 13.4</t>
  </si>
  <si>
    <t>12.4 13.8</t>
  </si>
  <si>
    <t>12.2 13.9</t>
  </si>
  <si>
    <t>11.1 11.9</t>
  </si>
  <si>
    <t>10.9 12.7</t>
  </si>
  <si>
    <t>11.0 13.6</t>
  </si>
  <si>
    <t>11.1 12.8</t>
  </si>
  <si>
    <t>11.4 13.4</t>
  </si>
  <si>
    <t>10.9 12.6</t>
  </si>
  <si>
    <t>10.3 14.8</t>
  </si>
  <si>
    <t>10.9 14.1</t>
  </si>
  <si>
    <t>11.2 14.3</t>
  </si>
  <si>
    <t>10.9 13.1</t>
  </si>
  <si>
    <t>11.0 14.3</t>
  </si>
  <si>
    <t>11.6 14.2</t>
  </si>
  <si>
    <t>10.9 13.5</t>
  </si>
  <si>
    <t>10.8 12.3</t>
  </si>
  <si>
    <t>10.7 13.0</t>
  </si>
  <si>
    <t>10.7 13.1</t>
  </si>
  <si>
    <t>10.8 13.0</t>
  </si>
  <si>
    <t>11.0 13.5</t>
  </si>
  <si>
    <t>10.5 13.0</t>
  </si>
  <si>
    <t>10.9 13.3</t>
  </si>
  <si>
    <t>10.7 12.9</t>
  </si>
  <si>
    <t>11.0 12.7</t>
  </si>
  <si>
    <t>11.1 12.4</t>
  </si>
  <si>
    <t>10.8 12.6</t>
  </si>
  <si>
    <t>10.7 13.4</t>
  </si>
  <si>
    <t>10.9 13.0</t>
  </si>
  <si>
    <t>10.8 12.5</t>
  </si>
  <si>
    <t>10.8 12.7</t>
  </si>
  <si>
    <t>10.8 13.1</t>
  </si>
  <si>
    <t>10.5 12.6</t>
  </si>
  <si>
    <t>11.1 13.3</t>
  </si>
  <si>
    <t>10.8 14.1</t>
  </si>
  <si>
    <t>10.5 14.5</t>
  </si>
  <si>
    <t>11.1 12.9</t>
  </si>
  <si>
    <t>11.1 13.0</t>
  </si>
  <si>
    <t>11.2 13.3</t>
  </si>
  <si>
    <t>11.2 13.4</t>
  </si>
  <si>
    <t>11.2 13.5</t>
  </si>
  <si>
    <t>11.5 14.0</t>
  </si>
  <si>
    <t>11.3 14.5</t>
  </si>
  <si>
    <t>11.4 14.9</t>
  </si>
  <si>
    <t>11.4 13.0</t>
  </si>
  <si>
    <t>11.1 12.7</t>
  </si>
  <si>
    <t>11.4 13.8</t>
  </si>
  <si>
    <t>10.9 13.9</t>
  </si>
  <si>
    <t>11.2 15.0</t>
  </si>
  <si>
    <t>10.8 12.9</t>
  </si>
  <si>
    <t>10.7 13.5</t>
  </si>
  <si>
    <t>10.6 14.1</t>
  </si>
  <si>
    <t>11.0 13.3</t>
  </si>
  <si>
    <t>10.9 13.2</t>
  </si>
  <si>
    <t>11.0 13.1</t>
  </si>
  <si>
    <t>11.7 12.8</t>
  </si>
  <si>
    <t>11.3 12.9</t>
  </si>
  <si>
    <t>11.4 12.8</t>
  </si>
  <si>
    <t>11.1 12.2</t>
  </si>
  <si>
    <t>10.4 14.0</t>
  </si>
  <si>
    <t>10.6 13.4</t>
  </si>
  <si>
    <t>10.7 13.7</t>
  </si>
  <si>
    <t>11.1 13.8</t>
  </si>
  <si>
    <t>11.0 13.0</t>
  </si>
  <si>
    <t>10.9 12.9</t>
  </si>
  <si>
    <t>10.4 13.4</t>
  </si>
  <si>
    <t>10.6 13.0</t>
  </si>
  <si>
    <t>11.5 13.8</t>
  </si>
  <si>
    <t>11.0 12.8</t>
  </si>
  <si>
    <t>11.0 12.9</t>
  </si>
  <si>
    <t>10.6 14.4</t>
  </si>
  <si>
    <t>10.5 14.1</t>
  </si>
  <si>
    <t>10.7 14.0</t>
  </si>
  <si>
    <t>10.7 14.1</t>
  </si>
  <si>
    <t>10.8 14.4</t>
  </si>
  <si>
    <t>11.4 14.1</t>
  </si>
  <si>
    <t>10.2 14.1</t>
  </si>
  <si>
    <t>10.2 14.0</t>
  </si>
  <si>
    <t>11.1 14.5</t>
  </si>
  <si>
    <t>12.0 14.6</t>
  </si>
  <si>
    <t>10.6 13.6</t>
  </si>
  <si>
    <t>11.2 14.4</t>
  </si>
  <si>
    <t>System 4</t>
  </si>
  <si>
    <t>microseconds</t>
  </si>
  <si>
    <t>20 D-Ser glyc 2021</t>
  </si>
  <si>
    <t>all</t>
  </si>
  <si>
    <t>&gt;100 ns</t>
  </si>
  <si>
    <t>dG_bind</t>
  </si>
  <si>
    <t>Kd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</si>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</sst>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11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215"/>
  <sheetViews>
    <sheetView tabSelected="1" topLeftCell="A192" zoomScale="150" zoomScaleNormal="100" workbookViewId="0">
      <selection activeCell="D218" sqref="D218"/>
    </sheetView>
  </sheetViews>
  <sheetFormatPr baseColWidth="10" defaultColWidth="8.83203125" defaultRowHeight="13" x14ac:dyDescent="0.15"/>
  <cols>
    <col min="1" max="2" width="11.5" style="1"/>
    <col min="3" max="3" width="13.33203125" style="1" bestFit="1" customWidth="1"/>
    <col min="4" max="5" width="12.33203125" style="1" bestFit="1" customWidth="1"/>
    <col min="6" max="6" width="18" style="1" customWidth="1"/>
    <col min="7" max="7" width="15.6640625" style="1" customWidth="1"/>
    <col min="8" max="8" width="17.6640625" style="1" customWidth="1"/>
    <col min="9" max="9" width="15.6640625" style="1" customWidth="1"/>
    <col min="10" max="10" width="20.33203125" style="1" customWidth="1"/>
    <col min="11" max="11" width="14.1640625" style="1" customWidth="1"/>
    <col min="12" max="12" width="13.33203125" style="1" customWidth="1"/>
    <col min="13" max="1025" width="11.5" style="1"/>
  </cols>
  <sheetData>
    <row r="1" spans="1:1025" s="3" customForma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M1" s="3" t="s">
        <v>35</v>
      </c>
      <c r="N1" s="3" t="s">
        <v>36</v>
      </c>
      <c r="AMJ1" s="4"/>
    </row>
    <row r="2" spans="1:1025" s="12" customFormat="1" ht="14" x14ac:dyDescent="0.15">
      <c r="A2" s="10">
        <v>100</v>
      </c>
      <c r="B2" s="10" t="s">
        <v>12</v>
      </c>
      <c r="C2" s="10" t="s">
        <v>37</v>
      </c>
      <c r="D2" s="10">
        <v>37805</v>
      </c>
      <c r="E2" s="10">
        <v>37838</v>
      </c>
      <c r="F2" s="10">
        <f t="shared" ref="F2:F33" si="0">(E2-D2)*0.24</f>
        <v>7.92</v>
      </c>
      <c r="G2" s="10">
        <f>(D3-E2+1)*0.24</f>
        <v>290.39999999999998</v>
      </c>
      <c r="H2" s="10"/>
      <c r="I2" s="11" t="s">
        <v>38</v>
      </c>
      <c r="J2" s="9" t="s">
        <v>13</v>
      </c>
      <c r="K2" s="9">
        <v>62660</v>
      </c>
      <c r="L2" s="9" t="s">
        <v>14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</row>
    <row r="3" spans="1:1025" ht="14" x14ac:dyDescent="0.15">
      <c r="A3" s="1">
        <v>101</v>
      </c>
      <c r="B3" s="1" t="s">
        <v>15</v>
      </c>
      <c r="C3" s="1" t="s">
        <v>37</v>
      </c>
      <c r="D3" s="1">
        <v>39047</v>
      </c>
      <c r="E3" s="1">
        <v>39107</v>
      </c>
      <c r="F3" s="1">
        <f t="shared" si="0"/>
        <v>14.399999999999999</v>
      </c>
      <c r="H3" s="1">
        <f>(K2-E3)*0.24</f>
        <v>5652.7199999999993</v>
      </c>
      <c r="I3" s="6" t="s">
        <v>39</v>
      </c>
      <c r="J3" s="5" t="s">
        <v>13</v>
      </c>
      <c r="K3" s="1">
        <f>K2*0.24/1000</f>
        <v>15.038399999999999</v>
      </c>
      <c r="L3" s="1" t="s">
        <v>16</v>
      </c>
    </row>
    <row r="4" spans="1:1025" s="13" customFormat="1" ht="14" x14ac:dyDescent="0.15">
      <c r="A4" s="13">
        <v>200</v>
      </c>
      <c r="B4" s="13" t="s">
        <v>12</v>
      </c>
      <c r="C4" s="13" t="s">
        <v>11</v>
      </c>
      <c r="D4" s="13">
        <v>19108</v>
      </c>
      <c r="E4" s="13">
        <v>19125</v>
      </c>
      <c r="F4" s="13">
        <f t="shared" si="0"/>
        <v>4.08</v>
      </c>
      <c r="G4" s="13">
        <f>(D5-E4+1)*0.24</f>
        <v>819.6</v>
      </c>
      <c r="I4" s="14" t="s">
        <v>40</v>
      </c>
      <c r="J4" s="13" t="s">
        <v>19</v>
      </c>
      <c r="K4" s="13">
        <v>62620</v>
      </c>
      <c r="L4" s="13" t="s">
        <v>14</v>
      </c>
    </row>
    <row r="5" spans="1:1025" ht="14" x14ac:dyDescent="0.15">
      <c r="A5" s="5">
        <v>201</v>
      </c>
      <c r="B5" s="1" t="s">
        <v>15</v>
      </c>
      <c r="C5" s="1" t="s">
        <v>11</v>
      </c>
      <c r="D5" s="1">
        <v>22539</v>
      </c>
      <c r="E5" s="1">
        <v>22554</v>
      </c>
      <c r="F5" s="1">
        <f t="shared" si="0"/>
        <v>3.5999999999999996</v>
      </c>
      <c r="H5" s="1">
        <f>(D6-E5-1)*0.24</f>
        <v>1102.08</v>
      </c>
      <c r="I5" s="6" t="s">
        <v>41</v>
      </c>
      <c r="J5" s="5" t="s">
        <v>19</v>
      </c>
      <c r="K5" s="1">
        <f>K4*0.24/1000</f>
        <v>15.028799999999999</v>
      </c>
      <c r="L5" s="1" t="s">
        <v>16</v>
      </c>
    </row>
    <row r="6" spans="1:1025" s="12" customFormat="1" ht="14" x14ac:dyDescent="0.15">
      <c r="A6" s="9">
        <v>202</v>
      </c>
      <c r="B6" s="10" t="s">
        <v>12</v>
      </c>
      <c r="C6" s="10" t="s">
        <v>30</v>
      </c>
      <c r="D6" s="10">
        <v>27147</v>
      </c>
      <c r="E6" s="10">
        <v>27186</v>
      </c>
      <c r="F6" s="10">
        <f t="shared" si="0"/>
        <v>9.36</v>
      </c>
      <c r="G6" s="10">
        <f>(K4-E6+1)*0.24</f>
        <v>8504.4</v>
      </c>
      <c r="H6" s="10"/>
      <c r="I6" s="11" t="s">
        <v>42</v>
      </c>
      <c r="J6" s="9" t="s">
        <v>19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</row>
    <row r="7" spans="1:1025" s="7" customFormat="1" ht="14" x14ac:dyDescent="0.15">
      <c r="A7" s="7">
        <v>300</v>
      </c>
      <c r="B7" s="7" t="s">
        <v>12</v>
      </c>
      <c r="C7" s="7" t="s">
        <v>28</v>
      </c>
      <c r="D7" s="7">
        <v>13804</v>
      </c>
      <c r="E7" s="7">
        <v>13809</v>
      </c>
      <c r="F7" s="7">
        <f t="shared" si="0"/>
        <v>1.2</v>
      </c>
      <c r="G7" s="7">
        <f>(D8-E7+1)*0.24</f>
        <v>0.48</v>
      </c>
      <c r="I7" s="8" t="s">
        <v>43</v>
      </c>
      <c r="J7" s="7" t="s">
        <v>22</v>
      </c>
      <c r="K7" s="7">
        <v>62559</v>
      </c>
      <c r="L7" s="7" t="s">
        <v>14</v>
      </c>
    </row>
    <row r="8" spans="1:1025" ht="14" x14ac:dyDescent="0.15">
      <c r="A8" s="5">
        <v>301</v>
      </c>
      <c r="B8" s="1" t="s">
        <v>15</v>
      </c>
      <c r="C8" s="1" t="s">
        <v>28</v>
      </c>
      <c r="D8" s="1">
        <v>13810</v>
      </c>
      <c r="E8" s="1">
        <v>13814</v>
      </c>
      <c r="F8" s="1">
        <f t="shared" si="0"/>
        <v>0.96</v>
      </c>
      <c r="H8" s="1">
        <f>(D9-E8-1)*0.24</f>
        <v>396.24</v>
      </c>
      <c r="I8" s="6" t="s">
        <v>44</v>
      </c>
      <c r="J8" s="5" t="s">
        <v>22</v>
      </c>
      <c r="K8" s="1">
        <f>K7*0.24/1000</f>
        <v>15.01416</v>
      </c>
      <c r="L8" s="1" t="s">
        <v>16</v>
      </c>
    </row>
    <row r="9" spans="1:1025" ht="14" x14ac:dyDescent="0.15">
      <c r="A9" s="5">
        <v>302</v>
      </c>
      <c r="B9" s="1" t="s">
        <v>12</v>
      </c>
      <c r="C9" s="1" t="s">
        <v>21</v>
      </c>
      <c r="D9" s="1">
        <v>15466</v>
      </c>
      <c r="E9" s="1">
        <v>15471</v>
      </c>
      <c r="F9" s="1">
        <f t="shared" si="0"/>
        <v>1.2</v>
      </c>
      <c r="G9" s="1">
        <f>(D10-E9+1)*0.24</f>
        <v>2.4</v>
      </c>
      <c r="I9" s="6" t="s">
        <v>45</v>
      </c>
      <c r="J9" s="5" t="s">
        <v>22</v>
      </c>
    </row>
    <row r="10" spans="1:1025" ht="14" x14ac:dyDescent="0.15">
      <c r="A10" s="5">
        <v>303</v>
      </c>
      <c r="B10" s="1" t="s">
        <v>15</v>
      </c>
      <c r="C10" s="1" t="s">
        <v>21</v>
      </c>
      <c r="D10" s="1">
        <v>15480</v>
      </c>
      <c r="E10" s="1">
        <v>15486</v>
      </c>
      <c r="F10" s="1">
        <f t="shared" si="0"/>
        <v>1.44</v>
      </c>
      <c r="H10" s="1">
        <f>(D11-E10-1)*0.24</f>
        <v>212.64</v>
      </c>
      <c r="I10" s="6" t="s">
        <v>46</v>
      </c>
      <c r="J10" s="5" t="s">
        <v>22</v>
      </c>
    </row>
    <row r="11" spans="1:1025" ht="14" x14ac:dyDescent="0.15">
      <c r="A11" s="5">
        <v>304</v>
      </c>
      <c r="B11" s="1" t="s">
        <v>12</v>
      </c>
      <c r="C11" s="1" t="s">
        <v>21</v>
      </c>
      <c r="D11" s="1">
        <v>16373</v>
      </c>
      <c r="E11" s="1">
        <v>16374</v>
      </c>
      <c r="F11" s="1">
        <f t="shared" si="0"/>
        <v>0.24</v>
      </c>
      <c r="G11" s="1">
        <f>(D12-E11+1)*0.24</f>
        <v>0.96</v>
      </c>
      <c r="I11" s="6" t="s">
        <v>47</v>
      </c>
      <c r="J11" s="5" t="s">
        <v>22</v>
      </c>
    </row>
    <row r="12" spans="1:1025" ht="14" x14ac:dyDescent="0.15">
      <c r="A12" s="5">
        <v>305</v>
      </c>
      <c r="B12" s="1" t="s">
        <v>15</v>
      </c>
      <c r="C12" s="1" t="s">
        <v>21</v>
      </c>
      <c r="D12" s="1">
        <v>16377</v>
      </c>
      <c r="E12" s="1">
        <v>16377</v>
      </c>
      <c r="F12" s="1">
        <f t="shared" si="0"/>
        <v>0</v>
      </c>
      <c r="H12" s="1">
        <f>(D13-E12-1)*0.24</f>
        <v>12.719999999999999</v>
      </c>
      <c r="I12" s="6" t="s">
        <v>48</v>
      </c>
      <c r="J12" s="5" t="s">
        <v>22</v>
      </c>
    </row>
    <row r="13" spans="1:1025" ht="14" x14ac:dyDescent="0.15">
      <c r="A13" s="5">
        <v>306</v>
      </c>
      <c r="B13" s="1" t="s">
        <v>12</v>
      </c>
      <c r="C13" s="1" t="s">
        <v>25</v>
      </c>
      <c r="D13" s="1">
        <v>16431</v>
      </c>
      <c r="E13" s="1">
        <v>16431</v>
      </c>
      <c r="F13" s="1">
        <f t="shared" si="0"/>
        <v>0</v>
      </c>
      <c r="G13" s="1">
        <f>(D14-E13+1)*0.24</f>
        <v>0.24</v>
      </c>
      <c r="I13" s="6" t="s">
        <v>49</v>
      </c>
      <c r="J13" s="5" t="s">
        <v>22</v>
      </c>
    </row>
    <row r="14" spans="1:1025" ht="14" x14ac:dyDescent="0.15">
      <c r="A14" s="5">
        <v>307</v>
      </c>
      <c r="B14" s="1" t="s">
        <v>15</v>
      </c>
      <c r="C14" s="1" t="s">
        <v>25</v>
      </c>
      <c r="D14" s="1">
        <v>16431</v>
      </c>
      <c r="E14" s="1">
        <v>16433</v>
      </c>
      <c r="F14" s="1">
        <f t="shared" si="0"/>
        <v>0.48</v>
      </c>
      <c r="H14" s="1">
        <f>(D15-E14-1)*0.24</f>
        <v>60.96</v>
      </c>
      <c r="I14" s="6" t="s">
        <v>50</v>
      </c>
      <c r="J14" s="5" t="s">
        <v>22</v>
      </c>
    </row>
    <row r="15" spans="1:1025" ht="14" x14ac:dyDescent="0.15">
      <c r="A15" s="5">
        <v>308</v>
      </c>
      <c r="B15" s="1" t="s">
        <v>12</v>
      </c>
      <c r="C15" s="1" t="s">
        <v>51</v>
      </c>
      <c r="D15" s="1">
        <v>16688</v>
      </c>
      <c r="E15" s="1">
        <v>16696</v>
      </c>
      <c r="F15" s="1">
        <f t="shared" si="0"/>
        <v>1.92</v>
      </c>
      <c r="G15" s="1">
        <f>(D16-E15+1)*0.24</f>
        <v>0.96</v>
      </c>
      <c r="I15" s="6" t="s">
        <v>52</v>
      </c>
      <c r="J15" s="5" t="s">
        <v>22</v>
      </c>
    </row>
    <row r="16" spans="1:1025" ht="14" x14ac:dyDescent="0.15">
      <c r="A16" s="5">
        <v>309</v>
      </c>
      <c r="B16" s="1" t="s">
        <v>15</v>
      </c>
      <c r="C16" s="1" t="s">
        <v>51</v>
      </c>
      <c r="D16" s="1">
        <v>16699</v>
      </c>
      <c r="E16" s="1">
        <v>16700</v>
      </c>
      <c r="F16" s="1">
        <f t="shared" si="0"/>
        <v>0.24</v>
      </c>
      <c r="H16" s="1">
        <f>(D17-E16-1)*0.24</f>
        <v>126.72</v>
      </c>
      <c r="I16" s="6" t="s">
        <v>53</v>
      </c>
      <c r="J16" s="5" t="s">
        <v>22</v>
      </c>
    </row>
    <row r="17" spans="1:10" ht="14" x14ac:dyDescent="0.15">
      <c r="A17" s="5">
        <v>310</v>
      </c>
      <c r="B17" s="1" t="s">
        <v>12</v>
      </c>
      <c r="C17" s="1" t="s">
        <v>54</v>
      </c>
      <c r="D17" s="1">
        <v>17229</v>
      </c>
      <c r="E17" s="1">
        <v>17261</v>
      </c>
      <c r="F17" s="1">
        <f t="shared" si="0"/>
        <v>7.68</v>
      </c>
      <c r="G17" s="1">
        <f>(D18-E17+1)*0.24</f>
        <v>0.24</v>
      </c>
      <c r="I17" s="6" t="s">
        <v>55</v>
      </c>
      <c r="J17" s="5" t="s">
        <v>22</v>
      </c>
    </row>
    <row r="18" spans="1:10" ht="14" x14ac:dyDescent="0.15">
      <c r="A18" s="5">
        <v>311</v>
      </c>
      <c r="B18" s="1" t="s">
        <v>15</v>
      </c>
      <c r="C18" s="1" t="s">
        <v>54</v>
      </c>
      <c r="D18" s="1">
        <v>17261</v>
      </c>
      <c r="E18" s="1">
        <v>17262</v>
      </c>
      <c r="F18" s="1">
        <f t="shared" si="0"/>
        <v>0.24</v>
      </c>
      <c r="H18" s="1">
        <f>(D19-E18-1)*0.24</f>
        <v>245.28</v>
      </c>
      <c r="I18" s="6" t="s">
        <v>56</v>
      </c>
      <c r="J18" s="5" t="s">
        <v>22</v>
      </c>
    </row>
    <row r="19" spans="1:10" ht="14" x14ac:dyDescent="0.15">
      <c r="A19" s="5">
        <v>312</v>
      </c>
      <c r="B19" s="1" t="s">
        <v>12</v>
      </c>
      <c r="C19" s="1" t="s">
        <v>57</v>
      </c>
      <c r="D19" s="1">
        <v>18285</v>
      </c>
      <c r="E19" s="1">
        <v>18293</v>
      </c>
      <c r="F19" s="1">
        <f t="shared" si="0"/>
        <v>1.92</v>
      </c>
      <c r="G19" s="1">
        <f>(D20-E19+1)*0.24</f>
        <v>1.2</v>
      </c>
      <c r="I19" s="6" t="s">
        <v>58</v>
      </c>
      <c r="J19" s="5" t="s">
        <v>22</v>
      </c>
    </row>
    <row r="20" spans="1:10" ht="14" x14ac:dyDescent="0.15">
      <c r="A20" s="5">
        <v>313</v>
      </c>
      <c r="B20" s="1" t="s">
        <v>15</v>
      </c>
      <c r="C20" s="1" t="s">
        <v>57</v>
      </c>
      <c r="D20" s="1">
        <v>18297</v>
      </c>
      <c r="E20" s="1">
        <v>18298</v>
      </c>
      <c r="F20" s="1">
        <f t="shared" si="0"/>
        <v>0.24</v>
      </c>
      <c r="H20" s="1">
        <f>(D21-E20-1)*0.24</f>
        <v>5.2799999999999994</v>
      </c>
      <c r="I20" s="6" t="s">
        <v>59</v>
      </c>
      <c r="J20" s="5" t="s">
        <v>22</v>
      </c>
    </row>
    <row r="21" spans="1:10" ht="14" x14ac:dyDescent="0.15">
      <c r="A21" s="5">
        <v>314</v>
      </c>
      <c r="B21" s="1" t="s">
        <v>12</v>
      </c>
      <c r="C21" s="1" t="s">
        <v>57</v>
      </c>
      <c r="D21" s="1">
        <v>18321</v>
      </c>
      <c r="E21" s="1">
        <v>18325</v>
      </c>
      <c r="F21" s="1">
        <f t="shared" si="0"/>
        <v>0.96</v>
      </c>
      <c r="G21" s="1">
        <f>(D22-E21+1)*0.24</f>
        <v>0.24</v>
      </c>
      <c r="I21" s="6" t="s">
        <v>60</v>
      </c>
      <c r="J21" s="5" t="s">
        <v>22</v>
      </c>
    </row>
    <row r="22" spans="1:10" ht="14" x14ac:dyDescent="0.15">
      <c r="A22" s="5">
        <v>315</v>
      </c>
      <c r="B22" s="1" t="s">
        <v>15</v>
      </c>
      <c r="C22" s="1" t="s">
        <v>57</v>
      </c>
      <c r="D22" s="1">
        <v>18325</v>
      </c>
      <c r="E22" s="1">
        <v>18325</v>
      </c>
      <c r="F22" s="1">
        <f t="shared" si="0"/>
        <v>0</v>
      </c>
      <c r="H22" s="1">
        <f>(D23-E22-1)*0.24</f>
        <v>37.199999999999996</v>
      </c>
      <c r="I22" s="6" t="s">
        <v>61</v>
      </c>
      <c r="J22" s="5" t="s">
        <v>22</v>
      </c>
    </row>
    <row r="23" spans="1:10" ht="14" x14ac:dyDescent="0.15">
      <c r="A23" s="5">
        <v>316</v>
      </c>
      <c r="B23" s="1" t="s">
        <v>12</v>
      </c>
      <c r="C23" s="1" t="s">
        <v>26</v>
      </c>
      <c r="D23" s="1">
        <v>18481</v>
      </c>
      <c r="E23" s="1">
        <v>18489</v>
      </c>
      <c r="F23" s="1">
        <f t="shared" si="0"/>
        <v>1.92</v>
      </c>
      <c r="G23" s="1">
        <f>(D24-E23+1)*0.24</f>
        <v>0.72</v>
      </c>
      <c r="I23" s="6" t="s">
        <v>62</v>
      </c>
      <c r="J23" s="5" t="s">
        <v>22</v>
      </c>
    </row>
    <row r="24" spans="1:10" ht="14" x14ac:dyDescent="0.15">
      <c r="A24" s="5">
        <v>317</v>
      </c>
      <c r="B24" s="1" t="s">
        <v>15</v>
      </c>
      <c r="C24" s="1" t="s">
        <v>26</v>
      </c>
      <c r="D24" s="1">
        <v>18491</v>
      </c>
      <c r="E24" s="1">
        <v>18498</v>
      </c>
      <c r="F24" s="1">
        <f t="shared" si="0"/>
        <v>1.68</v>
      </c>
      <c r="H24" s="1">
        <f>(D25-E24-1)*0.24</f>
        <v>109.44</v>
      </c>
      <c r="I24" s="6" t="s">
        <v>63</v>
      </c>
      <c r="J24" s="5" t="s">
        <v>22</v>
      </c>
    </row>
    <row r="25" spans="1:10" ht="14" x14ac:dyDescent="0.15">
      <c r="A25" s="5">
        <v>318</v>
      </c>
      <c r="B25" s="1" t="s">
        <v>12</v>
      </c>
      <c r="C25" s="1" t="s">
        <v>21</v>
      </c>
      <c r="D25" s="1">
        <v>18955</v>
      </c>
      <c r="E25" s="1">
        <v>18963</v>
      </c>
      <c r="F25" s="1">
        <f t="shared" si="0"/>
        <v>1.92</v>
      </c>
      <c r="G25" s="1">
        <f>(D26-E25+1)*0.24</f>
        <v>6.24</v>
      </c>
      <c r="I25" s="6" t="s">
        <v>64</v>
      </c>
      <c r="J25" s="5" t="s">
        <v>22</v>
      </c>
    </row>
    <row r="26" spans="1:10" ht="14" x14ac:dyDescent="0.15">
      <c r="A26" s="5">
        <v>319</v>
      </c>
      <c r="B26" s="1" t="s">
        <v>15</v>
      </c>
      <c r="C26" s="1" t="s">
        <v>21</v>
      </c>
      <c r="D26" s="1">
        <v>18988</v>
      </c>
      <c r="E26" s="1">
        <v>18989</v>
      </c>
      <c r="F26" s="1">
        <f t="shared" si="0"/>
        <v>0.24</v>
      </c>
      <c r="H26" s="1">
        <f>(D27-E26-1)*0.24</f>
        <v>5.52</v>
      </c>
      <c r="I26" s="6" t="s">
        <v>65</v>
      </c>
      <c r="J26" s="5" t="s">
        <v>22</v>
      </c>
    </row>
    <row r="27" spans="1:10" ht="14" x14ac:dyDescent="0.15">
      <c r="A27" s="5">
        <v>320</v>
      </c>
      <c r="B27" s="1" t="s">
        <v>12</v>
      </c>
      <c r="C27" s="1" t="s">
        <v>17</v>
      </c>
      <c r="D27" s="1">
        <v>19013</v>
      </c>
      <c r="E27" s="1">
        <v>19016</v>
      </c>
      <c r="F27" s="1">
        <f t="shared" si="0"/>
        <v>0.72</v>
      </c>
      <c r="G27" s="1">
        <f>(D28-E27+1)*0.24</f>
        <v>0.24</v>
      </c>
      <c r="I27" s="6" t="s">
        <v>66</v>
      </c>
      <c r="J27" s="5" t="s">
        <v>22</v>
      </c>
    </row>
    <row r="28" spans="1:10" ht="14" x14ac:dyDescent="0.15">
      <c r="A28" s="5">
        <v>321</v>
      </c>
      <c r="B28" s="1" t="s">
        <v>15</v>
      </c>
      <c r="C28" s="1" t="s">
        <v>17</v>
      </c>
      <c r="D28" s="1">
        <v>19016</v>
      </c>
      <c r="E28" s="1">
        <v>19016</v>
      </c>
      <c r="F28" s="1">
        <f t="shared" si="0"/>
        <v>0</v>
      </c>
      <c r="H28" s="1">
        <f>(D29-E28-1)*0.24</f>
        <v>6.24</v>
      </c>
      <c r="I28" s="6" t="s">
        <v>67</v>
      </c>
      <c r="J28" s="5" t="s">
        <v>22</v>
      </c>
    </row>
    <row r="29" spans="1:10" ht="14" x14ac:dyDescent="0.15">
      <c r="A29" s="5">
        <v>322</v>
      </c>
      <c r="B29" s="1" t="s">
        <v>12</v>
      </c>
      <c r="C29" s="1" t="s">
        <v>33</v>
      </c>
      <c r="D29" s="1">
        <v>19043</v>
      </c>
      <c r="E29" s="1">
        <v>19045</v>
      </c>
      <c r="F29" s="1">
        <f t="shared" si="0"/>
        <v>0.48</v>
      </c>
      <c r="G29" s="1">
        <f>(D30-E29+1)*0.24</f>
        <v>0.48</v>
      </c>
      <c r="I29" s="6" t="s">
        <v>68</v>
      </c>
      <c r="J29" s="5" t="s">
        <v>22</v>
      </c>
    </row>
    <row r="30" spans="1:10" ht="14" x14ac:dyDescent="0.15">
      <c r="A30" s="5">
        <v>323</v>
      </c>
      <c r="B30" s="1" t="s">
        <v>15</v>
      </c>
      <c r="C30" s="1" t="s">
        <v>33</v>
      </c>
      <c r="D30" s="1">
        <v>19046</v>
      </c>
      <c r="E30" s="1">
        <v>19064</v>
      </c>
      <c r="F30" s="1">
        <f t="shared" si="0"/>
        <v>4.32</v>
      </c>
      <c r="H30" s="1">
        <f>(D31-E30-1)*0.24</f>
        <v>583.91999999999996</v>
      </c>
      <c r="I30" s="6" t="s">
        <v>69</v>
      </c>
      <c r="J30" s="5" t="s">
        <v>22</v>
      </c>
    </row>
    <row r="31" spans="1:10" ht="14" x14ac:dyDescent="0.15">
      <c r="A31" s="5">
        <v>324</v>
      </c>
      <c r="B31" s="1" t="s">
        <v>12</v>
      </c>
      <c r="C31" s="1" t="s">
        <v>23</v>
      </c>
      <c r="D31" s="1">
        <v>21498</v>
      </c>
      <c r="E31" s="1">
        <v>21501</v>
      </c>
      <c r="F31" s="1">
        <f t="shared" si="0"/>
        <v>0.72</v>
      </c>
      <c r="G31" s="1">
        <f>(D32-E31+1)*0.24</f>
        <v>0.24</v>
      </c>
      <c r="I31" s="6" t="s">
        <v>70</v>
      </c>
      <c r="J31" s="5" t="s">
        <v>22</v>
      </c>
    </row>
    <row r="32" spans="1:10" ht="14" x14ac:dyDescent="0.15">
      <c r="A32" s="5">
        <v>325</v>
      </c>
      <c r="B32" s="1" t="s">
        <v>15</v>
      </c>
      <c r="C32" s="1" t="s">
        <v>23</v>
      </c>
      <c r="D32" s="1">
        <v>21501</v>
      </c>
      <c r="E32" s="1">
        <v>21515</v>
      </c>
      <c r="F32" s="1">
        <f t="shared" si="0"/>
        <v>3.36</v>
      </c>
      <c r="H32" s="1">
        <f>(D33-E32-1)*0.24</f>
        <v>3766.3199999999997</v>
      </c>
      <c r="I32" s="6" t="s">
        <v>71</v>
      </c>
      <c r="J32" s="5" t="s">
        <v>22</v>
      </c>
    </row>
    <row r="33" spans="1:10" ht="14" x14ac:dyDescent="0.15">
      <c r="A33" s="5">
        <v>326</v>
      </c>
      <c r="B33" s="1" t="s">
        <v>12</v>
      </c>
      <c r="C33" s="1" t="s">
        <v>57</v>
      </c>
      <c r="D33" s="1">
        <v>37209</v>
      </c>
      <c r="E33" s="1">
        <v>37223</v>
      </c>
      <c r="F33" s="1">
        <f t="shared" si="0"/>
        <v>3.36</v>
      </c>
      <c r="G33" s="1">
        <f>(D34-E33+1)*0.24</f>
        <v>0.24</v>
      </c>
      <c r="I33" s="6" t="s">
        <v>72</v>
      </c>
      <c r="J33" s="5" t="s">
        <v>22</v>
      </c>
    </row>
    <row r="34" spans="1:10" ht="14" x14ac:dyDescent="0.15">
      <c r="A34" s="5">
        <v>327</v>
      </c>
      <c r="B34" s="1" t="s">
        <v>15</v>
      </c>
      <c r="C34" s="1" t="s">
        <v>57</v>
      </c>
      <c r="D34" s="1">
        <v>37223</v>
      </c>
      <c r="E34" s="1">
        <v>37226</v>
      </c>
      <c r="F34" s="1">
        <f t="shared" ref="F34:F65" si="1">(E34-D34)*0.24</f>
        <v>0.72</v>
      </c>
      <c r="H34" s="1">
        <f>(D35-E34-1)*0.24</f>
        <v>109.92</v>
      </c>
      <c r="I34" s="6" t="s">
        <v>73</v>
      </c>
      <c r="J34" s="5" t="s">
        <v>22</v>
      </c>
    </row>
    <row r="35" spans="1:10" ht="14" x14ac:dyDescent="0.15">
      <c r="A35" s="5">
        <v>328</v>
      </c>
      <c r="B35" s="1" t="s">
        <v>12</v>
      </c>
      <c r="C35" s="1" t="s">
        <v>31</v>
      </c>
      <c r="D35" s="1">
        <v>37685</v>
      </c>
      <c r="E35" s="1">
        <v>37694</v>
      </c>
      <c r="F35" s="1">
        <f t="shared" si="1"/>
        <v>2.16</v>
      </c>
      <c r="G35" s="1">
        <f>(D36-E35+1)*0.24</f>
        <v>3.84</v>
      </c>
      <c r="I35" s="6" t="s">
        <v>74</v>
      </c>
      <c r="J35" s="5" t="s">
        <v>22</v>
      </c>
    </row>
    <row r="36" spans="1:10" ht="14" x14ac:dyDescent="0.15">
      <c r="A36" s="5">
        <v>329</v>
      </c>
      <c r="B36" s="1" t="s">
        <v>15</v>
      </c>
      <c r="C36" s="1" t="s">
        <v>31</v>
      </c>
      <c r="D36" s="1">
        <v>37709</v>
      </c>
      <c r="E36" s="1">
        <v>37710</v>
      </c>
      <c r="F36" s="1">
        <f t="shared" si="1"/>
        <v>0.24</v>
      </c>
      <c r="H36" s="1">
        <f>(D37-E36-1)*0.24</f>
        <v>1.2</v>
      </c>
      <c r="I36" s="6" t="s">
        <v>75</v>
      </c>
      <c r="J36" s="5" t="s">
        <v>22</v>
      </c>
    </row>
    <row r="37" spans="1:10" ht="14" x14ac:dyDescent="0.15">
      <c r="A37" s="5">
        <v>330</v>
      </c>
      <c r="B37" s="1" t="s">
        <v>12</v>
      </c>
      <c r="C37" s="1" t="s">
        <v>17</v>
      </c>
      <c r="D37" s="1">
        <v>37716</v>
      </c>
      <c r="E37" s="1">
        <v>37718</v>
      </c>
      <c r="F37" s="1">
        <f t="shared" si="1"/>
        <v>0.48</v>
      </c>
      <c r="G37" s="1">
        <f>(D38-E37+1)*0.24</f>
        <v>0.48</v>
      </c>
      <c r="I37" s="6" t="s">
        <v>76</v>
      </c>
      <c r="J37" s="5" t="s">
        <v>22</v>
      </c>
    </row>
    <row r="38" spans="1:10" ht="14" x14ac:dyDescent="0.15">
      <c r="A38" s="5">
        <v>331</v>
      </c>
      <c r="B38" s="1" t="s">
        <v>15</v>
      </c>
      <c r="C38" s="1" t="s">
        <v>17</v>
      </c>
      <c r="D38" s="1">
        <v>37719</v>
      </c>
      <c r="E38" s="1">
        <v>37724</v>
      </c>
      <c r="F38" s="1">
        <f t="shared" si="1"/>
        <v>1.2</v>
      </c>
      <c r="H38" s="1">
        <f>(D39-E38-1)*0.24</f>
        <v>1956.48</v>
      </c>
      <c r="I38" s="6" t="s">
        <v>77</v>
      </c>
      <c r="J38" s="5" t="s">
        <v>22</v>
      </c>
    </row>
    <row r="39" spans="1:10" ht="14" x14ac:dyDescent="0.15">
      <c r="A39" s="5">
        <v>332</v>
      </c>
      <c r="B39" s="1" t="s">
        <v>12</v>
      </c>
      <c r="C39" s="1" t="s">
        <v>18</v>
      </c>
      <c r="D39" s="1">
        <v>45877</v>
      </c>
      <c r="E39" s="1">
        <v>45879</v>
      </c>
      <c r="F39" s="1">
        <f t="shared" si="1"/>
        <v>0.48</v>
      </c>
      <c r="G39" s="1">
        <f>(D40-E39+1)*0.24</f>
        <v>0.72</v>
      </c>
      <c r="I39" s="6" t="s">
        <v>78</v>
      </c>
      <c r="J39" s="5" t="s">
        <v>22</v>
      </c>
    </row>
    <row r="40" spans="1:10" ht="14" x14ac:dyDescent="0.15">
      <c r="A40" s="5">
        <v>333</v>
      </c>
      <c r="B40" s="1" t="s">
        <v>15</v>
      </c>
      <c r="C40" s="1" t="s">
        <v>18</v>
      </c>
      <c r="D40" s="1">
        <v>45881</v>
      </c>
      <c r="E40" s="1">
        <v>45883</v>
      </c>
      <c r="F40" s="1">
        <f t="shared" si="1"/>
        <v>0.48</v>
      </c>
      <c r="H40" s="1">
        <f>(D41-E40-1)*0.24</f>
        <v>130.79999999999998</v>
      </c>
      <c r="I40" s="6" t="s">
        <v>79</v>
      </c>
      <c r="J40" s="5" t="s">
        <v>22</v>
      </c>
    </row>
    <row r="41" spans="1:10" ht="14" x14ac:dyDescent="0.15">
      <c r="A41" s="5">
        <v>334</v>
      </c>
      <c r="B41" s="1" t="s">
        <v>12</v>
      </c>
      <c r="C41" s="1" t="s">
        <v>80</v>
      </c>
      <c r="D41" s="1">
        <v>46429</v>
      </c>
      <c r="E41" s="1">
        <v>46429</v>
      </c>
      <c r="F41" s="1">
        <f t="shared" si="1"/>
        <v>0</v>
      </c>
      <c r="G41" s="1">
        <f>(D42-E41+1)*0.24</f>
        <v>1.68</v>
      </c>
      <c r="I41" s="6" t="s">
        <v>81</v>
      </c>
      <c r="J41" s="5" t="s">
        <v>22</v>
      </c>
    </row>
    <row r="42" spans="1:10" ht="14" x14ac:dyDescent="0.15">
      <c r="A42" s="5">
        <v>335</v>
      </c>
      <c r="B42" s="1" t="s">
        <v>15</v>
      </c>
      <c r="C42" s="1" t="s">
        <v>31</v>
      </c>
      <c r="D42" s="1">
        <v>46435</v>
      </c>
      <c r="E42" s="1">
        <v>46464</v>
      </c>
      <c r="F42" s="1">
        <f t="shared" si="1"/>
        <v>6.96</v>
      </c>
      <c r="H42" s="1">
        <f>(D43-E42-1)*0.24</f>
        <v>33.36</v>
      </c>
      <c r="I42" s="6" t="s">
        <v>82</v>
      </c>
      <c r="J42" s="5" t="s">
        <v>22</v>
      </c>
    </row>
    <row r="43" spans="1:10" ht="14" x14ac:dyDescent="0.15">
      <c r="A43" s="5">
        <v>336</v>
      </c>
      <c r="B43" s="1" t="s">
        <v>12</v>
      </c>
      <c r="C43" s="1" t="s">
        <v>20</v>
      </c>
      <c r="D43" s="1">
        <v>46604</v>
      </c>
      <c r="E43" s="1">
        <v>46609</v>
      </c>
      <c r="F43" s="1">
        <f t="shared" si="1"/>
        <v>1.2</v>
      </c>
      <c r="G43" s="1">
        <f>(D44-E43+1)*0.24</f>
        <v>0.72</v>
      </c>
      <c r="I43" s="6" t="s">
        <v>83</v>
      </c>
      <c r="J43" s="5" t="s">
        <v>22</v>
      </c>
    </row>
    <row r="44" spans="1:10" ht="14" x14ac:dyDescent="0.15">
      <c r="A44" s="5">
        <v>337</v>
      </c>
      <c r="B44" s="1" t="s">
        <v>15</v>
      </c>
      <c r="C44" s="1" t="s">
        <v>20</v>
      </c>
      <c r="D44" s="1">
        <v>46611</v>
      </c>
      <c r="E44" s="1">
        <v>46611</v>
      </c>
      <c r="F44" s="1">
        <f t="shared" si="1"/>
        <v>0</v>
      </c>
      <c r="H44" s="1">
        <f>(D45-E44-1)*0.24</f>
        <v>315.12</v>
      </c>
      <c r="I44" s="6" t="s">
        <v>84</v>
      </c>
      <c r="J44" s="5" t="s">
        <v>22</v>
      </c>
    </row>
    <row r="45" spans="1:10" ht="14" x14ac:dyDescent="0.15">
      <c r="A45" s="5">
        <v>338</v>
      </c>
      <c r="B45" s="1" t="s">
        <v>12</v>
      </c>
      <c r="C45" s="1" t="s">
        <v>31</v>
      </c>
      <c r="D45" s="1">
        <v>47925</v>
      </c>
      <c r="E45" s="1">
        <v>47945</v>
      </c>
      <c r="F45" s="1">
        <f t="shared" si="1"/>
        <v>4.8</v>
      </c>
      <c r="G45" s="1">
        <f>(D46-E45+1)*0.24</f>
        <v>0.24</v>
      </c>
      <c r="I45" s="6" t="s">
        <v>85</v>
      </c>
      <c r="J45" s="5" t="s">
        <v>22</v>
      </c>
    </row>
    <row r="46" spans="1:10" ht="14" x14ac:dyDescent="0.15">
      <c r="A46" s="5">
        <v>339</v>
      </c>
      <c r="B46" s="1" t="s">
        <v>15</v>
      </c>
      <c r="C46" s="1" t="s">
        <v>31</v>
      </c>
      <c r="D46" s="1">
        <v>47945</v>
      </c>
      <c r="E46" s="1">
        <v>47951</v>
      </c>
      <c r="F46" s="1">
        <f t="shared" si="1"/>
        <v>1.44</v>
      </c>
      <c r="H46" s="1">
        <f>(D47-E46-1)*0.24</f>
        <v>676.56</v>
      </c>
      <c r="I46" s="6" t="s">
        <v>86</v>
      </c>
      <c r="J46" s="5" t="s">
        <v>22</v>
      </c>
    </row>
    <row r="47" spans="1:10" ht="14" x14ac:dyDescent="0.15">
      <c r="A47" s="5">
        <v>340</v>
      </c>
      <c r="B47" s="1" t="s">
        <v>12</v>
      </c>
      <c r="C47" s="1" t="s">
        <v>33</v>
      </c>
      <c r="D47" s="1">
        <v>50771</v>
      </c>
      <c r="E47" s="1">
        <v>50776</v>
      </c>
      <c r="F47" s="1">
        <f t="shared" si="1"/>
        <v>1.2</v>
      </c>
      <c r="G47" s="1">
        <f>(D48-E47+1)*0.24</f>
        <v>0.48</v>
      </c>
      <c r="I47" s="6" t="s">
        <v>87</v>
      </c>
      <c r="J47" s="5" t="s">
        <v>22</v>
      </c>
    </row>
    <row r="48" spans="1:10" ht="14" x14ac:dyDescent="0.15">
      <c r="A48" s="5">
        <v>341</v>
      </c>
      <c r="B48" s="1" t="s">
        <v>15</v>
      </c>
      <c r="C48" s="1" t="s">
        <v>88</v>
      </c>
      <c r="D48" s="1">
        <v>50777</v>
      </c>
      <c r="E48" s="1">
        <v>50778</v>
      </c>
      <c r="F48" s="1">
        <f t="shared" si="1"/>
        <v>0.24</v>
      </c>
      <c r="H48" s="1">
        <f>(D49-E48-1)*0.24</f>
        <v>116.16</v>
      </c>
      <c r="I48" s="6" t="s">
        <v>89</v>
      </c>
      <c r="J48" s="5" t="s">
        <v>22</v>
      </c>
    </row>
    <row r="49" spans="1:10" ht="14" x14ac:dyDescent="0.15">
      <c r="A49" s="5">
        <v>342</v>
      </c>
      <c r="B49" s="1" t="s">
        <v>12</v>
      </c>
      <c r="C49" s="1" t="s">
        <v>51</v>
      </c>
      <c r="D49" s="1">
        <v>51263</v>
      </c>
      <c r="E49" s="1">
        <v>51263</v>
      </c>
      <c r="F49" s="1">
        <f t="shared" si="1"/>
        <v>0</v>
      </c>
      <c r="G49" s="1">
        <f>(D50-E49+1)*0.24</f>
        <v>0.96</v>
      </c>
      <c r="I49" s="6" t="s">
        <v>81</v>
      </c>
      <c r="J49" s="5" t="s">
        <v>22</v>
      </c>
    </row>
    <row r="50" spans="1:10" ht="14" x14ac:dyDescent="0.15">
      <c r="A50" s="5">
        <v>343</v>
      </c>
      <c r="B50" s="1" t="s">
        <v>15</v>
      </c>
      <c r="C50" s="1" t="s">
        <v>51</v>
      </c>
      <c r="D50" s="1">
        <v>51266</v>
      </c>
      <c r="E50" s="1">
        <v>51276</v>
      </c>
      <c r="F50" s="1">
        <f t="shared" si="1"/>
        <v>2.4</v>
      </c>
      <c r="H50" s="1">
        <f>(D51-E50-1)*0.24</f>
        <v>97.92</v>
      </c>
      <c r="I50" s="6" t="s">
        <v>90</v>
      </c>
      <c r="J50" s="5" t="s">
        <v>22</v>
      </c>
    </row>
    <row r="51" spans="1:10" ht="14" x14ac:dyDescent="0.15">
      <c r="A51" s="5">
        <v>344</v>
      </c>
      <c r="B51" s="1" t="s">
        <v>12</v>
      </c>
      <c r="C51" s="1" t="s">
        <v>27</v>
      </c>
      <c r="D51" s="1">
        <v>51685</v>
      </c>
      <c r="E51" s="1">
        <v>51687</v>
      </c>
      <c r="F51" s="1">
        <f t="shared" si="1"/>
        <v>0.48</v>
      </c>
      <c r="G51" s="1">
        <f>(D52-E51+1)*0.24</f>
        <v>0.24</v>
      </c>
      <c r="I51" s="6" t="s">
        <v>91</v>
      </c>
      <c r="J51" s="5" t="s">
        <v>22</v>
      </c>
    </row>
    <row r="52" spans="1:10" ht="14" x14ac:dyDescent="0.15">
      <c r="A52" s="5">
        <v>345</v>
      </c>
      <c r="B52" s="1" t="s">
        <v>15</v>
      </c>
      <c r="C52" s="1" t="s">
        <v>27</v>
      </c>
      <c r="D52" s="1">
        <v>51687</v>
      </c>
      <c r="E52" s="1">
        <v>51694</v>
      </c>
      <c r="F52" s="1">
        <f t="shared" si="1"/>
        <v>1.68</v>
      </c>
      <c r="H52" s="1">
        <f>(D53-E52-1)*0.24</f>
        <v>74.88</v>
      </c>
      <c r="I52" s="6" t="s">
        <v>92</v>
      </c>
      <c r="J52" s="5" t="s">
        <v>22</v>
      </c>
    </row>
    <row r="53" spans="1:10" ht="14" x14ac:dyDescent="0.15">
      <c r="A53" s="5">
        <v>346</v>
      </c>
      <c r="B53" s="1" t="s">
        <v>12</v>
      </c>
      <c r="C53" s="1" t="s">
        <v>93</v>
      </c>
      <c r="D53" s="1">
        <v>52007</v>
      </c>
      <c r="E53" s="1">
        <v>52017</v>
      </c>
      <c r="F53" s="1">
        <f t="shared" si="1"/>
        <v>2.4</v>
      </c>
      <c r="G53" s="1">
        <f>(D54-E53+1)*0.24</f>
        <v>0.24</v>
      </c>
      <c r="I53" s="6" t="s">
        <v>94</v>
      </c>
      <c r="J53" s="5" t="s">
        <v>22</v>
      </c>
    </row>
    <row r="54" spans="1:10" ht="14" x14ac:dyDescent="0.15">
      <c r="A54" s="5">
        <v>347</v>
      </c>
      <c r="B54" s="1" t="s">
        <v>15</v>
      </c>
      <c r="C54" s="1" t="s">
        <v>93</v>
      </c>
      <c r="D54" s="1">
        <v>52017</v>
      </c>
      <c r="E54" s="1">
        <v>52022</v>
      </c>
      <c r="F54" s="1">
        <f t="shared" si="1"/>
        <v>1.2</v>
      </c>
      <c r="H54" s="1">
        <f>(D55-E54-1)*0.24</f>
        <v>545.76</v>
      </c>
      <c r="I54" s="6" t="s">
        <v>95</v>
      </c>
      <c r="J54" s="5" t="s">
        <v>22</v>
      </c>
    </row>
    <row r="55" spans="1:10" ht="14" x14ac:dyDescent="0.15">
      <c r="A55" s="5">
        <v>348</v>
      </c>
      <c r="B55" s="1" t="s">
        <v>12</v>
      </c>
      <c r="C55" s="1" t="s">
        <v>28</v>
      </c>
      <c r="D55" s="1">
        <v>54297</v>
      </c>
      <c r="E55" s="1">
        <v>54303</v>
      </c>
      <c r="F55" s="1">
        <f t="shared" si="1"/>
        <v>1.44</v>
      </c>
      <c r="G55" s="1">
        <f>(D56-E55+1)*0.24</f>
        <v>0.96</v>
      </c>
      <c r="I55" s="6" t="s">
        <v>96</v>
      </c>
      <c r="J55" s="5" t="s">
        <v>22</v>
      </c>
    </row>
    <row r="56" spans="1:10" ht="14" x14ac:dyDescent="0.15">
      <c r="A56" s="5">
        <v>349</v>
      </c>
      <c r="B56" s="1" t="s">
        <v>15</v>
      </c>
      <c r="C56" s="1" t="s">
        <v>28</v>
      </c>
      <c r="D56" s="1">
        <v>54306</v>
      </c>
      <c r="E56" s="1">
        <v>54309</v>
      </c>
      <c r="F56" s="1">
        <f t="shared" si="1"/>
        <v>0.72</v>
      </c>
      <c r="H56" s="1">
        <f>(D57-E56-1)*0.24</f>
        <v>11.52</v>
      </c>
      <c r="I56" s="6" t="s">
        <v>97</v>
      </c>
      <c r="J56" s="5" t="s">
        <v>22</v>
      </c>
    </row>
    <row r="57" spans="1:10" ht="14" x14ac:dyDescent="0.15">
      <c r="A57" s="5">
        <v>350</v>
      </c>
      <c r="B57" s="1" t="s">
        <v>12</v>
      </c>
      <c r="C57" s="1" t="s">
        <v>21</v>
      </c>
      <c r="D57" s="1">
        <v>54358</v>
      </c>
      <c r="E57" s="1">
        <v>54361</v>
      </c>
      <c r="F57" s="1">
        <f t="shared" si="1"/>
        <v>0.72</v>
      </c>
      <c r="G57" s="1">
        <f>(D58-E57+1)*0.24</f>
        <v>0.48</v>
      </c>
      <c r="I57" s="6" t="s">
        <v>98</v>
      </c>
      <c r="J57" s="5" t="s">
        <v>22</v>
      </c>
    </row>
    <row r="58" spans="1:10" ht="14" x14ac:dyDescent="0.15">
      <c r="A58" s="5">
        <v>351</v>
      </c>
      <c r="B58" s="1" t="s">
        <v>15</v>
      </c>
      <c r="C58" s="1" t="s">
        <v>21</v>
      </c>
      <c r="D58" s="1">
        <v>54362</v>
      </c>
      <c r="E58" s="1">
        <v>54373</v>
      </c>
      <c r="F58" s="1">
        <f t="shared" si="1"/>
        <v>2.6399999999999997</v>
      </c>
      <c r="H58" s="1">
        <f>(D59-E58-1)*0.24</f>
        <v>205.2</v>
      </c>
      <c r="I58" s="6" t="s">
        <v>99</v>
      </c>
      <c r="J58" s="5" t="s">
        <v>22</v>
      </c>
    </row>
    <row r="59" spans="1:10" ht="14" x14ac:dyDescent="0.15">
      <c r="A59" s="5">
        <v>352</v>
      </c>
      <c r="B59" s="1" t="s">
        <v>12</v>
      </c>
      <c r="C59" s="1" t="s">
        <v>24</v>
      </c>
      <c r="D59" s="1">
        <v>55229</v>
      </c>
      <c r="E59" s="1">
        <v>55238</v>
      </c>
      <c r="F59" s="1">
        <f t="shared" si="1"/>
        <v>2.16</v>
      </c>
      <c r="G59" s="1">
        <f>(D60-E59+1)*0.24</f>
        <v>0.24</v>
      </c>
      <c r="I59" s="6" t="s">
        <v>100</v>
      </c>
      <c r="J59" s="5" t="s">
        <v>22</v>
      </c>
    </row>
    <row r="60" spans="1:10" ht="14" x14ac:dyDescent="0.15">
      <c r="A60" s="5">
        <v>353</v>
      </c>
      <c r="B60" s="1" t="s">
        <v>15</v>
      </c>
      <c r="C60" s="1" t="s">
        <v>24</v>
      </c>
      <c r="D60" s="1">
        <v>55238</v>
      </c>
      <c r="E60" s="1">
        <v>55240</v>
      </c>
      <c r="F60" s="1">
        <f t="shared" si="1"/>
        <v>0.48</v>
      </c>
      <c r="H60" s="1">
        <f>(D61-E60-1)*0.24</f>
        <v>13.92</v>
      </c>
      <c r="I60" s="6" t="s">
        <v>101</v>
      </c>
      <c r="J60" s="5" t="s">
        <v>22</v>
      </c>
    </row>
    <row r="61" spans="1:10" ht="14" x14ac:dyDescent="0.15">
      <c r="A61" s="5">
        <v>354</v>
      </c>
      <c r="B61" s="1" t="s">
        <v>12</v>
      </c>
      <c r="C61" s="1" t="s">
        <v>37</v>
      </c>
      <c r="D61" s="1">
        <v>55299</v>
      </c>
      <c r="E61" s="1">
        <v>55299</v>
      </c>
      <c r="F61" s="1">
        <f t="shared" si="1"/>
        <v>0</v>
      </c>
      <c r="G61" s="1">
        <f>(D62-E61+1)*0.24</f>
        <v>4.08</v>
      </c>
      <c r="I61" s="6" t="s">
        <v>102</v>
      </c>
      <c r="J61" s="5" t="s">
        <v>22</v>
      </c>
    </row>
    <row r="62" spans="1:10" ht="14" x14ac:dyDescent="0.15">
      <c r="A62" s="5">
        <v>355</v>
      </c>
      <c r="B62" s="1" t="s">
        <v>15</v>
      </c>
      <c r="C62" s="1" t="s">
        <v>37</v>
      </c>
      <c r="D62" s="1">
        <v>55315</v>
      </c>
      <c r="E62" s="1">
        <v>55315</v>
      </c>
      <c r="F62" s="1">
        <f t="shared" si="1"/>
        <v>0</v>
      </c>
      <c r="H62" s="1">
        <f>(D63-E62-1)*0.24</f>
        <v>12</v>
      </c>
      <c r="I62" s="6" t="s">
        <v>103</v>
      </c>
      <c r="J62" s="5" t="s">
        <v>22</v>
      </c>
    </row>
    <row r="63" spans="1:10" ht="14" x14ac:dyDescent="0.15">
      <c r="A63" s="5">
        <v>356</v>
      </c>
      <c r="B63" s="1" t="s">
        <v>12</v>
      </c>
      <c r="C63" s="1" t="s">
        <v>54</v>
      </c>
      <c r="D63" s="1">
        <v>55366</v>
      </c>
      <c r="E63" s="1">
        <v>55366</v>
      </c>
      <c r="F63" s="1">
        <f t="shared" si="1"/>
        <v>0</v>
      </c>
      <c r="G63" s="1">
        <f>(D64-E63+1)*0.24</f>
        <v>0.72</v>
      </c>
      <c r="I63" s="6" t="s">
        <v>104</v>
      </c>
      <c r="J63" s="5" t="s">
        <v>22</v>
      </c>
    </row>
    <row r="64" spans="1:10" ht="14" x14ac:dyDescent="0.15">
      <c r="A64" s="5">
        <v>357</v>
      </c>
      <c r="B64" s="1" t="s">
        <v>15</v>
      </c>
      <c r="C64" s="1" t="s">
        <v>54</v>
      </c>
      <c r="D64" s="1">
        <v>55368</v>
      </c>
      <c r="E64" s="1">
        <v>55368</v>
      </c>
      <c r="F64" s="1">
        <f t="shared" si="1"/>
        <v>0</v>
      </c>
      <c r="H64" s="1">
        <f>(D65-E64-1)*0.24</f>
        <v>228.48</v>
      </c>
      <c r="I64" s="6" t="s">
        <v>105</v>
      </c>
      <c r="J64" s="5" t="s">
        <v>22</v>
      </c>
    </row>
    <row r="65" spans="1:12" ht="14" x14ac:dyDescent="0.15">
      <c r="A65" s="5">
        <v>358</v>
      </c>
      <c r="B65" s="1" t="s">
        <v>12</v>
      </c>
      <c r="C65" s="1" t="s">
        <v>51</v>
      </c>
      <c r="D65" s="1">
        <v>56321</v>
      </c>
      <c r="E65" s="1">
        <v>56363</v>
      </c>
      <c r="F65" s="1">
        <f t="shared" si="1"/>
        <v>10.08</v>
      </c>
      <c r="G65" s="1">
        <f>(D66-E65+1)*0.24</f>
        <v>4.32</v>
      </c>
      <c r="I65" s="6" t="s">
        <v>106</v>
      </c>
      <c r="J65" s="5" t="s">
        <v>22</v>
      </c>
    </row>
    <row r="66" spans="1:12" ht="14" x14ac:dyDescent="0.15">
      <c r="A66" s="5">
        <v>359</v>
      </c>
      <c r="B66" s="1" t="s">
        <v>15</v>
      </c>
      <c r="C66" s="1" t="s">
        <v>51</v>
      </c>
      <c r="D66" s="1">
        <v>56380</v>
      </c>
      <c r="E66" s="1">
        <v>56380</v>
      </c>
      <c r="F66" s="1">
        <f t="shared" ref="F66:F97" si="2">(E66-D66)*0.24</f>
        <v>0</v>
      </c>
      <c r="H66" s="1">
        <f>(D67-E66-1)*0.24</f>
        <v>254.88</v>
      </c>
      <c r="I66" s="6" t="s">
        <v>107</v>
      </c>
      <c r="J66" s="5" t="s">
        <v>22</v>
      </c>
    </row>
    <row r="67" spans="1:12" ht="14" x14ac:dyDescent="0.15">
      <c r="A67" s="5">
        <v>360</v>
      </c>
      <c r="B67" s="1" t="s">
        <v>12</v>
      </c>
      <c r="C67" s="1" t="s">
        <v>18</v>
      </c>
      <c r="D67" s="1">
        <v>57443</v>
      </c>
      <c r="E67" s="1">
        <v>57453</v>
      </c>
      <c r="F67" s="1">
        <f t="shared" si="2"/>
        <v>2.4</v>
      </c>
      <c r="G67" s="1">
        <f>(D68-E67+1)*0.24</f>
        <v>0.24</v>
      </c>
      <c r="I67" s="6" t="s">
        <v>108</v>
      </c>
      <c r="J67" s="5" t="s">
        <v>22</v>
      </c>
    </row>
    <row r="68" spans="1:12" ht="14" x14ac:dyDescent="0.15">
      <c r="A68" s="5">
        <v>361</v>
      </c>
      <c r="B68" s="1" t="s">
        <v>15</v>
      </c>
      <c r="C68" s="1" t="s">
        <v>18</v>
      </c>
      <c r="D68" s="1">
        <v>57453</v>
      </c>
      <c r="E68" s="1">
        <v>57453</v>
      </c>
      <c r="F68" s="1">
        <f t="shared" si="2"/>
        <v>0</v>
      </c>
      <c r="H68" s="1">
        <f>(D69-E68-1)*0.24</f>
        <v>547.67999999999995</v>
      </c>
      <c r="I68" s="6" t="s">
        <v>109</v>
      </c>
      <c r="J68" s="5" t="s">
        <v>22</v>
      </c>
    </row>
    <row r="69" spans="1:12" ht="14" x14ac:dyDescent="0.15">
      <c r="A69" s="5">
        <v>362</v>
      </c>
      <c r="B69" s="1" t="s">
        <v>12</v>
      </c>
      <c r="C69" s="1" t="s">
        <v>30</v>
      </c>
      <c r="D69" s="1">
        <v>59736</v>
      </c>
      <c r="E69" s="1">
        <v>59736</v>
      </c>
      <c r="F69" s="1">
        <f t="shared" si="2"/>
        <v>0</v>
      </c>
      <c r="G69" s="1">
        <f>(D70-E69+1)*0.24</f>
        <v>0.48</v>
      </c>
      <c r="I69" s="6" t="s">
        <v>110</v>
      </c>
      <c r="J69" s="5" t="s">
        <v>22</v>
      </c>
    </row>
    <row r="70" spans="1:12" ht="14" x14ac:dyDescent="0.15">
      <c r="A70" s="5">
        <v>363</v>
      </c>
      <c r="B70" s="1" t="s">
        <v>15</v>
      </c>
      <c r="C70" s="1" t="s">
        <v>111</v>
      </c>
      <c r="D70" s="1">
        <v>59737</v>
      </c>
      <c r="E70" s="1">
        <v>59740</v>
      </c>
      <c r="F70" s="1">
        <f t="shared" si="2"/>
        <v>0.72</v>
      </c>
      <c r="H70" s="1">
        <f>(D71-E70-1)*0.24</f>
        <v>1.2</v>
      </c>
      <c r="I70" s="6" t="s">
        <v>112</v>
      </c>
      <c r="J70" s="5" t="s">
        <v>22</v>
      </c>
    </row>
    <row r="71" spans="1:12" ht="14" x14ac:dyDescent="0.15">
      <c r="A71" s="5">
        <v>364</v>
      </c>
      <c r="B71" s="1" t="s">
        <v>12</v>
      </c>
      <c r="C71" s="1" t="s">
        <v>25</v>
      </c>
      <c r="D71" s="1">
        <v>59746</v>
      </c>
      <c r="E71" s="1">
        <v>59755</v>
      </c>
      <c r="F71" s="1">
        <f t="shared" si="2"/>
        <v>2.16</v>
      </c>
      <c r="G71" s="1">
        <f>(D72-E71+1)*0.24</f>
        <v>0.24</v>
      </c>
      <c r="I71" s="6" t="s">
        <v>113</v>
      </c>
      <c r="J71" s="5" t="s">
        <v>22</v>
      </c>
    </row>
    <row r="72" spans="1:12" ht="14" x14ac:dyDescent="0.15">
      <c r="A72" s="5">
        <v>365</v>
      </c>
      <c r="B72" s="1" t="s">
        <v>15</v>
      </c>
      <c r="C72" s="1" t="s">
        <v>25</v>
      </c>
      <c r="D72" s="1">
        <v>59755</v>
      </c>
      <c r="E72" s="1">
        <v>59756</v>
      </c>
      <c r="F72" s="1">
        <f t="shared" si="2"/>
        <v>0.24</v>
      </c>
      <c r="H72" s="1">
        <f>(D73-E72-1)*0.24</f>
        <v>624.48</v>
      </c>
      <c r="I72" s="6" t="s">
        <v>114</v>
      </c>
      <c r="J72" s="5" t="s">
        <v>22</v>
      </c>
    </row>
    <row r="73" spans="1:12" ht="14" x14ac:dyDescent="0.15">
      <c r="A73" s="5">
        <v>366</v>
      </c>
      <c r="B73" s="1" t="s">
        <v>12</v>
      </c>
      <c r="C73" s="1" t="s">
        <v>17</v>
      </c>
      <c r="D73" s="1">
        <v>62359</v>
      </c>
      <c r="E73" s="1">
        <v>62362</v>
      </c>
      <c r="F73" s="1">
        <f t="shared" si="2"/>
        <v>0.72</v>
      </c>
      <c r="G73" s="1">
        <f>(D74-E73+1)*0.24</f>
        <v>4.8</v>
      </c>
      <c r="I73" s="6" t="s">
        <v>115</v>
      </c>
      <c r="J73" s="5" t="s">
        <v>22</v>
      </c>
    </row>
    <row r="74" spans="1:12" ht="14" x14ac:dyDescent="0.15">
      <c r="A74" s="5">
        <v>367</v>
      </c>
      <c r="B74" s="1" t="s">
        <v>15</v>
      </c>
      <c r="C74" s="1" t="s">
        <v>116</v>
      </c>
      <c r="D74" s="1">
        <v>62381</v>
      </c>
      <c r="E74" s="1">
        <v>62381</v>
      </c>
      <c r="F74" s="1">
        <f t="shared" si="2"/>
        <v>0</v>
      </c>
      <c r="H74" s="1">
        <f>(K7-E74)*0.24</f>
        <v>42.72</v>
      </c>
      <c r="I74" s="6" t="s">
        <v>117</v>
      </c>
      <c r="J74" s="5" t="s">
        <v>22</v>
      </c>
    </row>
    <row r="75" spans="1:12" s="7" customFormat="1" ht="14" x14ac:dyDescent="0.15">
      <c r="A75" s="7">
        <v>400</v>
      </c>
      <c r="B75" s="7" t="s">
        <v>12</v>
      </c>
      <c r="C75" s="7" t="s">
        <v>24</v>
      </c>
      <c r="D75" s="7">
        <v>21138</v>
      </c>
      <c r="E75" s="7">
        <v>21161</v>
      </c>
      <c r="F75" s="7">
        <f t="shared" si="2"/>
        <v>5.52</v>
      </c>
      <c r="G75" s="7">
        <f>(D76-E75+1)*0.24</f>
        <v>0.24</v>
      </c>
      <c r="I75" s="8" t="s">
        <v>118</v>
      </c>
      <c r="J75" s="7" t="s">
        <v>29</v>
      </c>
      <c r="K75" s="7">
        <v>44034</v>
      </c>
      <c r="L75" s="7" t="s">
        <v>14</v>
      </c>
    </row>
    <row r="76" spans="1:12" ht="14" x14ac:dyDescent="0.15">
      <c r="A76" s="5">
        <v>401</v>
      </c>
      <c r="B76" s="1" t="s">
        <v>15</v>
      </c>
      <c r="C76" s="1" t="s">
        <v>24</v>
      </c>
      <c r="D76" s="1">
        <v>21161</v>
      </c>
      <c r="E76" s="1">
        <v>21164</v>
      </c>
      <c r="F76" s="1">
        <f t="shared" si="2"/>
        <v>0.72</v>
      </c>
      <c r="H76" s="1">
        <f>(D77-E76-1)*0.24</f>
        <v>740.4</v>
      </c>
      <c r="I76" s="6" t="s">
        <v>119</v>
      </c>
      <c r="J76" s="5" t="s">
        <v>29</v>
      </c>
      <c r="K76" s="5">
        <f>K75*0.24/1000</f>
        <v>10.568160000000001</v>
      </c>
      <c r="L76" s="5" t="s">
        <v>16</v>
      </c>
    </row>
    <row r="77" spans="1:12" ht="14" x14ac:dyDescent="0.15">
      <c r="A77" s="5">
        <v>402</v>
      </c>
      <c r="B77" s="1" t="s">
        <v>12</v>
      </c>
      <c r="C77" s="1" t="s">
        <v>27</v>
      </c>
      <c r="D77" s="1">
        <v>24250</v>
      </c>
      <c r="E77" s="1">
        <v>24254</v>
      </c>
      <c r="F77" s="1">
        <f t="shared" si="2"/>
        <v>0.96</v>
      </c>
      <c r="G77" s="1">
        <f>(D78-E77+1)*0.24</f>
        <v>0.96</v>
      </c>
      <c r="I77" s="6" t="s">
        <v>120</v>
      </c>
      <c r="J77" s="5" t="s">
        <v>29</v>
      </c>
    </row>
    <row r="78" spans="1:12" ht="14" x14ac:dyDescent="0.15">
      <c r="A78" s="5">
        <v>403</v>
      </c>
      <c r="B78" s="1" t="s">
        <v>15</v>
      </c>
      <c r="C78" s="1" t="s">
        <v>121</v>
      </c>
      <c r="D78" s="1">
        <v>24257</v>
      </c>
      <c r="E78" s="1">
        <v>24266</v>
      </c>
      <c r="F78" s="1">
        <f t="shared" si="2"/>
        <v>2.16</v>
      </c>
      <c r="H78" s="1">
        <f>(D79-E78-1)*0.24</f>
        <v>3.12</v>
      </c>
      <c r="I78" s="6" t="s">
        <v>122</v>
      </c>
      <c r="J78" s="5" t="s">
        <v>29</v>
      </c>
    </row>
    <row r="79" spans="1:12" ht="14" x14ac:dyDescent="0.15">
      <c r="A79" s="5">
        <v>404</v>
      </c>
      <c r="B79" s="1" t="s">
        <v>12</v>
      </c>
      <c r="C79" s="1" t="s">
        <v>20</v>
      </c>
      <c r="D79" s="1">
        <v>24280</v>
      </c>
      <c r="E79" s="1">
        <v>24283</v>
      </c>
      <c r="F79" s="1">
        <f t="shared" si="2"/>
        <v>0.72</v>
      </c>
      <c r="G79" s="1">
        <f>(D80-E79+1)*0.24</f>
        <v>12.959999999999999</v>
      </c>
      <c r="I79" s="6" t="s">
        <v>123</v>
      </c>
      <c r="J79" s="5" t="s">
        <v>29</v>
      </c>
    </row>
    <row r="80" spans="1:12" ht="14" x14ac:dyDescent="0.15">
      <c r="A80" s="5">
        <v>405</v>
      </c>
      <c r="B80" s="1" t="s">
        <v>15</v>
      </c>
      <c r="C80" s="1" t="s">
        <v>20</v>
      </c>
      <c r="D80" s="1">
        <v>24336</v>
      </c>
      <c r="E80" s="1">
        <v>24356</v>
      </c>
      <c r="F80" s="1">
        <f t="shared" si="2"/>
        <v>4.8</v>
      </c>
      <c r="H80" s="1">
        <f>(D81-E80-1)*0.24</f>
        <v>121.92</v>
      </c>
      <c r="I80" s="6" t="s">
        <v>124</v>
      </c>
      <c r="J80" s="5" t="s">
        <v>29</v>
      </c>
    </row>
    <row r="81" spans="1:1025" ht="14" x14ac:dyDescent="0.15">
      <c r="A81" s="5">
        <v>406</v>
      </c>
      <c r="B81" s="1" t="s">
        <v>12</v>
      </c>
      <c r="C81" s="1" t="s">
        <v>17</v>
      </c>
      <c r="D81" s="1">
        <v>24865</v>
      </c>
      <c r="E81" s="1">
        <v>24884</v>
      </c>
      <c r="F81" s="1">
        <f t="shared" si="2"/>
        <v>4.5599999999999996</v>
      </c>
      <c r="G81" s="1">
        <f>(D82-E81+1)*0.24</f>
        <v>17.04</v>
      </c>
      <c r="I81" s="6" t="s">
        <v>125</v>
      </c>
      <c r="J81" s="5" t="s">
        <v>29</v>
      </c>
    </row>
    <row r="82" spans="1:1025" ht="14" x14ac:dyDescent="0.15">
      <c r="A82" s="5">
        <v>407</v>
      </c>
      <c r="B82" s="1" t="s">
        <v>15</v>
      </c>
      <c r="C82" s="1" t="s">
        <v>116</v>
      </c>
      <c r="D82" s="1">
        <v>24954</v>
      </c>
      <c r="E82" s="1">
        <v>24962</v>
      </c>
      <c r="F82" s="1">
        <f t="shared" si="2"/>
        <v>1.92</v>
      </c>
      <c r="H82" s="1">
        <f>(D83-E82-1)*0.24</f>
        <v>289.68</v>
      </c>
      <c r="I82" s="6" t="s">
        <v>126</v>
      </c>
      <c r="J82" s="5" t="s">
        <v>29</v>
      </c>
    </row>
    <row r="83" spans="1:1025" ht="14" x14ac:dyDescent="0.15">
      <c r="A83" s="5">
        <v>408</v>
      </c>
      <c r="B83" s="1" t="s">
        <v>12</v>
      </c>
      <c r="C83" s="1" t="s">
        <v>20</v>
      </c>
      <c r="D83" s="1">
        <v>26170</v>
      </c>
      <c r="E83" s="1">
        <v>26180</v>
      </c>
      <c r="F83" s="1">
        <f t="shared" si="2"/>
        <v>2.4</v>
      </c>
      <c r="G83" s="1">
        <f>(D84-E83+1)*0.24</f>
        <v>1.2</v>
      </c>
      <c r="I83" s="6" t="s">
        <v>127</v>
      </c>
      <c r="J83" s="5" t="s">
        <v>29</v>
      </c>
    </row>
    <row r="84" spans="1:1025" ht="14" x14ac:dyDescent="0.15">
      <c r="A84" s="5">
        <v>409</v>
      </c>
      <c r="B84" s="1" t="s">
        <v>15</v>
      </c>
      <c r="C84" s="1" t="s">
        <v>20</v>
      </c>
      <c r="D84" s="1">
        <v>26184</v>
      </c>
      <c r="E84" s="1">
        <v>26191</v>
      </c>
      <c r="F84" s="1">
        <f t="shared" si="2"/>
        <v>1.68</v>
      </c>
      <c r="H84" s="1">
        <f>(D85-E84-1)*0.24</f>
        <v>21.84</v>
      </c>
      <c r="I84" s="6" t="s">
        <v>128</v>
      </c>
      <c r="J84" s="5" t="s">
        <v>29</v>
      </c>
    </row>
    <row r="85" spans="1:1025" ht="14" x14ac:dyDescent="0.15">
      <c r="A85" s="5">
        <v>410</v>
      </c>
      <c r="B85" s="1" t="s">
        <v>12</v>
      </c>
      <c r="C85" s="1" t="s">
        <v>23</v>
      </c>
      <c r="D85" s="1">
        <v>26283</v>
      </c>
      <c r="E85" s="1">
        <v>26289</v>
      </c>
      <c r="F85" s="1">
        <f t="shared" si="2"/>
        <v>1.44</v>
      </c>
      <c r="G85" s="1">
        <f>(D86-E85+1)*0.24</f>
        <v>1.2</v>
      </c>
      <c r="I85" s="6" t="s">
        <v>129</v>
      </c>
      <c r="J85" s="5" t="s">
        <v>29</v>
      </c>
    </row>
    <row r="86" spans="1:1025" ht="14" x14ac:dyDescent="0.15">
      <c r="A86" s="5">
        <v>411</v>
      </c>
      <c r="B86" s="1" t="s">
        <v>15</v>
      </c>
      <c r="C86" s="1" t="s">
        <v>23</v>
      </c>
      <c r="D86" s="1">
        <v>26293</v>
      </c>
      <c r="E86" s="1">
        <v>26319</v>
      </c>
      <c r="F86" s="1">
        <f t="shared" si="2"/>
        <v>6.24</v>
      </c>
      <c r="H86" s="1">
        <f>(D87-E86-1)*0.24</f>
        <v>926.88</v>
      </c>
      <c r="I86" s="6" t="s">
        <v>130</v>
      </c>
      <c r="J86" s="5" t="s">
        <v>29</v>
      </c>
    </row>
    <row r="87" spans="1:1025" s="12" customFormat="1" ht="14" x14ac:dyDescent="0.15">
      <c r="A87" s="9">
        <v>412</v>
      </c>
      <c r="B87" s="10" t="s">
        <v>12</v>
      </c>
      <c r="C87" s="10" t="s">
        <v>30</v>
      </c>
      <c r="D87" s="10">
        <v>30182</v>
      </c>
      <c r="E87" s="10">
        <v>30188</v>
      </c>
      <c r="F87" s="10">
        <f t="shared" si="2"/>
        <v>1.44</v>
      </c>
      <c r="G87" s="10">
        <f>(D88-E87+1)*0.24</f>
        <v>1035.8399999999999</v>
      </c>
      <c r="H87" s="10"/>
      <c r="I87" s="11" t="s">
        <v>131</v>
      </c>
      <c r="J87" s="9" t="s">
        <v>29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  <c r="XL87" s="10"/>
      <c r="XM87" s="10"/>
      <c r="XN87" s="10"/>
      <c r="XO87" s="10"/>
      <c r="XP87" s="10"/>
      <c r="XQ87" s="10"/>
      <c r="XR87" s="10"/>
      <c r="XS87" s="10"/>
      <c r="XT87" s="10"/>
      <c r="XU87" s="10"/>
      <c r="XV87" s="10"/>
      <c r="XW87" s="10"/>
      <c r="XX87" s="10"/>
      <c r="XY87" s="10"/>
      <c r="XZ87" s="10"/>
      <c r="YA87" s="10"/>
      <c r="YB87" s="10"/>
      <c r="YC87" s="10"/>
      <c r="YD87" s="10"/>
      <c r="YE87" s="10"/>
      <c r="YF87" s="10"/>
      <c r="YG87" s="10"/>
      <c r="YH87" s="10"/>
      <c r="YI87" s="10"/>
      <c r="YJ87" s="10"/>
      <c r="YK87" s="10"/>
      <c r="YL87" s="10"/>
      <c r="YM87" s="10"/>
      <c r="YN87" s="10"/>
      <c r="YO87" s="10"/>
      <c r="YP87" s="10"/>
      <c r="YQ87" s="10"/>
      <c r="YR87" s="10"/>
      <c r="YS87" s="10"/>
      <c r="YT87" s="10"/>
      <c r="YU87" s="10"/>
      <c r="YV87" s="10"/>
      <c r="YW87" s="10"/>
      <c r="YX87" s="10"/>
      <c r="YY87" s="10"/>
      <c r="YZ87" s="10"/>
      <c r="ZA87" s="10"/>
      <c r="ZB87" s="10"/>
      <c r="ZC87" s="10"/>
      <c r="ZD87" s="10"/>
      <c r="ZE87" s="10"/>
      <c r="ZF87" s="10"/>
      <c r="ZG87" s="10"/>
      <c r="ZH87" s="10"/>
      <c r="ZI87" s="10"/>
      <c r="ZJ87" s="10"/>
      <c r="ZK87" s="10"/>
      <c r="ZL87" s="10"/>
      <c r="ZM87" s="10"/>
      <c r="ZN87" s="10"/>
      <c r="ZO87" s="10"/>
      <c r="ZP87" s="10"/>
      <c r="ZQ87" s="10"/>
      <c r="ZR87" s="10"/>
      <c r="ZS87" s="10"/>
      <c r="ZT87" s="10"/>
      <c r="ZU87" s="10"/>
      <c r="ZV87" s="10"/>
      <c r="ZW87" s="10"/>
      <c r="ZX87" s="10"/>
      <c r="ZY87" s="10"/>
      <c r="ZZ87" s="10"/>
      <c r="AAA87" s="10"/>
      <c r="AAB87" s="10"/>
      <c r="AAC87" s="10"/>
      <c r="AAD87" s="10"/>
      <c r="AAE87" s="10"/>
      <c r="AAF87" s="10"/>
      <c r="AAG87" s="10"/>
      <c r="AAH87" s="10"/>
      <c r="AAI87" s="10"/>
      <c r="AAJ87" s="10"/>
      <c r="AAK87" s="10"/>
      <c r="AAL87" s="10"/>
      <c r="AAM87" s="10"/>
      <c r="AAN87" s="10"/>
      <c r="AAO87" s="10"/>
      <c r="AAP87" s="10"/>
      <c r="AAQ87" s="10"/>
      <c r="AAR87" s="10"/>
      <c r="AAS87" s="10"/>
      <c r="AAT87" s="10"/>
      <c r="AAU87" s="10"/>
      <c r="AAV87" s="10"/>
      <c r="AAW87" s="10"/>
      <c r="AAX87" s="10"/>
      <c r="AAY87" s="10"/>
      <c r="AAZ87" s="10"/>
      <c r="ABA87" s="10"/>
      <c r="ABB87" s="10"/>
      <c r="ABC87" s="10"/>
      <c r="ABD87" s="10"/>
      <c r="ABE87" s="10"/>
      <c r="ABF87" s="10"/>
      <c r="ABG87" s="10"/>
      <c r="ABH87" s="10"/>
      <c r="ABI87" s="10"/>
      <c r="ABJ87" s="10"/>
      <c r="ABK87" s="10"/>
      <c r="ABL87" s="10"/>
      <c r="ABM87" s="10"/>
      <c r="ABN87" s="10"/>
      <c r="ABO87" s="10"/>
      <c r="ABP87" s="10"/>
      <c r="ABQ87" s="10"/>
      <c r="ABR87" s="10"/>
      <c r="ABS87" s="10"/>
      <c r="ABT87" s="10"/>
      <c r="ABU87" s="10"/>
      <c r="ABV87" s="10"/>
      <c r="ABW87" s="10"/>
      <c r="ABX87" s="10"/>
      <c r="ABY87" s="10"/>
      <c r="ABZ87" s="10"/>
      <c r="ACA87" s="10"/>
      <c r="ACB87" s="10"/>
      <c r="ACC87" s="10"/>
      <c r="ACD87" s="10"/>
      <c r="ACE87" s="10"/>
      <c r="ACF87" s="10"/>
      <c r="ACG87" s="10"/>
      <c r="ACH87" s="10"/>
      <c r="ACI87" s="10"/>
      <c r="ACJ87" s="10"/>
      <c r="ACK87" s="10"/>
      <c r="ACL87" s="10"/>
      <c r="ACM87" s="10"/>
      <c r="ACN87" s="10"/>
      <c r="ACO87" s="10"/>
      <c r="ACP87" s="10"/>
      <c r="ACQ87" s="10"/>
      <c r="ACR87" s="10"/>
      <c r="ACS87" s="10"/>
      <c r="ACT87" s="10"/>
      <c r="ACU87" s="10"/>
      <c r="ACV87" s="10"/>
      <c r="ACW87" s="10"/>
      <c r="ACX87" s="10"/>
      <c r="ACY87" s="10"/>
      <c r="ACZ87" s="10"/>
      <c r="ADA87" s="10"/>
      <c r="ADB87" s="10"/>
      <c r="ADC87" s="10"/>
      <c r="ADD87" s="10"/>
      <c r="ADE87" s="10"/>
      <c r="ADF87" s="10"/>
      <c r="ADG87" s="10"/>
      <c r="ADH87" s="10"/>
      <c r="ADI87" s="10"/>
      <c r="ADJ87" s="10"/>
      <c r="ADK87" s="10"/>
      <c r="ADL87" s="10"/>
      <c r="ADM87" s="10"/>
      <c r="ADN87" s="10"/>
      <c r="ADO87" s="10"/>
      <c r="ADP87" s="10"/>
      <c r="ADQ87" s="10"/>
      <c r="ADR87" s="10"/>
      <c r="ADS87" s="10"/>
      <c r="ADT87" s="10"/>
      <c r="ADU87" s="10"/>
      <c r="ADV87" s="10"/>
      <c r="ADW87" s="10"/>
      <c r="ADX87" s="10"/>
      <c r="ADY87" s="10"/>
      <c r="ADZ87" s="10"/>
      <c r="AEA87" s="10"/>
      <c r="AEB87" s="10"/>
      <c r="AEC87" s="10"/>
      <c r="AED87" s="10"/>
      <c r="AEE87" s="10"/>
      <c r="AEF87" s="10"/>
      <c r="AEG87" s="10"/>
      <c r="AEH87" s="10"/>
      <c r="AEI87" s="10"/>
      <c r="AEJ87" s="10"/>
      <c r="AEK87" s="10"/>
      <c r="AEL87" s="10"/>
      <c r="AEM87" s="10"/>
      <c r="AEN87" s="10"/>
      <c r="AEO87" s="10"/>
      <c r="AEP87" s="10"/>
      <c r="AEQ87" s="10"/>
      <c r="AER87" s="10"/>
      <c r="AES87" s="10"/>
      <c r="AET87" s="10"/>
      <c r="AEU87" s="10"/>
      <c r="AEV87" s="10"/>
      <c r="AEW87" s="10"/>
      <c r="AEX87" s="10"/>
      <c r="AEY87" s="10"/>
      <c r="AEZ87" s="10"/>
      <c r="AFA87" s="10"/>
      <c r="AFB87" s="10"/>
      <c r="AFC87" s="10"/>
      <c r="AFD87" s="10"/>
      <c r="AFE87" s="10"/>
      <c r="AFF87" s="10"/>
      <c r="AFG87" s="10"/>
      <c r="AFH87" s="10"/>
      <c r="AFI87" s="10"/>
      <c r="AFJ87" s="10"/>
      <c r="AFK87" s="10"/>
      <c r="AFL87" s="10"/>
      <c r="AFM87" s="10"/>
      <c r="AFN87" s="10"/>
      <c r="AFO87" s="10"/>
      <c r="AFP87" s="10"/>
      <c r="AFQ87" s="10"/>
      <c r="AFR87" s="10"/>
      <c r="AFS87" s="10"/>
      <c r="AFT87" s="10"/>
      <c r="AFU87" s="10"/>
      <c r="AFV87" s="10"/>
      <c r="AFW87" s="10"/>
      <c r="AFX87" s="10"/>
      <c r="AFY87" s="10"/>
      <c r="AFZ87" s="10"/>
      <c r="AGA87" s="10"/>
      <c r="AGB87" s="10"/>
      <c r="AGC87" s="10"/>
      <c r="AGD87" s="10"/>
      <c r="AGE87" s="10"/>
      <c r="AGF87" s="10"/>
      <c r="AGG87" s="10"/>
      <c r="AGH87" s="10"/>
      <c r="AGI87" s="10"/>
      <c r="AGJ87" s="10"/>
      <c r="AGK87" s="10"/>
      <c r="AGL87" s="10"/>
      <c r="AGM87" s="10"/>
      <c r="AGN87" s="10"/>
      <c r="AGO87" s="10"/>
      <c r="AGP87" s="10"/>
      <c r="AGQ87" s="10"/>
      <c r="AGR87" s="10"/>
      <c r="AGS87" s="10"/>
      <c r="AGT87" s="10"/>
      <c r="AGU87" s="10"/>
      <c r="AGV87" s="10"/>
      <c r="AGW87" s="10"/>
      <c r="AGX87" s="10"/>
      <c r="AGY87" s="10"/>
      <c r="AGZ87" s="10"/>
      <c r="AHA87" s="10"/>
      <c r="AHB87" s="10"/>
      <c r="AHC87" s="10"/>
      <c r="AHD87" s="10"/>
      <c r="AHE87" s="10"/>
      <c r="AHF87" s="10"/>
      <c r="AHG87" s="10"/>
      <c r="AHH87" s="10"/>
      <c r="AHI87" s="10"/>
      <c r="AHJ87" s="10"/>
      <c r="AHK87" s="10"/>
      <c r="AHL87" s="10"/>
      <c r="AHM87" s="10"/>
      <c r="AHN87" s="10"/>
      <c r="AHO87" s="10"/>
      <c r="AHP87" s="10"/>
      <c r="AHQ87" s="10"/>
      <c r="AHR87" s="10"/>
      <c r="AHS87" s="10"/>
      <c r="AHT87" s="10"/>
      <c r="AHU87" s="10"/>
      <c r="AHV87" s="10"/>
      <c r="AHW87" s="10"/>
      <c r="AHX87" s="10"/>
      <c r="AHY87" s="10"/>
      <c r="AHZ87" s="10"/>
      <c r="AIA87" s="10"/>
      <c r="AIB87" s="10"/>
      <c r="AIC87" s="10"/>
      <c r="AID87" s="10"/>
      <c r="AIE87" s="10"/>
      <c r="AIF87" s="10"/>
      <c r="AIG87" s="10"/>
      <c r="AIH87" s="10"/>
      <c r="AII87" s="10"/>
      <c r="AIJ87" s="10"/>
      <c r="AIK87" s="10"/>
      <c r="AIL87" s="10"/>
      <c r="AIM87" s="10"/>
      <c r="AIN87" s="10"/>
      <c r="AIO87" s="10"/>
      <c r="AIP87" s="10"/>
      <c r="AIQ87" s="10"/>
      <c r="AIR87" s="10"/>
      <c r="AIS87" s="10"/>
      <c r="AIT87" s="10"/>
      <c r="AIU87" s="10"/>
      <c r="AIV87" s="10"/>
      <c r="AIW87" s="10"/>
      <c r="AIX87" s="10"/>
      <c r="AIY87" s="10"/>
      <c r="AIZ87" s="10"/>
      <c r="AJA87" s="10"/>
      <c r="AJB87" s="10"/>
      <c r="AJC87" s="10"/>
      <c r="AJD87" s="10"/>
      <c r="AJE87" s="10"/>
      <c r="AJF87" s="10"/>
      <c r="AJG87" s="10"/>
      <c r="AJH87" s="10"/>
      <c r="AJI87" s="10"/>
      <c r="AJJ87" s="10"/>
      <c r="AJK87" s="10"/>
      <c r="AJL87" s="10"/>
      <c r="AJM87" s="10"/>
      <c r="AJN87" s="10"/>
      <c r="AJO87" s="10"/>
      <c r="AJP87" s="10"/>
      <c r="AJQ87" s="10"/>
      <c r="AJR87" s="10"/>
      <c r="AJS87" s="10"/>
      <c r="AJT87" s="10"/>
      <c r="AJU87" s="10"/>
      <c r="AJV87" s="10"/>
      <c r="AJW87" s="10"/>
      <c r="AJX87" s="10"/>
      <c r="AJY87" s="10"/>
      <c r="AJZ87" s="10"/>
      <c r="AKA87" s="10"/>
      <c r="AKB87" s="10"/>
      <c r="AKC87" s="10"/>
      <c r="AKD87" s="10"/>
      <c r="AKE87" s="10"/>
      <c r="AKF87" s="10"/>
      <c r="AKG87" s="10"/>
      <c r="AKH87" s="10"/>
      <c r="AKI87" s="10"/>
      <c r="AKJ87" s="10"/>
      <c r="AKK87" s="10"/>
      <c r="AKL87" s="10"/>
      <c r="AKM87" s="10"/>
      <c r="AKN87" s="10"/>
      <c r="AKO87" s="10"/>
      <c r="AKP87" s="10"/>
      <c r="AKQ87" s="10"/>
      <c r="AKR87" s="10"/>
      <c r="AKS87" s="10"/>
      <c r="AKT87" s="10"/>
      <c r="AKU87" s="10"/>
      <c r="AKV87" s="10"/>
      <c r="AKW87" s="10"/>
      <c r="AKX87" s="10"/>
      <c r="AKY87" s="10"/>
      <c r="AKZ87" s="10"/>
      <c r="ALA87" s="10"/>
      <c r="ALB87" s="10"/>
      <c r="ALC87" s="10"/>
      <c r="ALD87" s="10"/>
      <c r="ALE87" s="10"/>
      <c r="ALF87" s="10"/>
      <c r="ALG87" s="10"/>
      <c r="ALH87" s="10"/>
      <c r="ALI87" s="10"/>
      <c r="ALJ87" s="10"/>
      <c r="ALK87" s="10"/>
      <c r="ALL87" s="10"/>
      <c r="ALM87" s="10"/>
      <c r="ALN87" s="10"/>
      <c r="ALO87" s="10"/>
      <c r="ALP87" s="10"/>
      <c r="ALQ87" s="10"/>
      <c r="ALR87" s="10"/>
      <c r="ALS87" s="10"/>
      <c r="ALT87" s="10"/>
      <c r="ALU87" s="10"/>
      <c r="ALV87" s="10"/>
      <c r="ALW87" s="10"/>
      <c r="ALX87" s="10"/>
      <c r="ALY87" s="10"/>
      <c r="ALZ87" s="10"/>
      <c r="AMA87" s="10"/>
      <c r="AMB87" s="10"/>
      <c r="AMC87" s="10"/>
      <c r="AMD87" s="10"/>
      <c r="AME87" s="10"/>
      <c r="AMF87" s="10"/>
      <c r="AMG87" s="10"/>
      <c r="AMH87" s="10"/>
      <c r="AMI87" s="10"/>
      <c r="AMJ87" s="10"/>
      <c r="AMK87" s="10"/>
    </row>
    <row r="88" spans="1:1025" ht="14" x14ac:dyDescent="0.15">
      <c r="A88" s="5">
        <v>413</v>
      </c>
      <c r="B88" s="1" t="s">
        <v>15</v>
      </c>
      <c r="C88" s="1" t="s">
        <v>111</v>
      </c>
      <c r="D88" s="1">
        <v>34503</v>
      </c>
      <c r="E88" s="1">
        <v>34528</v>
      </c>
      <c r="F88" s="1">
        <f t="shared" si="2"/>
        <v>6</v>
      </c>
      <c r="H88" s="1">
        <f>(D89-E88-1)*0.24</f>
        <v>80.399999999999991</v>
      </c>
      <c r="I88" s="6" t="s">
        <v>132</v>
      </c>
      <c r="J88" s="5" t="s">
        <v>29</v>
      </c>
    </row>
    <row r="89" spans="1:1025" s="12" customFormat="1" ht="14" x14ac:dyDescent="0.15">
      <c r="A89" s="9">
        <v>414</v>
      </c>
      <c r="B89" s="10" t="s">
        <v>12</v>
      </c>
      <c r="C89" s="10" t="s">
        <v>93</v>
      </c>
      <c r="D89" s="10">
        <v>34864</v>
      </c>
      <c r="E89" s="10">
        <v>34877</v>
      </c>
      <c r="F89" s="10">
        <f t="shared" si="2"/>
        <v>3.12</v>
      </c>
      <c r="G89" s="10">
        <f>(D90-E89+1)*0.24</f>
        <v>360.71999999999997</v>
      </c>
      <c r="H89" s="10"/>
      <c r="I89" s="11" t="s">
        <v>133</v>
      </c>
      <c r="J89" s="9" t="s">
        <v>29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  <c r="ABE89" s="10"/>
      <c r="ABF89" s="10"/>
      <c r="ABG89" s="10"/>
      <c r="ABH89" s="10"/>
      <c r="ABI89" s="10"/>
      <c r="ABJ89" s="10"/>
      <c r="ABK89" s="10"/>
      <c r="ABL89" s="10"/>
      <c r="ABM89" s="10"/>
      <c r="ABN89" s="10"/>
      <c r="ABO89" s="10"/>
      <c r="ABP89" s="10"/>
      <c r="ABQ89" s="10"/>
      <c r="ABR89" s="10"/>
      <c r="ABS89" s="10"/>
      <c r="ABT89" s="10"/>
      <c r="ABU89" s="10"/>
      <c r="ABV89" s="10"/>
      <c r="ABW89" s="10"/>
      <c r="ABX89" s="10"/>
      <c r="ABY89" s="10"/>
      <c r="ABZ89" s="10"/>
      <c r="ACA89" s="10"/>
      <c r="ACB89" s="10"/>
      <c r="ACC89" s="10"/>
      <c r="ACD89" s="10"/>
      <c r="ACE89" s="10"/>
      <c r="ACF89" s="10"/>
      <c r="ACG89" s="10"/>
      <c r="ACH89" s="10"/>
      <c r="ACI89" s="10"/>
      <c r="ACJ89" s="10"/>
      <c r="ACK89" s="10"/>
      <c r="ACL89" s="10"/>
      <c r="ACM89" s="10"/>
      <c r="ACN89" s="10"/>
      <c r="ACO89" s="10"/>
      <c r="ACP89" s="10"/>
      <c r="ACQ89" s="10"/>
      <c r="ACR89" s="10"/>
      <c r="ACS89" s="10"/>
      <c r="ACT89" s="10"/>
      <c r="ACU89" s="10"/>
      <c r="ACV89" s="10"/>
      <c r="ACW89" s="10"/>
      <c r="ACX89" s="10"/>
      <c r="ACY89" s="10"/>
      <c r="ACZ89" s="10"/>
      <c r="ADA89" s="10"/>
      <c r="ADB89" s="10"/>
      <c r="ADC89" s="10"/>
      <c r="ADD89" s="10"/>
      <c r="ADE89" s="10"/>
      <c r="ADF89" s="10"/>
      <c r="ADG89" s="10"/>
      <c r="ADH89" s="10"/>
      <c r="ADI89" s="10"/>
      <c r="ADJ89" s="10"/>
      <c r="ADK89" s="10"/>
      <c r="ADL89" s="10"/>
      <c r="ADM89" s="10"/>
      <c r="ADN89" s="10"/>
      <c r="ADO89" s="10"/>
      <c r="ADP89" s="10"/>
      <c r="ADQ89" s="10"/>
      <c r="ADR89" s="10"/>
      <c r="ADS89" s="10"/>
      <c r="ADT89" s="10"/>
      <c r="ADU89" s="10"/>
      <c r="ADV89" s="10"/>
      <c r="ADW89" s="10"/>
      <c r="ADX89" s="10"/>
      <c r="ADY89" s="10"/>
      <c r="ADZ89" s="10"/>
      <c r="AEA89" s="10"/>
      <c r="AEB89" s="10"/>
      <c r="AEC89" s="10"/>
      <c r="AED89" s="10"/>
      <c r="AEE89" s="10"/>
      <c r="AEF89" s="10"/>
      <c r="AEG89" s="10"/>
      <c r="AEH89" s="10"/>
      <c r="AEI89" s="10"/>
      <c r="AEJ89" s="10"/>
      <c r="AEK89" s="10"/>
      <c r="AEL89" s="10"/>
      <c r="AEM89" s="10"/>
      <c r="AEN89" s="10"/>
      <c r="AEO89" s="10"/>
      <c r="AEP89" s="10"/>
      <c r="AEQ89" s="10"/>
      <c r="AER89" s="10"/>
      <c r="AES89" s="10"/>
      <c r="AET89" s="10"/>
      <c r="AEU89" s="10"/>
      <c r="AEV89" s="10"/>
      <c r="AEW89" s="10"/>
      <c r="AEX89" s="10"/>
      <c r="AEY89" s="10"/>
      <c r="AEZ89" s="10"/>
      <c r="AFA89" s="10"/>
      <c r="AFB89" s="10"/>
      <c r="AFC89" s="10"/>
      <c r="AFD89" s="10"/>
      <c r="AFE89" s="10"/>
      <c r="AFF89" s="10"/>
      <c r="AFG89" s="10"/>
      <c r="AFH89" s="10"/>
      <c r="AFI89" s="10"/>
      <c r="AFJ89" s="10"/>
      <c r="AFK89" s="10"/>
      <c r="AFL89" s="10"/>
      <c r="AFM89" s="10"/>
      <c r="AFN89" s="10"/>
      <c r="AFO89" s="10"/>
      <c r="AFP89" s="10"/>
      <c r="AFQ89" s="10"/>
      <c r="AFR89" s="10"/>
      <c r="AFS89" s="10"/>
      <c r="AFT89" s="10"/>
      <c r="AFU89" s="10"/>
      <c r="AFV89" s="10"/>
      <c r="AFW89" s="10"/>
      <c r="AFX89" s="10"/>
      <c r="AFY89" s="10"/>
      <c r="AFZ89" s="10"/>
      <c r="AGA89" s="10"/>
      <c r="AGB89" s="10"/>
      <c r="AGC89" s="10"/>
      <c r="AGD89" s="10"/>
      <c r="AGE89" s="10"/>
      <c r="AGF89" s="10"/>
      <c r="AGG89" s="10"/>
      <c r="AGH89" s="10"/>
      <c r="AGI89" s="10"/>
      <c r="AGJ89" s="10"/>
      <c r="AGK89" s="10"/>
      <c r="AGL89" s="10"/>
      <c r="AGM89" s="10"/>
      <c r="AGN89" s="10"/>
      <c r="AGO89" s="10"/>
      <c r="AGP89" s="10"/>
      <c r="AGQ89" s="10"/>
      <c r="AGR89" s="10"/>
      <c r="AGS89" s="10"/>
      <c r="AGT89" s="10"/>
      <c r="AGU89" s="10"/>
      <c r="AGV89" s="10"/>
      <c r="AGW89" s="10"/>
      <c r="AGX89" s="10"/>
      <c r="AGY89" s="10"/>
      <c r="AGZ89" s="10"/>
      <c r="AHA89" s="10"/>
      <c r="AHB89" s="10"/>
      <c r="AHC89" s="10"/>
      <c r="AHD89" s="10"/>
      <c r="AHE89" s="10"/>
      <c r="AHF89" s="10"/>
      <c r="AHG89" s="10"/>
      <c r="AHH89" s="10"/>
      <c r="AHI89" s="10"/>
      <c r="AHJ89" s="10"/>
      <c r="AHK89" s="10"/>
      <c r="AHL89" s="10"/>
      <c r="AHM89" s="10"/>
      <c r="AHN89" s="10"/>
      <c r="AHO89" s="10"/>
      <c r="AHP89" s="10"/>
      <c r="AHQ89" s="10"/>
      <c r="AHR89" s="10"/>
      <c r="AHS89" s="10"/>
      <c r="AHT89" s="10"/>
      <c r="AHU89" s="10"/>
      <c r="AHV89" s="10"/>
      <c r="AHW89" s="10"/>
      <c r="AHX89" s="10"/>
      <c r="AHY89" s="10"/>
      <c r="AHZ89" s="10"/>
      <c r="AIA89" s="10"/>
      <c r="AIB89" s="10"/>
      <c r="AIC89" s="10"/>
      <c r="AID89" s="10"/>
      <c r="AIE89" s="10"/>
      <c r="AIF89" s="10"/>
      <c r="AIG89" s="10"/>
      <c r="AIH89" s="10"/>
      <c r="AII89" s="10"/>
      <c r="AIJ89" s="10"/>
      <c r="AIK89" s="10"/>
      <c r="AIL89" s="10"/>
      <c r="AIM89" s="10"/>
      <c r="AIN89" s="10"/>
      <c r="AIO89" s="10"/>
      <c r="AIP89" s="10"/>
      <c r="AIQ89" s="10"/>
      <c r="AIR89" s="10"/>
      <c r="AIS89" s="10"/>
      <c r="AIT89" s="10"/>
      <c r="AIU89" s="10"/>
      <c r="AIV89" s="10"/>
      <c r="AIW89" s="10"/>
      <c r="AIX89" s="10"/>
      <c r="AIY89" s="10"/>
      <c r="AIZ89" s="10"/>
      <c r="AJA89" s="10"/>
      <c r="AJB89" s="10"/>
      <c r="AJC89" s="10"/>
      <c r="AJD89" s="10"/>
      <c r="AJE89" s="10"/>
      <c r="AJF89" s="10"/>
      <c r="AJG89" s="10"/>
      <c r="AJH89" s="10"/>
      <c r="AJI89" s="10"/>
      <c r="AJJ89" s="10"/>
      <c r="AJK89" s="10"/>
      <c r="AJL89" s="10"/>
      <c r="AJM89" s="10"/>
      <c r="AJN89" s="10"/>
      <c r="AJO89" s="10"/>
      <c r="AJP89" s="10"/>
      <c r="AJQ89" s="10"/>
      <c r="AJR89" s="10"/>
      <c r="AJS89" s="10"/>
      <c r="AJT89" s="10"/>
      <c r="AJU89" s="10"/>
      <c r="AJV89" s="10"/>
      <c r="AJW89" s="10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0"/>
      <c r="AKI89" s="10"/>
      <c r="AKJ89" s="10"/>
      <c r="AKK89" s="10"/>
      <c r="AKL89" s="10"/>
      <c r="AKM89" s="10"/>
      <c r="AKN89" s="10"/>
      <c r="AKO89" s="10"/>
      <c r="AKP89" s="10"/>
      <c r="AKQ89" s="10"/>
      <c r="AKR89" s="10"/>
      <c r="AKS89" s="10"/>
      <c r="AKT89" s="10"/>
      <c r="AKU89" s="10"/>
      <c r="AKV89" s="10"/>
      <c r="AKW89" s="10"/>
      <c r="AKX89" s="10"/>
      <c r="AKY89" s="10"/>
      <c r="AKZ89" s="10"/>
      <c r="ALA89" s="10"/>
      <c r="ALB89" s="10"/>
      <c r="ALC89" s="10"/>
      <c r="ALD89" s="10"/>
      <c r="ALE89" s="10"/>
      <c r="ALF89" s="10"/>
      <c r="ALG89" s="10"/>
      <c r="ALH89" s="10"/>
      <c r="ALI89" s="10"/>
      <c r="ALJ89" s="10"/>
      <c r="ALK89" s="10"/>
      <c r="ALL89" s="10"/>
      <c r="ALM89" s="10"/>
      <c r="ALN89" s="10"/>
      <c r="ALO89" s="10"/>
      <c r="ALP89" s="10"/>
      <c r="ALQ89" s="10"/>
      <c r="ALR89" s="10"/>
      <c r="ALS89" s="10"/>
      <c r="ALT89" s="10"/>
      <c r="ALU89" s="10"/>
      <c r="ALV89" s="10"/>
      <c r="ALW89" s="10"/>
      <c r="ALX89" s="10"/>
      <c r="ALY89" s="10"/>
      <c r="ALZ89" s="10"/>
      <c r="AMA89" s="10"/>
      <c r="AMB89" s="10"/>
      <c r="AMC89" s="10"/>
      <c r="AMD89" s="10"/>
      <c r="AME89" s="10"/>
      <c r="AMF89" s="10"/>
      <c r="AMG89" s="10"/>
      <c r="AMH89" s="10"/>
      <c r="AMI89" s="10"/>
      <c r="AMJ89" s="10"/>
      <c r="AMK89" s="10"/>
    </row>
    <row r="90" spans="1:1025" ht="14" x14ac:dyDescent="0.15">
      <c r="A90" s="5">
        <v>415</v>
      </c>
      <c r="B90" s="1" t="s">
        <v>15</v>
      </c>
      <c r="C90" s="1" t="s">
        <v>134</v>
      </c>
      <c r="D90" s="1">
        <v>36379</v>
      </c>
      <c r="E90" s="1">
        <v>36383</v>
      </c>
      <c r="F90" s="1">
        <f t="shared" si="2"/>
        <v>0.96</v>
      </c>
      <c r="H90" s="1">
        <f>(D91-E90-1)*0.24</f>
        <v>309.59999999999997</v>
      </c>
      <c r="I90" s="6" t="s">
        <v>135</v>
      </c>
      <c r="J90" s="5" t="s">
        <v>29</v>
      </c>
    </row>
    <row r="91" spans="1:1025" ht="14" x14ac:dyDescent="0.15">
      <c r="A91" s="5">
        <v>416</v>
      </c>
      <c r="B91" s="1" t="s">
        <v>12</v>
      </c>
      <c r="C91" s="1" t="s">
        <v>30</v>
      </c>
      <c r="D91" s="1">
        <v>37674</v>
      </c>
      <c r="E91" s="1">
        <v>37680</v>
      </c>
      <c r="F91" s="1">
        <f t="shared" si="2"/>
        <v>1.44</v>
      </c>
      <c r="G91" s="1">
        <f>(D92-E91+1)*0.24</f>
        <v>20.64</v>
      </c>
      <c r="I91" s="6" t="s">
        <v>136</v>
      </c>
      <c r="J91" s="5" t="s">
        <v>29</v>
      </c>
    </row>
    <row r="92" spans="1:1025" ht="14" x14ac:dyDescent="0.15">
      <c r="A92" s="5">
        <v>417</v>
      </c>
      <c r="B92" s="1" t="s">
        <v>15</v>
      </c>
      <c r="C92" s="1" t="s">
        <v>111</v>
      </c>
      <c r="D92" s="1">
        <v>37765</v>
      </c>
      <c r="E92" s="1">
        <v>37771</v>
      </c>
      <c r="F92" s="1">
        <f t="shared" si="2"/>
        <v>1.44</v>
      </c>
      <c r="H92" s="1">
        <f>(D93-E92-1)*0.24</f>
        <v>438.24</v>
      </c>
      <c r="I92" s="6" t="s">
        <v>47</v>
      </c>
      <c r="J92" s="5" t="s">
        <v>29</v>
      </c>
    </row>
    <row r="93" spans="1:1025" s="12" customFormat="1" ht="14" x14ac:dyDescent="0.15">
      <c r="A93" s="9">
        <v>418</v>
      </c>
      <c r="B93" s="10" t="s">
        <v>12</v>
      </c>
      <c r="C93" s="10" t="s">
        <v>51</v>
      </c>
      <c r="D93" s="10">
        <v>39598</v>
      </c>
      <c r="E93" s="10">
        <v>39603</v>
      </c>
      <c r="F93" s="10">
        <f t="shared" si="2"/>
        <v>1.2</v>
      </c>
      <c r="G93" s="10">
        <f>(D94-E93+1)*0.24</f>
        <v>210.72</v>
      </c>
      <c r="H93" s="10"/>
      <c r="I93" s="11" t="s">
        <v>137</v>
      </c>
      <c r="J93" s="9" t="s">
        <v>29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  <c r="XK93" s="10"/>
      <c r="XL93" s="10"/>
      <c r="XM93" s="10"/>
      <c r="XN93" s="10"/>
      <c r="XO93" s="10"/>
      <c r="XP93" s="10"/>
      <c r="XQ93" s="10"/>
      <c r="XR93" s="10"/>
      <c r="XS93" s="10"/>
      <c r="XT93" s="10"/>
      <c r="XU93" s="10"/>
      <c r="XV93" s="10"/>
      <c r="XW93" s="10"/>
      <c r="XX93" s="10"/>
      <c r="XY93" s="10"/>
      <c r="XZ93" s="10"/>
      <c r="YA93" s="10"/>
      <c r="YB93" s="10"/>
      <c r="YC93" s="10"/>
      <c r="YD93" s="10"/>
      <c r="YE93" s="10"/>
      <c r="YF93" s="10"/>
      <c r="YG93" s="10"/>
      <c r="YH93" s="10"/>
      <c r="YI93" s="10"/>
      <c r="YJ93" s="10"/>
      <c r="YK93" s="10"/>
      <c r="YL93" s="10"/>
      <c r="YM93" s="10"/>
      <c r="YN93" s="10"/>
      <c r="YO93" s="10"/>
      <c r="YP93" s="10"/>
      <c r="YQ93" s="10"/>
      <c r="YR93" s="10"/>
      <c r="YS93" s="10"/>
      <c r="YT93" s="10"/>
      <c r="YU93" s="10"/>
      <c r="YV93" s="10"/>
      <c r="YW93" s="10"/>
      <c r="YX93" s="10"/>
      <c r="YY93" s="10"/>
      <c r="YZ93" s="10"/>
      <c r="ZA93" s="10"/>
      <c r="ZB93" s="10"/>
      <c r="ZC93" s="10"/>
      <c r="ZD93" s="10"/>
      <c r="ZE93" s="10"/>
      <c r="ZF93" s="10"/>
      <c r="ZG93" s="10"/>
      <c r="ZH93" s="10"/>
      <c r="ZI93" s="10"/>
      <c r="ZJ93" s="10"/>
      <c r="ZK93" s="10"/>
      <c r="ZL93" s="10"/>
      <c r="ZM93" s="10"/>
      <c r="ZN93" s="10"/>
      <c r="ZO93" s="10"/>
      <c r="ZP93" s="10"/>
      <c r="ZQ93" s="10"/>
      <c r="ZR93" s="10"/>
      <c r="ZS93" s="10"/>
      <c r="ZT93" s="10"/>
      <c r="ZU93" s="10"/>
      <c r="ZV93" s="10"/>
      <c r="ZW93" s="10"/>
      <c r="ZX93" s="10"/>
      <c r="ZY93" s="10"/>
      <c r="ZZ93" s="10"/>
      <c r="AAA93" s="10"/>
      <c r="AAB93" s="10"/>
      <c r="AAC93" s="10"/>
      <c r="AAD93" s="10"/>
      <c r="AAE93" s="10"/>
      <c r="AAF93" s="10"/>
      <c r="AAG93" s="10"/>
      <c r="AAH93" s="10"/>
      <c r="AAI93" s="10"/>
      <c r="AAJ93" s="10"/>
      <c r="AAK93" s="10"/>
      <c r="AAL93" s="10"/>
      <c r="AAM93" s="10"/>
      <c r="AAN93" s="10"/>
      <c r="AAO93" s="10"/>
      <c r="AAP93" s="10"/>
      <c r="AAQ93" s="10"/>
      <c r="AAR93" s="10"/>
      <c r="AAS93" s="10"/>
      <c r="AAT93" s="10"/>
      <c r="AAU93" s="10"/>
      <c r="AAV93" s="10"/>
      <c r="AAW93" s="10"/>
      <c r="AAX93" s="10"/>
      <c r="AAY93" s="10"/>
      <c r="AAZ93" s="10"/>
      <c r="ABA93" s="10"/>
      <c r="ABB93" s="10"/>
      <c r="ABC93" s="10"/>
      <c r="ABD93" s="10"/>
      <c r="ABE93" s="10"/>
      <c r="ABF93" s="10"/>
      <c r="ABG93" s="10"/>
      <c r="ABH93" s="10"/>
      <c r="ABI93" s="10"/>
      <c r="ABJ93" s="10"/>
      <c r="ABK93" s="10"/>
      <c r="ABL93" s="10"/>
      <c r="ABM93" s="10"/>
      <c r="ABN93" s="10"/>
      <c r="ABO93" s="10"/>
      <c r="ABP93" s="10"/>
      <c r="ABQ93" s="10"/>
      <c r="ABR93" s="10"/>
      <c r="ABS93" s="10"/>
      <c r="ABT93" s="10"/>
      <c r="ABU93" s="10"/>
      <c r="ABV93" s="10"/>
      <c r="ABW93" s="10"/>
      <c r="ABX93" s="10"/>
      <c r="ABY93" s="10"/>
      <c r="ABZ93" s="10"/>
      <c r="ACA93" s="10"/>
      <c r="ACB93" s="10"/>
      <c r="ACC93" s="10"/>
      <c r="ACD93" s="10"/>
      <c r="ACE93" s="10"/>
      <c r="ACF93" s="10"/>
      <c r="ACG93" s="10"/>
      <c r="ACH93" s="10"/>
      <c r="ACI93" s="10"/>
      <c r="ACJ93" s="10"/>
      <c r="ACK93" s="10"/>
      <c r="ACL93" s="10"/>
      <c r="ACM93" s="10"/>
      <c r="ACN93" s="10"/>
      <c r="ACO93" s="10"/>
      <c r="ACP93" s="10"/>
      <c r="ACQ93" s="10"/>
      <c r="ACR93" s="10"/>
      <c r="ACS93" s="10"/>
      <c r="ACT93" s="10"/>
      <c r="ACU93" s="10"/>
      <c r="ACV93" s="10"/>
      <c r="ACW93" s="10"/>
      <c r="ACX93" s="10"/>
      <c r="ACY93" s="10"/>
      <c r="ACZ93" s="10"/>
      <c r="ADA93" s="10"/>
      <c r="ADB93" s="10"/>
      <c r="ADC93" s="10"/>
      <c r="ADD93" s="10"/>
      <c r="ADE93" s="10"/>
      <c r="ADF93" s="10"/>
      <c r="ADG93" s="10"/>
      <c r="ADH93" s="10"/>
      <c r="ADI93" s="10"/>
      <c r="ADJ93" s="10"/>
      <c r="ADK93" s="10"/>
      <c r="ADL93" s="10"/>
      <c r="ADM93" s="10"/>
      <c r="ADN93" s="10"/>
      <c r="ADO93" s="10"/>
      <c r="ADP93" s="10"/>
      <c r="ADQ93" s="10"/>
      <c r="ADR93" s="10"/>
      <c r="ADS93" s="10"/>
      <c r="ADT93" s="10"/>
      <c r="ADU93" s="10"/>
      <c r="ADV93" s="10"/>
      <c r="ADW93" s="10"/>
      <c r="ADX93" s="10"/>
      <c r="ADY93" s="10"/>
      <c r="ADZ93" s="10"/>
      <c r="AEA93" s="10"/>
      <c r="AEB93" s="10"/>
      <c r="AEC93" s="10"/>
      <c r="AED93" s="10"/>
      <c r="AEE93" s="10"/>
      <c r="AEF93" s="10"/>
      <c r="AEG93" s="10"/>
      <c r="AEH93" s="10"/>
      <c r="AEI93" s="10"/>
      <c r="AEJ93" s="10"/>
      <c r="AEK93" s="10"/>
      <c r="AEL93" s="10"/>
      <c r="AEM93" s="10"/>
      <c r="AEN93" s="10"/>
      <c r="AEO93" s="10"/>
      <c r="AEP93" s="10"/>
      <c r="AEQ93" s="10"/>
      <c r="AER93" s="10"/>
      <c r="AES93" s="10"/>
      <c r="AET93" s="10"/>
      <c r="AEU93" s="10"/>
      <c r="AEV93" s="10"/>
      <c r="AEW93" s="10"/>
      <c r="AEX93" s="10"/>
      <c r="AEY93" s="10"/>
      <c r="AEZ93" s="10"/>
      <c r="AFA93" s="10"/>
      <c r="AFB93" s="10"/>
      <c r="AFC93" s="10"/>
      <c r="AFD93" s="10"/>
      <c r="AFE93" s="10"/>
      <c r="AFF93" s="10"/>
      <c r="AFG93" s="10"/>
      <c r="AFH93" s="10"/>
      <c r="AFI93" s="10"/>
      <c r="AFJ93" s="10"/>
      <c r="AFK93" s="10"/>
      <c r="AFL93" s="10"/>
      <c r="AFM93" s="10"/>
      <c r="AFN93" s="10"/>
      <c r="AFO93" s="10"/>
      <c r="AFP93" s="10"/>
      <c r="AFQ93" s="10"/>
      <c r="AFR93" s="10"/>
      <c r="AFS93" s="10"/>
      <c r="AFT93" s="10"/>
      <c r="AFU93" s="10"/>
      <c r="AFV93" s="10"/>
      <c r="AFW93" s="10"/>
      <c r="AFX93" s="10"/>
      <c r="AFY93" s="10"/>
      <c r="AFZ93" s="10"/>
      <c r="AGA93" s="10"/>
      <c r="AGB93" s="10"/>
      <c r="AGC93" s="10"/>
      <c r="AGD93" s="10"/>
      <c r="AGE93" s="10"/>
      <c r="AGF93" s="10"/>
      <c r="AGG93" s="10"/>
      <c r="AGH93" s="10"/>
      <c r="AGI93" s="10"/>
      <c r="AGJ93" s="10"/>
      <c r="AGK93" s="10"/>
      <c r="AGL93" s="10"/>
      <c r="AGM93" s="10"/>
      <c r="AGN93" s="10"/>
      <c r="AGO93" s="10"/>
      <c r="AGP93" s="10"/>
      <c r="AGQ93" s="10"/>
      <c r="AGR93" s="10"/>
      <c r="AGS93" s="10"/>
      <c r="AGT93" s="10"/>
      <c r="AGU93" s="10"/>
      <c r="AGV93" s="10"/>
      <c r="AGW93" s="10"/>
      <c r="AGX93" s="10"/>
      <c r="AGY93" s="10"/>
      <c r="AGZ93" s="10"/>
      <c r="AHA93" s="10"/>
      <c r="AHB93" s="10"/>
      <c r="AHC93" s="10"/>
      <c r="AHD93" s="10"/>
      <c r="AHE93" s="10"/>
      <c r="AHF93" s="10"/>
      <c r="AHG93" s="10"/>
      <c r="AHH93" s="10"/>
      <c r="AHI93" s="10"/>
      <c r="AHJ93" s="10"/>
      <c r="AHK93" s="10"/>
      <c r="AHL93" s="10"/>
      <c r="AHM93" s="10"/>
      <c r="AHN93" s="10"/>
      <c r="AHO93" s="10"/>
      <c r="AHP93" s="10"/>
      <c r="AHQ93" s="10"/>
      <c r="AHR93" s="10"/>
      <c r="AHS93" s="10"/>
      <c r="AHT93" s="10"/>
      <c r="AHU93" s="10"/>
      <c r="AHV93" s="10"/>
      <c r="AHW93" s="10"/>
      <c r="AHX93" s="10"/>
      <c r="AHY93" s="10"/>
      <c r="AHZ93" s="10"/>
      <c r="AIA93" s="10"/>
      <c r="AIB93" s="10"/>
      <c r="AIC93" s="10"/>
      <c r="AID93" s="10"/>
      <c r="AIE93" s="10"/>
      <c r="AIF93" s="10"/>
      <c r="AIG93" s="10"/>
      <c r="AIH93" s="10"/>
      <c r="AII93" s="10"/>
      <c r="AIJ93" s="10"/>
      <c r="AIK93" s="10"/>
      <c r="AIL93" s="10"/>
      <c r="AIM93" s="10"/>
      <c r="AIN93" s="10"/>
      <c r="AIO93" s="10"/>
      <c r="AIP93" s="10"/>
      <c r="AIQ93" s="10"/>
      <c r="AIR93" s="10"/>
      <c r="AIS93" s="10"/>
      <c r="AIT93" s="10"/>
      <c r="AIU93" s="10"/>
      <c r="AIV93" s="10"/>
      <c r="AIW93" s="10"/>
      <c r="AIX93" s="10"/>
      <c r="AIY93" s="10"/>
      <c r="AIZ93" s="10"/>
      <c r="AJA93" s="10"/>
      <c r="AJB93" s="10"/>
      <c r="AJC93" s="10"/>
      <c r="AJD93" s="10"/>
      <c r="AJE93" s="10"/>
      <c r="AJF93" s="10"/>
      <c r="AJG93" s="10"/>
      <c r="AJH93" s="10"/>
      <c r="AJI93" s="10"/>
      <c r="AJJ93" s="10"/>
      <c r="AJK93" s="10"/>
      <c r="AJL93" s="10"/>
      <c r="AJM93" s="10"/>
      <c r="AJN93" s="10"/>
      <c r="AJO93" s="10"/>
      <c r="AJP93" s="10"/>
      <c r="AJQ93" s="10"/>
      <c r="AJR93" s="10"/>
      <c r="AJS93" s="10"/>
      <c r="AJT93" s="10"/>
      <c r="AJU93" s="10"/>
      <c r="AJV93" s="10"/>
      <c r="AJW93" s="10"/>
      <c r="AJX93" s="10"/>
      <c r="AJY93" s="10"/>
      <c r="AJZ93" s="10"/>
      <c r="AKA93" s="10"/>
      <c r="AKB93" s="10"/>
      <c r="AKC93" s="10"/>
      <c r="AKD93" s="10"/>
      <c r="AKE93" s="10"/>
      <c r="AKF93" s="10"/>
      <c r="AKG93" s="10"/>
      <c r="AKH93" s="10"/>
      <c r="AKI93" s="10"/>
      <c r="AKJ93" s="10"/>
      <c r="AKK93" s="10"/>
      <c r="AKL93" s="10"/>
      <c r="AKM93" s="10"/>
      <c r="AKN93" s="10"/>
      <c r="AKO93" s="10"/>
      <c r="AKP93" s="10"/>
      <c r="AKQ93" s="10"/>
      <c r="AKR93" s="10"/>
      <c r="AKS93" s="10"/>
      <c r="AKT93" s="10"/>
      <c r="AKU93" s="10"/>
      <c r="AKV93" s="10"/>
      <c r="AKW93" s="10"/>
      <c r="AKX93" s="10"/>
      <c r="AKY93" s="10"/>
      <c r="AKZ93" s="10"/>
      <c r="ALA93" s="10"/>
      <c r="ALB93" s="10"/>
      <c r="ALC93" s="10"/>
      <c r="ALD93" s="10"/>
      <c r="ALE93" s="10"/>
      <c r="ALF93" s="10"/>
      <c r="ALG93" s="10"/>
      <c r="ALH93" s="10"/>
      <c r="ALI93" s="10"/>
      <c r="ALJ93" s="10"/>
      <c r="ALK93" s="10"/>
      <c r="ALL93" s="10"/>
      <c r="ALM93" s="10"/>
      <c r="ALN93" s="10"/>
      <c r="ALO93" s="10"/>
      <c r="ALP93" s="10"/>
      <c r="ALQ93" s="10"/>
      <c r="ALR93" s="10"/>
      <c r="ALS93" s="10"/>
      <c r="ALT93" s="10"/>
      <c r="ALU93" s="10"/>
      <c r="ALV93" s="10"/>
      <c r="ALW93" s="10"/>
      <c r="ALX93" s="10"/>
      <c r="ALY93" s="10"/>
      <c r="ALZ93" s="10"/>
      <c r="AMA93" s="10"/>
      <c r="AMB93" s="10"/>
      <c r="AMC93" s="10"/>
      <c r="AMD93" s="10"/>
      <c r="AME93" s="10"/>
      <c r="AMF93" s="10"/>
      <c r="AMG93" s="10"/>
      <c r="AMH93" s="10"/>
      <c r="AMI93" s="10"/>
      <c r="AMJ93" s="10"/>
      <c r="AMK93" s="10"/>
    </row>
    <row r="94" spans="1:1025" ht="14" x14ac:dyDescent="0.15">
      <c r="A94" s="5">
        <v>419</v>
      </c>
      <c r="B94" s="1" t="s">
        <v>15</v>
      </c>
      <c r="C94" s="1" t="s">
        <v>51</v>
      </c>
      <c r="D94" s="1">
        <v>40480</v>
      </c>
      <c r="E94" s="1">
        <v>40516</v>
      </c>
      <c r="F94" s="1">
        <f t="shared" si="2"/>
        <v>8.64</v>
      </c>
      <c r="H94" s="1">
        <f>(D95-E94-1)*0.24</f>
        <v>21.84</v>
      </c>
      <c r="I94" s="6" t="s">
        <v>138</v>
      </c>
      <c r="J94" s="5" t="s">
        <v>29</v>
      </c>
    </row>
    <row r="95" spans="1:1025" ht="14" x14ac:dyDescent="0.15">
      <c r="A95" s="5">
        <v>420</v>
      </c>
      <c r="B95" s="1" t="s">
        <v>12</v>
      </c>
      <c r="C95" s="1" t="s">
        <v>26</v>
      </c>
      <c r="D95" s="1">
        <v>40608</v>
      </c>
      <c r="E95" s="1">
        <v>40618</v>
      </c>
      <c r="F95" s="1">
        <f t="shared" si="2"/>
        <v>2.4</v>
      </c>
      <c r="G95" s="1">
        <f>(D96-E95+1)*0.24</f>
        <v>30.24</v>
      </c>
      <c r="I95" s="6" t="s">
        <v>139</v>
      </c>
      <c r="J95" s="5" t="s">
        <v>29</v>
      </c>
    </row>
    <row r="96" spans="1:1025" ht="14" x14ac:dyDescent="0.15">
      <c r="A96" s="5">
        <v>421</v>
      </c>
      <c r="B96" s="1" t="s">
        <v>15</v>
      </c>
      <c r="C96" s="1" t="s">
        <v>26</v>
      </c>
      <c r="D96" s="1">
        <v>40743</v>
      </c>
      <c r="E96" s="1">
        <v>40749</v>
      </c>
      <c r="F96" s="1">
        <f t="shared" si="2"/>
        <v>1.44</v>
      </c>
      <c r="H96" s="1">
        <f>(D97-E96-1)*0.24</f>
        <v>497.03999999999996</v>
      </c>
      <c r="I96" s="6" t="s">
        <v>140</v>
      </c>
      <c r="J96" s="5" t="s">
        <v>29</v>
      </c>
    </row>
    <row r="97" spans="1:1025" ht="14" x14ac:dyDescent="0.15">
      <c r="A97" s="5">
        <v>422</v>
      </c>
      <c r="B97" s="1" t="s">
        <v>12</v>
      </c>
      <c r="C97" s="1" t="s">
        <v>57</v>
      </c>
      <c r="D97" s="1">
        <v>42821</v>
      </c>
      <c r="E97" s="1">
        <v>42821</v>
      </c>
      <c r="F97" s="1">
        <f t="shared" si="2"/>
        <v>0</v>
      </c>
      <c r="G97" s="1">
        <f>(D98-E97+1)*0.24</f>
        <v>0.72</v>
      </c>
      <c r="I97" s="6" t="s">
        <v>141</v>
      </c>
      <c r="J97" s="5" t="s">
        <v>29</v>
      </c>
    </row>
    <row r="98" spans="1:1025" ht="14" x14ac:dyDescent="0.15">
      <c r="A98" s="5">
        <v>423</v>
      </c>
      <c r="B98" s="1" t="s">
        <v>15</v>
      </c>
      <c r="C98" s="1" t="s">
        <v>57</v>
      </c>
      <c r="D98" s="1">
        <v>42823</v>
      </c>
      <c r="E98" s="1">
        <v>42824</v>
      </c>
      <c r="F98" s="1">
        <f t="shared" ref="F98:F145" si="3">(E98-D98)*0.24</f>
        <v>0.24</v>
      </c>
      <c r="H98" s="1">
        <f>(D99-E98-1)*0.24</f>
        <v>78</v>
      </c>
      <c r="I98" s="6" t="s">
        <v>142</v>
      </c>
      <c r="J98" s="5" t="s">
        <v>29</v>
      </c>
    </row>
    <row r="99" spans="1:1025" ht="14" x14ac:dyDescent="0.15">
      <c r="A99" s="5">
        <v>424</v>
      </c>
      <c r="B99" s="1" t="s">
        <v>12</v>
      </c>
      <c r="C99" s="1" t="s">
        <v>26</v>
      </c>
      <c r="D99" s="1">
        <v>43150</v>
      </c>
      <c r="E99" s="1">
        <v>43151</v>
      </c>
      <c r="F99" s="1">
        <f t="shared" si="3"/>
        <v>0.24</v>
      </c>
      <c r="G99" s="1">
        <f>(D100-E99+1)*0.24</f>
        <v>8.16</v>
      </c>
      <c r="I99" s="6" t="s">
        <v>143</v>
      </c>
      <c r="J99" s="5" t="s">
        <v>29</v>
      </c>
    </row>
    <row r="100" spans="1:1025" ht="14" x14ac:dyDescent="0.15">
      <c r="A100" s="5">
        <v>425</v>
      </c>
      <c r="B100" s="1" t="s">
        <v>15</v>
      </c>
      <c r="C100" s="1" t="s">
        <v>26</v>
      </c>
      <c r="D100" s="1">
        <v>43184</v>
      </c>
      <c r="E100" s="1">
        <v>43187</v>
      </c>
      <c r="F100" s="1">
        <f t="shared" si="3"/>
        <v>0.72</v>
      </c>
      <c r="H100" s="1">
        <f>(D101-E100-1)*0.24</f>
        <v>187.68</v>
      </c>
      <c r="I100" s="6" t="s">
        <v>144</v>
      </c>
      <c r="J100" s="5" t="s">
        <v>29</v>
      </c>
    </row>
    <row r="101" spans="1:1025" ht="14" x14ac:dyDescent="0.15">
      <c r="A101" s="5">
        <v>426</v>
      </c>
      <c r="B101" s="1" t="s">
        <v>12</v>
      </c>
      <c r="C101" s="1" t="s">
        <v>28</v>
      </c>
      <c r="D101" s="1">
        <v>43970</v>
      </c>
      <c r="E101" s="1">
        <v>44002</v>
      </c>
      <c r="F101" s="1">
        <f t="shared" si="3"/>
        <v>7.68</v>
      </c>
      <c r="G101" s="1">
        <f>(D102-E101+1)*0.24</f>
        <v>1.44</v>
      </c>
      <c r="I101" s="6" t="s">
        <v>145</v>
      </c>
      <c r="J101" s="5" t="s">
        <v>29</v>
      </c>
    </row>
    <row r="102" spans="1:1025" ht="14" x14ac:dyDescent="0.15">
      <c r="A102" s="5">
        <v>427</v>
      </c>
      <c r="B102" s="1" t="s">
        <v>15</v>
      </c>
      <c r="C102" s="1" t="s">
        <v>28</v>
      </c>
      <c r="D102" s="1">
        <v>44007</v>
      </c>
      <c r="E102" s="1">
        <v>44030</v>
      </c>
      <c r="F102" s="1">
        <f t="shared" si="3"/>
        <v>5.52</v>
      </c>
      <c r="G102" s="18"/>
      <c r="H102" s="1">
        <f>(K75-E102)*0.24</f>
        <v>0.96</v>
      </c>
      <c r="I102" s="6" t="s">
        <v>146</v>
      </c>
      <c r="J102" s="5" t="s">
        <v>29</v>
      </c>
    </row>
    <row r="103" spans="1:1025" s="17" customFormat="1" x14ac:dyDescent="0.15">
      <c r="A103" s="16">
        <v>800</v>
      </c>
      <c r="B103" s="16" t="s">
        <v>12</v>
      </c>
      <c r="C103" s="16" t="s">
        <v>25</v>
      </c>
      <c r="D103" s="16">
        <v>10020</v>
      </c>
      <c r="E103" s="16">
        <v>10022</v>
      </c>
      <c r="F103" s="16">
        <f t="shared" si="3"/>
        <v>0.48</v>
      </c>
      <c r="G103" s="1">
        <f>(D104-E103+1)*0.24</f>
        <v>0.72</v>
      </c>
      <c r="H103" s="16"/>
      <c r="I103" s="16" t="s">
        <v>157</v>
      </c>
      <c r="J103" s="16" t="s">
        <v>242</v>
      </c>
      <c r="K103" s="16">
        <v>41694</v>
      </c>
      <c r="L103" s="16" t="s">
        <v>147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6"/>
      <c r="LI103" s="16"/>
      <c r="LJ103" s="16"/>
      <c r="LK103" s="16"/>
      <c r="LL103" s="16"/>
      <c r="LM103" s="16"/>
      <c r="LN103" s="16"/>
      <c r="LO103" s="16"/>
      <c r="LP103" s="16"/>
      <c r="LQ103" s="16"/>
      <c r="LR103" s="16"/>
      <c r="LS103" s="16"/>
      <c r="LT103" s="16"/>
      <c r="LU103" s="16"/>
      <c r="LV103" s="16"/>
      <c r="LW103" s="16"/>
      <c r="LX103" s="16"/>
      <c r="LY103" s="16"/>
      <c r="LZ103" s="16"/>
      <c r="MA103" s="16"/>
      <c r="MB103" s="16"/>
      <c r="MC103" s="16"/>
      <c r="MD103" s="16"/>
      <c r="ME103" s="16"/>
      <c r="MF103" s="16"/>
      <c r="MG103" s="16"/>
      <c r="MH103" s="16"/>
      <c r="MI103" s="16"/>
      <c r="MJ103" s="16"/>
      <c r="MK103" s="16"/>
      <c r="ML103" s="16"/>
      <c r="MM103" s="16"/>
      <c r="MN103" s="16"/>
      <c r="MO103" s="16"/>
      <c r="MP103" s="16"/>
      <c r="MQ103" s="16"/>
      <c r="MR103" s="16"/>
      <c r="MS103" s="16"/>
      <c r="MT103" s="16"/>
      <c r="MU103" s="16"/>
      <c r="MV103" s="16"/>
      <c r="MW103" s="16"/>
      <c r="MX103" s="16"/>
      <c r="MY103" s="16"/>
      <c r="MZ103" s="16"/>
      <c r="NA103" s="16"/>
      <c r="NB103" s="16"/>
      <c r="NC103" s="16"/>
      <c r="ND103" s="16"/>
      <c r="NE103" s="16"/>
      <c r="NF103" s="16"/>
      <c r="NG103" s="16"/>
      <c r="NH103" s="16"/>
      <c r="NI103" s="16"/>
      <c r="NJ103" s="16"/>
      <c r="NK103" s="16"/>
      <c r="NL103" s="16"/>
      <c r="NM103" s="16"/>
      <c r="NN103" s="16"/>
      <c r="NO103" s="16"/>
      <c r="NP103" s="16"/>
      <c r="NQ103" s="16"/>
      <c r="NR103" s="16"/>
      <c r="NS103" s="16"/>
      <c r="NT103" s="16"/>
      <c r="NU103" s="16"/>
      <c r="NV103" s="16"/>
      <c r="NW103" s="16"/>
      <c r="NX103" s="16"/>
      <c r="NY103" s="16"/>
      <c r="NZ103" s="16"/>
      <c r="OA103" s="16"/>
      <c r="OB103" s="16"/>
      <c r="OC103" s="16"/>
      <c r="OD103" s="16"/>
      <c r="OE103" s="16"/>
      <c r="OF103" s="16"/>
      <c r="OG103" s="16"/>
      <c r="OH103" s="16"/>
      <c r="OI103" s="16"/>
      <c r="OJ103" s="16"/>
      <c r="OK103" s="16"/>
      <c r="OL103" s="16"/>
      <c r="OM103" s="16"/>
      <c r="ON103" s="16"/>
      <c r="OO103" s="16"/>
      <c r="OP103" s="16"/>
      <c r="OQ103" s="16"/>
      <c r="OR103" s="16"/>
      <c r="OS103" s="16"/>
      <c r="OT103" s="16"/>
      <c r="OU103" s="16"/>
      <c r="OV103" s="16"/>
      <c r="OW103" s="16"/>
      <c r="OX103" s="16"/>
      <c r="OY103" s="16"/>
      <c r="OZ103" s="16"/>
      <c r="PA103" s="16"/>
      <c r="PB103" s="16"/>
      <c r="PC103" s="16"/>
      <c r="PD103" s="16"/>
      <c r="PE103" s="16"/>
      <c r="PF103" s="16"/>
      <c r="PG103" s="16"/>
      <c r="PH103" s="16"/>
      <c r="PI103" s="16"/>
      <c r="PJ103" s="16"/>
      <c r="PK103" s="16"/>
      <c r="PL103" s="16"/>
      <c r="PM103" s="16"/>
      <c r="PN103" s="16"/>
      <c r="PO103" s="16"/>
      <c r="PP103" s="16"/>
      <c r="PQ103" s="16"/>
      <c r="PR103" s="16"/>
      <c r="PS103" s="16"/>
      <c r="PT103" s="16"/>
      <c r="PU103" s="16"/>
      <c r="PV103" s="16"/>
      <c r="PW103" s="16"/>
      <c r="PX103" s="16"/>
      <c r="PY103" s="16"/>
      <c r="PZ103" s="16"/>
      <c r="QA103" s="16"/>
      <c r="QB103" s="16"/>
      <c r="QC103" s="16"/>
      <c r="QD103" s="16"/>
      <c r="QE103" s="16"/>
      <c r="QF103" s="16"/>
      <c r="QG103" s="16"/>
      <c r="QH103" s="16"/>
      <c r="QI103" s="16"/>
      <c r="QJ103" s="16"/>
      <c r="QK103" s="16"/>
      <c r="QL103" s="16"/>
      <c r="QM103" s="16"/>
      <c r="QN103" s="16"/>
      <c r="QO103" s="16"/>
      <c r="QP103" s="16"/>
      <c r="QQ103" s="16"/>
      <c r="QR103" s="16"/>
      <c r="QS103" s="16"/>
      <c r="QT103" s="16"/>
      <c r="QU103" s="16"/>
      <c r="QV103" s="16"/>
      <c r="QW103" s="16"/>
      <c r="QX103" s="16"/>
      <c r="QY103" s="16"/>
      <c r="QZ103" s="16"/>
      <c r="RA103" s="16"/>
      <c r="RB103" s="16"/>
      <c r="RC103" s="16"/>
      <c r="RD103" s="16"/>
      <c r="RE103" s="16"/>
      <c r="RF103" s="16"/>
      <c r="RG103" s="16"/>
      <c r="RH103" s="16"/>
      <c r="RI103" s="16"/>
      <c r="RJ103" s="16"/>
      <c r="RK103" s="16"/>
      <c r="RL103" s="16"/>
      <c r="RM103" s="16"/>
      <c r="RN103" s="16"/>
      <c r="RO103" s="16"/>
      <c r="RP103" s="16"/>
      <c r="RQ103" s="16"/>
      <c r="RR103" s="16"/>
      <c r="RS103" s="16"/>
      <c r="RT103" s="16"/>
      <c r="RU103" s="16"/>
      <c r="RV103" s="16"/>
      <c r="RW103" s="16"/>
      <c r="RX103" s="16"/>
      <c r="RY103" s="16"/>
      <c r="RZ103" s="16"/>
      <c r="SA103" s="16"/>
      <c r="SB103" s="16"/>
      <c r="SC103" s="16"/>
      <c r="SD103" s="16"/>
      <c r="SE103" s="16"/>
      <c r="SF103" s="16"/>
      <c r="SG103" s="16"/>
      <c r="SH103" s="16"/>
      <c r="SI103" s="16"/>
      <c r="SJ103" s="16"/>
      <c r="SK103" s="16"/>
      <c r="SL103" s="16"/>
      <c r="SM103" s="16"/>
      <c r="SN103" s="16"/>
      <c r="SO103" s="16"/>
      <c r="SP103" s="16"/>
      <c r="SQ103" s="16"/>
      <c r="SR103" s="16"/>
      <c r="SS103" s="16"/>
      <c r="ST103" s="16"/>
      <c r="SU103" s="16"/>
      <c r="SV103" s="16"/>
      <c r="SW103" s="16"/>
      <c r="SX103" s="16"/>
      <c r="SY103" s="16"/>
      <c r="SZ103" s="16"/>
      <c r="TA103" s="16"/>
      <c r="TB103" s="16"/>
      <c r="TC103" s="16"/>
      <c r="TD103" s="16"/>
      <c r="TE103" s="16"/>
      <c r="TF103" s="16"/>
      <c r="TG103" s="16"/>
      <c r="TH103" s="16"/>
      <c r="TI103" s="16"/>
      <c r="TJ103" s="16"/>
      <c r="TK103" s="16"/>
      <c r="TL103" s="16"/>
      <c r="TM103" s="16"/>
      <c r="TN103" s="16"/>
      <c r="TO103" s="16"/>
      <c r="TP103" s="16"/>
      <c r="TQ103" s="16"/>
      <c r="TR103" s="16"/>
      <c r="TS103" s="16"/>
      <c r="TT103" s="16"/>
      <c r="TU103" s="16"/>
      <c r="TV103" s="16"/>
      <c r="TW103" s="16"/>
      <c r="TX103" s="16"/>
      <c r="TY103" s="16"/>
      <c r="TZ103" s="16"/>
      <c r="UA103" s="16"/>
      <c r="UB103" s="16"/>
      <c r="UC103" s="16"/>
      <c r="UD103" s="16"/>
      <c r="UE103" s="16"/>
      <c r="UF103" s="16"/>
      <c r="UG103" s="16"/>
      <c r="UH103" s="16"/>
      <c r="UI103" s="16"/>
      <c r="UJ103" s="16"/>
      <c r="UK103" s="16"/>
      <c r="UL103" s="16"/>
      <c r="UM103" s="16"/>
      <c r="UN103" s="16"/>
      <c r="UO103" s="16"/>
      <c r="UP103" s="16"/>
      <c r="UQ103" s="16"/>
      <c r="UR103" s="16"/>
      <c r="US103" s="16"/>
      <c r="UT103" s="16"/>
      <c r="UU103" s="16"/>
      <c r="UV103" s="16"/>
      <c r="UW103" s="16"/>
      <c r="UX103" s="16"/>
      <c r="UY103" s="16"/>
      <c r="UZ103" s="16"/>
      <c r="VA103" s="16"/>
      <c r="VB103" s="16"/>
      <c r="VC103" s="16"/>
      <c r="VD103" s="16"/>
      <c r="VE103" s="16"/>
      <c r="VF103" s="16"/>
      <c r="VG103" s="16"/>
      <c r="VH103" s="16"/>
      <c r="VI103" s="16"/>
      <c r="VJ103" s="16"/>
      <c r="VK103" s="16"/>
      <c r="VL103" s="16"/>
      <c r="VM103" s="16"/>
      <c r="VN103" s="16"/>
      <c r="VO103" s="16"/>
      <c r="VP103" s="16"/>
      <c r="VQ103" s="16"/>
      <c r="VR103" s="16"/>
      <c r="VS103" s="16"/>
      <c r="VT103" s="16"/>
      <c r="VU103" s="16"/>
      <c r="VV103" s="16"/>
      <c r="VW103" s="16"/>
      <c r="VX103" s="16"/>
      <c r="VY103" s="16"/>
      <c r="VZ103" s="16"/>
      <c r="WA103" s="16"/>
      <c r="WB103" s="16"/>
      <c r="WC103" s="16"/>
      <c r="WD103" s="16"/>
      <c r="WE103" s="16"/>
      <c r="WF103" s="16"/>
      <c r="WG103" s="16"/>
      <c r="WH103" s="16"/>
      <c r="WI103" s="16"/>
      <c r="WJ103" s="16"/>
      <c r="WK103" s="16"/>
      <c r="WL103" s="16"/>
      <c r="WM103" s="16"/>
      <c r="WN103" s="16"/>
      <c r="WO103" s="16"/>
      <c r="WP103" s="16"/>
      <c r="WQ103" s="16"/>
      <c r="WR103" s="16"/>
      <c r="WS103" s="16"/>
      <c r="WT103" s="16"/>
      <c r="WU103" s="16"/>
      <c r="WV103" s="16"/>
      <c r="WW103" s="16"/>
      <c r="WX103" s="16"/>
      <c r="WY103" s="16"/>
      <c r="WZ103" s="16"/>
      <c r="XA103" s="16"/>
      <c r="XB103" s="16"/>
      <c r="XC103" s="16"/>
      <c r="XD103" s="16"/>
      <c r="XE103" s="16"/>
      <c r="XF103" s="16"/>
      <c r="XG103" s="16"/>
      <c r="XH103" s="16"/>
      <c r="XI103" s="16"/>
      <c r="XJ103" s="16"/>
      <c r="XK103" s="16"/>
      <c r="XL103" s="16"/>
      <c r="XM103" s="16"/>
      <c r="XN103" s="16"/>
      <c r="XO103" s="16"/>
      <c r="XP103" s="16"/>
      <c r="XQ103" s="16"/>
      <c r="XR103" s="16"/>
      <c r="XS103" s="16"/>
      <c r="XT103" s="16"/>
      <c r="XU103" s="16"/>
      <c r="XV103" s="16"/>
      <c r="XW103" s="16"/>
      <c r="XX103" s="16"/>
      <c r="XY103" s="16"/>
      <c r="XZ103" s="16"/>
      <c r="YA103" s="16"/>
      <c r="YB103" s="16"/>
      <c r="YC103" s="16"/>
      <c r="YD103" s="16"/>
      <c r="YE103" s="16"/>
      <c r="YF103" s="16"/>
      <c r="YG103" s="16"/>
      <c r="YH103" s="16"/>
      <c r="YI103" s="16"/>
      <c r="YJ103" s="16"/>
      <c r="YK103" s="16"/>
      <c r="YL103" s="16"/>
      <c r="YM103" s="16"/>
      <c r="YN103" s="16"/>
      <c r="YO103" s="16"/>
      <c r="YP103" s="16"/>
      <c r="YQ103" s="16"/>
      <c r="YR103" s="16"/>
      <c r="YS103" s="16"/>
      <c r="YT103" s="16"/>
      <c r="YU103" s="16"/>
      <c r="YV103" s="16"/>
      <c r="YW103" s="16"/>
      <c r="YX103" s="16"/>
      <c r="YY103" s="16"/>
      <c r="YZ103" s="16"/>
      <c r="ZA103" s="16"/>
      <c r="ZB103" s="16"/>
      <c r="ZC103" s="16"/>
      <c r="ZD103" s="16"/>
      <c r="ZE103" s="16"/>
      <c r="ZF103" s="16"/>
      <c r="ZG103" s="16"/>
      <c r="ZH103" s="16"/>
      <c r="ZI103" s="16"/>
      <c r="ZJ103" s="16"/>
      <c r="ZK103" s="16"/>
      <c r="ZL103" s="16"/>
      <c r="ZM103" s="16"/>
      <c r="ZN103" s="16"/>
      <c r="ZO103" s="16"/>
      <c r="ZP103" s="16"/>
      <c r="ZQ103" s="16"/>
      <c r="ZR103" s="16"/>
      <c r="ZS103" s="16"/>
      <c r="ZT103" s="16"/>
      <c r="ZU103" s="16"/>
      <c r="ZV103" s="16"/>
      <c r="ZW103" s="16"/>
      <c r="ZX103" s="16"/>
      <c r="ZY103" s="16"/>
      <c r="ZZ103" s="16"/>
      <c r="AAA103" s="16"/>
      <c r="AAB103" s="16"/>
      <c r="AAC103" s="16"/>
      <c r="AAD103" s="16"/>
      <c r="AAE103" s="16"/>
      <c r="AAF103" s="16"/>
      <c r="AAG103" s="16"/>
      <c r="AAH103" s="16"/>
      <c r="AAI103" s="16"/>
      <c r="AAJ103" s="16"/>
      <c r="AAK103" s="16"/>
      <c r="AAL103" s="16"/>
      <c r="AAM103" s="16"/>
      <c r="AAN103" s="16"/>
      <c r="AAO103" s="16"/>
      <c r="AAP103" s="16"/>
      <c r="AAQ103" s="16"/>
      <c r="AAR103" s="16"/>
      <c r="AAS103" s="16"/>
      <c r="AAT103" s="16"/>
      <c r="AAU103" s="16"/>
      <c r="AAV103" s="16"/>
      <c r="AAW103" s="16"/>
      <c r="AAX103" s="16"/>
      <c r="AAY103" s="16"/>
      <c r="AAZ103" s="16"/>
      <c r="ABA103" s="16"/>
      <c r="ABB103" s="16"/>
      <c r="ABC103" s="16"/>
      <c r="ABD103" s="16"/>
      <c r="ABE103" s="16"/>
      <c r="ABF103" s="16"/>
      <c r="ABG103" s="16"/>
      <c r="ABH103" s="16"/>
      <c r="ABI103" s="16"/>
      <c r="ABJ103" s="16"/>
      <c r="ABK103" s="16"/>
      <c r="ABL103" s="16"/>
      <c r="ABM103" s="16"/>
      <c r="ABN103" s="16"/>
      <c r="ABO103" s="16"/>
      <c r="ABP103" s="16"/>
      <c r="ABQ103" s="16"/>
      <c r="ABR103" s="16"/>
      <c r="ABS103" s="16"/>
      <c r="ABT103" s="16"/>
      <c r="ABU103" s="16"/>
      <c r="ABV103" s="16"/>
      <c r="ABW103" s="16"/>
      <c r="ABX103" s="16"/>
      <c r="ABY103" s="16"/>
      <c r="ABZ103" s="16"/>
      <c r="ACA103" s="16"/>
      <c r="ACB103" s="16"/>
      <c r="ACC103" s="16"/>
      <c r="ACD103" s="16"/>
      <c r="ACE103" s="16"/>
      <c r="ACF103" s="16"/>
      <c r="ACG103" s="16"/>
      <c r="ACH103" s="16"/>
      <c r="ACI103" s="16"/>
      <c r="ACJ103" s="16"/>
      <c r="ACK103" s="16"/>
      <c r="ACL103" s="16"/>
      <c r="ACM103" s="16"/>
      <c r="ACN103" s="16"/>
      <c r="ACO103" s="16"/>
      <c r="ACP103" s="16"/>
      <c r="ACQ103" s="16"/>
      <c r="ACR103" s="16"/>
      <c r="ACS103" s="16"/>
      <c r="ACT103" s="16"/>
      <c r="ACU103" s="16"/>
      <c r="ACV103" s="16"/>
      <c r="ACW103" s="16"/>
      <c r="ACX103" s="16"/>
      <c r="ACY103" s="16"/>
      <c r="ACZ103" s="16"/>
      <c r="ADA103" s="16"/>
      <c r="ADB103" s="16"/>
      <c r="ADC103" s="16"/>
      <c r="ADD103" s="16"/>
      <c r="ADE103" s="16"/>
      <c r="ADF103" s="16"/>
      <c r="ADG103" s="16"/>
      <c r="ADH103" s="16"/>
      <c r="ADI103" s="16"/>
      <c r="ADJ103" s="16"/>
      <c r="ADK103" s="16"/>
      <c r="ADL103" s="16"/>
      <c r="ADM103" s="16"/>
      <c r="ADN103" s="16"/>
      <c r="ADO103" s="16"/>
      <c r="ADP103" s="16"/>
      <c r="ADQ103" s="16"/>
      <c r="ADR103" s="16"/>
      <c r="ADS103" s="16"/>
      <c r="ADT103" s="16"/>
      <c r="ADU103" s="16"/>
      <c r="ADV103" s="16"/>
      <c r="ADW103" s="16"/>
      <c r="ADX103" s="16"/>
      <c r="ADY103" s="16"/>
      <c r="ADZ103" s="16"/>
      <c r="AEA103" s="16"/>
      <c r="AEB103" s="16"/>
      <c r="AEC103" s="16"/>
      <c r="AED103" s="16"/>
      <c r="AEE103" s="16"/>
      <c r="AEF103" s="16"/>
      <c r="AEG103" s="16"/>
      <c r="AEH103" s="16"/>
      <c r="AEI103" s="16"/>
      <c r="AEJ103" s="16"/>
      <c r="AEK103" s="16"/>
      <c r="AEL103" s="16"/>
      <c r="AEM103" s="16"/>
      <c r="AEN103" s="16"/>
      <c r="AEO103" s="16"/>
      <c r="AEP103" s="16"/>
      <c r="AEQ103" s="16"/>
      <c r="AER103" s="16"/>
      <c r="AES103" s="16"/>
      <c r="AET103" s="16"/>
      <c r="AEU103" s="16"/>
      <c r="AEV103" s="16"/>
      <c r="AEW103" s="16"/>
      <c r="AEX103" s="16"/>
      <c r="AEY103" s="16"/>
      <c r="AEZ103" s="16"/>
      <c r="AFA103" s="16"/>
      <c r="AFB103" s="16"/>
      <c r="AFC103" s="16"/>
      <c r="AFD103" s="16"/>
      <c r="AFE103" s="16"/>
      <c r="AFF103" s="16"/>
      <c r="AFG103" s="16"/>
      <c r="AFH103" s="16"/>
      <c r="AFI103" s="16"/>
      <c r="AFJ103" s="16"/>
      <c r="AFK103" s="16"/>
      <c r="AFL103" s="16"/>
      <c r="AFM103" s="16"/>
      <c r="AFN103" s="16"/>
      <c r="AFO103" s="16"/>
      <c r="AFP103" s="16"/>
      <c r="AFQ103" s="16"/>
      <c r="AFR103" s="16"/>
      <c r="AFS103" s="16"/>
      <c r="AFT103" s="16"/>
      <c r="AFU103" s="16"/>
      <c r="AFV103" s="16"/>
      <c r="AFW103" s="16"/>
      <c r="AFX103" s="16"/>
      <c r="AFY103" s="16"/>
      <c r="AFZ103" s="16"/>
      <c r="AGA103" s="16"/>
      <c r="AGB103" s="16"/>
      <c r="AGC103" s="16"/>
      <c r="AGD103" s="16"/>
      <c r="AGE103" s="16"/>
      <c r="AGF103" s="16"/>
      <c r="AGG103" s="16"/>
      <c r="AGH103" s="16"/>
      <c r="AGI103" s="16"/>
      <c r="AGJ103" s="16"/>
      <c r="AGK103" s="16"/>
      <c r="AGL103" s="16"/>
      <c r="AGM103" s="16"/>
      <c r="AGN103" s="16"/>
      <c r="AGO103" s="16"/>
      <c r="AGP103" s="16"/>
      <c r="AGQ103" s="16"/>
      <c r="AGR103" s="16"/>
      <c r="AGS103" s="16"/>
      <c r="AGT103" s="16"/>
      <c r="AGU103" s="16"/>
      <c r="AGV103" s="16"/>
      <c r="AGW103" s="16"/>
      <c r="AGX103" s="16"/>
      <c r="AGY103" s="16"/>
      <c r="AGZ103" s="16"/>
      <c r="AHA103" s="16"/>
      <c r="AHB103" s="16"/>
      <c r="AHC103" s="16"/>
      <c r="AHD103" s="16"/>
      <c r="AHE103" s="16"/>
      <c r="AHF103" s="16"/>
      <c r="AHG103" s="16"/>
      <c r="AHH103" s="16"/>
      <c r="AHI103" s="16"/>
      <c r="AHJ103" s="16"/>
      <c r="AHK103" s="16"/>
      <c r="AHL103" s="16"/>
      <c r="AHM103" s="16"/>
      <c r="AHN103" s="16"/>
      <c r="AHO103" s="16"/>
      <c r="AHP103" s="16"/>
      <c r="AHQ103" s="16"/>
      <c r="AHR103" s="16"/>
      <c r="AHS103" s="16"/>
      <c r="AHT103" s="16"/>
      <c r="AHU103" s="16"/>
      <c r="AHV103" s="16"/>
      <c r="AHW103" s="16"/>
      <c r="AHX103" s="16"/>
      <c r="AHY103" s="16"/>
      <c r="AHZ103" s="16"/>
      <c r="AIA103" s="16"/>
      <c r="AIB103" s="16"/>
      <c r="AIC103" s="16"/>
      <c r="AID103" s="16"/>
      <c r="AIE103" s="16"/>
      <c r="AIF103" s="16"/>
      <c r="AIG103" s="16"/>
      <c r="AIH103" s="16"/>
      <c r="AII103" s="16"/>
      <c r="AIJ103" s="16"/>
      <c r="AIK103" s="16"/>
      <c r="AIL103" s="16"/>
      <c r="AIM103" s="16"/>
      <c r="AIN103" s="16"/>
      <c r="AIO103" s="16"/>
      <c r="AIP103" s="16"/>
      <c r="AIQ103" s="16"/>
      <c r="AIR103" s="16"/>
      <c r="AIS103" s="16"/>
      <c r="AIT103" s="16"/>
      <c r="AIU103" s="16"/>
      <c r="AIV103" s="16"/>
      <c r="AIW103" s="16"/>
      <c r="AIX103" s="16"/>
      <c r="AIY103" s="16"/>
      <c r="AIZ103" s="16"/>
      <c r="AJA103" s="16"/>
      <c r="AJB103" s="16"/>
      <c r="AJC103" s="16"/>
      <c r="AJD103" s="16"/>
      <c r="AJE103" s="16"/>
      <c r="AJF103" s="16"/>
      <c r="AJG103" s="16"/>
      <c r="AJH103" s="16"/>
      <c r="AJI103" s="16"/>
      <c r="AJJ103" s="16"/>
      <c r="AJK103" s="16"/>
      <c r="AJL103" s="16"/>
      <c r="AJM103" s="16"/>
      <c r="AJN103" s="16"/>
      <c r="AJO103" s="16"/>
      <c r="AJP103" s="16"/>
      <c r="AJQ103" s="16"/>
      <c r="AJR103" s="16"/>
      <c r="AJS103" s="16"/>
      <c r="AJT103" s="16"/>
      <c r="AJU103" s="16"/>
      <c r="AJV103" s="16"/>
      <c r="AJW103" s="16"/>
      <c r="AJX103" s="16"/>
      <c r="AJY103" s="16"/>
      <c r="AJZ103" s="16"/>
      <c r="AKA103" s="16"/>
      <c r="AKB103" s="16"/>
      <c r="AKC103" s="16"/>
      <c r="AKD103" s="16"/>
      <c r="AKE103" s="16"/>
      <c r="AKF103" s="16"/>
      <c r="AKG103" s="16"/>
      <c r="AKH103" s="16"/>
      <c r="AKI103" s="16"/>
      <c r="AKJ103" s="16"/>
      <c r="AKK103" s="16"/>
      <c r="AKL103" s="16"/>
      <c r="AKM103" s="16"/>
      <c r="AKN103" s="16"/>
      <c r="AKO103" s="16"/>
      <c r="AKP103" s="16"/>
      <c r="AKQ103" s="16"/>
      <c r="AKR103" s="16"/>
      <c r="AKS103" s="16"/>
      <c r="AKT103" s="16"/>
      <c r="AKU103" s="16"/>
      <c r="AKV103" s="16"/>
      <c r="AKW103" s="16"/>
      <c r="AKX103" s="16"/>
      <c r="AKY103" s="16"/>
      <c r="AKZ103" s="16"/>
      <c r="ALA103" s="16"/>
      <c r="ALB103" s="16"/>
      <c r="ALC103" s="16"/>
      <c r="ALD103" s="16"/>
      <c r="ALE103" s="16"/>
      <c r="ALF103" s="16"/>
      <c r="ALG103" s="16"/>
      <c r="ALH103" s="16"/>
      <c r="ALI103" s="16"/>
      <c r="ALJ103" s="16"/>
      <c r="ALK103" s="16"/>
      <c r="ALL103" s="16"/>
      <c r="ALM103" s="16"/>
      <c r="ALN103" s="16"/>
      <c r="ALO103" s="16"/>
      <c r="ALP103" s="16"/>
      <c r="ALQ103" s="16"/>
      <c r="ALR103" s="16"/>
      <c r="ALS103" s="16"/>
      <c r="ALT103" s="16"/>
      <c r="ALU103" s="16"/>
      <c r="ALV103" s="16"/>
      <c r="ALW103" s="16"/>
      <c r="ALX103" s="16"/>
      <c r="ALY103" s="16"/>
      <c r="ALZ103" s="16"/>
      <c r="AMA103" s="16"/>
      <c r="AMB103" s="16"/>
      <c r="AMC103" s="16"/>
      <c r="AMD103" s="16"/>
      <c r="AME103" s="16"/>
      <c r="AMF103" s="16"/>
      <c r="AMG103" s="16"/>
      <c r="AMH103" s="16"/>
      <c r="AMI103" s="16"/>
      <c r="AMJ103" s="16"/>
      <c r="AMK103" s="16"/>
    </row>
    <row r="104" spans="1:1025" x14ac:dyDescent="0.15">
      <c r="A104" s="1">
        <v>801</v>
      </c>
      <c r="B104" s="1" t="s">
        <v>15</v>
      </c>
      <c r="C104" s="1" t="s">
        <v>25</v>
      </c>
      <c r="D104" s="1">
        <v>10024</v>
      </c>
      <c r="E104" s="1">
        <v>10026</v>
      </c>
      <c r="F104" s="1">
        <f t="shared" si="3"/>
        <v>0.48</v>
      </c>
      <c r="H104" s="1">
        <f>(D105-E104-1)*0.24</f>
        <v>255.35999999999999</v>
      </c>
      <c r="I104" s="1" t="s">
        <v>158</v>
      </c>
      <c r="J104" s="5" t="s">
        <v>242</v>
      </c>
      <c r="K104" s="1">
        <f>K103*0.24/1000</f>
        <v>10.00656</v>
      </c>
      <c r="L104" s="1" t="s">
        <v>241</v>
      </c>
    </row>
    <row r="105" spans="1:1025" x14ac:dyDescent="0.15">
      <c r="A105" s="1">
        <v>802</v>
      </c>
      <c r="B105" s="1" t="s">
        <v>12</v>
      </c>
      <c r="C105" s="1" t="s">
        <v>11</v>
      </c>
      <c r="D105" s="1">
        <v>11091</v>
      </c>
      <c r="E105" s="1">
        <v>11115</v>
      </c>
      <c r="F105" s="1">
        <f t="shared" si="3"/>
        <v>5.76</v>
      </c>
      <c r="G105" s="1">
        <f t="shared" ref="G105:G165" si="4">(D106-E105+1)*0.24</f>
        <v>0.72</v>
      </c>
      <c r="I105" s="1" t="s">
        <v>159</v>
      </c>
      <c r="J105" s="5" t="s">
        <v>242</v>
      </c>
    </row>
    <row r="106" spans="1:1025" x14ac:dyDescent="0.15">
      <c r="A106" s="1">
        <v>803</v>
      </c>
      <c r="B106" s="1" t="s">
        <v>15</v>
      </c>
      <c r="C106" s="1" t="s">
        <v>11</v>
      </c>
      <c r="D106" s="1">
        <v>11117</v>
      </c>
      <c r="E106" s="1">
        <v>11119</v>
      </c>
      <c r="F106" s="1">
        <f t="shared" si="3"/>
        <v>0.48</v>
      </c>
      <c r="H106" s="1">
        <f t="shared" ref="H106:H168" si="5">(D107-E106-1)*0.24</f>
        <v>228.95999999999998</v>
      </c>
      <c r="I106" s="1" t="s">
        <v>160</v>
      </c>
      <c r="J106" s="5" t="s">
        <v>242</v>
      </c>
    </row>
    <row r="107" spans="1:1025" x14ac:dyDescent="0.15">
      <c r="A107" s="1">
        <v>804</v>
      </c>
      <c r="B107" s="1" t="s">
        <v>12</v>
      </c>
      <c r="C107" s="1" t="s">
        <v>37</v>
      </c>
      <c r="D107" s="1">
        <v>12074</v>
      </c>
      <c r="E107" s="1">
        <v>12076</v>
      </c>
      <c r="F107" s="1">
        <f t="shared" si="3"/>
        <v>0.48</v>
      </c>
      <c r="G107" s="1">
        <f t="shared" si="4"/>
        <v>0.96</v>
      </c>
      <c r="I107" s="1" t="s">
        <v>161</v>
      </c>
      <c r="J107" s="5" t="s">
        <v>242</v>
      </c>
    </row>
    <row r="108" spans="1:1025" x14ac:dyDescent="0.15">
      <c r="A108" s="1">
        <v>805</v>
      </c>
      <c r="B108" s="1" t="s">
        <v>15</v>
      </c>
      <c r="C108" s="1" t="s">
        <v>37</v>
      </c>
      <c r="D108" s="1">
        <v>12079</v>
      </c>
      <c r="E108" s="1">
        <v>12080</v>
      </c>
      <c r="F108" s="1">
        <f t="shared" si="3"/>
        <v>0.24</v>
      </c>
      <c r="H108" s="1">
        <f t="shared" si="5"/>
        <v>11.52</v>
      </c>
      <c r="I108" s="1" t="s">
        <v>162</v>
      </c>
      <c r="J108" s="5" t="s">
        <v>242</v>
      </c>
    </row>
    <row r="109" spans="1:1025" x14ac:dyDescent="0.15">
      <c r="A109" s="1">
        <v>806</v>
      </c>
      <c r="B109" s="1" t="s">
        <v>12</v>
      </c>
      <c r="C109" s="1" t="s">
        <v>51</v>
      </c>
      <c r="D109" s="1">
        <v>12129</v>
      </c>
      <c r="E109" s="1">
        <v>12130</v>
      </c>
      <c r="F109" s="1">
        <f t="shared" si="3"/>
        <v>0.24</v>
      </c>
      <c r="G109" s="1">
        <f t="shared" si="4"/>
        <v>4.8</v>
      </c>
      <c r="I109" s="1" t="s">
        <v>163</v>
      </c>
      <c r="J109" s="5" t="s">
        <v>242</v>
      </c>
    </row>
    <row r="110" spans="1:1025" x14ac:dyDescent="0.15">
      <c r="A110" s="1">
        <v>807</v>
      </c>
      <c r="B110" s="1" t="s">
        <v>15</v>
      </c>
      <c r="C110" s="1" t="s">
        <v>51</v>
      </c>
      <c r="D110" s="1">
        <v>12149</v>
      </c>
      <c r="E110" s="1">
        <v>12154</v>
      </c>
      <c r="F110" s="1">
        <f t="shared" si="3"/>
        <v>1.2</v>
      </c>
      <c r="H110" s="1">
        <f t="shared" si="5"/>
        <v>19.2</v>
      </c>
      <c r="I110" s="1" t="s">
        <v>164</v>
      </c>
      <c r="J110" s="5" t="s">
        <v>242</v>
      </c>
    </row>
    <row r="111" spans="1:1025" x14ac:dyDescent="0.15">
      <c r="A111" s="1">
        <v>808</v>
      </c>
      <c r="B111" s="1" t="s">
        <v>12</v>
      </c>
      <c r="C111" s="1" t="s">
        <v>23</v>
      </c>
      <c r="D111" s="1">
        <v>12235</v>
      </c>
      <c r="E111" s="1">
        <v>12243</v>
      </c>
      <c r="F111" s="1">
        <f t="shared" si="3"/>
        <v>1.92</v>
      </c>
      <c r="G111" s="1">
        <f t="shared" si="4"/>
        <v>8.879999999999999</v>
      </c>
      <c r="I111" s="1" t="s">
        <v>165</v>
      </c>
      <c r="J111" s="5" t="s">
        <v>242</v>
      </c>
    </row>
    <row r="112" spans="1:1025" x14ac:dyDescent="0.15">
      <c r="A112" s="1">
        <v>809</v>
      </c>
      <c r="B112" s="1" t="s">
        <v>15</v>
      </c>
      <c r="C112" s="1" t="s">
        <v>23</v>
      </c>
      <c r="D112" s="1">
        <v>12279</v>
      </c>
      <c r="E112" s="1">
        <v>12304</v>
      </c>
      <c r="F112" s="1">
        <f t="shared" si="3"/>
        <v>6</v>
      </c>
      <c r="H112" s="1">
        <f t="shared" si="5"/>
        <v>251.76</v>
      </c>
      <c r="I112" s="1" t="s">
        <v>166</v>
      </c>
      <c r="J112" s="5" t="s">
        <v>242</v>
      </c>
    </row>
    <row r="113" spans="1:10" x14ac:dyDescent="0.15">
      <c r="A113" s="1">
        <v>810</v>
      </c>
      <c r="B113" s="1" t="s">
        <v>12</v>
      </c>
      <c r="C113" s="1" t="s">
        <v>26</v>
      </c>
      <c r="D113" s="1">
        <v>13354</v>
      </c>
      <c r="E113" s="1">
        <v>13354</v>
      </c>
      <c r="F113" s="1">
        <f t="shared" si="3"/>
        <v>0</v>
      </c>
      <c r="G113" s="1">
        <f t="shared" si="4"/>
        <v>0.96</v>
      </c>
      <c r="I113" s="1" t="s">
        <v>167</v>
      </c>
      <c r="J113" s="5" t="s">
        <v>242</v>
      </c>
    </row>
    <row r="114" spans="1:10" x14ac:dyDescent="0.15">
      <c r="A114" s="1">
        <v>811</v>
      </c>
      <c r="B114" s="1" t="s">
        <v>15</v>
      </c>
      <c r="C114" s="1" t="s">
        <v>26</v>
      </c>
      <c r="D114" s="1">
        <v>13357</v>
      </c>
      <c r="E114" s="1">
        <v>13362</v>
      </c>
      <c r="F114" s="1">
        <f t="shared" si="3"/>
        <v>1.2</v>
      </c>
      <c r="H114" s="1">
        <f t="shared" si="5"/>
        <v>7.1999999999999993</v>
      </c>
      <c r="I114" s="1" t="s">
        <v>168</v>
      </c>
      <c r="J114" s="5" t="s">
        <v>242</v>
      </c>
    </row>
    <row r="115" spans="1:10" x14ac:dyDescent="0.15">
      <c r="A115" s="1">
        <v>812</v>
      </c>
      <c r="B115" s="1" t="s">
        <v>12</v>
      </c>
      <c r="C115" s="1" t="s">
        <v>20</v>
      </c>
      <c r="D115" s="1">
        <v>13393</v>
      </c>
      <c r="E115" s="1">
        <v>13397</v>
      </c>
      <c r="F115" s="1">
        <f t="shared" si="3"/>
        <v>0.96</v>
      </c>
      <c r="G115" s="1">
        <f t="shared" si="4"/>
        <v>0.48</v>
      </c>
      <c r="I115" s="1" t="s">
        <v>169</v>
      </c>
      <c r="J115" s="5" t="s">
        <v>242</v>
      </c>
    </row>
    <row r="116" spans="1:10" x14ac:dyDescent="0.15">
      <c r="A116" s="1">
        <v>813</v>
      </c>
      <c r="B116" s="1" t="s">
        <v>15</v>
      </c>
      <c r="C116" s="1" t="s">
        <v>20</v>
      </c>
      <c r="D116" s="1">
        <v>13398</v>
      </c>
      <c r="E116" s="1">
        <v>13406</v>
      </c>
      <c r="F116" s="1">
        <f t="shared" si="3"/>
        <v>1.92</v>
      </c>
      <c r="H116" s="1">
        <f t="shared" si="5"/>
        <v>208.79999999999998</v>
      </c>
      <c r="I116" s="1" t="s">
        <v>170</v>
      </c>
      <c r="J116" s="5" t="s">
        <v>242</v>
      </c>
    </row>
    <row r="117" spans="1:10" x14ac:dyDescent="0.15">
      <c r="A117" s="1">
        <v>814</v>
      </c>
      <c r="B117" s="1" t="s">
        <v>12</v>
      </c>
      <c r="C117" s="1" t="s">
        <v>26</v>
      </c>
      <c r="D117" s="1">
        <v>14277</v>
      </c>
      <c r="E117" s="1">
        <v>14277</v>
      </c>
      <c r="F117" s="1">
        <f t="shared" si="3"/>
        <v>0</v>
      </c>
      <c r="G117" s="1">
        <f t="shared" si="4"/>
        <v>1.44</v>
      </c>
      <c r="I117" s="1" t="s">
        <v>171</v>
      </c>
      <c r="J117" s="5" t="s">
        <v>242</v>
      </c>
    </row>
    <row r="118" spans="1:10" x14ac:dyDescent="0.15">
      <c r="A118" s="1">
        <v>815</v>
      </c>
      <c r="B118" s="1" t="s">
        <v>15</v>
      </c>
      <c r="C118" s="1" t="s">
        <v>26</v>
      </c>
      <c r="D118" s="1">
        <v>14282</v>
      </c>
      <c r="E118" s="1">
        <v>14283</v>
      </c>
      <c r="F118" s="1">
        <f t="shared" si="3"/>
        <v>0.24</v>
      </c>
      <c r="H118" s="1">
        <f t="shared" si="5"/>
        <v>214.56</v>
      </c>
      <c r="I118" s="1" t="s">
        <v>172</v>
      </c>
      <c r="J118" s="5" t="s">
        <v>242</v>
      </c>
    </row>
    <row r="119" spans="1:10" x14ac:dyDescent="0.15">
      <c r="A119" s="1">
        <v>816</v>
      </c>
      <c r="B119" s="1" t="s">
        <v>12</v>
      </c>
      <c r="C119" s="1" t="s">
        <v>57</v>
      </c>
      <c r="D119" s="1">
        <v>15178</v>
      </c>
      <c r="E119" s="1">
        <v>15178</v>
      </c>
      <c r="F119" s="1">
        <f t="shared" si="3"/>
        <v>0</v>
      </c>
      <c r="G119" s="1">
        <f t="shared" si="4"/>
        <v>3.5999999999999996</v>
      </c>
      <c r="I119" s="1" t="s">
        <v>173</v>
      </c>
      <c r="J119" s="5" t="s">
        <v>242</v>
      </c>
    </row>
    <row r="120" spans="1:10" x14ac:dyDescent="0.15">
      <c r="A120" s="1">
        <v>817</v>
      </c>
      <c r="B120" s="1" t="s">
        <v>15</v>
      </c>
      <c r="C120" s="1" t="s">
        <v>57</v>
      </c>
      <c r="D120" s="1">
        <v>15192</v>
      </c>
      <c r="E120" s="1">
        <v>15192</v>
      </c>
      <c r="F120" s="1">
        <f t="shared" si="3"/>
        <v>0</v>
      </c>
      <c r="H120" s="1">
        <f t="shared" si="5"/>
        <v>1.2</v>
      </c>
      <c r="I120" s="1" t="s">
        <v>174</v>
      </c>
      <c r="J120" s="5" t="s">
        <v>242</v>
      </c>
    </row>
    <row r="121" spans="1:10" x14ac:dyDescent="0.15">
      <c r="A121" s="1">
        <v>818</v>
      </c>
      <c r="B121" s="1" t="s">
        <v>12</v>
      </c>
      <c r="C121" s="1" t="s">
        <v>24</v>
      </c>
      <c r="D121" s="1">
        <v>15198</v>
      </c>
      <c r="E121" s="1">
        <v>15198</v>
      </c>
      <c r="F121" s="1">
        <f t="shared" si="3"/>
        <v>0</v>
      </c>
      <c r="G121" s="1">
        <f t="shared" si="4"/>
        <v>3.12</v>
      </c>
      <c r="I121" s="1" t="s">
        <v>164</v>
      </c>
      <c r="J121" s="5" t="s">
        <v>242</v>
      </c>
    </row>
    <row r="122" spans="1:10" x14ac:dyDescent="0.15">
      <c r="A122" s="1">
        <v>819</v>
      </c>
      <c r="B122" s="1" t="s">
        <v>15</v>
      </c>
      <c r="C122" s="1" t="s">
        <v>24</v>
      </c>
      <c r="D122" s="1">
        <v>15210</v>
      </c>
      <c r="E122" s="1">
        <v>15218</v>
      </c>
      <c r="F122" s="1">
        <f t="shared" si="3"/>
        <v>1.92</v>
      </c>
      <c r="H122" s="1">
        <v>0</v>
      </c>
      <c r="I122" s="1" t="s">
        <v>175</v>
      </c>
      <c r="J122" s="5" t="s">
        <v>242</v>
      </c>
    </row>
    <row r="123" spans="1:10" x14ac:dyDescent="0.15">
      <c r="A123" s="1">
        <v>820</v>
      </c>
      <c r="B123" s="1" t="s">
        <v>12</v>
      </c>
      <c r="C123" s="1" t="s">
        <v>17</v>
      </c>
      <c r="D123" s="1">
        <v>15218</v>
      </c>
      <c r="E123" s="1">
        <v>15236</v>
      </c>
      <c r="F123" s="1">
        <f t="shared" si="3"/>
        <v>4.32</v>
      </c>
      <c r="G123" s="1">
        <f t="shared" si="4"/>
        <v>1.44</v>
      </c>
      <c r="I123" s="1" t="s">
        <v>176</v>
      </c>
      <c r="J123" s="5" t="s">
        <v>242</v>
      </c>
    </row>
    <row r="124" spans="1:10" x14ac:dyDescent="0.15">
      <c r="A124" s="1">
        <v>821</v>
      </c>
      <c r="B124" s="1" t="s">
        <v>15</v>
      </c>
      <c r="C124" s="1" t="s">
        <v>17</v>
      </c>
      <c r="D124" s="1">
        <v>15241</v>
      </c>
      <c r="E124" s="1">
        <v>15242</v>
      </c>
      <c r="F124" s="1">
        <f t="shared" si="3"/>
        <v>0.24</v>
      </c>
      <c r="H124" s="1">
        <f t="shared" si="5"/>
        <v>69.36</v>
      </c>
      <c r="I124" s="1" t="s">
        <v>177</v>
      </c>
      <c r="J124" s="5" t="s">
        <v>242</v>
      </c>
    </row>
    <row r="125" spans="1:10" x14ac:dyDescent="0.15">
      <c r="A125" s="1">
        <v>822</v>
      </c>
      <c r="B125" s="1" t="s">
        <v>12</v>
      </c>
      <c r="C125" s="1" t="s">
        <v>25</v>
      </c>
      <c r="D125" s="1">
        <v>15532</v>
      </c>
      <c r="E125" s="1">
        <v>15538</v>
      </c>
      <c r="F125" s="1">
        <f t="shared" si="3"/>
        <v>1.44</v>
      </c>
      <c r="G125" s="1">
        <f t="shared" si="4"/>
        <v>0.48</v>
      </c>
      <c r="I125" s="1" t="s">
        <v>178</v>
      </c>
      <c r="J125" s="5" t="s">
        <v>242</v>
      </c>
    </row>
    <row r="126" spans="1:10" x14ac:dyDescent="0.15">
      <c r="A126" s="1">
        <v>823</v>
      </c>
      <c r="B126" s="1" t="s">
        <v>15</v>
      </c>
      <c r="C126" s="1" t="s">
        <v>25</v>
      </c>
      <c r="D126" s="1">
        <v>15539</v>
      </c>
      <c r="E126" s="1">
        <v>15542</v>
      </c>
      <c r="F126" s="1">
        <f t="shared" si="3"/>
        <v>0.72</v>
      </c>
      <c r="H126" s="1">
        <f t="shared" si="5"/>
        <v>30</v>
      </c>
      <c r="I126" s="1" t="s">
        <v>179</v>
      </c>
      <c r="J126" s="5" t="s">
        <v>242</v>
      </c>
    </row>
    <row r="127" spans="1:10" x14ac:dyDescent="0.15">
      <c r="A127" s="1">
        <v>824</v>
      </c>
      <c r="B127" s="1" t="s">
        <v>12</v>
      </c>
      <c r="C127" s="1" t="s">
        <v>31</v>
      </c>
      <c r="D127" s="1">
        <v>15668</v>
      </c>
      <c r="E127" s="1">
        <v>15668</v>
      </c>
      <c r="F127" s="1">
        <f t="shared" si="3"/>
        <v>0</v>
      </c>
      <c r="G127" s="1">
        <f t="shared" si="4"/>
        <v>1.92</v>
      </c>
      <c r="I127" s="1" t="s">
        <v>180</v>
      </c>
      <c r="J127" s="5" t="s">
        <v>242</v>
      </c>
    </row>
    <row r="128" spans="1:10" x14ac:dyDescent="0.15">
      <c r="A128" s="1">
        <v>825</v>
      </c>
      <c r="B128" s="1" t="s">
        <v>15</v>
      </c>
      <c r="C128" s="1" t="s">
        <v>31</v>
      </c>
      <c r="D128" s="1">
        <v>15675</v>
      </c>
      <c r="E128" s="1">
        <v>15676</v>
      </c>
      <c r="F128" s="1">
        <f t="shared" si="3"/>
        <v>0.24</v>
      </c>
      <c r="H128" s="1">
        <f t="shared" si="5"/>
        <v>136.79999999999998</v>
      </c>
      <c r="I128" s="1" t="s">
        <v>181</v>
      </c>
      <c r="J128" s="5" t="s">
        <v>242</v>
      </c>
    </row>
    <row r="129" spans="1:10" x14ac:dyDescent="0.15">
      <c r="A129" s="1">
        <v>826</v>
      </c>
      <c r="B129" s="1" t="s">
        <v>12</v>
      </c>
      <c r="C129" s="1" t="s">
        <v>32</v>
      </c>
      <c r="D129" s="1">
        <v>16247</v>
      </c>
      <c r="E129" s="1">
        <v>16261</v>
      </c>
      <c r="F129" s="1">
        <f t="shared" si="3"/>
        <v>3.36</v>
      </c>
      <c r="G129" s="1">
        <f t="shared" si="4"/>
        <v>0.96</v>
      </c>
      <c r="I129" s="1" t="s">
        <v>177</v>
      </c>
      <c r="J129" s="5" t="s">
        <v>242</v>
      </c>
    </row>
    <row r="130" spans="1:10" x14ac:dyDescent="0.15">
      <c r="A130" s="1">
        <v>827</v>
      </c>
      <c r="B130" s="1" t="s">
        <v>15</v>
      </c>
      <c r="C130" s="1" t="s">
        <v>32</v>
      </c>
      <c r="D130" s="1">
        <v>16264</v>
      </c>
      <c r="E130" s="1">
        <v>16264</v>
      </c>
      <c r="F130" s="1">
        <f t="shared" si="3"/>
        <v>0</v>
      </c>
      <c r="H130" s="1">
        <f t="shared" si="5"/>
        <v>37.44</v>
      </c>
      <c r="I130" s="1" t="s">
        <v>182</v>
      </c>
      <c r="J130" s="5" t="s">
        <v>242</v>
      </c>
    </row>
    <row r="131" spans="1:10" x14ac:dyDescent="0.15">
      <c r="A131" s="1">
        <v>828</v>
      </c>
      <c r="B131" s="1" t="s">
        <v>12</v>
      </c>
      <c r="C131" s="1" t="s">
        <v>17</v>
      </c>
      <c r="D131" s="1">
        <v>16421</v>
      </c>
      <c r="E131" s="1">
        <v>16421</v>
      </c>
      <c r="F131" s="1">
        <f t="shared" si="3"/>
        <v>0</v>
      </c>
      <c r="G131" s="1">
        <f t="shared" si="4"/>
        <v>0.48</v>
      </c>
      <c r="I131" s="1" t="s">
        <v>183</v>
      </c>
      <c r="J131" s="5" t="s">
        <v>242</v>
      </c>
    </row>
    <row r="132" spans="1:10" x14ac:dyDescent="0.15">
      <c r="A132" s="1">
        <v>829</v>
      </c>
      <c r="B132" s="1" t="s">
        <v>15</v>
      </c>
      <c r="C132" s="1" t="s">
        <v>17</v>
      </c>
      <c r="D132" s="1">
        <v>16422</v>
      </c>
      <c r="E132" s="1">
        <v>16434</v>
      </c>
      <c r="F132" s="1">
        <f t="shared" si="3"/>
        <v>2.88</v>
      </c>
      <c r="H132" s="1">
        <f t="shared" si="5"/>
        <v>0.24</v>
      </c>
      <c r="I132" s="1" t="s">
        <v>184</v>
      </c>
      <c r="J132" s="5" t="s">
        <v>242</v>
      </c>
    </row>
    <row r="133" spans="1:10" x14ac:dyDescent="0.15">
      <c r="A133" s="1">
        <v>830</v>
      </c>
      <c r="B133" s="1" t="s">
        <v>12</v>
      </c>
      <c r="C133" s="1" t="s">
        <v>31</v>
      </c>
      <c r="D133" s="1">
        <v>16436</v>
      </c>
      <c r="E133" s="1">
        <v>16437</v>
      </c>
      <c r="F133" s="1">
        <f t="shared" si="3"/>
        <v>0.24</v>
      </c>
      <c r="G133" s="1">
        <f t="shared" si="4"/>
        <v>2.6399999999999997</v>
      </c>
      <c r="I133" s="1" t="s">
        <v>175</v>
      </c>
      <c r="J133" s="5" t="s">
        <v>242</v>
      </c>
    </row>
    <row r="134" spans="1:10" x14ac:dyDescent="0.15">
      <c r="A134" s="1">
        <v>831</v>
      </c>
      <c r="B134" s="1" t="s">
        <v>15</v>
      </c>
      <c r="C134" s="1" t="s">
        <v>31</v>
      </c>
      <c r="D134" s="1">
        <v>16447</v>
      </c>
      <c r="E134" s="1">
        <v>16448</v>
      </c>
      <c r="F134" s="1">
        <f t="shared" si="3"/>
        <v>0.24</v>
      </c>
      <c r="H134" s="1">
        <f t="shared" si="5"/>
        <v>20.399999999999999</v>
      </c>
      <c r="I134" s="1" t="s">
        <v>185</v>
      </c>
      <c r="J134" s="5" t="s">
        <v>242</v>
      </c>
    </row>
    <row r="135" spans="1:10" x14ac:dyDescent="0.15">
      <c r="A135" s="1">
        <v>832</v>
      </c>
      <c r="B135" s="1" t="s">
        <v>12</v>
      </c>
      <c r="C135" s="1" t="s">
        <v>57</v>
      </c>
      <c r="D135" s="1">
        <v>16534</v>
      </c>
      <c r="E135" s="1">
        <v>16534</v>
      </c>
      <c r="F135" s="1">
        <f t="shared" si="3"/>
        <v>0</v>
      </c>
      <c r="G135" s="1">
        <f t="shared" si="4"/>
        <v>1.68</v>
      </c>
      <c r="I135" s="1" t="s">
        <v>179</v>
      </c>
      <c r="J135" s="5" t="s">
        <v>242</v>
      </c>
    </row>
    <row r="136" spans="1:10" x14ac:dyDescent="0.15">
      <c r="A136" s="1">
        <v>833</v>
      </c>
      <c r="B136" s="1" t="s">
        <v>15</v>
      </c>
      <c r="C136" s="1" t="s">
        <v>57</v>
      </c>
      <c r="D136" s="1">
        <v>16540</v>
      </c>
      <c r="E136" s="1">
        <v>16545</v>
      </c>
      <c r="F136" s="1">
        <f t="shared" si="3"/>
        <v>1.2</v>
      </c>
      <c r="H136" s="1">
        <f t="shared" si="5"/>
        <v>0.48</v>
      </c>
      <c r="I136" s="1" t="s">
        <v>186</v>
      </c>
      <c r="J136" s="5" t="s">
        <v>242</v>
      </c>
    </row>
    <row r="137" spans="1:10" x14ac:dyDescent="0.15">
      <c r="A137" s="1">
        <v>834</v>
      </c>
      <c r="B137" s="1" t="s">
        <v>12</v>
      </c>
      <c r="C137" s="1" t="s">
        <v>57</v>
      </c>
      <c r="D137" s="1">
        <v>16548</v>
      </c>
      <c r="E137" s="1">
        <v>16548</v>
      </c>
      <c r="F137" s="1">
        <f t="shared" si="3"/>
        <v>0</v>
      </c>
      <c r="G137" s="1">
        <f t="shared" si="4"/>
        <v>0.48</v>
      </c>
      <c r="I137" s="1" t="s">
        <v>187</v>
      </c>
      <c r="J137" s="5" t="s">
        <v>242</v>
      </c>
    </row>
    <row r="138" spans="1:10" x14ac:dyDescent="0.15">
      <c r="A138" s="1">
        <v>835</v>
      </c>
      <c r="B138" s="1" t="s">
        <v>15</v>
      </c>
      <c r="C138" s="1" t="s">
        <v>57</v>
      </c>
      <c r="D138" s="1">
        <v>16549</v>
      </c>
      <c r="E138" s="1">
        <v>16550</v>
      </c>
      <c r="F138" s="1">
        <f t="shared" si="3"/>
        <v>0.24</v>
      </c>
      <c r="H138" s="1">
        <f t="shared" si="5"/>
        <v>13.68</v>
      </c>
      <c r="I138" s="1" t="s">
        <v>188</v>
      </c>
      <c r="J138" s="5" t="s">
        <v>242</v>
      </c>
    </row>
    <row r="139" spans="1:10" x14ac:dyDescent="0.15">
      <c r="A139" s="1">
        <v>836</v>
      </c>
      <c r="B139" s="1" t="s">
        <v>12</v>
      </c>
      <c r="C139" s="1" t="s">
        <v>17</v>
      </c>
      <c r="D139" s="1">
        <v>16608</v>
      </c>
      <c r="E139" s="1">
        <v>16671</v>
      </c>
      <c r="F139" s="1">
        <f t="shared" si="3"/>
        <v>15.12</v>
      </c>
      <c r="G139" s="1">
        <f t="shared" si="4"/>
        <v>0.24</v>
      </c>
      <c r="I139" s="1" t="s">
        <v>189</v>
      </c>
      <c r="J139" s="5" t="s">
        <v>242</v>
      </c>
    </row>
    <row r="140" spans="1:10" x14ac:dyDescent="0.15">
      <c r="A140" s="1">
        <v>837</v>
      </c>
      <c r="B140" s="1" t="s">
        <v>15</v>
      </c>
      <c r="C140" s="1" t="s">
        <v>17</v>
      </c>
      <c r="D140" s="1">
        <v>16671</v>
      </c>
      <c r="E140" s="1">
        <v>16671</v>
      </c>
      <c r="F140" s="1">
        <f t="shared" si="3"/>
        <v>0</v>
      </c>
      <c r="H140" s="1">
        <f t="shared" si="5"/>
        <v>156.72</v>
      </c>
      <c r="I140" s="1" t="s">
        <v>190</v>
      </c>
      <c r="J140" s="5" t="s">
        <v>242</v>
      </c>
    </row>
    <row r="141" spans="1:10" x14ac:dyDescent="0.15">
      <c r="A141" s="1">
        <v>838</v>
      </c>
      <c r="B141" s="1" t="s">
        <v>12</v>
      </c>
      <c r="C141" s="1" t="s">
        <v>27</v>
      </c>
      <c r="D141" s="1">
        <v>17325</v>
      </c>
      <c r="E141" s="1">
        <v>17331</v>
      </c>
      <c r="F141" s="1">
        <f t="shared" si="3"/>
        <v>1.44</v>
      </c>
      <c r="G141" s="1">
        <f t="shared" si="4"/>
        <v>0.24</v>
      </c>
      <c r="I141" s="1" t="s">
        <v>191</v>
      </c>
      <c r="J141" s="5" t="s">
        <v>242</v>
      </c>
    </row>
    <row r="142" spans="1:10" x14ac:dyDescent="0.15">
      <c r="A142" s="1">
        <v>839</v>
      </c>
      <c r="B142" s="1" t="s">
        <v>15</v>
      </c>
      <c r="C142" s="1" t="s">
        <v>27</v>
      </c>
      <c r="D142" s="1">
        <v>17331</v>
      </c>
      <c r="E142" s="1">
        <v>17341</v>
      </c>
      <c r="F142" s="1">
        <f t="shared" si="3"/>
        <v>2.4</v>
      </c>
      <c r="H142" s="1">
        <f t="shared" si="5"/>
        <v>0.72</v>
      </c>
      <c r="I142" s="1" t="s">
        <v>158</v>
      </c>
      <c r="J142" s="5" t="s">
        <v>242</v>
      </c>
    </row>
    <row r="143" spans="1:10" x14ac:dyDescent="0.15">
      <c r="A143" s="1">
        <v>840</v>
      </c>
      <c r="B143" s="1" t="s">
        <v>12</v>
      </c>
      <c r="C143" s="1" t="s">
        <v>27</v>
      </c>
      <c r="D143" s="1">
        <v>17345</v>
      </c>
      <c r="E143" s="1">
        <v>17348</v>
      </c>
      <c r="F143" s="1">
        <f t="shared" si="3"/>
        <v>0.72</v>
      </c>
      <c r="G143" s="1">
        <f t="shared" si="4"/>
        <v>0.72</v>
      </c>
      <c r="I143" s="1" t="s">
        <v>192</v>
      </c>
      <c r="J143" s="5" t="s">
        <v>242</v>
      </c>
    </row>
    <row r="144" spans="1:10" x14ac:dyDescent="0.15">
      <c r="A144" s="1">
        <v>841</v>
      </c>
      <c r="B144" s="1" t="s">
        <v>15</v>
      </c>
      <c r="C144" s="1" t="s">
        <v>27</v>
      </c>
      <c r="D144" s="1">
        <v>17350</v>
      </c>
      <c r="E144" s="1">
        <v>17350</v>
      </c>
      <c r="F144" s="1">
        <f t="shared" si="3"/>
        <v>0</v>
      </c>
      <c r="H144" s="1">
        <f t="shared" si="5"/>
        <v>54.72</v>
      </c>
      <c r="I144" s="1" t="s">
        <v>193</v>
      </c>
      <c r="J144" s="5" t="s">
        <v>242</v>
      </c>
    </row>
    <row r="145" spans="1:10" x14ac:dyDescent="0.15">
      <c r="A145" s="1">
        <v>842</v>
      </c>
      <c r="B145" s="1" t="s">
        <v>12</v>
      </c>
      <c r="C145" s="1" t="s">
        <v>26</v>
      </c>
      <c r="D145" s="1">
        <v>17579</v>
      </c>
      <c r="E145" s="1">
        <v>17581</v>
      </c>
      <c r="F145" s="1">
        <f t="shared" si="3"/>
        <v>0.48</v>
      </c>
      <c r="G145" s="1">
        <f t="shared" si="4"/>
        <v>17.04</v>
      </c>
      <c r="I145" s="1" t="s">
        <v>175</v>
      </c>
      <c r="J145" s="5" t="s">
        <v>242</v>
      </c>
    </row>
    <row r="146" spans="1:10" x14ac:dyDescent="0.15">
      <c r="A146" s="1">
        <v>843</v>
      </c>
      <c r="B146" s="1" t="s">
        <v>15</v>
      </c>
      <c r="C146" s="1" t="s">
        <v>26</v>
      </c>
      <c r="D146" s="1">
        <v>17651</v>
      </c>
      <c r="E146" s="1">
        <v>17675</v>
      </c>
      <c r="F146" s="1">
        <f t="shared" ref="F146:F177" si="6">(E146-D146)*0.24</f>
        <v>5.76</v>
      </c>
      <c r="H146" s="1">
        <f t="shared" si="5"/>
        <v>9.6</v>
      </c>
      <c r="I146" s="1" t="s">
        <v>194</v>
      </c>
      <c r="J146" s="5" t="s">
        <v>242</v>
      </c>
    </row>
    <row r="147" spans="1:10" x14ac:dyDescent="0.15">
      <c r="A147" s="1">
        <v>844</v>
      </c>
      <c r="B147" s="1" t="s">
        <v>12</v>
      </c>
      <c r="C147" s="1" t="s">
        <v>20</v>
      </c>
      <c r="D147" s="1">
        <v>17716</v>
      </c>
      <c r="E147" s="1">
        <v>17720</v>
      </c>
      <c r="F147" s="1">
        <f t="shared" si="6"/>
        <v>0.96</v>
      </c>
      <c r="G147" s="1">
        <f t="shared" si="4"/>
        <v>8.16</v>
      </c>
      <c r="I147" s="1" t="s">
        <v>195</v>
      </c>
      <c r="J147" s="5" t="s">
        <v>242</v>
      </c>
    </row>
    <row r="148" spans="1:10" x14ac:dyDescent="0.15">
      <c r="A148" s="1">
        <v>845</v>
      </c>
      <c r="B148" s="1" t="s">
        <v>15</v>
      </c>
      <c r="C148" s="1" t="s">
        <v>20</v>
      </c>
      <c r="D148" s="1">
        <v>17753</v>
      </c>
      <c r="E148" s="1">
        <v>17757</v>
      </c>
      <c r="F148" s="1">
        <f t="shared" si="6"/>
        <v>0.96</v>
      </c>
      <c r="H148" s="1">
        <f>(D149-E148-1)*0.24</f>
        <v>32.64</v>
      </c>
      <c r="I148" s="1" t="s">
        <v>196</v>
      </c>
      <c r="J148" s="5" t="s">
        <v>242</v>
      </c>
    </row>
    <row r="149" spans="1:10" x14ac:dyDescent="0.15">
      <c r="A149" s="1">
        <v>846</v>
      </c>
      <c r="B149" s="1" t="s">
        <v>12</v>
      </c>
      <c r="C149" s="1" t="s">
        <v>11</v>
      </c>
      <c r="D149" s="1">
        <v>17894</v>
      </c>
      <c r="E149" s="1">
        <v>17894</v>
      </c>
      <c r="F149" s="1">
        <f t="shared" si="6"/>
        <v>0</v>
      </c>
      <c r="G149" s="1">
        <f t="shared" si="4"/>
        <v>24</v>
      </c>
      <c r="I149" s="1" t="s">
        <v>197</v>
      </c>
      <c r="J149" s="5" t="s">
        <v>242</v>
      </c>
    </row>
    <row r="150" spans="1:10" x14ac:dyDescent="0.15">
      <c r="A150" s="1">
        <v>847</v>
      </c>
      <c r="B150" s="1" t="s">
        <v>15</v>
      </c>
      <c r="C150" s="1" t="s">
        <v>11</v>
      </c>
      <c r="D150" s="1">
        <v>17993</v>
      </c>
      <c r="E150" s="1">
        <v>17996</v>
      </c>
      <c r="F150" s="1">
        <f t="shared" si="6"/>
        <v>0.72</v>
      </c>
      <c r="H150" s="1">
        <f t="shared" si="5"/>
        <v>83.039999999999992</v>
      </c>
      <c r="I150" s="1" t="s">
        <v>198</v>
      </c>
      <c r="J150" s="5" t="s">
        <v>242</v>
      </c>
    </row>
    <row r="151" spans="1:10" x14ac:dyDescent="0.15">
      <c r="A151" s="1">
        <v>848</v>
      </c>
      <c r="B151" s="1" t="s">
        <v>12</v>
      </c>
      <c r="C151" s="1" t="s">
        <v>30</v>
      </c>
      <c r="D151" s="1">
        <v>18343</v>
      </c>
      <c r="E151" s="1">
        <v>18345</v>
      </c>
      <c r="F151" s="1">
        <f t="shared" si="6"/>
        <v>0.48</v>
      </c>
      <c r="G151" s="1">
        <f t="shared" si="4"/>
        <v>3.12</v>
      </c>
      <c r="I151" s="1" t="s">
        <v>199</v>
      </c>
      <c r="J151" s="5" t="s">
        <v>242</v>
      </c>
    </row>
    <row r="152" spans="1:10" x14ac:dyDescent="0.15">
      <c r="A152" s="1">
        <v>849</v>
      </c>
      <c r="B152" s="1" t="s">
        <v>15</v>
      </c>
      <c r="C152" s="1" t="s">
        <v>30</v>
      </c>
      <c r="D152" s="1">
        <v>18357</v>
      </c>
      <c r="E152" s="1">
        <v>18358</v>
      </c>
      <c r="F152" s="1">
        <f t="shared" si="6"/>
        <v>0.24</v>
      </c>
      <c r="H152" s="1">
        <f t="shared" si="5"/>
        <v>24.48</v>
      </c>
      <c r="I152" s="1" t="s">
        <v>200</v>
      </c>
      <c r="J152" s="5" t="s">
        <v>242</v>
      </c>
    </row>
    <row r="153" spans="1:10" x14ac:dyDescent="0.15">
      <c r="A153" s="1">
        <v>850</v>
      </c>
      <c r="B153" s="1" t="s">
        <v>12</v>
      </c>
      <c r="C153" s="1" t="s">
        <v>25</v>
      </c>
      <c r="D153" s="1">
        <v>18461</v>
      </c>
      <c r="E153" s="1">
        <v>18461</v>
      </c>
      <c r="F153" s="1">
        <f t="shared" si="6"/>
        <v>0</v>
      </c>
      <c r="G153" s="1">
        <f t="shared" si="4"/>
        <v>10.32</v>
      </c>
      <c r="I153" s="1" t="s">
        <v>201</v>
      </c>
      <c r="J153" s="5" t="s">
        <v>242</v>
      </c>
    </row>
    <row r="154" spans="1:10" x14ac:dyDescent="0.15">
      <c r="A154" s="1">
        <v>851</v>
      </c>
      <c r="B154" s="1" t="s">
        <v>15</v>
      </c>
      <c r="C154" s="1" t="s">
        <v>25</v>
      </c>
      <c r="D154" s="1">
        <v>18503</v>
      </c>
      <c r="E154" s="1">
        <v>18504</v>
      </c>
      <c r="F154" s="1">
        <f t="shared" si="6"/>
        <v>0.24</v>
      </c>
      <c r="H154" s="1">
        <f t="shared" si="5"/>
        <v>58.559999999999995</v>
      </c>
      <c r="I154" s="1" t="s">
        <v>202</v>
      </c>
      <c r="J154" s="5" t="s">
        <v>242</v>
      </c>
    </row>
    <row r="155" spans="1:10" x14ac:dyDescent="0.15">
      <c r="A155" s="1">
        <v>852</v>
      </c>
      <c r="B155" s="1" t="s">
        <v>12</v>
      </c>
      <c r="C155" s="1" t="s">
        <v>27</v>
      </c>
      <c r="D155" s="1">
        <v>18749</v>
      </c>
      <c r="E155" s="1">
        <v>18750</v>
      </c>
      <c r="F155" s="1">
        <f t="shared" si="6"/>
        <v>0.24</v>
      </c>
      <c r="G155" s="1">
        <f t="shared" si="4"/>
        <v>2.4</v>
      </c>
      <c r="I155" s="1" t="s">
        <v>203</v>
      </c>
      <c r="J155" s="5" t="s">
        <v>242</v>
      </c>
    </row>
    <row r="156" spans="1:10" x14ac:dyDescent="0.15">
      <c r="A156" s="1">
        <v>853</v>
      </c>
      <c r="B156" s="1" t="s">
        <v>15</v>
      </c>
      <c r="C156" s="1" t="s">
        <v>27</v>
      </c>
      <c r="D156" s="1">
        <v>18759</v>
      </c>
      <c r="E156" s="1">
        <v>18760</v>
      </c>
      <c r="F156" s="1">
        <f t="shared" si="6"/>
        <v>0.24</v>
      </c>
      <c r="H156" s="1">
        <f t="shared" si="5"/>
        <v>29.279999999999998</v>
      </c>
      <c r="I156" s="1" t="s">
        <v>204</v>
      </c>
      <c r="J156" s="5" t="s">
        <v>242</v>
      </c>
    </row>
    <row r="157" spans="1:10" x14ac:dyDescent="0.15">
      <c r="A157" s="1">
        <v>854</v>
      </c>
      <c r="B157" s="1" t="s">
        <v>12</v>
      </c>
      <c r="C157" s="1" t="s">
        <v>11</v>
      </c>
      <c r="D157" s="1">
        <v>18883</v>
      </c>
      <c r="E157" s="1">
        <v>18883</v>
      </c>
      <c r="F157" s="1">
        <f t="shared" si="6"/>
        <v>0</v>
      </c>
      <c r="G157" s="1">
        <f t="shared" si="4"/>
        <v>0.24</v>
      </c>
      <c r="I157" s="1" t="s">
        <v>198</v>
      </c>
      <c r="J157" s="5" t="s">
        <v>242</v>
      </c>
    </row>
    <row r="158" spans="1:10" x14ac:dyDescent="0.15">
      <c r="A158" s="1">
        <v>855</v>
      </c>
      <c r="B158" s="1" t="s">
        <v>15</v>
      </c>
      <c r="C158" s="1" t="s">
        <v>11</v>
      </c>
      <c r="D158" s="1">
        <v>18883</v>
      </c>
      <c r="E158" s="1">
        <v>18883</v>
      </c>
      <c r="F158" s="1">
        <f t="shared" si="6"/>
        <v>0</v>
      </c>
      <c r="H158" s="1">
        <f t="shared" si="5"/>
        <v>136.79999999999998</v>
      </c>
      <c r="I158" s="1" t="s">
        <v>198</v>
      </c>
      <c r="J158" s="5" t="s">
        <v>242</v>
      </c>
    </row>
    <row r="159" spans="1:10" x14ac:dyDescent="0.15">
      <c r="A159" s="1">
        <v>856</v>
      </c>
      <c r="B159" s="1" t="s">
        <v>12</v>
      </c>
      <c r="C159" s="1" t="s">
        <v>17</v>
      </c>
      <c r="D159" s="1">
        <v>19454</v>
      </c>
      <c r="E159" s="1">
        <v>19456</v>
      </c>
      <c r="F159" s="1">
        <f t="shared" si="6"/>
        <v>0.48</v>
      </c>
      <c r="G159" s="1">
        <f t="shared" si="4"/>
        <v>18.48</v>
      </c>
      <c r="I159" s="1" t="s">
        <v>205</v>
      </c>
      <c r="J159" s="5" t="s">
        <v>242</v>
      </c>
    </row>
    <row r="160" spans="1:10" x14ac:dyDescent="0.15">
      <c r="A160" s="1">
        <v>857</v>
      </c>
      <c r="B160" s="1" t="s">
        <v>15</v>
      </c>
      <c r="C160" s="1" t="s">
        <v>17</v>
      </c>
      <c r="D160" s="1">
        <v>19532</v>
      </c>
      <c r="E160" s="1">
        <v>19533</v>
      </c>
      <c r="F160" s="1">
        <f t="shared" si="6"/>
        <v>0.24</v>
      </c>
      <c r="H160" s="1">
        <f t="shared" si="5"/>
        <v>13.2</v>
      </c>
      <c r="I160" s="1" t="s">
        <v>206</v>
      </c>
      <c r="J160" s="5" t="s">
        <v>242</v>
      </c>
    </row>
    <row r="161" spans="1:10" x14ac:dyDescent="0.15">
      <c r="A161" s="1">
        <v>858</v>
      </c>
      <c r="B161" s="1" t="s">
        <v>12</v>
      </c>
      <c r="C161" s="1" t="s">
        <v>25</v>
      </c>
      <c r="D161" s="1">
        <v>19589</v>
      </c>
      <c r="E161" s="1">
        <v>19593</v>
      </c>
      <c r="F161" s="1">
        <f t="shared" si="6"/>
        <v>0.96</v>
      </c>
      <c r="G161" s="1">
        <f t="shared" si="4"/>
        <v>18.48</v>
      </c>
      <c r="I161" s="1" t="s">
        <v>176</v>
      </c>
      <c r="J161" s="5" t="s">
        <v>242</v>
      </c>
    </row>
    <row r="162" spans="1:10" x14ac:dyDescent="0.15">
      <c r="A162" s="1">
        <v>859</v>
      </c>
      <c r="B162" s="1" t="s">
        <v>15</v>
      </c>
      <c r="C162" s="1" t="s">
        <v>25</v>
      </c>
      <c r="D162" s="1">
        <v>19669</v>
      </c>
      <c r="E162" s="1">
        <v>19671</v>
      </c>
      <c r="F162" s="1">
        <f t="shared" si="6"/>
        <v>0.48</v>
      </c>
      <c r="H162" s="1">
        <f t="shared" si="5"/>
        <v>224.4</v>
      </c>
      <c r="I162" s="1" t="s">
        <v>207</v>
      </c>
      <c r="J162" s="5" t="s">
        <v>242</v>
      </c>
    </row>
    <row r="163" spans="1:10" x14ac:dyDescent="0.15">
      <c r="A163" s="1">
        <v>860</v>
      </c>
      <c r="B163" s="1" t="s">
        <v>12</v>
      </c>
      <c r="C163" s="1" t="s">
        <v>20</v>
      </c>
      <c r="D163" s="1">
        <v>20607</v>
      </c>
      <c r="E163" s="1">
        <v>20624</v>
      </c>
      <c r="F163" s="1">
        <f t="shared" si="6"/>
        <v>4.08</v>
      </c>
      <c r="G163" s="1">
        <f t="shared" si="4"/>
        <v>11.52</v>
      </c>
      <c r="I163" s="1" t="s">
        <v>208</v>
      </c>
      <c r="J163" s="5" t="s">
        <v>242</v>
      </c>
    </row>
    <row r="164" spans="1:10" x14ac:dyDescent="0.15">
      <c r="A164" s="1">
        <v>861</v>
      </c>
      <c r="B164" s="1" t="s">
        <v>15</v>
      </c>
      <c r="C164" s="1" t="s">
        <v>20</v>
      </c>
      <c r="D164" s="1">
        <v>20671</v>
      </c>
      <c r="E164" s="1">
        <v>20675</v>
      </c>
      <c r="F164" s="1">
        <f t="shared" si="6"/>
        <v>0.96</v>
      </c>
      <c r="H164" s="1">
        <f t="shared" si="5"/>
        <v>34.56</v>
      </c>
      <c r="I164" s="1" t="s">
        <v>209</v>
      </c>
      <c r="J164" s="5" t="s">
        <v>242</v>
      </c>
    </row>
    <row r="165" spans="1:10" x14ac:dyDescent="0.15">
      <c r="A165" s="1">
        <v>862</v>
      </c>
      <c r="B165" s="1" t="s">
        <v>12</v>
      </c>
      <c r="C165" s="1" t="s">
        <v>23</v>
      </c>
      <c r="D165" s="1">
        <v>20820</v>
      </c>
      <c r="E165" s="1">
        <v>20821</v>
      </c>
      <c r="F165" s="1">
        <f t="shared" si="6"/>
        <v>0.24</v>
      </c>
      <c r="G165" s="1">
        <f t="shared" si="4"/>
        <v>0.24</v>
      </c>
      <c r="I165" s="1" t="s">
        <v>210</v>
      </c>
      <c r="J165" s="5" t="s">
        <v>242</v>
      </c>
    </row>
    <row r="166" spans="1:10" x14ac:dyDescent="0.15">
      <c r="A166" s="1">
        <v>863</v>
      </c>
      <c r="B166" s="1" t="s">
        <v>15</v>
      </c>
      <c r="C166" s="1" t="s">
        <v>23</v>
      </c>
      <c r="D166" s="1">
        <v>20821</v>
      </c>
      <c r="E166" s="1">
        <v>20824</v>
      </c>
      <c r="F166" s="1">
        <f t="shared" si="6"/>
        <v>0.72</v>
      </c>
      <c r="H166" s="1">
        <f t="shared" si="5"/>
        <v>0.48</v>
      </c>
      <c r="I166" s="1" t="s">
        <v>211</v>
      </c>
      <c r="J166" s="5" t="s">
        <v>242</v>
      </c>
    </row>
    <row r="167" spans="1:10" x14ac:dyDescent="0.15">
      <c r="A167" s="1">
        <v>864</v>
      </c>
      <c r="B167" s="1" t="s">
        <v>12</v>
      </c>
      <c r="C167" s="1" t="s">
        <v>23</v>
      </c>
      <c r="D167" s="1">
        <v>20827</v>
      </c>
      <c r="E167" s="1">
        <v>20828</v>
      </c>
      <c r="F167" s="1">
        <f t="shared" si="6"/>
        <v>0.24</v>
      </c>
      <c r="G167" s="1">
        <f t="shared" ref="G167:G197" si="7">(D168-E167+1)*0.24</f>
        <v>1.92</v>
      </c>
      <c r="I167" s="1" t="s">
        <v>212</v>
      </c>
      <c r="J167" s="5" t="s">
        <v>242</v>
      </c>
    </row>
    <row r="168" spans="1:10" x14ac:dyDescent="0.15">
      <c r="A168" s="1">
        <v>865</v>
      </c>
      <c r="B168" s="1" t="s">
        <v>15</v>
      </c>
      <c r="C168" s="1" t="s">
        <v>23</v>
      </c>
      <c r="D168" s="1">
        <v>20835</v>
      </c>
      <c r="E168" s="1">
        <v>20837</v>
      </c>
      <c r="F168" s="1">
        <f t="shared" si="6"/>
        <v>0.48</v>
      </c>
      <c r="H168" s="1">
        <f t="shared" si="5"/>
        <v>49.92</v>
      </c>
      <c r="I168" s="1" t="s">
        <v>187</v>
      </c>
      <c r="J168" s="5" t="s">
        <v>242</v>
      </c>
    </row>
    <row r="169" spans="1:10" x14ac:dyDescent="0.15">
      <c r="A169" s="1">
        <v>866</v>
      </c>
      <c r="B169" s="1" t="s">
        <v>12</v>
      </c>
      <c r="C169" s="1" t="s">
        <v>37</v>
      </c>
      <c r="D169" s="1">
        <v>21046</v>
      </c>
      <c r="E169" s="1">
        <v>21047</v>
      </c>
      <c r="F169" s="1">
        <f t="shared" si="6"/>
        <v>0.24</v>
      </c>
      <c r="G169" s="1">
        <f t="shared" si="7"/>
        <v>3.5999999999999996</v>
      </c>
      <c r="I169" s="1" t="s">
        <v>213</v>
      </c>
      <c r="J169" s="5" t="s">
        <v>242</v>
      </c>
    </row>
    <row r="170" spans="1:10" x14ac:dyDescent="0.15">
      <c r="A170" s="1">
        <v>867</v>
      </c>
      <c r="B170" s="1" t="s">
        <v>15</v>
      </c>
      <c r="C170" s="1" t="s">
        <v>37</v>
      </c>
      <c r="D170" s="1">
        <v>21061</v>
      </c>
      <c r="E170" s="1">
        <v>21063</v>
      </c>
      <c r="F170" s="1">
        <f t="shared" si="6"/>
        <v>0.48</v>
      </c>
      <c r="H170" s="1">
        <f t="shared" ref="H170:H196" si="8">(D171-E170-1)*0.24</f>
        <v>41.04</v>
      </c>
      <c r="I170" s="1" t="s">
        <v>214</v>
      </c>
      <c r="J170" s="5" t="s">
        <v>242</v>
      </c>
    </row>
    <row r="171" spans="1:10" x14ac:dyDescent="0.15">
      <c r="A171" s="1">
        <v>868</v>
      </c>
      <c r="B171" s="1" t="s">
        <v>12</v>
      </c>
      <c r="C171" s="1" t="s">
        <v>23</v>
      </c>
      <c r="D171" s="1">
        <v>21235</v>
      </c>
      <c r="E171" s="1">
        <v>21236</v>
      </c>
      <c r="F171" s="1">
        <f t="shared" si="6"/>
        <v>0.24</v>
      </c>
      <c r="G171" s="1">
        <f t="shared" si="7"/>
        <v>3.12</v>
      </c>
      <c r="I171" s="1" t="s">
        <v>215</v>
      </c>
      <c r="J171" s="5" t="s">
        <v>242</v>
      </c>
    </row>
    <row r="172" spans="1:10" x14ac:dyDescent="0.15">
      <c r="A172" s="1">
        <v>869</v>
      </c>
      <c r="B172" s="1" t="s">
        <v>15</v>
      </c>
      <c r="C172" s="1" t="s">
        <v>23</v>
      </c>
      <c r="D172" s="1">
        <v>21248</v>
      </c>
      <c r="E172" s="1">
        <v>21249</v>
      </c>
      <c r="F172" s="1">
        <f t="shared" si="6"/>
        <v>0.24</v>
      </c>
      <c r="H172" s="1">
        <f t="shared" si="8"/>
        <v>139.44</v>
      </c>
      <c r="I172" s="1" t="s">
        <v>216</v>
      </c>
      <c r="J172" s="5" t="s">
        <v>242</v>
      </c>
    </row>
    <row r="173" spans="1:10" x14ac:dyDescent="0.15">
      <c r="A173" s="1">
        <v>870</v>
      </c>
      <c r="B173" s="1" t="s">
        <v>12</v>
      </c>
      <c r="C173" s="1" t="s">
        <v>27</v>
      </c>
      <c r="D173" s="1">
        <v>21831</v>
      </c>
      <c r="E173" s="1">
        <v>21835</v>
      </c>
      <c r="F173" s="1">
        <f t="shared" si="6"/>
        <v>0.96</v>
      </c>
      <c r="G173" s="1">
        <f t="shared" si="7"/>
        <v>1.44</v>
      </c>
      <c r="I173" s="1" t="s">
        <v>217</v>
      </c>
      <c r="J173" s="5" t="s">
        <v>242</v>
      </c>
    </row>
    <row r="174" spans="1:10" x14ac:dyDescent="0.15">
      <c r="A174" s="1">
        <v>871</v>
      </c>
      <c r="B174" s="1" t="s">
        <v>15</v>
      </c>
      <c r="C174" s="1" t="s">
        <v>27</v>
      </c>
      <c r="D174" s="1">
        <v>21840</v>
      </c>
      <c r="E174" s="1">
        <v>21865</v>
      </c>
      <c r="F174" s="1">
        <f t="shared" si="6"/>
        <v>6</v>
      </c>
      <c r="H174" s="1">
        <f t="shared" si="8"/>
        <v>1.68</v>
      </c>
      <c r="I174" s="1" t="s">
        <v>218</v>
      </c>
      <c r="J174" s="5" t="s">
        <v>242</v>
      </c>
    </row>
    <row r="175" spans="1:10" x14ac:dyDescent="0.15">
      <c r="A175" s="1">
        <v>872</v>
      </c>
      <c r="B175" s="1" t="s">
        <v>12</v>
      </c>
      <c r="C175" s="1" t="s">
        <v>17</v>
      </c>
      <c r="D175" s="1">
        <v>21873</v>
      </c>
      <c r="E175" s="1">
        <v>21876</v>
      </c>
      <c r="F175" s="1">
        <f t="shared" si="6"/>
        <v>0.72</v>
      </c>
      <c r="G175" s="1">
        <f t="shared" si="7"/>
        <v>0.24</v>
      </c>
      <c r="I175" s="1" t="s">
        <v>219</v>
      </c>
      <c r="J175" s="5" t="s">
        <v>242</v>
      </c>
    </row>
    <row r="176" spans="1:10" x14ac:dyDescent="0.15">
      <c r="A176" s="1">
        <v>873</v>
      </c>
      <c r="B176" s="1" t="s">
        <v>15</v>
      </c>
      <c r="C176" s="1" t="s">
        <v>17</v>
      </c>
      <c r="D176" s="1">
        <v>21876</v>
      </c>
      <c r="E176" s="1">
        <v>21877</v>
      </c>
      <c r="F176" s="1">
        <f t="shared" si="6"/>
        <v>0.24</v>
      </c>
      <c r="H176" s="1">
        <f t="shared" si="8"/>
        <v>104.64</v>
      </c>
      <c r="I176" s="1" t="s">
        <v>220</v>
      </c>
      <c r="J176" s="5" t="s">
        <v>242</v>
      </c>
    </row>
    <row r="177" spans="1:10" x14ac:dyDescent="0.15">
      <c r="A177" s="1">
        <v>874</v>
      </c>
      <c r="B177" s="1" t="s">
        <v>12</v>
      </c>
      <c r="C177" s="1" t="s">
        <v>27</v>
      </c>
      <c r="D177" s="1">
        <v>22314</v>
      </c>
      <c r="E177" s="1">
        <v>22321</v>
      </c>
      <c r="F177" s="1">
        <f t="shared" si="6"/>
        <v>1.68</v>
      </c>
      <c r="G177" s="1">
        <f t="shared" si="7"/>
        <v>0.72</v>
      </c>
      <c r="I177" s="1" t="s">
        <v>221</v>
      </c>
      <c r="J177" s="5" t="s">
        <v>242</v>
      </c>
    </row>
    <row r="178" spans="1:10" x14ac:dyDescent="0.15">
      <c r="A178" s="1">
        <v>875</v>
      </c>
      <c r="B178" s="1" t="s">
        <v>15</v>
      </c>
      <c r="C178" s="1" t="s">
        <v>27</v>
      </c>
      <c r="D178" s="1">
        <v>22323</v>
      </c>
      <c r="E178" s="1">
        <v>22339</v>
      </c>
      <c r="F178" s="1">
        <f t="shared" ref="F178:F198" si="9">(E178-D178)*0.24</f>
        <v>3.84</v>
      </c>
      <c r="H178" s="1">
        <f t="shared" si="8"/>
        <v>26.64</v>
      </c>
      <c r="I178" s="1" t="s">
        <v>222</v>
      </c>
      <c r="J178" s="5" t="s">
        <v>242</v>
      </c>
    </row>
    <row r="179" spans="1:10" x14ac:dyDescent="0.15">
      <c r="A179" s="1">
        <v>876</v>
      </c>
      <c r="B179" s="1" t="s">
        <v>12</v>
      </c>
      <c r="C179" s="1" t="s">
        <v>37</v>
      </c>
      <c r="D179" s="1">
        <v>22451</v>
      </c>
      <c r="E179" s="1">
        <v>22452</v>
      </c>
      <c r="F179" s="1">
        <f t="shared" si="9"/>
        <v>0.24</v>
      </c>
      <c r="G179" s="1">
        <f t="shared" si="7"/>
        <v>0.72</v>
      </c>
      <c r="I179" s="1" t="s">
        <v>223</v>
      </c>
      <c r="J179" s="5" t="s">
        <v>242</v>
      </c>
    </row>
    <row r="180" spans="1:10" x14ac:dyDescent="0.15">
      <c r="A180" s="1">
        <v>877</v>
      </c>
      <c r="B180" s="1" t="s">
        <v>15</v>
      </c>
      <c r="C180" s="1" t="s">
        <v>37</v>
      </c>
      <c r="D180" s="1">
        <v>22454</v>
      </c>
      <c r="E180" s="1">
        <v>22454</v>
      </c>
      <c r="F180" s="1">
        <f t="shared" si="9"/>
        <v>0</v>
      </c>
      <c r="H180" s="1">
        <f t="shared" si="8"/>
        <v>42.72</v>
      </c>
      <c r="I180" s="1" t="s">
        <v>224</v>
      </c>
      <c r="J180" s="5" t="s">
        <v>242</v>
      </c>
    </row>
    <row r="181" spans="1:10" x14ac:dyDescent="0.15">
      <c r="A181" s="1">
        <v>878</v>
      </c>
      <c r="B181" s="1" t="s">
        <v>12</v>
      </c>
      <c r="C181" s="1" t="s">
        <v>24</v>
      </c>
      <c r="D181" s="1">
        <v>22633</v>
      </c>
      <c r="E181" s="1">
        <v>22633</v>
      </c>
      <c r="F181" s="1">
        <f t="shared" si="9"/>
        <v>0</v>
      </c>
      <c r="G181" s="1">
        <f t="shared" si="7"/>
        <v>0.72</v>
      </c>
      <c r="I181" s="1" t="s">
        <v>225</v>
      </c>
      <c r="J181" s="5" t="s">
        <v>242</v>
      </c>
    </row>
    <row r="182" spans="1:10" x14ac:dyDescent="0.15">
      <c r="A182" s="1">
        <v>879</v>
      </c>
      <c r="B182" s="1" t="s">
        <v>15</v>
      </c>
      <c r="C182" s="1" t="s">
        <v>24</v>
      </c>
      <c r="D182" s="1">
        <v>22635</v>
      </c>
      <c r="E182" s="1">
        <v>22635</v>
      </c>
      <c r="F182" s="1">
        <f t="shared" si="9"/>
        <v>0</v>
      </c>
      <c r="H182" s="1">
        <f t="shared" si="8"/>
        <v>15.84</v>
      </c>
      <c r="I182" s="1" t="s">
        <v>225</v>
      </c>
      <c r="J182" s="5" t="s">
        <v>242</v>
      </c>
    </row>
    <row r="183" spans="1:10" x14ac:dyDescent="0.15">
      <c r="A183" s="1">
        <v>880</v>
      </c>
      <c r="B183" s="1" t="s">
        <v>12</v>
      </c>
      <c r="C183" s="1" t="s">
        <v>26</v>
      </c>
      <c r="D183" s="1">
        <v>22702</v>
      </c>
      <c r="E183" s="1">
        <v>22709</v>
      </c>
      <c r="F183" s="1">
        <f t="shared" si="9"/>
        <v>1.68</v>
      </c>
      <c r="G183" s="1">
        <f t="shared" si="7"/>
        <v>23.759999999999998</v>
      </c>
      <c r="I183" s="1" t="s">
        <v>226</v>
      </c>
      <c r="J183" s="5" t="s">
        <v>242</v>
      </c>
    </row>
    <row r="184" spans="1:10" x14ac:dyDescent="0.15">
      <c r="A184" s="1">
        <v>881</v>
      </c>
      <c r="B184" s="1" t="s">
        <v>15</v>
      </c>
      <c r="C184" s="1" t="s">
        <v>26</v>
      </c>
      <c r="D184" s="1">
        <v>22807</v>
      </c>
      <c r="E184" s="1">
        <v>22813</v>
      </c>
      <c r="F184" s="1">
        <f t="shared" si="9"/>
        <v>1.44</v>
      </c>
      <c r="H184" s="1">
        <f t="shared" si="8"/>
        <v>176.4</v>
      </c>
      <c r="I184" s="1" t="s">
        <v>227</v>
      </c>
      <c r="J184" s="5" t="s">
        <v>242</v>
      </c>
    </row>
    <row r="185" spans="1:10" x14ac:dyDescent="0.15">
      <c r="A185" s="1">
        <v>882</v>
      </c>
      <c r="B185" s="1" t="s">
        <v>12</v>
      </c>
      <c r="C185" s="1" t="s">
        <v>93</v>
      </c>
      <c r="D185" s="1">
        <v>23549</v>
      </c>
      <c r="E185" s="1">
        <v>23555</v>
      </c>
      <c r="F185" s="1">
        <f t="shared" si="9"/>
        <v>1.44</v>
      </c>
      <c r="G185" s="1">
        <f t="shared" si="7"/>
        <v>0.24</v>
      </c>
      <c r="I185" s="1" t="s">
        <v>228</v>
      </c>
      <c r="J185" s="5" t="s">
        <v>242</v>
      </c>
    </row>
    <row r="186" spans="1:10" x14ac:dyDescent="0.15">
      <c r="A186" s="1">
        <v>883</v>
      </c>
      <c r="B186" s="1" t="s">
        <v>15</v>
      </c>
      <c r="C186" s="1" t="s">
        <v>93</v>
      </c>
      <c r="D186" s="1">
        <v>23555</v>
      </c>
      <c r="E186" s="1">
        <v>23557</v>
      </c>
      <c r="F186" s="1">
        <f t="shared" si="9"/>
        <v>0.48</v>
      </c>
      <c r="H186" s="1">
        <f t="shared" si="8"/>
        <v>3.36</v>
      </c>
      <c r="I186" s="1" t="s">
        <v>228</v>
      </c>
      <c r="J186" s="5" t="s">
        <v>242</v>
      </c>
    </row>
    <row r="187" spans="1:10" x14ac:dyDescent="0.15">
      <c r="A187" s="1">
        <v>884</v>
      </c>
      <c r="B187" s="1" t="s">
        <v>12</v>
      </c>
      <c r="C187" s="1" t="s">
        <v>32</v>
      </c>
      <c r="D187" s="1">
        <v>23572</v>
      </c>
      <c r="E187" s="1">
        <v>23575</v>
      </c>
      <c r="F187" s="1">
        <f t="shared" si="9"/>
        <v>0.72</v>
      </c>
      <c r="G187" s="1">
        <f t="shared" si="7"/>
        <v>0.24</v>
      </c>
      <c r="I187" s="1" t="s">
        <v>229</v>
      </c>
      <c r="J187" s="5" t="s">
        <v>242</v>
      </c>
    </row>
    <row r="188" spans="1:10" x14ac:dyDescent="0.15">
      <c r="A188" s="1">
        <v>885</v>
      </c>
      <c r="B188" s="1" t="s">
        <v>15</v>
      </c>
      <c r="C188" s="1" t="s">
        <v>32</v>
      </c>
      <c r="D188" s="1">
        <v>23575</v>
      </c>
      <c r="E188" s="1">
        <v>23575</v>
      </c>
      <c r="F188" s="1">
        <f t="shared" si="9"/>
        <v>0</v>
      </c>
      <c r="H188" s="1">
        <f t="shared" si="8"/>
        <v>15.36</v>
      </c>
      <c r="I188" s="1" t="s">
        <v>230</v>
      </c>
      <c r="J188" s="5" t="s">
        <v>242</v>
      </c>
    </row>
    <row r="189" spans="1:10" x14ac:dyDescent="0.15">
      <c r="A189" s="1">
        <v>886</v>
      </c>
      <c r="B189" s="1" t="s">
        <v>12</v>
      </c>
      <c r="C189" s="1" t="s">
        <v>31</v>
      </c>
      <c r="D189" s="1">
        <v>23640</v>
      </c>
      <c r="E189" s="1">
        <v>23645</v>
      </c>
      <c r="F189" s="1">
        <f t="shared" si="9"/>
        <v>1.2</v>
      </c>
      <c r="G189" s="1">
        <f t="shared" si="7"/>
        <v>0.96</v>
      </c>
      <c r="I189" s="1" t="s">
        <v>231</v>
      </c>
      <c r="J189" s="5" t="s">
        <v>242</v>
      </c>
    </row>
    <row r="190" spans="1:10" x14ac:dyDescent="0.15">
      <c r="A190" s="1">
        <v>887</v>
      </c>
      <c r="B190" s="1" t="s">
        <v>15</v>
      </c>
      <c r="C190" s="1" t="s">
        <v>31</v>
      </c>
      <c r="D190" s="1">
        <v>23648</v>
      </c>
      <c r="E190" s="1">
        <v>23679</v>
      </c>
      <c r="F190" s="1">
        <f t="shared" si="9"/>
        <v>7.4399999999999995</v>
      </c>
      <c r="H190" s="1">
        <f t="shared" si="8"/>
        <v>6.24</v>
      </c>
      <c r="I190" s="1" t="s">
        <v>232</v>
      </c>
      <c r="J190" s="5" t="s">
        <v>242</v>
      </c>
    </row>
    <row r="191" spans="1:10" x14ac:dyDescent="0.15">
      <c r="A191" s="1">
        <v>888</v>
      </c>
      <c r="B191" s="1" t="s">
        <v>12</v>
      </c>
      <c r="C191" s="1" t="s">
        <v>28</v>
      </c>
      <c r="D191" s="1">
        <v>23706</v>
      </c>
      <c r="E191" s="1">
        <v>23708</v>
      </c>
      <c r="F191" s="1">
        <f t="shared" si="9"/>
        <v>0.48</v>
      </c>
      <c r="G191" s="1">
        <f t="shared" si="7"/>
        <v>0.96</v>
      </c>
      <c r="I191" s="1" t="s">
        <v>233</v>
      </c>
      <c r="J191" s="5" t="s">
        <v>242</v>
      </c>
    </row>
    <row r="192" spans="1:10" x14ac:dyDescent="0.15">
      <c r="A192" s="1">
        <v>889</v>
      </c>
      <c r="B192" s="1" t="s">
        <v>15</v>
      </c>
      <c r="C192" s="1" t="s">
        <v>28</v>
      </c>
      <c r="D192" s="1">
        <v>23711</v>
      </c>
      <c r="E192" s="1">
        <v>23719</v>
      </c>
      <c r="F192" s="1">
        <f t="shared" si="9"/>
        <v>1.92</v>
      </c>
      <c r="H192" s="1">
        <v>0</v>
      </c>
      <c r="I192" s="1" t="s">
        <v>234</v>
      </c>
      <c r="J192" s="5" t="s">
        <v>242</v>
      </c>
    </row>
    <row r="193" spans="1:10" x14ac:dyDescent="0.15">
      <c r="A193" s="1">
        <v>890</v>
      </c>
      <c r="B193" s="1" t="s">
        <v>12</v>
      </c>
      <c r="C193" s="1" t="s">
        <v>18</v>
      </c>
      <c r="D193" s="1">
        <v>23717</v>
      </c>
      <c r="E193" s="1">
        <v>23722</v>
      </c>
      <c r="F193" s="1">
        <f t="shared" si="9"/>
        <v>1.2</v>
      </c>
      <c r="G193" s="1">
        <f t="shared" si="7"/>
        <v>1.68</v>
      </c>
      <c r="I193" s="1" t="s">
        <v>235</v>
      </c>
      <c r="J193" s="5" t="s">
        <v>242</v>
      </c>
    </row>
    <row r="194" spans="1:10" x14ac:dyDescent="0.15">
      <c r="A194" s="1">
        <v>891</v>
      </c>
      <c r="B194" s="1" t="s">
        <v>15</v>
      </c>
      <c r="C194" s="1" t="s">
        <v>18</v>
      </c>
      <c r="D194" s="1">
        <v>23728</v>
      </c>
      <c r="E194" s="1">
        <v>23742</v>
      </c>
      <c r="F194" s="1">
        <f t="shared" si="9"/>
        <v>3.36</v>
      </c>
      <c r="H194" s="1">
        <v>0</v>
      </c>
      <c r="I194" s="1" t="s">
        <v>236</v>
      </c>
      <c r="J194" s="5" t="s">
        <v>242</v>
      </c>
    </row>
    <row r="195" spans="1:10" x14ac:dyDescent="0.15">
      <c r="A195" s="1">
        <v>892</v>
      </c>
      <c r="B195" s="1" t="s">
        <v>12</v>
      </c>
      <c r="C195" s="1" t="s">
        <v>20</v>
      </c>
      <c r="D195" s="1">
        <v>23734</v>
      </c>
      <c r="E195" s="1">
        <v>23736</v>
      </c>
      <c r="F195" s="1">
        <f t="shared" si="9"/>
        <v>0.48</v>
      </c>
      <c r="G195" s="1">
        <f t="shared" si="7"/>
        <v>1.92</v>
      </c>
      <c r="I195" s="1" t="s">
        <v>237</v>
      </c>
      <c r="J195" s="5" t="s">
        <v>242</v>
      </c>
    </row>
    <row r="196" spans="1:10" x14ac:dyDescent="0.15">
      <c r="A196" s="1">
        <v>893</v>
      </c>
      <c r="B196" s="1" t="s">
        <v>15</v>
      </c>
      <c r="C196" s="1" t="s">
        <v>20</v>
      </c>
      <c r="D196" s="1">
        <v>23743</v>
      </c>
      <c r="E196" s="1">
        <v>23743</v>
      </c>
      <c r="F196" s="1">
        <f t="shared" si="9"/>
        <v>0</v>
      </c>
      <c r="H196" s="1">
        <f t="shared" si="8"/>
        <v>93.36</v>
      </c>
      <c r="I196" s="1" t="s">
        <v>217</v>
      </c>
      <c r="J196" s="5" t="s">
        <v>242</v>
      </c>
    </row>
    <row r="197" spans="1:10" x14ac:dyDescent="0.15">
      <c r="A197" s="1">
        <v>894</v>
      </c>
      <c r="B197" s="1" t="s">
        <v>12</v>
      </c>
      <c r="C197" s="1" t="s">
        <v>93</v>
      </c>
      <c r="D197" s="1">
        <v>24133</v>
      </c>
      <c r="E197" s="1">
        <v>24133</v>
      </c>
      <c r="F197" s="1">
        <f t="shared" si="9"/>
        <v>0</v>
      </c>
      <c r="G197" s="1">
        <f t="shared" si="7"/>
        <v>0.48</v>
      </c>
      <c r="I197" s="1" t="s">
        <v>238</v>
      </c>
      <c r="J197" s="5" t="s">
        <v>242</v>
      </c>
    </row>
    <row r="198" spans="1:10" x14ac:dyDescent="0.15">
      <c r="A198" s="1">
        <v>895</v>
      </c>
      <c r="B198" s="1" t="s">
        <v>15</v>
      </c>
      <c r="C198" s="1" t="s">
        <v>93</v>
      </c>
      <c r="D198" s="1">
        <v>24134</v>
      </c>
      <c r="E198" s="1">
        <v>24135</v>
      </c>
      <c r="F198" s="1">
        <f t="shared" si="9"/>
        <v>0.24</v>
      </c>
      <c r="H198" s="1">
        <f>(K103-E198)*0.24</f>
        <v>4214.16</v>
      </c>
      <c r="I198" s="1" t="s">
        <v>239</v>
      </c>
      <c r="J198" s="5" t="s">
        <v>242</v>
      </c>
    </row>
    <row r="201" spans="1:10" x14ac:dyDescent="0.15">
      <c r="D201" s="1" t="s">
        <v>152</v>
      </c>
      <c r="E201" s="1" t="s">
        <v>153</v>
      </c>
      <c r="F201" s="1" t="s">
        <v>154</v>
      </c>
      <c r="G201" s="1" t="s">
        <v>240</v>
      </c>
      <c r="I201" s="1" t="s">
        <v>247</v>
      </c>
    </row>
    <row r="202" spans="1:10" x14ac:dyDescent="0.15">
      <c r="C202" s="1" t="s">
        <v>148</v>
      </c>
      <c r="D202" s="1">
        <f>K5*1000</f>
        <v>15028.8</v>
      </c>
      <c r="E202" s="1">
        <f>K76*1000</f>
        <v>10568.16</v>
      </c>
      <c r="F202" s="1">
        <f>15.02184*1000</f>
        <v>15021.839999999998</v>
      </c>
      <c r="G202" s="1">
        <f>10.00656*1000</f>
        <v>10006.56</v>
      </c>
      <c r="H202" s="1">
        <f>SUM(D202:G202)</f>
        <v>50625.359999999993</v>
      </c>
      <c r="I202" s="1">
        <f>(140*10^-10)*(110*10^-10)*(110*10^-10)*1000</f>
        <v>1.6940000000000008E-21</v>
      </c>
    </row>
    <row r="203" spans="1:10" x14ac:dyDescent="0.15">
      <c r="C203" s="1" t="s">
        <v>149</v>
      </c>
      <c r="D203" s="1">
        <f>SUM(F4:F6)+SUM(G4:G6)</f>
        <v>9341.0400000000009</v>
      </c>
      <c r="E203" s="1">
        <f>SUM(F75:F102)+SUM(G75:G102)</f>
        <v>1777.68</v>
      </c>
      <c r="F203" s="1">
        <v>0</v>
      </c>
      <c r="G203" s="1">
        <f>SUM(F103:F198)+SUM(G103:G198)</f>
        <v>308.15999999999997</v>
      </c>
    </row>
    <row r="204" spans="1:10" x14ac:dyDescent="0.15">
      <c r="C204" s="1" t="s">
        <v>150</v>
      </c>
      <c r="D204" s="1">
        <f>D202-D203</f>
        <v>5687.7599999999984</v>
      </c>
      <c r="E204" s="1">
        <f>E202-E203</f>
        <v>8790.48</v>
      </c>
      <c r="F204" s="1">
        <f>F202-F203</f>
        <v>15021.839999999998</v>
      </c>
      <c r="G204" s="1">
        <f>G202-G203</f>
        <v>9698.4</v>
      </c>
    </row>
    <row r="206" spans="1:10" x14ac:dyDescent="0.15">
      <c r="C206" s="1" t="s">
        <v>155</v>
      </c>
      <c r="D206" s="1">
        <f>(D204*10^-9)*0.5*0.019605/1</f>
        <v>5.5754267399999993E-8</v>
      </c>
      <c r="E206" s="1">
        <f>(E204*10^-9)*0.019605/1</f>
        <v>1.7233736040000001E-7</v>
      </c>
      <c r="F206" s="1">
        <f>(F204*10^-9)*0.019605/1</f>
        <v>2.9450317320000001E-7</v>
      </c>
      <c r="G206" s="1">
        <f>(G204*10^-9)*0.019605/1</f>
        <v>1.9013713200000001E-7</v>
      </c>
    </row>
    <row r="207" spans="1:10" x14ac:dyDescent="0.15">
      <c r="B207" s="1" t="s">
        <v>243</v>
      </c>
      <c r="C207" s="1" t="s">
        <v>156</v>
      </c>
      <c r="D207" s="1">
        <v>2</v>
      </c>
      <c r="E207" s="1">
        <f>COUNTA(F75:F102)/2</f>
        <v>14</v>
      </c>
      <c r="F207" s="1">
        <v>0</v>
      </c>
      <c r="G207" s="1">
        <f>COUNTA(F103:F198)/2</f>
        <v>48</v>
      </c>
    </row>
    <row r="208" spans="1:10" x14ac:dyDescent="0.15">
      <c r="B208" s="1" t="s">
        <v>244</v>
      </c>
      <c r="C208" s="1" t="s">
        <v>156</v>
      </c>
      <c r="D208" s="1">
        <v>2</v>
      </c>
      <c r="E208" s="1">
        <v>3</v>
      </c>
      <c r="F208" s="1">
        <v>0</v>
      </c>
      <c r="G208" s="1">
        <v>0</v>
      </c>
    </row>
    <row r="210" spans="3:7" x14ac:dyDescent="0.15">
      <c r="C210" s="1" t="s">
        <v>151</v>
      </c>
      <c r="D210" s="15">
        <f>SUM(D207:G207)/SUM(D206:G206)</f>
        <v>89795331.227287665</v>
      </c>
      <c r="E210" s="1" t="s">
        <v>243</v>
      </c>
    </row>
    <row r="211" spans="3:7" x14ac:dyDescent="0.15">
      <c r="D211" s="15">
        <f>SUM(D208:G208)/SUM(D206:G206)</f>
        <v>7015260.2521318495</v>
      </c>
      <c r="E211" s="1" t="s">
        <v>244</v>
      </c>
    </row>
    <row r="214" spans="3:7" x14ac:dyDescent="0.15">
      <c r="C214" s="1" t="s">
        <v>246</v>
      </c>
      <c r="D214" s="1">
        <f>((D204/D202)/(D203/D202))*310*1*(6.022*10^23)*$I$202</f>
        <v>192558.13982919249</v>
      </c>
      <c r="E214" s="1">
        <f t="shared" ref="E214:G214" si="10">((E204/E202)/(E203/E202))*310*1*(6.022*10^23)*$I$202</f>
        <v>1563777.1208473071</v>
      </c>
      <c r="F214" s="1" t="s">
        <v>34</v>
      </c>
      <c r="G214" s="1">
        <f t="shared" si="10"/>
        <v>9952671.6793457996</v>
      </c>
    </row>
    <row r="215" spans="3:7" x14ac:dyDescent="0.15">
      <c r="C215" s="1" t="s">
        <v>245</v>
      </c>
      <c r="D215" s="1">
        <f>-(310)*0.0019859*LN(D214)</f>
        <v>-7.4910681169969928</v>
      </c>
      <c r="E215" s="1">
        <f t="shared" ref="E215:G215" si="11">-(310)*0.0019859*LN(E214)</f>
        <v>-8.7804792153457107</v>
      </c>
      <c r="G215" s="1">
        <f t="shared" si="11"/>
        <v>-9.919846522047342</v>
      </c>
    </row>
  </sheetData>
  <phoneticPr fontId="2" type="noConversion"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4_GluN1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2022-08-22T15:14:55Z</dcterms:modified>
  <dc:language>en-US</dc:language>
</cp:coreProperties>
</file>