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defaultThemeVersion="166925"/>
  <mc:AlternateContent xmlns:mc="http://schemas.openxmlformats.org/markup-compatibility/2006">
    <mc:Choice Requires="x15">
      <x15ac:absPath xmlns:x15ac="http://schemas.microsoft.com/office/spreadsheetml/2010/11/ac" url="/Users/remy/Desktop/DSer_source_data/"/>
    </mc:Choice>
  </mc:AlternateContent>
  <xr:revisionPtr revIDLastSave="0" documentId="13_ncr:1_{608C9BFD-948A-CE4D-A2D9-B904AB785CA9}" xr6:coauthVersionLast="47" xr6:coauthVersionMax="47" xr10:uidLastSave="{00000000-0000-0000-0000-000000000000}"/>
  <bookViews>
    <workbookView xWindow="6720" yWindow="500" windowWidth="26880" windowHeight="17060" tabRatio="500" xr2:uid="{00000000-000D-0000-FFFF-FFFF00000000}"/>
  </bookViews>
  <sheets>
    <sheet name="3_Glu"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F100" i="2" l="1"/>
  <c r="D100" i="2"/>
  <c r="F99" i="2"/>
  <c r="D99" i="2"/>
  <c r="G88" i="2"/>
  <c r="D96" i="2"/>
  <c r="D97" i="2"/>
  <c r="D92" i="2"/>
  <c r="F96" i="2"/>
  <c r="F92" i="2"/>
  <c r="H85" i="2" l="1"/>
  <c r="F85" i="2"/>
  <c r="G84" i="2"/>
  <c r="F84" i="2"/>
  <c r="H83" i="2"/>
  <c r="F83" i="2"/>
  <c r="G82" i="2"/>
  <c r="F82" i="2"/>
  <c r="H81" i="2"/>
  <c r="F81" i="2"/>
  <c r="G80" i="2"/>
  <c r="F80" i="2"/>
  <c r="H79" i="2"/>
  <c r="F79" i="2"/>
  <c r="G78" i="2"/>
  <c r="F78" i="2"/>
  <c r="H77" i="2"/>
  <c r="F77" i="2"/>
  <c r="G76" i="2"/>
  <c r="F76" i="2"/>
  <c r="H75" i="2"/>
  <c r="F75" i="2"/>
  <c r="G74" i="2"/>
  <c r="F74" i="2"/>
  <c r="H73" i="2"/>
  <c r="F73" i="2"/>
  <c r="G72" i="2"/>
  <c r="F72" i="2"/>
  <c r="H71" i="2"/>
  <c r="F71" i="2"/>
  <c r="G70" i="2"/>
  <c r="F70" i="2"/>
  <c r="H69" i="2"/>
  <c r="F69" i="2"/>
  <c r="G68" i="2"/>
  <c r="F68" i="2"/>
  <c r="H67" i="2"/>
  <c r="F67" i="2"/>
  <c r="G66" i="2"/>
  <c r="F66" i="2"/>
  <c r="H65" i="2"/>
  <c r="F65" i="2"/>
  <c r="G64" i="2"/>
  <c r="F64" i="2"/>
  <c r="H63" i="2"/>
  <c r="F63" i="2"/>
  <c r="G62" i="2"/>
  <c r="F62" i="2"/>
  <c r="H61" i="2"/>
  <c r="F61" i="2"/>
  <c r="G60" i="2"/>
  <c r="F60" i="2"/>
  <c r="H59" i="2"/>
  <c r="F59" i="2"/>
  <c r="G58" i="2"/>
  <c r="F58" i="2"/>
  <c r="H57" i="2"/>
  <c r="F57" i="2"/>
  <c r="G56" i="2"/>
  <c r="F56" i="2"/>
  <c r="H55" i="2"/>
  <c r="F55" i="2"/>
  <c r="G54" i="2"/>
  <c r="F54" i="2"/>
  <c r="K53" i="2"/>
  <c r="D88" i="2" s="1"/>
  <c r="H53" i="2"/>
  <c r="F53" i="2"/>
  <c r="G52" i="2"/>
  <c r="F52" i="2"/>
  <c r="H51" i="2"/>
  <c r="F51" i="2"/>
  <c r="G50" i="2"/>
  <c r="F50" i="2"/>
  <c r="H49" i="2"/>
  <c r="F49" i="2"/>
  <c r="G48" i="2"/>
  <c r="F48" i="2"/>
  <c r="H47" i="2"/>
  <c r="F47" i="2"/>
  <c r="G46" i="2"/>
  <c r="F46" i="2"/>
  <c r="H45" i="2"/>
  <c r="F45" i="2"/>
  <c r="G44" i="2"/>
  <c r="F44" i="2"/>
  <c r="H43" i="2"/>
  <c r="F43" i="2"/>
  <c r="G42" i="2"/>
  <c r="F42" i="2"/>
  <c r="H41" i="2"/>
  <c r="F41" i="2"/>
  <c r="G40" i="2"/>
  <c r="F40" i="2"/>
  <c r="H39" i="2"/>
  <c r="F39" i="2"/>
  <c r="G38" i="2"/>
  <c r="F38" i="2"/>
  <c r="H37" i="2"/>
  <c r="F37" i="2"/>
  <c r="G36" i="2"/>
  <c r="F36" i="2"/>
  <c r="H35" i="2"/>
  <c r="F35" i="2"/>
  <c r="G34" i="2"/>
  <c r="F34" i="2"/>
  <c r="F33" i="2"/>
  <c r="G32" i="2"/>
  <c r="F32" i="2"/>
  <c r="F31" i="2"/>
  <c r="G30" i="2"/>
  <c r="F30" i="2"/>
  <c r="H29" i="2"/>
  <c r="F29" i="2"/>
  <c r="G28" i="2"/>
  <c r="F28" i="2"/>
  <c r="H27" i="2"/>
  <c r="F27" i="2"/>
  <c r="G26" i="2"/>
  <c r="F26" i="2"/>
  <c r="H25" i="2"/>
  <c r="F25" i="2"/>
  <c r="G24" i="2"/>
  <c r="F24" i="2"/>
  <c r="H23" i="2"/>
  <c r="F23" i="2"/>
  <c r="G22" i="2"/>
  <c r="F22" i="2"/>
  <c r="H21" i="2"/>
  <c r="F21" i="2"/>
  <c r="G20" i="2"/>
  <c r="F20" i="2"/>
  <c r="H19" i="2"/>
  <c r="F19" i="2"/>
  <c r="G18" i="2"/>
  <c r="F18" i="2"/>
  <c r="H17" i="2"/>
  <c r="F17" i="2"/>
  <c r="G16" i="2"/>
  <c r="F16" i="2"/>
  <c r="H15" i="2"/>
  <c r="F15" i="2"/>
  <c r="G14" i="2"/>
  <c r="F14" i="2"/>
  <c r="F13" i="2"/>
  <c r="G12" i="2"/>
  <c r="F12" i="2"/>
  <c r="H11" i="2"/>
  <c r="F11" i="2"/>
  <c r="G10" i="2"/>
  <c r="F10" i="2"/>
  <c r="F9" i="2"/>
  <c r="G8" i="2"/>
  <c r="F8" i="2"/>
  <c r="H7" i="2"/>
  <c r="F7" i="2"/>
  <c r="G6" i="2"/>
  <c r="F6" i="2"/>
  <c r="H5" i="2"/>
  <c r="F5" i="2"/>
  <c r="G4" i="2"/>
  <c r="F4" i="2"/>
  <c r="K3" i="2"/>
  <c r="F88" i="2" s="1"/>
  <c r="H3" i="2"/>
  <c r="F3" i="2"/>
  <c r="G2" i="2"/>
  <c r="F2" i="2"/>
  <c r="D93" i="2" l="1"/>
  <c r="D89" i="2"/>
  <c r="D90" i="2"/>
  <c r="F93" i="2"/>
  <c r="F89" i="2"/>
  <c r="F90" i="2" s="1"/>
</calcChain>
</file>

<file path=xl/sharedStrings.xml><?xml version="1.0" encoding="utf-8"?>
<sst xmlns="http://schemas.openxmlformats.org/spreadsheetml/2006/main" count="373" uniqueCount="125">
  <si>
    <t>Path ID</t>
  </si>
  <si>
    <t>Event Type</t>
  </si>
  <si>
    <t>Ligand ID</t>
  </si>
  <si>
    <t>Start frame</t>
  </si>
  <si>
    <t>End Frame</t>
  </si>
  <si>
    <t>Event duration (ns)</t>
  </si>
  <si>
    <t>Time bound (ns)</t>
  </si>
  <si>
    <t>Time apo after (ns)</t>
  </si>
  <si>
    <t>Median (xi1, xi2)</t>
  </si>
  <si>
    <t>Dataset</t>
  </si>
  <si>
    <t>Summary Data</t>
  </si>
  <si>
    <t>B</t>
  </si>
  <si>
    <t>10 D-Ser 10 Glu noglyc</t>
  </si>
  <si>
    <t xml:space="preserve"> frames</t>
  </si>
  <si>
    <t>U</t>
  </si>
  <si>
    <t xml:space="preserve"> microseconds</t>
  </si>
  <si>
    <t>10 D-Ser 10 Glu glyc</t>
  </si>
  <si>
    <t>Notes</t>
  </si>
  <si>
    <t>LB1</t>
  </si>
  <si>
    <t>13.4 13.8</t>
  </si>
  <si>
    <t>Events for which Time apo after is indicated N/A indicate pathways in that temporal overlap with the previous binding event. Also many of the longer binding events are characterized by Glu binding to outer lobe residues and the conserved Arg “flipping out” to form contacts with the Glu carboxyl group</t>
  </si>
  <si>
    <t>13.0 14.2</t>
  </si>
  <si>
    <t>LB7</t>
  </si>
  <si>
    <t>13.2 14.0</t>
  </si>
  <si>
    <t>13.2 15.1</t>
  </si>
  <si>
    <t>LB6</t>
  </si>
  <si>
    <t>13.3 13.6</t>
  </si>
  <si>
    <t>13.2 13.6</t>
  </si>
  <si>
    <t>LB8</t>
  </si>
  <si>
    <t>13.3 14.0</t>
  </si>
  <si>
    <t>N/A</t>
  </si>
  <si>
    <t>12.7 14.2</t>
  </si>
  <si>
    <t>12.5 14.2</t>
  </si>
  <si>
    <t>14.3 16.0</t>
  </si>
  <si>
    <t>LB9</t>
  </si>
  <si>
    <t>13.3 14.6</t>
  </si>
  <si>
    <t>13.5 15.6</t>
  </si>
  <si>
    <t>13.2 14.5</t>
  </si>
  <si>
    <t>15.6 14.1</t>
  </si>
  <si>
    <t>LB2</t>
  </si>
  <si>
    <t>13.2 13.8</t>
  </si>
  <si>
    <t>14.1 14.4</t>
  </si>
  <si>
    <t>13.1 13.4</t>
  </si>
  <si>
    <t>13.8 13.6</t>
  </si>
  <si>
    <t>16.8 15.2</t>
  </si>
  <si>
    <t>15.7 15.2</t>
  </si>
  <si>
    <t>LB5</t>
  </si>
  <si>
    <t>13.0 13.9</t>
  </si>
  <si>
    <t>12.1 13.5</t>
  </si>
  <si>
    <t>18.1 13.5</t>
  </si>
  <si>
    <t>LB10</t>
  </si>
  <si>
    <t>13.6 13.2</t>
  </si>
  <si>
    <t>13.4 13.2</t>
  </si>
  <si>
    <t>13.9 13.9</t>
  </si>
  <si>
    <t>14.4 14.6</t>
  </si>
  <si>
    <t>14.8 13.2</t>
  </si>
  <si>
    <t>15.4 13.1</t>
  </si>
  <si>
    <t>15.0 13.2</t>
  </si>
  <si>
    <t>15.4 13.8</t>
  </si>
  <si>
    <t>14.6 13.2</t>
  </si>
  <si>
    <t>14.4 14.5</t>
  </si>
  <si>
    <t>14.5 15.0</t>
  </si>
  <si>
    <t>14.0 14.5</t>
  </si>
  <si>
    <t>20.6 13.7</t>
  </si>
  <si>
    <t>23.2 13.8</t>
  </si>
  <si>
    <t>LB4</t>
  </si>
  <si>
    <t>26.0 14.0</t>
  </si>
  <si>
    <t>25.3 13.9</t>
  </si>
  <si>
    <t>LB3</t>
  </si>
  <si>
    <t>29.4 13.2</t>
  </si>
  <si>
    <t>24.1 13.3</t>
  </si>
  <si>
    <t>23.4 15.4</t>
  </si>
  <si>
    <t>21.6 14.7</t>
  </si>
  <si>
    <t>20.7 14.1</t>
  </si>
  <si>
    <t>12.0 14.7</t>
  </si>
  <si>
    <t>22.6 12.8</t>
  </si>
  <si>
    <t>24.3 14.2</t>
  </si>
  <si>
    <t>17.3 14.3</t>
  </si>
  <si>
    <t>15.3 14.7</t>
  </si>
  <si>
    <t>13.6 14.6</t>
  </si>
  <si>
    <t>12.9 13.7</t>
  </si>
  <si>
    <t>13.1 13.8</t>
  </si>
  <si>
    <t>12.2 14.3</t>
  </si>
  <si>
    <t>24.8 13.8</t>
  </si>
  <si>
    <t>27.5 13.9</t>
  </si>
  <si>
    <t>18.9 13.7</t>
  </si>
  <si>
    <t>17.5 13.6</t>
  </si>
  <si>
    <t>24.7 18.1</t>
  </si>
  <si>
    <t>26.6 17.8</t>
  </si>
  <si>
    <t>28.3 17.0</t>
  </si>
  <si>
    <t>19.1 15.7</t>
  </si>
  <si>
    <t>16.9 13.8</t>
  </si>
  <si>
    <t>18.1 14.4</t>
  </si>
  <si>
    <t>21.7 16.0</t>
  </si>
  <si>
    <t>20.4 15.4</t>
  </si>
  <si>
    <t>18.1 13.6</t>
  </si>
  <si>
    <t>21.0 14.7</t>
  </si>
  <si>
    <t>12.5 13.3</t>
  </si>
  <si>
    <t>13.4 13.6</t>
  </si>
  <si>
    <t>14.5 13.3</t>
  </si>
  <si>
    <t>12.4 14.1</t>
  </si>
  <si>
    <t>18.2 14.0</t>
  </si>
  <si>
    <t>15.3 13.4</t>
  </si>
  <si>
    <t>12.4 13.2</t>
  </si>
  <si>
    <t>12.4 12.9</t>
  </si>
  <si>
    <t>17.7 13.4</t>
  </si>
  <si>
    <t>19.8 13.3</t>
  </si>
  <si>
    <t>14.3 11.8</t>
  </si>
  <si>
    <t>28.5 12.9</t>
  </si>
  <si>
    <t>24.2 13.2</t>
  </si>
  <si>
    <t>14.1 13.9</t>
  </si>
  <si>
    <t>12.2 14.5</t>
  </si>
  <si>
    <t>Total Time</t>
  </si>
  <si>
    <t>Time not free</t>
  </si>
  <si>
    <t>Time free</t>
  </si>
  <si>
    <t>k_on</t>
  </si>
  <si>
    <t>denominator</t>
  </si>
  <si>
    <t>numerator (Nb)</t>
  </si>
  <si>
    <t>Glyc</t>
  </si>
  <si>
    <t>Non-glyc</t>
  </si>
  <si>
    <t>all</t>
  </si>
  <si>
    <t>&gt;100 ns</t>
  </si>
  <si>
    <t>dG_bind</t>
  </si>
  <si>
    <t>Kd</t>
  </si>
  <si>
    <t>VOL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</si>
</sst>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0"/>
      <name val="Arial"/>
      <family val="2"/>
      <charset val="1"/>
    </font>
    <font>
      <b/>
      <sz val="10"/>
      <name val="Arial"/>
      <family val="2"/>
      <charset val="1"/>
    </font>
  </fonts>
  <fills count="3">
    <fill>
      <patternFill patternType="none"/>
    </fill>
    <fill>
      <patternFill patternType="gray125"/>
    </fill>
    <fill>
      <patternFill patternType="solid">
        <fgColor rgb="FFFFFF00"/>
        <bgColor indexed="64"/>
      </patternFill>
    </fill>
  </fills>
  <borders count="5">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s>
  <cellStyleXfs count="1">
    <xf numFmtId="0" fontId="0" fillId="0" borderId="0"/>
  </cellStyleXfs>
  <cellXfs count="17">
    <xf numFmtId="0" fontId="0" fillId="0" borderId="0" xfId="0"/>
    <xf numFmtId="0" fontId="0" fillId="0" borderId="0" xfId="0"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0" fillId="0" borderId="0" xfId="0" applyBorder="1" applyAlignment="1">
      <alignment horizontal="center"/>
    </xf>
    <xf numFmtId="0" fontId="0" fillId="0" borderId="0" xfId="0" applyFont="1" applyAlignment="1">
      <alignment horizontal="center" wrapText="1"/>
    </xf>
    <xf numFmtId="0" fontId="0" fillId="0" borderId="4" xfId="0" applyBorder="1" applyAlignment="1">
      <alignment horizontal="center"/>
    </xf>
    <xf numFmtId="0" fontId="0" fillId="0" borderId="4" xfId="0" applyFont="1" applyBorder="1" applyAlignment="1">
      <alignment horizontal="center" wrapText="1"/>
    </xf>
    <xf numFmtId="0" fontId="0" fillId="0" borderId="0" xfId="0" applyFont="1" applyBorder="1" applyAlignment="1">
      <alignment horizontal="center"/>
    </xf>
    <xf numFmtId="0" fontId="0" fillId="2" borderId="0" xfId="0" applyFill="1" applyBorder="1" applyAlignment="1">
      <alignment horizontal="center"/>
    </xf>
    <xf numFmtId="0" fontId="0" fillId="2" borderId="0" xfId="0" applyFill="1" applyAlignment="1">
      <alignment horizontal="center"/>
    </xf>
    <xf numFmtId="0" fontId="0" fillId="2" borderId="0" xfId="0" applyFont="1" applyFill="1" applyAlignment="1">
      <alignment horizontal="center" wrapText="1"/>
    </xf>
    <xf numFmtId="0" fontId="0" fillId="2" borderId="0" xfId="0" applyFill="1"/>
    <xf numFmtId="0" fontId="0" fillId="2" borderId="0" xfId="0" applyFont="1" applyFill="1" applyBorder="1" applyAlignment="1">
      <alignment horizontal="center"/>
    </xf>
    <xf numFmtId="11" fontId="0" fillId="0" borderId="0" xfId="0" applyNumberFormat="1" applyAlignment="1">
      <alignment horizontal="center"/>
    </xf>
    <xf numFmtId="0" fontId="0" fillId="0" borderId="0"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L100"/>
  <sheetViews>
    <sheetView tabSelected="1" zoomScale="170" zoomScaleNormal="100" workbookViewId="0">
      <selection activeCell="G99" sqref="G99"/>
    </sheetView>
  </sheetViews>
  <sheetFormatPr baseColWidth="10" defaultColWidth="8.83203125" defaultRowHeight="13" x14ac:dyDescent="0.15"/>
  <cols>
    <col min="1" max="2" width="11.5" style="1"/>
    <col min="3" max="3" width="12.83203125" style="1" bestFit="1" customWidth="1"/>
    <col min="4" max="4" width="12.33203125" style="1" bestFit="1" customWidth="1"/>
    <col min="5" max="5" width="11.5" style="1"/>
    <col min="6" max="6" width="18" style="1" customWidth="1"/>
    <col min="7" max="7" width="15.6640625" style="1" customWidth="1"/>
    <col min="8" max="8" width="17.6640625" style="1" customWidth="1"/>
    <col min="9" max="9" width="15.6640625" style="1" customWidth="1"/>
    <col min="10" max="10" width="20.33203125" style="1" customWidth="1"/>
    <col min="11" max="11" width="14.1640625" style="1" customWidth="1"/>
    <col min="12" max="12" width="13.33203125" style="1" customWidth="1"/>
    <col min="13" max="13" width="17.6640625" style="1" customWidth="1"/>
    <col min="14" max="1025" width="11.5" style="1"/>
  </cols>
  <sheetData>
    <row r="1" spans="1:1024" s="3" customFormat="1" x14ac:dyDescent="0.15">
      <c r="A1" s="2" t="s">
        <v>0</v>
      </c>
      <c r="B1" s="3" t="s">
        <v>1</v>
      </c>
      <c r="C1" s="3" t="s">
        <v>2</v>
      </c>
      <c r="D1" s="3" t="s">
        <v>3</v>
      </c>
      <c r="E1" s="3" t="s">
        <v>4</v>
      </c>
      <c r="F1" s="3" t="s">
        <v>5</v>
      </c>
      <c r="G1" s="3" t="s">
        <v>6</v>
      </c>
      <c r="H1" s="3" t="s">
        <v>7</v>
      </c>
      <c r="I1" s="3" t="s">
        <v>8</v>
      </c>
      <c r="J1" s="3" t="s">
        <v>9</v>
      </c>
      <c r="K1" s="3" t="s">
        <v>10</v>
      </c>
      <c r="M1" s="3" t="s">
        <v>17</v>
      </c>
      <c r="AMJ1" s="4"/>
    </row>
    <row r="2" spans="1:1024" s="9" customFormat="1" ht="12.75" customHeight="1" x14ac:dyDescent="0.15">
      <c r="A2" s="9">
        <v>100</v>
      </c>
      <c r="B2" s="9" t="s">
        <v>11</v>
      </c>
      <c r="C2" s="9" t="s">
        <v>18</v>
      </c>
      <c r="D2" s="9">
        <v>26</v>
      </c>
      <c r="E2" s="9">
        <v>46</v>
      </c>
      <c r="F2" s="9">
        <f t="shared" ref="F2:F33" si="0">(E2-D2)*0.24</f>
        <v>4.8</v>
      </c>
      <c r="G2" s="5">
        <f>(D3-E2+1)*0.24</f>
        <v>10.08</v>
      </c>
      <c r="H2" s="1"/>
      <c r="I2" s="6" t="s">
        <v>19</v>
      </c>
      <c r="J2" s="5" t="s">
        <v>12</v>
      </c>
      <c r="K2" s="5">
        <v>62660</v>
      </c>
      <c r="L2" s="5" t="s">
        <v>13</v>
      </c>
      <c r="M2" s="16" t="s">
        <v>20</v>
      </c>
      <c r="N2" s="16"/>
      <c r="O2" s="16"/>
      <c r="P2" s="16"/>
      <c r="Q2" s="16"/>
    </row>
    <row r="3" spans="1:1024" s="9" customFormat="1" ht="14" x14ac:dyDescent="0.15">
      <c r="A3" s="9">
        <v>101</v>
      </c>
      <c r="B3" s="9" t="s">
        <v>14</v>
      </c>
      <c r="C3" s="9" t="s">
        <v>18</v>
      </c>
      <c r="D3" s="9">
        <v>87</v>
      </c>
      <c r="E3" s="9">
        <v>148</v>
      </c>
      <c r="F3" s="9">
        <f t="shared" si="0"/>
        <v>14.639999999999999</v>
      </c>
      <c r="G3" s="5"/>
      <c r="H3" s="1">
        <f>(D4-E3-1)*0.24</f>
        <v>534</v>
      </c>
      <c r="I3" s="6" t="s">
        <v>21</v>
      </c>
      <c r="J3" s="5" t="s">
        <v>12</v>
      </c>
      <c r="K3" s="1">
        <f>K2*0.24/1000</f>
        <v>15.038399999999999</v>
      </c>
      <c r="L3" s="1" t="s">
        <v>15</v>
      </c>
      <c r="M3" s="16"/>
      <c r="N3" s="16"/>
      <c r="O3" s="16"/>
      <c r="P3" s="16"/>
      <c r="Q3" s="16"/>
    </row>
    <row r="4" spans="1:1024" s="9" customFormat="1" ht="14" x14ac:dyDescent="0.15">
      <c r="A4" s="9">
        <v>102</v>
      </c>
      <c r="B4" s="9" t="s">
        <v>11</v>
      </c>
      <c r="C4" s="9" t="s">
        <v>22</v>
      </c>
      <c r="D4" s="9">
        <v>2374</v>
      </c>
      <c r="E4" s="9">
        <v>2606</v>
      </c>
      <c r="F4" s="9">
        <f t="shared" si="0"/>
        <v>55.68</v>
      </c>
      <c r="G4" s="5">
        <f>(D5-E4+1)*0.24</f>
        <v>6.96</v>
      </c>
      <c r="H4" s="1"/>
      <c r="I4" s="6" t="s">
        <v>23</v>
      </c>
      <c r="J4" s="5" t="s">
        <v>12</v>
      </c>
      <c r="M4" s="16"/>
      <c r="N4" s="16"/>
      <c r="O4" s="16"/>
      <c r="P4" s="16"/>
      <c r="Q4" s="16"/>
    </row>
    <row r="5" spans="1:1024" s="9" customFormat="1" ht="14" x14ac:dyDescent="0.15">
      <c r="A5" s="9">
        <v>103</v>
      </c>
      <c r="B5" s="9" t="s">
        <v>14</v>
      </c>
      <c r="C5" s="9" t="s">
        <v>22</v>
      </c>
      <c r="D5" s="9">
        <v>2634</v>
      </c>
      <c r="E5" s="9">
        <v>2682</v>
      </c>
      <c r="F5" s="9">
        <f t="shared" si="0"/>
        <v>11.52</v>
      </c>
      <c r="G5" s="5"/>
      <c r="H5" s="1">
        <f>(D6-E5-1)*0.24</f>
        <v>588.95999999999992</v>
      </c>
      <c r="I5" s="6" t="s">
        <v>24</v>
      </c>
      <c r="J5" s="5" t="s">
        <v>12</v>
      </c>
      <c r="M5" s="16"/>
      <c r="N5" s="16"/>
      <c r="O5" s="16"/>
      <c r="P5" s="16"/>
      <c r="Q5" s="16"/>
    </row>
    <row r="6" spans="1:1024" s="9" customFormat="1" ht="14" x14ac:dyDescent="0.15">
      <c r="A6" s="9">
        <v>104</v>
      </c>
      <c r="B6" s="9" t="s">
        <v>11</v>
      </c>
      <c r="C6" s="9" t="s">
        <v>25</v>
      </c>
      <c r="D6" s="1">
        <v>5137</v>
      </c>
      <c r="E6" s="1">
        <v>5144</v>
      </c>
      <c r="F6" s="9">
        <f t="shared" si="0"/>
        <v>1.68</v>
      </c>
      <c r="G6" s="5">
        <f>(D7-E6+1)*0.24</f>
        <v>7.4399999999999995</v>
      </c>
      <c r="H6" s="1"/>
      <c r="I6" s="6" t="s">
        <v>26</v>
      </c>
      <c r="J6" s="5" t="s">
        <v>12</v>
      </c>
    </row>
    <row r="7" spans="1:1024" s="9" customFormat="1" ht="14" x14ac:dyDescent="0.15">
      <c r="A7" s="9">
        <v>105</v>
      </c>
      <c r="B7" s="9" t="s">
        <v>14</v>
      </c>
      <c r="C7" s="9" t="s">
        <v>25</v>
      </c>
      <c r="D7" s="9">
        <v>5174</v>
      </c>
      <c r="E7" s="9">
        <v>5290</v>
      </c>
      <c r="F7" s="9">
        <f t="shared" si="0"/>
        <v>27.84</v>
      </c>
      <c r="G7" s="5"/>
      <c r="H7" s="1">
        <f>(D8-E7-1)*0.24</f>
        <v>101.03999999999999</v>
      </c>
      <c r="I7" s="6" t="s">
        <v>27</v>
      </c>
      <c r="J7" s="5" t="s">
        <v>12</v>
      </c>
    </row>
    <row r="8" spans="1:1024" s="9" customFormat="1" ht="14" x14ac:dyDescent="0.15">
      <c r="A8" s="9">
        <v>106</v>
      </c>
      <c r="B8" s="9" t="s">
        <v>11</v>
      </c>
      <c r="C8" s="9" t="s">
        <v>28</v>
      </c>
      <c r="D8" s="9">
        <v>5712</v>
      </c>
      <c r="E8" s="9">
        <v>5727</v>
      </c>
      <c r="F8" s="9">
        <f t="shared" si="0"/>
        <v>3.5999999999999996</v>
      </c>
      <c r="G8" s="5">
        <f>(D9-E8+1)*0.24</f>
        <v>50.4</v>
      </c>
      <c r="H8" s="1"/>
      <c r="I8" s="6" t="s">
        <v>29</v>
      </c>
      <c r="J8" s="5" t="s">
        <v>12</v>
      </c>
    </row>
    <row r="9" spans="1:1024" s="9" customFormat="1" ht="14" x14ac:dyDescent="0.15">
      <c r="A9" s="9">
        <v>107</v>
      </c>
      <c r="B9" s="9" t="s">
        <v>14</v>
      </c>
      <c r="C9" s="9" t="s">
        <v>28</v>
      </c>
      <c r="D9" s="9">
        <v>5936</v>
      </c>
      <c r="E9" s="9">
        <v>6054</v>
      </c>
      <c r="F9" s="9">
        <f t="shared" si="0"/>
        <v>28.32</v>
      </c>
      <c r="G9" s="5"/>
      <c r="H9" s="1" t="s">
        <v>30</v>
      </c>
      <c r="I9" s="6" t="s">
        <v>31</v>
      </c>
      <c r="J9" s="5" t="s">
        <v>12</v>
      </c>
    </row>
    <row r="10" spans="1:1024" s="9" customFormat="1" ht="14" x14ac:dyDescent="0.15">
      <c r="A10" s="9">
        <v>108</v>
      </c>
      <c r="B10" s="9" t="s">
        <v>11</v>
      </c>
      <c r="C10" s="9" t="s">
        <v>25</v>
      </c>
      <c r="D10" s="9">
        <v>5919</v>
      </c>
      <c r="E10" s="9">
        <v>6189</v>
      </c>
      <c r="F10" s="9">
        <f t="shared" si="0"/>
        <v>64.8</v>
      </c>
      <c r="G10" s="5">
        <f>(D11-E10+1)*0.24</f>
        <v>37.199999999999996</v>
      </c>
      <c r="H10" s="1"/>
      <c r="I10" s="6" t="s">
        <v>32</v>
      </c>
      <c r="J10" s="5" t="s">
        <v>12</v>
      </c>
    </row>
    <row r="11" spans="1:1024" s="9" customFormat="1" ht="14" x14ac:dyDescent="0.15">
      <c r="A11" s="9">
        <v>109</v>
      </c>
      <c r="B11" s="9" t="s">
        <v>14</v>
      </c>
      <c r="C11" s="9" t="s">
        <v>25</v>
      </c>
      <c r="D11" s="9">
        <v>6343</v>
      </c>
      <c r="E11" s="9">
        <v>6436</v>
      </c>
      <c r="F11" s="9">
        <f t="shared" si="0"/>
        <v>22.32</v>
      </c>
      <c r="G11" s="5"/>
      <c r="H11" s="1">
        <f>(D12-E11-1)*0.24</f>
        <v>122.16</v>
      </c>
      <c r="I11" s="6" t="s">
        <v>33</v>
      </c>
      <c r="J11" s="5" t="s">
        <v>12</v>
      </c>
    </row>
    <row r="12" spans="1:1024" s="9" customFormat="1" ht="14" x14ac:dyDescent="0.15">
      <c r="A12" s="9">
        <v>110</v>
      </c>
      <c r="B12" s="9" t="s">
        <v>11</v>
      </c>
      <c r="C12" s="9" t="s">
        <v>34</v>
      </c>
      <c r="D12" s="9">
        <v>6946</v>
      </c>
      <c r="E12" s="9">
        <v>6957</v>
      </c>
      <c r="F12" s="9">
        <f t="shared" si="0"/>
        <v>2.6399999999999997</v>
      </c>
      <c r="G12" s="5">
        <f>(D13-E12+1)*0.24</f>
        <v>5.76</v>
      </c>
      <c r="H12" s="1"/>
      <c r="I12" s="6" t="s">
        <v>35</v>
      </c>
      <c r="J12" s="5" t="s">
        <v>12</v>
      </c>
    </row>
    <row r="13" spans="1:1024" s="9" customFormat="1" ht="14" x14ac:dyDescent="0.15">
      <c r="A13" s="9">
        <v>111</v>
      </c>
      <c r="B13" s="9" t="s">
        <v>14</v>
      </c>
      <c r="C13" s="9" t="s">
        <v>34</v>
      </c>
      <c r="D13" s="9">
        <v>6980</v>
      </c>
      <c r="E13" s="9">
        <v>6984</v>
      </c>
      <c r="F13" s="9">
        <f t="shared" si="0"/>
        <v>0.96</v>
      </c>
      <c r="G13" s="5"/>
      <c r="H13" s="1" t="s">
        <v>30</v>
      </c>
      <c r="I13" s="6" t="s">
        <v>36</v>
      </c>
      <c r="J13" s="5" t="s">
        <v>12</v>
      </c>
    </row>
    <row r="14" spans="1:1024" s="14" customFormat="1" ht="14" x14ac:dyDescent="0.15">
      <c r="A14" s="14">
        <v>112</v>
      </c>
      <c r="B14" s="14" t="s">
        <v>11</v>
      </c>
      <c r="C14" s="14" t="s">
        <v>28</v>
      </c>
      <c r="D14" s="14">
        <v>6947</v>
      </c>
      <c r="E14" s="14">
        <v>7006</v>
      </c>
      <c r="F14" s="14">
        <f t="shared" si="0"/>
        <v>14.16</v>
      </c>
      <c r="G14" s="10">
        <f>(D15-E14+1)*0.24</f>
        <v>3116.16</v>
      </c>
      <c r="H14" s="11"/>
      <c r="I14" s="12" t="s">
        <v>37</v>
      </c>
      <c r="J14" s="10" t="s">
        <v>12</v>
      </c>
    </row>
    <row r="15" spans="1:1024" s="9" customFormat="1" ht="14" x14ac:dyDescent="0.15">
      <c r="A15" s="9">
        <v>113</v>
      </c>
      <c r="B15" s="9" t="s">
        <v>14</v>
      </c>
      <c r="C15" s="9" t="s">
        <v>28</v>
      </c>
      <c r="D15" s="9">
        <v>19989</v>
      </c>
      <c r="E15" s="9">
        <v>20002</v>
      </c>
      <c r="F15" s="9">
        <f t="shared" si="0"/>
        <v>3.12</v>
      </c>
      <c r="G15" s="5"/>
      <c r="H15" s="1">
        <f>(D16-E15-1)*0.24</f>
        <v>149.51999999999998</v>
      </c>
      <c r="I15" s="6" t="s">
        <v>38</v>
      </c>
      <c r="J15" s="5" t="s">
        <v>12</v>
      </c>
    </row>
    <row r="16" spans="1:1024" s="9" customFormat="1" ht="14" x14ac:dyDescent="0.15">
      <c r="A16" s="9">
        <v>114</v>
      </c>
      <c r="B16" s="9" t="s">
        <v>11</v>
      </c>
      <c r="C16" s="9" t="s">
        <v>39</v>
      </c>
      <c r="D16" s="9">
        <v>20626</v>
      </c>
      <c r="E16" s="9">
        <v>20658</v>
      </c>
      <c r="F16" s="9">
        <f t="shared" si="0"/>
        <v>7.68</v>
      </c>
      <c r="G16" s="5">
        <f>(D17-E16+1)*0.24</f>
        <v>6.96</v>
      </c>
      <c r="H16" s="1"/>
      <c r="I16" s="6" t="s">
        <v>40</v>
      </c>
      <c r="J16" s="5" t="s">
        <v>12</v>
      </c>
    </row>
    <row r="17" spans="1:10" s="9" customFormat="1" ht="14" x14ac:dyDescent="0.15">
      <c r="A17" s="9">
        <v>115</v>
      </c>
      <c r="B17" s="9" t="s">
        <v>14</v>
      </c>
      <c r="C17" s="9" t="s">
        <v>39</v>
      </c>
      <c r="D17" s="9">
        <v>20686</v>
      </c>
      <c r="E17" s="9">
        <v>20726</v>
      </c>
      <c r="F17" s="9">
        <f t="shared" si="0"/>
        <v>9.6</v>
      </c>
      <c r="G17" s="5"/>
      <c r="H17" s="1">
        <f>(D18-E17-1)*0.24</f>
        <v>349.2</v>
      </c>
      <c r="I17" s="6" t="s">
        <v>41</v>
      </c>
      <c r="J17" s="5" t="s">
        <v>12</v>
      </c>
    </row>
    <row r="18" spans="1:10" s="9" customFormat="1" ht="14" x14ac:dyDescent="0.15">
      <c r="A18" s="9">
        <v>116</v>
      </c>
      <c r="B18" s="9" t="s">
        <v>11</v>
      </c>
      <c r="C18" s="9" t="s">
        <v>25</v>
      </c>
      <c r="D18" s="9">
        <v>22182</v>
      </c>
      <c r="E18" s="9">
        <v>22207</v>
      </c>
      <c r="F18" s="9">
        <f t="shared" si="0"/>
        <v>6</v>
      </c>
      <c r="G18" s="5">
        <f>(D19-E18+1)*0.24</f>
        <v>34.56</v>
      </c>
      <c r="H18" s="1"/>
      <c r="I18" s="6" t="s">
        <v>42</v>
      </c>
      <c r="J18" s="5" t="s">
        <v>12</v>
      </c>
    </row>
    <row r="19" spans="1:10" s="9" customFormat="1" ht="14" x14ac:dyDescent="0.15">
      <c r="A19" s="9">
        <v>117</v>
      </c>
      <c r="B19" s="9" t="s">
        <v>14</v>
      </c>
      <c r="C19" s="9" t="s">
        <v>25</v>
      </c>
      <c r="D19" s="9">
        <v>22350</v>
      </c>
      <c r="E19" s="9">
        <v>22359</v>
      </c>
      <c r="F19" s="9">
        <f t="shared" si="0"/>
        <v>2.16</v>
      </c>
      <c r="G19" s="5"/>
      <c r="H19" s="1">
        <f>(D20-E19-1)*0.24</f>
        <v>141.35999999999999</v>
      </c>
      <c r="I19" s="6" t="s">
        <v>43</v>
      </c>
      <c r="J19" s="5" t="s">
        <v>12</v>
      </c>
    </row>
    <row r="20" spans="1:10" s="14" customFormat="1" ht="14" x14ac:dyDescent="0.15">
      <c r="A20" s="14">
        <v>118</v>
      </c>
      <c r="B20" s="14" t="s">
        <v>11</v>
      </c>
      <c r="C20" s="14" t="s">
        <v>34</v>
      </c>
      <c r="D20" s="14">
        <v>22949</v>
      </c>
      <c r="E20" s="14">
        <v>22970</v>
      </c>
      <c r="F20" s="14">
        <f t="shared" si="0"/>
        <v>5.04</v>
      </c>
      <c r="G20" s="10">
        <f>(D21-E20+1)*0.24</f>
        <v>988.8</v>
      </c>
      <c r="H20" s="11"/>
      <c r="I20" s="12" t="s">
        <v>44</v>
      </c>
      <c r="J20" s="10" t="s">
        <v>12</v>
      </c>
    </row>
    <row r="21" spans="1:10" s="9" customFormat="1" ht="14" x14ac:dyDescent="0.15">
      <c r="A21" s="9">
        <v>119</v>
      </c>
      <c r="B21" s="9" t="s">
        <v>14</v>
      </c>
      <c r="C21" s="9" t="s">
        <v>34</v>
      </c>
      <c r="D21" s="9">
        <v>27089</v>
      </c>
      <c r="E21" s="9">
        <v>27118</v>
      </c>
      <c r="F21" s="9">
        <f t="shared" si="0"/>
        <v>6.96</v>
      </c>
      <c r="G21" s="5"/>
      <c r="H21" s="1">
        <f>(D22-E21-1)*0.24</f>
        <v>54.96</v>
      </c>
      <c r="I21" s="6" t="s">
        <v>45</v>
      </c>
      <c r="J21" s="5" t="s">
        <v>12</v>
      </c>
    </row>
    <row r="22" spans="1:10" s="9" customFormat="1" ht="14" x14ac:dyDescent="0.15">
      <c r="A22" s="9">
        <v>120</v>
      </c>
      <c r="B22" s="9" t="s">
        <v>11</v>
      </c>
      <c r="C22" s="9" t="s">
        <v>46</v>
      </c>
      <c r="D22" s="9">
        <v>27348</v>
      </c>
      <c r="E22" s="9">
        <v>27363</v>
      </c>
      <c r="F22" s="9">
        <f t="shared" si="0"/>
        <v>3.5999999999999996</v>
      </c>
      <c r="G22" s="5">
        <f>(D23-E22+1)*0.24</f>
        <v>2.16</v>
      </c>
      <c r="H22" s="1"/>
      <c r="I22" s="6" t="s">
        <v>47</v>
      </c>
      <c r="J22" s="5" t="s">
        <v>12</v>
      </c>
    </row>
    <row r="23" spans="1:10" s="9" customFormat="1" ht="14" x14ac:dyDescent="0.15">
      <c r="A23" s="9">
        <v>121</v>
      </c>
      <c r="B23" s="9" t="s">
        <v>14</v>
      </c>
      <c r="C23" s="9" t="s">
        <v>46</v>
      </c>
      <c r="D23" s="9">
        <v>27371</v>
      </c>
      <c r="E23" s="9">
        <v>27377</v>
      </c>
      <c r="F23" s="9">
        <f t="shared" si="0"/>
        <v>1.44</v>
      </c>
      <c r="G23" s="5"/>
      <c r="H23" s="1">
        <f>(D24-E23-1)*0.24</f>
        <v>230.64</v>
      </c>
      <c r="I23" s="6" t="s">
        <v>19</v>
      </c>
      <c r="J23" s="5" t="s">
        <v>12</v>
      </c>
    </row>
    <row r="24" spans="1:10" s="9" customFormat="1" ht="14" x14ac:dyDescent="0.15">
      <c r="A24" s="9">
        <v>122</v>
      </c>
      <c r="B24" s="9" t="s">
        <v>11</v>
      </c>
      <c r="C24" s="9" t="s">
        <v>39</v>
      </c>
      <c r="D24" s="9">
        <v>28339</v>
      </c>
      <c r="E24" s="9">
        <v>28636</v>
      </c>
      <c r="F24" s="9">
        <f t="shared" si="0"/>
        <v>71.28</v>
      </c>
      <c r="G24" s="5">
        <f>(D25-E24+1)*0.24</f>
        <v>54.72</v>
      </c>
      <c r="H24" s="1"/>
      <c r="I24" s="6" t="s">
        <v>48</v>
      </c>
      <c r="J24" s="5" t="s">
        <v>12</v>
      </c>
    </row>
    <row r="25" spans="1:10" s="9" customFormat="1" ht="14" x14ac:dyDescent="0.15">
      <c r="A25" s="9">
        <v>123</v>
      </c>
      <c r="B25" s="9" t="s">
        <v>14</v>
      </c>
      <c r="C25" s="9" t="s">
        <v>39</v>
      </c>
      <c r="D25" s="9">
        <v>28863</v>
      </c>
      <c r="E25" s="9">
        <v>29712</v>
      </c>
      <c r="F25" s="9">
        <f t="shared" si="0"/>
        <v>203.76</v>
      </c>
      <c r="G25" s="5"/>
      <c r="H25" s="1">
        <f>(D26-E25-1)*0.24</f>
        <v>1007.52</v>
      </c>
      <c r="I25" s="6" t="s">
        <v>49</v>
      </c>
      <c r="J25" s="5" t="s">
        <v>12</v>
      </c>
    </row>
    <row r="26" spans="1:10" s="9" customFormat="1" ht="14" x14ac:dyDescent="0.15">
      <c r="A26" s="9">
        <v>124</v>
      </c>
      <c r="B26" s="9" t="s">
        <v>11</v>
      </c>
      <c r="C26" s="9" t="s">
        <v>50</v>
      </c>
      <c r="D26" s="9">
        <v>33911</v>
      </c>
      <c r="E26" s="9">
        <v>33917</v>
      </c>
      <c r="F26" s="9">
        <f t="shared" si="0"/>
        <v>1.44</v>
      </c>
      <c r="G26" s="5">
        <f>(D27-E26+1)*0.24</f>
        <v>16.559999999999999</v>
      </c>
      <c r="H26" s="1"/>
      <c r="I26" s="6" t="s">
        <v>51</v>
      </c>
      <c r="J26" s="5" t="s">
        <v>12</v>
      </c>
    </row>
    <row r="27" spans="1:10" s="9" customFormat="1" ht="14" x14ac:dyDescent="0.15">
      <c r="A27" s="9">
        <v>125</v>
      </c>
      <c r="B27" s="9" t="s">
        <v>14</v>
      </c>
      <c r="C27" s="9" t="s">
        <v>50</v>
      </c>
      <c r="D27" s="9">
        <v>33985</v>
      </c>
      <c r="E27" s="9">
        <v>34127</v>
      </c>
      <c r="F27" s="9">
        <f t="shared" si="0"/>
        <v>34.08</v>
      </c>
      <c r="G27" s="5"/>
      <c r="H27" s="1">
        <f>(D28-E27-1)*0.24</f>
        <v>560.16</v>
      </c>
      <c r="I27" s="6" t="s">
        <v>52</v>
      </c>
      <c r="J27" s="5" t="s">
        <v>12</v>
      </c>
    </row>
    <row r="28" spans="1:10" s="9" customFormat="1" ht="14" x14ac:dyDescent="0.15">
      <c r="A28" s="9">
        <v>126</v>
      </c>
      <c r="B28" s="9" t="s">
        <v>11</v>
      </c>
      <c r="C28" s="9" t="s">
        <v>28</v>
      </c>
      <c r="D28" s="9">
        <v>36462</v>
      </c>
      <c r="E28" s="9">
        <v>36483</v>
      </c>
      <c r="F28" s="9">
        <f t="shared" si="0"/>
        <v>5.04</v>
      </c>
      <c r="G28" s="5">
        <f>(D29-E28+1)*0.24</f>
        <v>34.32</v>
      </c>
      <c r="H28" s="1"/>
      <c r="I28" s="6" t="s">
        <v>53</v>
      </c>
      <c r="J28" s="5" t="s">
        <v>12</v>
      </c>
    </row>
    <row r="29" spans="1:10" s="9" customFormat="1" ht="14" x14ac:dyDescent="0.15">
      <c r="A29" s="9">
        <v>127</v>
      </c>
      <c r="B29" s="9" t="s">
        <v>14</v>
      </c>
      <c r="C29" s="9" t="s">
        <v>28</v>
      </c>
      <c r="D29" s="9">
        <v>36625</v>
      </c>
      <c r="E29" s="9">
        <v>36662</v>
      </c>
      <c r="F29" s="9">
        <f t="shared" si="0"/>
        <v>8.879999999999999</v>
      </c>
      <c r="G29" s="5"/>
      <c r="H29" s="1">
        <f>(D30-E29-1)*0.24</f>
        <v>714</v>
      </c>
      <c r="I29" s="6" t="s">
        <v>54</v>
      </c>
      <c r="J29" s="5" t="s">
        <v>12</v>
      </c>
    </row>
    <row r="30" spans="1:10" s="9" customFormat="1" ht="14" x14ac:dyDescent="0.15">
      <c r="A30" s="9">
        <v>128</v>
      </c>
      <c r="B30" s="9" t="s">
        <v>11</v>
      </c>
      <c r="C30" s="9" t="s">
        <v>28</v>
      </c>
      <c r="D30" s="9">
        <v>39638</v>
      </c>
      <c r="E30" s="9">
        <v>39875</v>
      </c>
      <c r="F30" s="9">
        <f t="shared" si="0"/>
        <v>56.879999999999995</v>
      </c>
      <c r="G30" s="5">
        <f>(D31-E30+1)*0.24</f>
        <v>0.48</v>
      </c>
      <c r="H30" s="1"/>
      <c r="I30" s="6" t="s">
        <v>55</v>
      </c>
      <c r="J30" s="5" t="s">
        <v>12</v>
      </c>
    </row>
    <row r="31" spans="1:10" s="9" customFormat="1" ht="14" x14ac:dyDescent="0.15">
      <c r="A31" s="9">
        <v>129</v>
      </c>
      <c r="B31" s="9" t="s">
        <v>14</v>
      </c>
      <c r="C31" s="9" t="s">
        <v>28</v>
      </c>
      <c r="D31" s="9">
        <v>39876</v>
      </c>
      <c r="E31" s="9">
        <v>39881</v>
      </c>
      <c r="F31" s="9">
        <f t="shared" si="0"/>
        <v>1.2</v>
      </c>
      <c r="G31" s="5"/>
      <c r="H31" s="1" t="s">
        <v>30</v>
      </c>
      <c r="I31" s="6" t="s">
        <v>56</v>
      </c>
      <c r="J31" s="5" t="s">
        <v>12</v>
      </c>
    </row>
    <row r="32" spans="1:10" s="9" customFormat="1" ht="14" x14ac:dyDescent="0.15">
      <c r="A32" s="9">
        <v>130</v>
      </c>
      <c r="B32" s="9" t="s">
        <v>11</v>
      </c>
      <c r="C32" s="9" t="s">
        <v>22</v>
      </c>
      <c r="D32" s="9">
        <v>39725</v>
      </c>
      <c r="E32" s="9">
        <v>40202</v>
      </c>
      <c r="F32" s="9">
        <f t="shared" si="0"/>
        <v>114.47999999999999</v>
      </c>
      <c r="G32" s="5">
        <f>(D33-E32+1)*0.24</f>
        <v>0.24</v>
      </c>
      <c r="H32" s="1"/>
      <c r="I32" s="6" t="s">
        <v>57</v>
      </c>
      <c r="J32" s="5" t="s">
        <v>12</v>
      </c>
    </row>
    <row r="33" spans="1:10" s="9" customFormat="1" ht="14" x14ac:dyDescent="0.15">
      <c r="A33" s="9">
        <v>131</v>
      </c>
      <c r="B33" s="9" t="s">
        <v>14</v>
      </c>
      <c r="C33" s="9" t="s">
        <v>22</v>
      </c>
      <c r="D33" s="9">
        <v>40202</v>
      </c>
      <c r="E33" s="9">
        <v>40323</v>
      </c>
      <c r="F33" s="9">
        <f t="shared" si="0"/>
        <v>29.04</v>
      </c>
      <c r="G33" s="5"/>
      <c r="H33" s="1" t="s">
        <v>30</v>
      </c>
      <c r="I33" s="6" t="s">
        <v>58</v>
      </c>
      <c r="J33" s="5" t="s">
        <v>12</v>
      </c>
    </row>
    <row r="34" spans="1:10" s="14" customFormat="1" ht="14" x14ac:dyDescent="0.15">
      <c r="A34" s="14">
        <v>132</v>
      </c>
      <c r="B34" s="14" t="s">
        <v>11</v>
      </c>
      <c r="C34" s="14" t="s">
        <v>25</v>
      </c>
      <c r="D34" s="14">
        <v>40024</v>
      </c>
      <c r="E34" s="14">
        <v>40032</v>
      </c>
      <c r="F34" s="14">
        <f t="shared" ref="F34:F65" si="1">(E34-D34)*0.24</f>
        <v>1.92</v>
      </c>
      <c r="G34" s="10">
        <f>(D35-E34+1)*0.24</f>
        <v>1082.8799999999999</v>
      </c>
      <c r="H34" s="11"/>
      <c r="I34" s="12" t="s">
        <v>59</v>
      </c>
      <c r="J34" s="10" t="s">
        <v>12</v>
      </c>
    </row>
    <row r="35" spans="1:10" s="9" customFormat="1" ht="14" x14ac:dyDescent="0.15">
      <c r="A35" s="9">
        <v>133</v>
      </c>
      <c r="B35" s="9" t="s">
        <v>14</v>
      </c>
      <c r="C35" s="9" t="s">
        <v>25</v>
      </c>
      <c r="D35" s="9">
        <v>44543</v>
      </c>
      <c r="E35" s="9">
        <v>44569</v>
      </c>
      <c r="F35" s="9">
        <f t="shared" si="1"/>
        <v>6.24</v>
      </c>
      <c r="G35" s="5"/>
      <c r="H35" s="1">
        <f>(D36-E35-1)*0.24</f>
        <v>155.51999999999998</v>
      </c>
      <c r="I35" s="6" t="s">
        <v>60</v>
      </c>
      <c r="J35" s="5" t="s">
        <v>12</v>
      </c>
    </row>
    <row r="36" spans="1:10" s="9" customFormat="1" ht="14" x14ac:dyDescent="0.15">
      <c r="A36" s="9">
        <v>134</v>
      </c>
      <c r="B36" s="9" t="s">
        <v>11</v>
      </c>
      <c r="C36" s="9" t="s">
        <v>18</v>
      </c>
      <c r="D36" s="9">
        <v>45218</v>
      </c>
      <c r="E36" s="9">
        <v>45262</v>
      </c>
      <c r="F36" s="9">
        <f t="shared" si="1"/>
        <v>10.559999999999999</v>
      </c>
      <c r="G36" s="5">
        <f>(D37-E36+1)*0.24</f>
        <v>1.44</v>
      </c>
      <c r="H36" s="1"/>
      <c r="I36" s="6" t="s">
        <v>61</v>
      </c>
      <c r="J36" s="5" t="s">
        <v>12</v>
      </c>
    </row>
    <row r="37" spans="1:10" s="9" customFormat="1" ht="14" x14ac:dyDescent="0.15">
      <c r="A37" s="9">
        <v>135</v>
      </c>
      <c r="B37" s="9" t="s">
        <v>14</v>
      </c>
      <c r="C37" s="9" t="s">
        <v>18</v>
      </c>
      <c r="D37" s="9">
        <v>45267</v>
      </c>
      <c r="E37" s="9">
        <v>45302</v>
      </c>
      <c r="F37" s="9">
        <f t="shared" si="1"/>
        <v>8.4</v>
      </c>
      <c r="G37" s="5"/>
      <c r="H37" s="1">
        <f>(D38-E37-1)*0.24</f>
        <v>832.07999999999993</v>
      </c>
      <c r="I37" s="6" t="s">
        <v>62</v>
      </c>
      <c r="J37" s="5" t="s">
        <v>12</v>
      </c>
    </row>
    <row r="38" spans="1:10" s="9" customFormat="1" ht="14" x14ac:dyDescent="0.15">
      <c r="A38" s="9">
        <v>136</v>
      </c>
      <c r="B38" s="9" t="s">
        <v>11</v>
      </c>
      <c r="C38" s="9" t="s">
        <v>28</v>
      </c>
      <c r="D38" s="9">
        <v>48770</v>
      </c>
      <c r="E38" s="9">
        <v>48778</v>
      </c>
      <c r="F38" s="9">
        <f t="shared" si="1"/>
        <v>1.92</v>
      </c>
      <c r="G38" s="5">
        <f>(D39-E38+1)*0.24</f>
        <v>6.72</v>
      </c>
      <c r="H38" s="1"/>
      <c r="I38" s="6" t="s">
        <v>63</v>
      </c>
      <c r="J38" s="5" t="s">
        <v>12</v>
      </c>
    </row>
    <row r="39" spans="1:10" s="9" customFormat="1" ht="14" x14ac:dyDescent="0.15">
      <c r="A39" s="9">
        <v>137</v>
      </c>
      <c r="B39" s="9" t="s">
        <v>14</v>
      </c>
      <c r="C39" s="9" t="s">
        <v>28</v>
      </c>
      <c r="D39" s="9">
        <v>48805</v>
      </c>
      <c r="E39" s="9">
        <v>48810</v>
      </c>
      <c r="F39" s="9">
        <f t="shared" si="1"/>
        <v>1.2</v>
      </c>
      <c r="G39" s="5"/>
      <c r="H39" s="1">
        <f>(D40-E39-1)*0.24</f>
        <v>4.32</v>
      </c>
      <c r="I39" s="6" t="s">
        <v>64</v>
      </c>
      <c r="J39" s="5" t="s">
        <v>12</v>
      </c>
    </row>
    <row r="40" spans="1:10" s="9" customFormat="1" ht="14" x14ac:dyDescent="0.15">
      <c r="A40" s="9">
        <v>138</v>
      </c>
      <c r="B40" s="9" t="s">
        <v>11</v>
      </c>
      <c r="C40" s="9" t="s">
        <v>65</v>
      </c>
      <c r="D40" s="9">
        <v>48829</v>
      </c>
      <c r="E40" s="9">
        <v>48837</v>
      </c>
      <c r="F40" s="9">
        <f t="shared" si="1"/>
        <v>1.92</v>
      </c>
      <c r="G40" s="5">
        <f>(D41-E40+1)*0.24</f>
        <v>0.48</v>
      </c>
      <c r="H40" s="1"/>
      <c r="I40" s="6" t="s">
        <v>66</v>
      </c>
      <c r="J40" s="5" t="s">
        <v>12</v>
      </c>
    </row>
    <row r="41" spans="1:10" s="9" customFormat="1" ht="14" x14ac:dyDescent="0.15">
      <c r="A41" s="9">
        <v>139</v>
      </c>
      <c r="B41" s="9" t="s">
        <v>14</v>
      </c>
      <c r="C41" s="9" t="s">
        <v>65</v>
      </c>
      <c r="D41" s="9">
        <v>48838</v>
      </c>
      <c r="E41" s="9">
        <v>48854</v>
      </c>
      <c r="F41" s="9">
        <f t="shared" si="1"/>
        <v>3.84</v>
      </c>
      <c r="G41" s="5"/>
      <c r="H41" s="1">
        <f>(D42-E41-1)*0.24</f>
        <v>828.24</v>
      </c>
      <c r="I41" s="6" t="s">
        <v>67</v>
      </c>
      <c r="J41" s="5" t="s">
        <v>12</v>
      </c>
    </row>
    <row r="42" spans="1:10" s="9" customFormat="1" ht="14" x14ac:dyDescent="0.15">
      <c r="A42" s="9">
        <v>140</v>
      </c>
      <c r="B42" s="9" t="s">
        <v>11</v>
      </c>
      <c r="C42" s="9" t="s">
        <v>68</v>
      </c>
      <c r="D42" s="9">
        <v>52306</v>
      </c>
      <c r="E42" s="9">
        <v>52360</v>
      </c>
      <c r="F42" s="9">
        <f t="shared" si="1"/>
        <v>12.959999999999999</v>
      </c>
      <c r="G42" s="5">
        <f>(D43-E42+1)*0.24</f>
        <v>0.24</v>
      </c>
      <c r="H42" s="1"/>
      <c r="I42" s="6" t="s">
        <v>69</v>
      </c>
      <c r="J42" s="5" t="s">
        <v>12</v>
      </c>
    </row>
    <row r="43" spans="1:10" s="9" customFormat="1" ht="14" x14ac:dyDescent="0.15">
      <c r="A43" s="9">
        <v>141</v>
      </c>
      <c r="B43" s="9" t="s">
        <v>14</v>
      </c>
      <c r="C43" s="9" t="s">
        <v>68</v>
      </c>
      <c r="D43" s="1">
        <v>52360</v>
      </c>
      <c r="E43" s="9">
        <v>52426</v>
      </c>
      <c r="F43" s="9">
        <f t="shared" si="1"/>
        <v>15.84</v>
      </c>
      <c r="G43" s="5"/>
      <c r="H43" s="1">
        <f>(D44-E43-1)*0.24</f>
        <v>260.64</v>
      </c>
      <c r="I43" s="6" t="s">
        <v>70</v>
      </c>
      <c r="J43" s="5" t="s">
        <v>12</v>
      </c>
    </row>
    <row r="44" spans="1:10" s="9" customFormat="1" ht="14" x14ac:dyDescent="0.15">
      <c r="A44" s="9">
        <v>142</v>
      </c>
      <c r="B44" s="9" t="s">
        <v>11</v>
      </c>
      <c r="C44" s="9" t="s">
        <v>68</v>
      </c>
      <c r="D44" s="9">
        <v>53513</v>
      </c>
      <c r="E44" s="9">
        <v>53518</v>
      </c>
      <c r="F44" s="9">
        <f t="shared" si="1"/>
        <v>1.2</v>
      </c>
      <c r="G44" s="5">
        <f>(D45-E44+1)*0.24</f>
        <v>1.2</v>
      </c>
      <c r="H44" s="1"/>
      <c r="I44" s="6" t="s">
        <v>71</v>
      </c>
      <c r="J44" s="5" t="s">
        <v>12</v>
      </c>
    </row>
    <row r="45" spans="1:10" s="9" customFormat="1" ht="14" x14ac:dyDescent="0.15">
      <c r="A45" s="9">
        <v>143</v>
      </c>
      <c r="B45" s="9" t="s">
        <v>14</v>
      </c>
      <c r="C45" s="9" t="s">
        <v>68</v>
      </c>
      <c r="D45" s="9">
        <v>53522</v>
      </c>
      <c r="E45" s="9">
        <v>53528</v>
      </c>
      <c r="F45" s="9">
        <f t="shared" si="1"/>
        <v>1.44</v>
      </c>
      <c r="G45" s="5"/>
      <c r="H45" s="1">
        <f>(D46-E45-1)*0.24</f>
        <v>391.2</v>
      </c>
      <c r="I45" s="6" t="s">
        <v>72</v>
      </c>
      <c r="J45" s="5" t="s">
        <v>12</v>
      </c>
    </row>
    <row r="46" spans="1:10" s="14" customFormat="1" ht="14" x14ac:dyDescent="0.15">
      <c r="A46" s="14">
        <v>144</v>
      </c>
      <c r="B46" s="14" t="s">
        <v>11</v>
      </c>
      <c r="C46" s="14" t="s">
        <v>46</v>
      </c>
      <c r="D46" s="14">
        <v>55159</v>
      </c>
      <c r="E46" s="14">
        <v>55175</v>
      </c>
      <c r="F46" s="14">
        <f t="shared" si="1"/>
        <v>3.84</v>
      </c>
      <c r="G46" s="10">
        <f>(D47-E46+1)*0.24</f>
        <v>356.64</v>
      </c>
      <c r="H46" s="11"/>
      <c r="I46" s="12" t="s">
        <v>73</v>
      </c>
      <c r="J46" s="10" t="s">
        <v>12</v>
      </c>
    </row>
    <row r="47" spans="1:10" s="9" customFormat="1" ht="14" x14ac:dyDescent="0.15">
      <c r="A47" s="9">
        <v>145</v>
      </c>
      <c r="B47" s="9" t="s">
        <v>14</v>
      </c>
      <c r="C47" s="9" t="s">
        <v>46</v>
      </c>
      <c r="D47" s="9">
        <v>56660</v>
      </c>
      <c r="E47" s="9">
        <v>56824</v>
      </c>
      <c r="F47" s="9">
        <f t="shared" si="1"/>
        <v>39.36</v>
      </c>
      <c r="G47" s="5"/>
      <c r="H47" s="1">
        <f>(D48-E47-1)*0.24</f>
        <v>857.04</v>
      </c>
      <c r="I47" s="6" t="s">
        <v>74</v>
      </c>
      <c r="J47" s="5" t="s">
        <v>12</v>
      </c>
    </row>
    <row r="48" spans="1:10" s="9" customFormat="1" ht="14" x14ac:dyDescent="0.15">
      <c r="A48" s="9">
        <v>146</v>
      </c>
      <c r="B48" s="9" t="s">
        <v>11</v>
      </c>
      <c r="C48" s="9" t="s">
        <v>50</v>
      </c>
      <c r="D48" s="9">
        <v>60396</v>
      </c>
      <c r="E48" s="9">
        <v>60418</v>
      </c>
      <c r="F48" s="9">
        <f t="shared" si="1"/>
        <v>5.2799999999999994</v>
      </c>
      <c r="G48" s="5">
        <f>(D49-E48+1)*0.24</f>
        <v>0.24</v>
      </c>
      <c r="H48" s="1"/>
      <c r="I48" s="6" t="s">
        <v>75</v>
      </c>
      <c r="J48" s="5" t="s">
        <v>12</v>
      </c>
    </row>
    <row r="49" spans="1:1025" s="9" customFormat="1" ht="14" x14ac:dyDescent="0.15">
      <c r="A49" s="9">
        <v>147</v>
      </c>
      <c r="B49" s="9" t="s">
        <v>14</v>
      </c>
      <c r="C49" s="9" t="s">
        <v>50</v>
      </c>
      <c r="D49" s="9">
        <v>60418</v>
      </c>
      <c r="E49" s="9">
        <v>60424</v>
      </c>
      <c r="F49" s="9">
        <f t="shared" si="1"/>
        <v>1.44</v>
      </c>
      <c r="G49" s="5"/>
      <c r="H49" s="1">
        <f>(D50-E49-1)*0.24</f>
        <v>79.2</v>
      </c>
      <c r="I49" s="6" t="s">
        <v>76</v>
      </c>
      <c r="J49" s="5" t="s">
        <v>12</v>
      </c>
    </row>
    <row r="50" spans="1:1025" s="9" customFormat="1" ht="14" x14ac:dyDescent="0.15">
      <c r="A50" s="9">
        <v>148</v>
      </c>
      <c r="B50" s="9" t="s">
        <v>11</v>
      </c>
      <c r="C50" s="9" t="s">
        <v>46</v>
      </c>
      <c r="D50" s="9">
        <v>60755</v>
      </c>
      <c r="E50" s="9">
        <v>60805</v>
      </c>
      <c r="F50" s="9">
        <f t="shared" si="1"/>
        <v>12</v>
      </c>
      <c r="G50" s="5">
        <f>(D51-E50+1)*0.24</f>
        <v>67.44</v>
      </c>
      <c r="H50" s="1"/>
      <c r="I50" s="6" t="s">
        <v>77</v>
      </c>
      <c r="J50" s="5" t="s">
        <v>12</v>
      </c>
    </row>
    <row r="51" spans="1:1025" s="9" customFormat="1" ht="14" x14ac:dyDescent="0.15">
      <c r="A51" s="9">
        <v>149</v>
      </c>
      <c r="B51" s="9" t="s">
        <v>14</v>
      </c>
      <c r="C51" s="9" t="s">
        <v>46</v>
      </c>
      <c r="D51" s="9">
        <v>61085</v>
      </c>
      <c r="E51" s="9">
        <v>61214</v>
      </c>
      <c r="F51" s="9">
        <f t="shared" si="1"/>
        <v>30.959999999999997</v>
      </c>
      <c r="G51" s="5"/>
      <c r="H51" s="1">
        <f>(62660-E51)*0.24</f>
        <v>347.03999999999996</v>
      </c>
      <c r="I51" s="6" t="s">
        <v>78</v>
      </c>
      <c r="J51" s="5" t="s">
        <v>12</v>
      </c>
    </row>
    <row r="52" spans="1:1025" s="7" customFormat="1" ht="14" x14ac:dyDescent="0.15">
      <c r="A52" s="7">
        <v>200</v>
      </c>
      <c r="B52" s="7" t="s">
        <v>11</v>
      </c>
      <c r="C52" s="7" t="s">
        <v>39</v>
      </c>
      <c r="D52" s="7">
        <v>4122</v>
      </c>
      <c r="E52" s="7">
        <v>4132</v>
      </c>
      <c r="F52" s="7">
        <f t="shared" si="1"/>
        <v>2.4</v>
      </c>
      <c r="G52" s="7">
        <f>(D53-E52+1)*0.24</f>
        <v>0.72</v>
      </c>
      <c r="I52" s="8" t="s">
        <v>79</v>
      </c>
      <c r="J52" s="7" t="s">
        <v>16</v>
      </c>
      <c r="K52" s="7">
        <v>62620</v>
      </c>
      <c r="L52" s="7" t="s">
        <v>13</v>
      </c>
    </row>
    <row r="53" spans="1:1025" ht="14" x14ac:dyDescent="0.15">
      <c r="A53" s="5">
        <v>201</v>
      </c>
      <c r="B53" s="1" t="s">
        <v>14</v>
      </c>
      <c r="C53" s="1" t="s">
        <v>39</v>
      </c>
      <c r="D53" s="1">
        <v>4134</v>
      </c>
      <c r="E53" s="1">
        <v>4142</v>
      </c>
      <c r="F53" s="1">
        <f t="shared" si="1"/>
        <v>1.92</v>
      </c>
      <c r="H53" s="1">
        <f>(D54-E53-1)*0.24</f>
        <v>2524.7999999999997</v>
      </c>
      <c r="I53" s="6" t="s">
        <v>80</v>
      </c>
      <c r="J53" s="5" t="s">
        <v>16</v>
      </c>
      <c r="K53" s="1">
        <f>K52*0.24/1000</f>
        <v>15.028799999999999</v>
      </c>
      <c r="L53" s="1" t="s">
        <v>15</v>
      </c>
    </row>
    <row r="54" spans="1:1025" ht="14" x14ac:dyDescent="0.15">
      <c r="A54" s="5">
        <v>202</v>
      </c>
      <c r="B54" s="1" t="s">
        <v>11</v>
      </c>
      <c r="C54" s="1" t="s">
        <v>28</v>
      </c>
      <c r="D54" s="1">
        <v>14663</v>
      </c>
      <c r="E54" s="1">
        <v>14682</v>
      </c>
      <c r="F54" s="1">
        <f t="shared" si="1"/>
        <v>4.5599999999999996</v>
      </c>
      <c r="G54" s="1">
        <f>(D55-E54+1)*0.24</f>
        <v>47.519999999999996</v>
      </c>
      <c r="I54" s="6" t="s">
        <v>81</v>
      </c>
      <c r="J54" s="5" t="s">
        <v>16</v>
      </c>
    </row>
    <row r="55" spans="1:1025" ht="14" x14ac:dyDescent="0.15">
      <c r="A55" s="5">
        <v>203</v>
      </c>
      <c r="B55" s="1" t="s">
        <v>14</v>
      </c>
      <c r="C55" s="1" t="s">
        <v>28</v>
      </c>
      <c r="D55" s="1">
        <v>14879</v>
      </c>
      <c r="E55" s="1">
        <v>14964</v>
      </c>
      <c r="F55" s="1">
        <f t="shared" si="1"/>
        <v>20.399999999999999</v>
      </c>
      <c r="H55" s="1">
        <f>(D56-E55-1)*0.24</f>
        <v>999.36</v>
      </c>
      <c r="I55" s="6" t="s">
        <v>82</v>
      </c>
      <c r="J55" s="5" t="s">
        <v>16</v>
      </c>
    </row>
    <row r="56" spans="1:1025" ht="14" x14ac:dyDescent="0.15">
      <c r="A56" s="5">
        <v>204</v>
      </c>
      <c r="B56" s="1" t="s">
        <v>11</v>
      </c>
      <c r="C56" s="1" t="s">
        <v>39</v>
      </c>
      <c r="D56" s="1">
        <v>19129</v>
      </c>
      <c r="E56" s="1">
        <v>19135</v>
      </c>
      <c r="F56" s="1">
        <f t="shared" si="1"/>
        <v>1.44</v>
      </c>
      <c r="G56" s="1">
        <f>(D57-E56+1)*0.24</f>
        <v>6.72</v>
      </c>
      <c r="I56" s="6" t="s">
        <v>83</v>
      </c>
      <c r="J56" s="5" t="s">
        <v>16</v>
      </c>
    </row>
    <row r="57" spans="1:1025" ht="14" x14ac:dyDescent="0.15">
      <c r="A57" s="5">
        <v>205</v>
      </c>
      <c r="B57" s="1" t="s">
        <v>14</v>
      </c>
      <c r="C57" s="1" t="s">
        <v>39</v>
      </c>
      <c r="D57" s="1">
        <v>19162</v>
      </c>
      <c r="E57" s="1">
        <v>19162</v>
      </c>
      <c r="F57" s="1">
        <f t="shared" si="1"/>
        <v>0</v>
      </c>
      <c r="H57" s="1">
        <f>(D58-E57-1)*0.24</f>
        <v>1272.48</v>
      </c>
      <c r="I57" s="6" t="s">
        <v>84</v>
      </c>
      <c r="J57" s="5" t="s">
        <v>16</v>
      </c>
    </row>
    <row r="58" spans="1:1025" ht="14" x14ac:dyDescent="0.15">
      <c r="A58" s="5">
        <v>206</v>
      </c>
      <c r="B58" s="1" t="s">
        <v>11</v>
      </c>
      <c r="C58" s="1" t="s">
        <v>39</v>
      </c>
      <c r="D58" s="1">
        <v>24465</v>
      </c>
      <c r="E58" s="1">
        <v>24646</v>
      </c>
      <c r="F58" s="1">
        <f t="shared" si="1"/>
        <v>43.44</v>
      </c>
      <c r="G58" s="1">
        <f>(D59-E58+1)*0.24</f>
        <v>13.68</v>
      </c>
      <c r="I58" s="6" t="s">
        <v>85</v>
      </c>
      <c r="J58" s="5" t="s">
        <v>16</v>
      </c>
    </row>
    <row r="59" spans="1:1025" ht="14" x14ac:dyDescent="0.15">
      <c r="A59" s="5">
        <v>207</v>
      </c>
      <c r="B59" s="1" t="s">
        <v>14</v>
      </c>
      <c r="C59" s="1" t="s">
        <v>39</v>
      </c>
      <c r="D59" s="1">
        <v>24702</v>
      </c>
      <c r="E59" s="1">
        <v>24733</v>
      </c>
      <c r="F59" s="1">
        <f t="shared" si="1"/>
        <v>7.4399999999999995</v>
      </c>
      <c r="H59" s="1">
        <f>(D60-E59-1)*0.24</f>
        <v>1436.1599999999999</v>
      </c>
      <c r="I59" s="6" t="s">
        <v>86</v>
      </c>
      <c r="J59" s="5" t="s">
        <v>16</v>
      </c>
    </row>
    <row r="60" spans="1:1025" ht="14" x14ac:dyDescent="0.15">
      <c r="A60" s="5">
        <v>208</v>
      </c>
      <c r="B60" s="1" t="s">
        <v>11</v>
      </c>
      <c r="C60" s="1" t="s">
        <v>28</v>
      </c>
      <c r="D60" s="1">
        <v>30718</v>
      </c>
      <c r="E60" s="1">
        <v>30728</v>
      </c>
      <c r="F60" s="1">
        <f t="shared" si="1"/>
        <v>2.4</v>
      </c>
      <c r="G60" s="1">
        <f>(D61-E60+1)*0.24</f>
        <v>0.24</v>
      </c>
      <c r="I60" s="6" t="s">
        <v>87</v>
      </c>
      <c r="J60" s="5" t="s">
        <v>16</v>
      </c>
    </row>
    <row r="61" spans="1:1025" ht="14" x14ac:dyDescent="0.15">
      <c r="A61" s="5">
        <v>209</v>
      </c>
      <c r="B61" s="1" t="s">
        <v>14</v>
      </c>
      <c r="C61" s="1" t="s">
        <v>28</v>
      </c>
      <c r="D61" s="1">
        <v>30728</v>
      </c>
      <c r="E61" s="1">
        <v>30733</v>
      </c>
      <c r="F61" s="1">
        <f t="shared" si="1"/>
        <v>1.2</v>
      </c>
      <c r="H61" s="1">
        <f>(D62-E61-1)*0.24</f>
        <v>24.96</v>
      </c>
      <c r="I61" s="6" t="s">
        <v>88</v>
      </c>
      <c r="J61" s="5" t="s">
        <v>16</v>
      </c>
    </row>
    <row r="62" spans="1:1025" s="13" customFormat="1" ht="14" x14ac:dyDescent="0.15">
      <c r="A62" s="10">
        <v>210</v>
      </c>
      <c r="B62" s="11" t="s">
        <v>11</v>
      </c>
      <c r="C62" s="11" t="s">
        <v>25</v>
      </c>
      <c r="D62" s="11">
        <v>30838</v>
      </c>
      <c r="E62" s="11">
        <v>30847</v>
      </c>
      <c r="F62" s="11">
        <f t="shared" si="1"/>
        <v>2.16</v>
      </c>
      <c r="G62" s="11">
        <f>(D63-E62+1)*0.24</f>
        <v>269.76</v>
      </c>
      <c r="H62" s="11"/>
      <c r="I62" s="12" t="s">
        <v>89</v>
      </c>
      <c r="J62" s="10" t="s">
        <v>16</v>
      </c>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c r="JA62" s="11"/>
      <c r="JB62" s="11"/>
      <c r="JC62" s="11"/>
      <c r="JD62" s="11"/>
      <c r="JE62" s="11"/>
      <c r="JF62" s="11"/>
      <c r="JG62" s="11"/>
      <c r="JH62" s="11"/>
      <c r="JI62" s="11"/>
      <c r="JJ62" s="11"/>
      <c r="JK62" s="11"/>
      <c r="JL62" s="11"/>
      <c r="JM62" s="11"/>
      <c r="JN62" s="11"/>
      <c r="JO62" s="11"/>
      <c r="JP62" s="11"/>
      <c r="JQ62" s="11"/>
      <c r="JR62" s="11"/>
      <c r="JS62" s="11"/>
      <c r="JT62" s="11"/>
      <c r="JU62" s="11"/>
      <c r="JV62" s="11"/>
      <c r="JW62" s="11"/>
      <c r="JX62" s="11"/>
      <c r="JY62" s="11"/>
      <c r="JZ62" s="11"/>
      <c r="KA62" s="11"/>
      <c r="KB62" s="11"/>
      <c r="KC62" s="11"/>
      <c r="KD62" s="11"/>
      <c r="KE62" s="11"/>
      <c r="KF62" s="11"/>
      <c r="KG62" s="11"/>
      <c r="KH62" s="11"/>
      <c r="KI62" s="11"/>
      <c r="KJ62" s="11"/>
      <c r="KK62" s="11"/>
      <c r="KL62" s="11"/>
      <c r="KM62" s="11"/>
      <c r="KN62" s="11"/>
      <c r="KO62" s="11"/>
      <c r="KP62" s="11"/>
      <c r="KQ62" s="11"/>
      <c r="KR62" s="11"/>
      <c r="KS62" s="11"/>
      <c r="KT62" s="11"/>
      <c r="KU62" s="11"/>
      <c r="KV62" s="11"/>
      <c r="KW62" s="11"/>
      <c r="KX62" s="11"/>
      <c r="KY62" s="11"/>
      <c r="KZ62" s="11"/>
      <c r="LA62" s="11"/>
      <c r="LB62" s="11"/>
      <c r="LC62" s="11"/>
      <c r="LD62" s="11"/>
      <c r="LE62" s="11"/>
      <c r="LF62" s="11"/>
      <c r="LG62" s="11"/>
      <c r="LH62" s="11"/>
      <c r="LI62" s="11"/>
      <c r="LJ62" s="11"/>
      <c r="LK62" s="11"/>
      <c r="LL62" s="11"/>
      <c r="LM62" s="11"/>
      <c r="LN62" s="11"/>
      <c r="LO62" s="11"/>
      <c r="LP62" s="11"/>
      <c r="LQ62" s="11"/>
      <c r="LR62" s="11"/>
      <c r="LS62" s="11"/>
      <c r="LT62" s="11"/>
      <c r="LU62" s="11"/>
      <c r="LV62" s="11"/>
      <c r="LW62" s="11"/>
      <c r="LX62" s="11"/>
      <c r="LY62" s="11"/>
      <c r="LZ62" s="11"/>
      <c r="MA62" s="11"/>
      <c r="MB62" s="11"/>
      <c r="MC62" s="11"/>
      <c r="MD62" s="11"/>
      <c r="ME62" s="11"/>
      <c r="MF62" s="11"/>
      <c r="MG62" s="11"/>
      <c r="MH62" s="11"/>
      <c r="MI62" s="11"/>
      <c r="MJ62" s="11"/>
      <c r="MK62" s="11"/>
      <c r="ML62" s="11"/>
      <c r="MM62" s="11"/>
      <c r="MN62" s="11"/>
      <c r="MO62" s="11"/>
      <c r="MP62" s="11"/>
      <c r="MQ62" s="11"/>
      <c r="MR62" s="11"/>
      <c r="MS62" s="11"/>
      <c r="MT62" s="11"/>
      <c r="MU62" s="11"/>
      <c r="MV62" s="11"/>
      <c r="MW62" s="11"/>
      <c r="MX62" s="11"/>
      <c r="MY62" s="11"/>
      <c r="MZ62" s="11"/>
      <c r="NA62" s="11"/>
      <c r="NB62" s="11"/>
      <c r="NC62" s="11"/>
      <c r="ND62" s="11"/>
      <c r="NE62" s="11"/>
      <c r="NF62" s="11"/>
      <c r="NG62" s="11"/>
      <c r="NH62" s="11"/>
      <c r="NI62" s="11"/>
      <c r="NJ62" s="11"/>
      <c r="NK62" s="11"/>
      <c r="NL62" s="11"/>
      <c r="NM62" s="11"/>
      <c r="NN62" s="11"/>
      <c r="NO62" s="11"/>
      <c r="NP62" s="11"/>
      <c r="NQ62" s="11"/>
      <c r="NR62" s="11"/>
      <c r="NS62" s="11"/>
      <c r="NT62" s="11"/>
      <c r="NU62" s="11"/>
      <c r="NV62" s="11"/>
      <c r="NW62" s="11"/>
      <c r="NX62" s="11"/>
      <c r="NY62" s="11"/>
      <c r="NZ62" s="11"/>
      <c r="OA62" s="11"/>
      <c r="OB62" s="11"/>
      <c r="OC62" s="11"/>
      <c r="OD62" s="11"/>
      <c r="OE62" s="11"/>
      <c r="OF62" s="11"/>
      <c r="OG62" s="11"/>
      <c r="OH62" s="11"/>
      <c r="OI62" s="11"/>
      <c r="OJ62" s="11"/>
      <c r="OK62" s="11"/>
      <c r="OL62" s="11"/>
      <c r="OM62" s="11"/>
      <c r="ON62" s="11"/>
      <c r="OO62" s="11"/>
      <c r="OP62" s="11"/>
      <c r="OQ62" s="11"/>
      <c r="OR62" s="11"/>
      <c r="OS62" s="11"/>
      <c r="OT62" s="11"/>
      <c r="OU62" s="11"/>
      <c r="OV62" s="11"/>
      <c r="OW62" s="11"/>
      <c r="OX62" s="11"/>
      <c r="OY62" s="11"/>
      <c r="OZ62" s="11"/>
      <c r="PA62" s="11"/>
      <c r="PB62" s="11"/>
      <c r="PC62" s="11"/>
      <c r="PD62" s="11"/>
      <c r="PE62" s="11"/>
      <c r="PF62" s="11"/>
      <c r="PG62" s="11"/>
      <c r="PH62" s="11"/>
      <c r="PI62" s="11"/>
      <c r="PJ62" s="11"/>
      <c r="PK62" s="11"/>
      <c r="PL62" s="11"/>
      <c r="PM62" s="11"/>
      <c r="PN62" s="11"/>
      <c r="PO62" s="11"/>
      <c r="PP62" s="11"/>
      <c r="PQ62" s="11"/>
      <c r="PR62" s="11"/>
      <c r="PS62" s="11"/>
      <c r="PT62" s="11"/>
      <c r="PU62" s="11"/>
      <c r="PV62" s="11"/>
      <c r="PW62" s="11"/>
      <c r="PX62" s="11"/>
      <c r="PY62" s="11"/>
      <c r="PZ62" s="11"/>
      <c r="QA62" s="11"/>
      <c r="QB62" s="11"/>
      <c r="QC62" s="11"/>
      <c r="QD62" s="11"/>
      <c r="QE62" s="11"/>
      <c r="QF62" s="11"/>
      <c r="QG62" s="11"/>
      <c r="QH62" s="11"/>
      <c r="QI62" s="11"/>
      <c r="QJ62" s="11"/>
      <c r="QK62" s="11"/>
      <c r="QL62" s="11"/>
      <c r="QM62" s="11"/>
      <c r="QN62" s="11"/>
      <c r="QO62" s="11"/>
      <c r="QP62" s="11"/>
      <c r="QQ62" s="11"/>
      <c r="QR62" s="11"/>
      <c r="QS62" s="11"/>
      <c r="QT62" s="11"/>
      <c r="QU62" s="11"/>
      <c r="QV62" s="11"/>
      <c r="QW62" s="11"/>
      <c r="QX62" s="11"/>
      <c r="QY62" s="11"/>
      <c r="QZ62" s="11"/>
      <c r="RA62" s="11"/>
      <c r="RB62" s="11"/>
      <c r="RC62" s="11"/>
      <c r="RD62" s="11"/>
      <c r="RE62" s="11"/>
      <c r="RF62" s="11"/>
      <c r="RG62" s="11"/>
      <c r="RH62" s="11"/>
      <c r="RI62" s="11"/>
      <c r="RJ62" s="11"/>
      <c r="RK62" s="11"/>
      <c r="RL62" s="11"/>
      <c r="RM62" s="11"/>
      <c r="RN62" s="11"/>
      <c r="RO62" s="11"/>
      <c r="RP62" s="11"/>
      <c r="RQ62" s="11"/>
      <c r="RR62" s="11"/>
      <c r="RS62" s="11"/>
      <c r="RT62" s="11"/>
      <c r="RU62" s="11"/>
      <c r="RV62" s="11"/>
      <c r="RW62" s="11"/>
      <c r="RX62" s="11"/>
      <c r="RY62" s="11"/>
      <c r="RZ62" s="11"/>
      <c r="SA62" s="11"/>
      <c r="SB62" s="11"/>
      <c r="SC62" s="11"/>
      <c r="SD62" s="11"/>
      <c r="SE62" s="11"/>
      <c r="SF62" s="11"/>
      <c r="SG62" s="11"/>
      <c r="SH62" s="11"/>
      <c r="SI62" s="11"/>
      <c r="SJ62" s="11"/>
      <c r="SK62" s="11"/>
      <c r="SL62" s="11"/>
      <c r="SM62" s="11"/>
      <c r="SN62" s="11"/>
      <c r="SO62" s="11"/>
      <c r="SP62" s="11"/>
      <c r="SQ62" s="11"/>
      <c r="SR62" s="11"/>
      <c r="SS62" s="11"/>
      <c r="ST62" s="11"/>
      <c r="SU62" s="11"/>
      <c r="SV62" s="11"/>
      <c r="SW62" s="11"/>
      <c r="SX62" s="11"/>
      <c r="SY62" s="11"/>
      <c r="SZ62" s="11"/>
      <c r="TA62" s="11"/>
      <c r="TB62" s="11"/>
      <c r="TC62" s="11"/>
      <c r="TD62" s="11"/>
      <c r="TE62" s="11"/>
      <c r="TF62" s="11"/>
      <c r="TG62" s="11"/>
      <c r="TH62" s="11"/>
      <c r="TI62" s="11"/>
      <c r="TJ62" s="11"/>
      <c r="TK62" s="11"/>
      <c r="TL62" s="11"/>
      <c r="TM62" s="11"/>
      <c r="TN62" s="11"/>
      <c r="TO62" s="11"/>
      <c r="TP62" s="11"/>
      <c r="TQ62" s="11"/>
      <c r="TR62" s="11"/>
      <c r="TS62" s="11"/>
      <c r="TT62" s="11"/>
      <c r="TU62" s="11"/>
      <c r="TV62" s="11"/>
      <c r="TW62" s="11"/>
      <c r="TX62" s="11"/>
      <c r="TY62" s="11"/>
      <c r="TZ62" s="11"/>
      <c r="UA62" s="11"/>
      <c r="UB62" s="11"/>
      <c r="UC62" s="11"/>
      <c r="UD62" s="11"/>
      <c r="UE62" s="11"/>
      <c r="UF62" s="11"/>
      <c r="UG62" s="11"/>
      <c r="UH62" s="11"/>
      <c r="UI62" s="11"/>
      <c r="UJ62" s="11"/>
      <c r="UK62" s="11"/>
      <c r="UL62" s="11"/>
      <c r="UM62" s="11"/>
      <c r="UN62" s="11"/>
      <c r="UO62" s="11"/>
      <c r="UP62" s="11"/>
      <c r="UQ62" s="11"/>
      <c r="UR62" s="11"/>
      <c r="US62" s="11"/>
      <c r="UT62" s="11"/>
      <c r="UU62" s="11"/>
      <c r="UV62" s="11"/>
      <c r="UW62" s="11"/>
      <c r="UX62" s="11"/>
      <c r="UY62" s="11"/>
      <c r="UZ62" s="11"/>
      <c r="VA62" s="11"/>
      <c r="VB62" s="11"/>
      <c r="VC62" s="11"/>
      <c r="VD62" s="11"/>
      <c r="VE62" s="11"/>
      <c r="VF62" s="11"/>
      <c r="VG62" s="11"/>
      <c r="VH62" s="11"/>
      <c r="VI62" s="11"/>
      <c r="VJ62" s="11"/>
      <c r="VK62" s="11"/>
      <c r="VL62" s="11"/>
      <c r="VM62" s="11"/>
      <c r="VN62" s="11"/>
      <c r="VO62" s="11"/>
      <c r="VP62" s="11"/>
      <c r="VQ62" s="11"/>
      <c r="VR62" s="11"/>
      <c r="VS62" s="11"/>
      <c r="VT62" s="11"/>
      <c r="VU62" s="11"/>
      <c r="VV62" s="11"/>
      <c r="VW62" s="11"/>
      <c r="VX62" s="11"/>
      <c r="VY62" s="11"/>
      <c r="VZ62" s="11"/>
      <c r="WA62" s="11"/>
      <c r="WB62" s="11"/>
      <c r="WC62" s="11"/>
      <c r="WD62" s="11"/>
      <c r="WE62" s="11"/>
      <c r="WF62" s="11"/>
      <c r="WG62" s="11"/>
      <c r="WH62" s="11"/>
      <c r="WI62" s="11"/>
      <c r="WJ62" s="11"/>
      <c r="WK62" s="11"/>
      <c r="WL62" s="11"/>
      <c r="WM62" s="11"/>
      <c r="WN62" s="11"/>
      <c r="WO62" s="11"/>
      <c r="WP62" s="11"/>
      <c r="WQ62" s="11"/>
      <c r="WR62" s="11"/>
      <c r="WS62" s="11"/>
      <c r="WT62" s="11"/>
      <c r="WU62" s="11"/>
      <c r="WV62" s="11"/>
      <c r="WW62" s="11"/>
      <c r="WX62" s="11"/>
      <c r="WY62" s="11"/>
      <c r="WZ62" s="11"/>
      <c r="XA62" s="11"/>
      <c r="XB62" s="11"/>
      <c r="XC62" s="11"/>
      <c r="XD62" s="11"/>
      <c r="XE62" s="11"/>
      <c r="XF62" s="11"/>
      <c r="XG62" s="11"/>
      <c r="XH62" s="11"/>
      <c r="XI62" s="11"/>
      <c r="XJ62" s="11"/>
      <c r="XK62" s="11"/>
      <c r="XL62" s="11"/>
      <c r="XM62" s="11"/>
      <c r="XN62" s="11"/>
      <c r="XO62" s="11"/>
      <c r="XP62" s="11"/>
      <c r="XQ62" s="11"/>
      <c r="XR62" s="11"/>
      <c r="XS62" s="11"/>
      <c r="XT62" s="11"/>
      <c r="XU62" s="11"/>
      <c r="XV62" s="11"/>
      <c r="XW62" s="11"/>
      <c r="XX62" s="11"/>
      <c r="XY62" s="11"/>
      <c r="XZ62" s="11"/>
      <c r="YA62" s="11"/>
      <c r="YB62" s="11"/>
      <c r="YC62" s="11"/>
      <c r="YD62" s="11"/>
      <c r="YE62" s="11"/>
      <c r="YF62" s="11"/>
      <c r="YG62" s="11"/>
      <c r="YH62" s="11"/>
      <c r="YI62" s="11"/>
      <c r="YJ62" s="11"/>
      <c r="YK62" s="11"/>
      <c r="YL62" s="11"/>
      <c r="YM62" s="11"/>
      <c r="YN62" s="11"/>
      <c r="YO62" s="11"/>
      <c r="YP62" s="11"/>
      <c r="YQ62" s="11"/>
      <c r="YR62" s="11"/>
      <c r="YS62" s="11"/>
      <c r="YT62" s="11"/>
      <c r="YU62" s="11"/>
      <c r="YV62" s="11"/>
      <c r="YW62" s="11"/>
      <c r="YX62" s="11"/>
      <c r="YY62" s="11"/>
      <c r="YZ62" s="11"/>
      <c r="ZA62" s="11"/>
      <c r="ZB62" s="11"/>
      <c r="ZC62" s="11"/>
      <c r="ZD62" s="11"/>
      <c r="ZE62" s="11"/>
      <c r="ZF62" s="11"/>
      <c r="ZG62" s="11"/>
      <c r="ZH62" s="11"/>
      <c r="ZI62" s="11"/>
      <c r="ZJ62" s="11"/>
      <c r="ZK62" s="11"/>
      <c r="ZL62" s="11"/>
      <c r="ZM62" s="11"/>
      <c r="ZN62" s="11"/>
      <c r="ZO62" s="11"/>
      <c r="ZP62" s="11"/>
      <c r="ZQ62" s="11"/>
      <c r="ZR62" s="11"/>
      <c r="ZS62" s="11"/>
      <c r="ZT62" s="11"/>
      <c r="ZU62" s="11"/>
      <c r="ZV62" s="11"/>
      <c r="ZW62" s="11"/>
      <c r="ZX62" s="11"/>
      <c r="ZY62" s="11"/>
      <c r="ZZ62" s="11"/>
      <c r="AAA62" s="11"/>
      <c r="AAB62" s="11"/>
      <c r="AAC62" s="11"/>
      <c r="AAD62" s="11"/>
      <c r="AAE62" s="11"/>
      <c r="AAF62" s="11"/>
      <c r="AAG62" s="11"/>
      <c r="AAH62" s="11"/>
      <c r="AAI62" s="11"/>
      <c r="AAJ62" s="11"/>
      <c r="AAK62" s="11"/>
      <c r="AAL62" s="11"/>
      <c r="AAM62" s="11"/>
      <c r="AAN62" s="11"/>
      <c r="AAO62" s="11"/>
      <c r="AAP62" s="11"/>
      <c r="AAQ62" s="11"/>
      <c r="AAR62" s="11"/>
      <c r="AAS62" s="11"/>
      <c r="AAT62" s="11"/>
      <c r="AAU62" s="11"/>
      <c r="AAV62" s="11"/>
      <c r="AAW62" s="11"/>
      <c r="AAX62" s="11"/>
      <c r="AAY62" s="11"/>
      <c r="AAZ62" s="11"/>
      <c r="ABA62" s="11"/>
      <c r="ABB62" s="11"/>
      <c r="ABC62" s="11"/>
      <c r="ABD62" s="11"/>
      <c r="ABE62" s="11"/>
      <c r="ABF62" s="11"/>
      <c r="ABG62" s="11"/>
      <c r="ABH62" s="11"/>
      <c r="ABI62" s="11"/>
      <c r="ABJ62" s="11"/>
      <c r="ABK62" s="11"/>
      <c r="ABL62" s="11"/>
      <c r="ABM62" s="11"/>
      <c r="ABN62" s="11"/>
      <c r="ABO62" s="11"/>
      <c r="ABP62" s="11"/>
      <c r="ABQ62" s="11"/>
      <c r="ABR62" s="11"/>
      <c r="ABS62" s="11"/>
      <c r="ABT62" s="11"/>
      <c r="ABU62" s="11"/>
      <c r="ABV62" s="11"/>
      <c r="ABW62" s="11"/>
      <c r="ABX62" s="11"/>
      <c r="ABY62" s="11"/>
      <c r="ABZ62" s="11"/>
      <c r="ACA62" s="11"/>
      <c r="ACB62" s="11"/>
      <c r="ACC62" s="11"/>
      <c r="ACD62" s="11"/>
      <c r="ACE62" s="11"/>
      <c r="ACF62" s="11"/>
      <c r="ACG62" s="11"/>
      <c r="ACH62" s="11"/>
      <c r="ACI62" s="11"/>
      <c r="ACJ62" s="11"/>
      <c r="ACK62" s="11"/>
      <c r="ACL62" s="11"/>
      <c r="ACM62" s="11"/>
      <c r="ACN62" s="11"/>
      <c r="ACO62" s="11"/>
      <c r="ACP62" s="11"/>
      <c r="ACQ62" s="11"/>
      <c r="ACR62" s="11"/>
      <c r="ACS62" s="11"/>
      <c r="ACT62" s="11"/>
      <c r="ACU62" s="11"/>
      <c r="ACV62" s="11"/>
      <c r="ACW62" s="11"/>
      <c r="ACX62" s="11"/>
      <c r="ACY62" s="11"/>
      <c r="ACZ62" s="11"/>
      <c r="ADA62" s="11"/>
      <c r="ADB62" s="11"/>
      <c r="ADC62" s="11"/>
      <c r="ADD62" s="11"/>
      <c r="ADE62" s="11"/>
      <c r="ADF62" s="11"/>
      <c r="ADG62" s="11"/>
      <c r="ADH62" s="11"/>
      <c r="ADI62" s="11"/>
      <c r="ADJ62" s="11"/>
      <c r="ADK62" s="11"/>
      <c r="ADL62" s="11"/>
      <c r="ADM62" s="11"/>
      <c r="ADN62" s="11"/>
      <c r="ADO62" s="11"/>
      <c r="ADP62" s="11"/>
      <c r="ADQ62" s="11"/>
      <c r="ADR62" s="11"/>
      <c r="ADS62" s="11"/>
      <c r="ADT62" s="11"/>
      <c r="ADU62" s="11"/>
      <c r="ADV62" s="11"/>
      <c r="ADW62" s="11"/>
      <c r="ADX62" s="11"/>
      <c r="ADY62" s="11"/>
      <c r="ADZ62" s="11"/>
      <c r="AEA62" s="11"/>
      <c r="AEB62" s="11"/>
      <c r="AEC62" s="11"/>
      <c r="AED62" s="11"/>
      <c r="AEE62" s="11"/>
      <c r="AEF62" s="11"/>
      <c r="AEG62" s="11"/>
      <c r="AEH62" s="11"/>
      <c r="AEI62" s="11"/>
      <c r="AEJ62" s="11"/>
      <c r="AEK62" s="11"/>
      <c r="AEL62" s="11"/>
      <c r="AEM62" s="11"/>
      <c r="AEN62" s="11"/>
      <c r="AEO62" s="11"/>
      <c r="AEP62" s="11"/>
      <c r="AEQ62" s="11"/>
      <c r="AER62" s="11"/>
      <c r="AES62" s="11"/>
      <c r="AET62" s="11"/>
      <c r="AEU62" s="11"/>
      <c r="AEV62" s="11"/>
      <c r="AEW62" s="11"/>
      <c r="AEX62" s="11"/>
      <c r="AEY62" s="11"/>
      <c r="AEZ62" s="11"/>
      <c r="AFA62" s="11"/>
      <c r="AFB62" s="11"/>
      <c r="AFC62" s="11"/>
      <c r="AFD62" s="11"/>
      <c r="AFE62" s="11"/>
      <c r="AFF62" s="11"/>
      <c r="AFG62" s="11"/>
      <c r="AFH62" s="11"/>
      <c r="AFI62" s="11"/>
      <c r="AFJ62" s="11"/>
      <c r="AFK62" s="11"/>
      <c r="AFL62" s="11"/>
      <c r="AFM62" s="11"/>
      <c r="AFN62" s="11"/>
      <c r="AFO62" s="11"/>
      <c r="AFP62" s="11"/>
      <c r="AFQ62" s="11"/>
      <c r="AFR62" s="11"/>
      <c r="AFS62" s="11"/>
      <c r="AFT62" s="11"/>
      <c r="AFU62" s="11"/>
      <c r="AFV62" s="11"/>
      <c r="AFW62" s="11"/>
      <c r="AFX62" s="11"/>
      <c r="AFY62" s="11"/>
      <c r="AFZ62" s="11"/>
      <c r="AGA62" s="11"/>
      <c r="AGB62" s="11"/>
      <c r="AGC62" s="11"/>
      <c r="AGD62" s="11"/>
      <c r="AGE62" s="11"/>
      <c r="AGF62" s="11"/>
      <c r="AGG62" s="11"/>
      <c r="AGH62" s="11"/>
      <c r="AGI62" s="11"/>
      <c r="AGJ62" s="11"/>
      <c r="AGK62" s="11"/>
      <c r="AGL62" s="11"/>
      <c r="AGM62" s="11"/>
      <c r="AGN62" s="11"/>
      <c r="AGO62" s="11"/>
      <c r="AGP62" s="11"/>
      <c r="AGQ62" s="11"/>
      <c r="AGR62" s="11"/>
      <c r="AGS62" s="11"/>
      <c r="AGT62" s="11"/>
      <c r="AGU62" s="11"/>
      <c r="AGV62" s="11"/>
      <c r="AGW62" s="11"/>
      <c r="AGX62" s="11"/>
      <c r="AGY62" s="11"/>
      <c r="AGZ62" s="11"/>
      <c r="AHA62" s="11"/>
      <c r="AHB62" s="11"/>
      <c r="AHC62" s="11"/>
      <c r="AHD62" s="11"/>
      <c r="AHE62" s="11"/>
      <c r="AHF62" s="11"/>
      <c r="AHG62" s="11"/>
      <c r="AHH62" s="11"/>
      <c r="AHI62" s="11"/>
      <c r="AHJ62" s="11"/>
      <c r="AHK62" s="11"/>
      <c r="AHL62" s="11"/>
      <c r="AHM62" s="11"/>
      <c r="AHN62" s="11"/>
      <c r="AHO62" s="11"/>
      <c r="AHP62" s="11"/>
      <c r="AHQ62" s="11"/>
      <c r="AHR62" s="11"/>
      <c r="AHS62" s="11"/>
      <c r="AHT62" s="11"/>
      <c r="AHU62" s="11"/>
      <c r="AHV62" s="11"/>
      <c r="AHW62" s="11"/>
      <c r="AHX62" s="11"/>
      <c r="AHY62" s="11"/>
      <c r="AHZ62" s="11"/>
      <c r="AIA62" s="11"/>
      <c r="AIB62" s="11"/>
      <c r="AIC62" s="11"/>
      <c r="AID62" s="11"/>
      <c r="AIE62" s="11"/>
      <c r="AIF62" s="11"/>
      <c r="AIG62" s="11"/>
      <c r="AIH62" s="11"/>
      <c r="AII62" s="11"/>
      <c r="AIJ62" s="11"/>
      <c r="AIK62" s="11"/>
      <c r="AIL62" s="11"/>
      <c r="AIM62" s="11"/>
      <c r="AIN62" s="11"/>
      <c r="AIO62" s="11"/>
      <c r="AIP62" s="11"/>
      <c r="AIQ62" s="11"/>
      <c r="AIR62" s="11"/>
      <c r="AIS62" s="11"/>
      <c r="AIT62" s="11"/>
      <c r="AIU62" s="11"/>
      <c r="AIV62" s="11"/>
      <c r="AIW62" s="11"/>
      <c r="AIX62" s="11"/>
      <c r="AIY62" s="11"/>
      <c r="AIZ62" s="11"/>
      <c r="AJA62" s="11"/>
      <c r="AJB62" s="11"/>
      <c r="AJC62" s="11"/>
      <c r="AJD62" s="11"/>
      <c r="AJE62" s="11"/>
      <c r="AJF62" s="11"/>
      <c r="AJG62" s="11"/>
      <c r="AJH62" s="11"/>
      <c r="AJI62" s="11"/>
      <c r="AJJ62" s="11"/>
      <c r="AJK62" s="11"/>
      <c r="AJL62" s="11"/>
      <c r="AJM62" s="11"/>
      <c r="AJN62" s="11"/>
      <c r="AJO62" s="11"/>
      <c r="AJP62" s="11"/>
      <c r="AJQ62" s="11"/>
      <c r="AJR62" s="11"/>
      <c r="AJS62" s="11"/>
      <c r="AJT62" s="11"/>
      <c r="AJU62" s="11"/>
      <c r="AJV62" s="11"/>
      <c r="AJW62" s="11"/>
      <c r="AJX62" s="11"/>
      <c r="AJY62" s="11"/>
      <c r="AJZ62" s="11"/>
      <c r="AKA62" s="11"/>
      <c r="AKB62" s="11"/>
      <c r="AKC62" s="11"/>
      <c r="AKD62" s="11"/>
      <c r="AKE62" s="11"/>
      <c r="AKF62" s="11"/>
      <c r="AKG62" s="11"/>
      <c r="AKH62" s="11"/>
      <c r="AKI62" s="11"/>
      <c r="AKJ62" s="11"/>
      <c r="AKK62" s="11"/>
      <c r="AKL62" s="11"/>
      <c r="AKM62" s="11"/>
      <c r="AKN62" s="11"/>
      <c r="AKO62" s="11"/>
      <c r="AKP62" s="11"/>
      <c r="AKQ62" s="11"/>
      <c r="AKR62" s="11"/>
      <c r="AKS62" s="11"/>
      <c r="AKT62" s="11"/>
      <c r="AKU62" s="11"/>
      <c r="AKV62" s="11"/>
      <c r="AKW62" s="11"/>
      <c r="AKX62" s="11"/>
      <c r="AKY62" s="11"/>
      <c r="AKZ62" s="11"/>
      <c r="ALA62" s="11"/>
      <c r="ALB62" s="11"/>
      <c r="ALC62" s="11"/>
      <c r="ALD62" s="11"/>
      <c r="ALE62" s="11"/>
      <c r="ALF62" s="11"/>
      <c r="ALG62" s="11"/>
      <c r="ALH62" s="11"/>
      <c r="ALI62" s="11"/>
      <c r="ALJ62" s="11"/>
      <c r="ALK62" s="11"/>
      <c r="ALL62" s="11"/>
      <c r="ALM62" s="11"/>
      <c r="ALN62" s="11"/>
      <c r="ALO62" s="11"/>
      <c r="ALP62" s="11"/>
      <c r="ALQ62" s="11"/>
      <c r="ALR62" s="11"/>
      <c r="ALS62" s="11"/>
      <c r="ALT62" s="11"/>
      <c r="ALU62" s="11"/>
      <c r="ALV62" s="11"/>
      <c r="ALW62" s="11"/>
      <c r="ALX62" s="11"/>
      <c r="ALY62" s="11"/>
      <c r="ALZ62" s="11"/>
      <c r="AMA62" s="11"/>
      <c r="AMB62" s="11"/>
      <c r="AMC62" s="11"/>
      <c r="AMD62" s="11"/>
      <c r="AME62" s="11"/>
      <c r="AMF62" s="11"/>
      <c r="AMG62" s="11"/>
      <c r="AMH62" s="11"/>
      <c r="AMI62" s="11"/>
      <c r="AMJ62" s="11"/>
      <c r="AMK62" s="11"/>
    </row>
    <row r="63" spans="1:1025" ht="14" x14ac:dyDescent="0.15">
      <c r="A63" s="5">
        <v>211</v>
      </c>
      <c r="B63" s="1" t="s">
        <v>14</v>
      </c>
      <c r="C63" s="1" t="s">
        <v>25</v>
      </c>
      <c r="D63" s="1">
        <v>31970</v>
      </c>
      <c r="E63" s="1">
        <v>31993</v>
      </c>
      <c r="F63" s="1">
        <f t="shared" si="1"/>
        <v>5.52</v>
      </c>
      <c r="H63" s="1">
        <f>(D64-E63-1)*0.24</f>
        <v>1031.04</v>
      </c>
      <c r="I63" s="6" t="s">
        <v>90</v>
      </c>
      <c r="J63" s="5" t="s">
        <v>16</v>
      </c>
    </row>
    <row r="64" spans="1:1025" ht="14" x14ac:dyDescent="0.15">
      <c r="A64" s="5">
        <v>212</v>
      </c>
      <c r="B64" s="1" t="s">
        <v>11</v>
      </c>
      <c r="C64" s="1" t="s">
        <v>65</v>
      </c>
      <c r="D64" s="1">
        <v>36290</v>
      </c>
      <c r="E64" s="1">
        <v>36298</v>
      </c>
      <c r="F64" s="1">
        <f t="shared" si="1"/>
        <v>1.92</v>
      </c>
      <c r="G64" s="1">
        <f>(D65-E64+1)*0.24</f>
        <v>21.119999999999997</v>
      </c>
      <c r="I64" s="6" t="s">
        <v>91</v>
      </c>
      <c r="J64" s="5" t="s">
        <v>16</v>
      </c>
    </row>
    <row r="65" spans="1:1025" ht="14" x14ac:dyDescent="0.15">
      <c r="A65" s="5">
        <v>213</v>
      </c>
      <c r="B65" s="1" t="s">
        <v>14</v>
      </c>
      <c r="C65" s="1" t="s">
        <v>65</v>
      </c>
      <c r="D65" s="1">
        <v>36385</v>
      </c>
      <c r="E65" s="1">
        <v>36412</v>
      </c>
      <c r="F65" s="1">
        <f t="shared" si="1"/>
        <v>6.4799999999999995</v>
      </c>
      <c r="H65" s="1">
        <f>(D66-E65-1)*0.24</f>
        <v>24.96</v>
      </c>
      <c r="I65" s="6" t="s">
        <v>92</v>
      </c>
      <c r="J65" s="5" t="s">
        <v>16</v>
      </c>
    </row>
    <row r="66" spans="1:1025" ht="14" x14ac:dyDescent="0.15">
      <c r="A66" s="5">
        <v>214</v>
      </c>
      <c r="B66" s="1" t="s">
        <v>11</v>
      </c>
      <c r="C66" s="1" t="s">
        <v>39</v>
      </c>
      <c r="D66" s="1">
        <v>36517</v>
      </c>
      <c r="E66" s="1">
        <v>36519</v>
      </c>
      <c r="F66" s="1">
        <f t="shared" ref="F66:F85" si="2">(E66-D66)*0.24</f>
        <v>0.48</v>
      </c>
      <c r="G66" s="1">
        <f>(D67-E66+1)*0.24</f>
        <v>28.799999999999997</v>
      </c>
      <c r="I66" s="6" t="s">
        <v>93</v>
      </c>
      <c r="J66" s="5" t="s">
        <v>16</v>
      </c>
    </row>
    <row r="67" spans="1:1025" ht="14" x14ac:dyDescent="0.15">
      <c r="A67" s="5">
        <v>215</v>
      </c>
      <c r="B67" s="1" t="s">
        <v>14</v>
      </c>
      <c r="C67" s="1" t="s">
        <v>39</v>
      </c>
      <c r="D67" s="1">
        <v>36638</v>
      </c>
      <c r="E67" s="1">
        <v>36708</v>
      </c>
      <c r="F67" s="1">
        <f t="shared" si="2"/>
        <v>16.8</v>
      </c>
      <c r="H67" s="1">
        <f>(D68-E67-1)*0.24</f>
        <v>425.03999999999996</v>
      </c>
      <c r="I67" s="6" t="s">
        <v>94</v>
      </c>
      <c r="J67" s="5" t="s">
        <v>16</v>
      </c>
    </row>
    <row r="68" spans="1:1025" ht="14" x14ac:dyDescent="0.15">
      <c r="A68" s="5">
        <v>216</v>
      </c>
      <c r="B68" s="1" t="s">
        <v>11</v>
      </c>
      <c r="C68" s="1" t="s">
        <v>34</v>
      </c>
      <c r="D68" s="1">
        <v>38480</v>
      </c>
      <c r="E68" s="1">
        <v>38559</v>
      </c>
      <c r="F68" s="1">
        <f t="shared" si="2"/>
        <v>18.96</v>
      </c>
      <c r="G68" s="1">
        <f>(D69-E68+1)*0.24</f>
        <v>138</v>
      </c>
      <c r="I68" s="6" t="s">
        <v>95</v>
      </c>
      <c r="J68" s="5" t="s">
        <v>16</v>
      </c>
    </row>
    <row r="69" spans="1:1025" ht="14" x14ac:dyDescent="0.15">
      <c r="A69" s="5">
        <v>217</v>
      </c>
      <c r="B69" s="1" t="s">
        <v>14</v>
      </c>
      <c r="C69" s="1" t="s">
        <v>34</v>
      </c>
      <c r="D69" s="1">
        <v>39133</v>
      </c>
      <c r="E69" s="1">
        <v>39147</v>
      </c>
      <c r="F69" s="1">
        <f t="shared" si="2"/>
        <v>3.36</v>
      </c>
      <c r="H69" s="1">
        <f>(D70-E69-1)*0.24</f>
        <v>848.4</v>
      </c>
      <c r="I69" s="6" t="s">
        <v>96</v>
      </c>
      <c r="J69" s="5" t="s">
        <v>16</v>
      </c>
    </row>
    <row r="70" spans="1:1025" ht="14" x14ac:dyDescent="0.15">
      <c r="A70" s="5">
        <v>218</v>
      </c>
      <c r="B70" s="1" t="s">
        <v>11</v>
      </c>
      <c r="C70" s="1" t="s">
        <v>39</v>
      </c>
      <c r="D70" s="1">
        <v>42683</v>
      </c>
      <c r="E70" s="1">
        <v>42704</v>
      </c>
      <c r="F70" s="1">
        <f t="shared" si="2"/>
        <v>5.04</v>
      </c>
      <c r="G70" s="1">
        <f>(D71-E70+1)*0.24</f>
        <v>20.88</v>
      </c>
      <c r="I70" s="6" t="s">
        <v>97</v>
      </c>
      <c r="J70" s="5" t="s">
        <v>16</v>
      </c>
    </row>
    <row r="71" spans="1:1025" ht="14" x14ac:dyDescent="0.15">
      <c r="A71" s="5">
        <v>219</v>
      </c>
      <c r="B71" s="1" t="s">
        <v>14</v>
      </c>
      <c r="C71" s="1" t="s">
        <v>39</v>
      </c>
      <c r="D71" s="1">
        <v>42790</v>
      </c>
      <c r="E71" s="1">
        <v>42883</v>
      </c>
      <c r="F71" s="1">
        <f t="shared" si="2"/>
        <v>22.32</v>
      </c>
      <c r="H71" s="1">
        <f>(D72-E71-1)*0.24</f>
        <v>162.72</v>
      </c>
      <c r="I71" s="6" t="s">
        <v>98</v>
      </c>
      <c r="J71" s="5" t="s">
        <v>16</v>
      </c>
    </row>
    <row r="72" spans="1:1025" s="13" customFormat="1" ht="14" x14ac:dyDescent="0.15">
      <c r="A72" s="10">
        <v>220</v>
      </c>
      <c r="B72" s="11" t="s">
        <v>11</v>
      </c>
      <c r="C72" s="11" t="s">
        <v>68</v>
      </c>
      <c r="D72" s="11">
        <v>43562</v>
      </c>
      <c r="E72" s="11">
        <v>43565</v>
      </c>
      <c r="F72" s="11">
        <f t="shared" si="2"/>
        <v>0.72</v>
      </c>
      <c r="G72" s="11">
        <f>(D73-E72+1)*0.24</f>
        <v>140.88</v>
      </c>
      <c r="H72" s="11"/>
      <c r="I72" s="12" t="s">
        <v>99</v>
      </c>
      <c r="J72" s="10" t="s">
        <v>16</v>
      </c>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c r="JA72" s="11"/>
      <c r="JB72" s="11"/>
      <c r="JC72" s="11"/>
      <c r="JD72" s="11"/>
      <c r="JE72" s="11"/>
      <c r="JF72" s="11"/>
      <c r="JG72" s="11"/>
      <c r="JH72" s="11"/>
      <c r="JI72" s="11"/>
      <c r="JJ72" s="11"/>
      <c r="JK72" s="11"/>
      <c r="JL72" s="11"/>
      <c r="JM72" s="11"/>
      <c r="JN72" s="11"/>
      <c r="JO72" s="11"/>
      <c r="JP72" s="11"/>
      <c r="JQ72" s="11"/>
      <c r="JR72" s="11"/>
      <c r="JS72" s="11"/>
      <c r="JT72" s="11"/>
      <c r="JU72" s="11"/>
      <c r="JV72" s="11"/>
      <c r="JW72" s="11"/>
      <c r="JX72" s="11"/>
      <c r="JY72" s="11"/>
      <c r="JZ72" s="11"/>
      <c r="KA72" s="11"/>
      <c r="KB72" s="11"/>
      <c r="KC72" s="11"/>
      <c r="KD72" s="11"/>
      <c r="KE72" s="11"/>
      <c r="KF72" s="11"/>
      <c r="KG72" s="11"/>
      <c r="KH72" s="11"/>
      <c r="KI72" s="11"/>
      <c r="KJ72" s="11"/>
      <c r="KK72" s="11"/>
      <c r="KL72" s="11"/>
      <c r="KM72" s="11"/>
      <c r="KN72" s="11"/>
      <c r="KO72" s="11"/>
      <c r="KP72" s="11"/>
      <c r="KQ72" s="11"/>
      <c r="KR72" s="11"/>
      <c r="KS72" s="11"/>
      <c r="KT72" s="11"/>
      <c r="KU72" s="11"/>
      <c r="KV72" s="11"/>
      <c r="KW72" s="11"/>
      <c r="KX72" s="11"/>
      <c r="KY72" s="11"/>
      <c r="KZ72" s="11"/>
      <c r="LA72" s="11"/>
      <c r="LB72" s="11"/>
      <c r="LC72" s="11"/>
      <c r="LD72" s="11"/>
      <c r="LE72" s="11"/>
      <c r="LF72" s="11"/>
      <c r="LG72" s="11"/>
      <c r="LH72" s="11"/>
      <c r="LI72" s="11"/>
      <c r="LJ72" s="11"/>
      <c r="LK72" s="11"/>
      <c r="LL72" s="11"/>
      <c r="LM72" s="11"/>
      <c r="LN72" s="11"/>
      <c r="LO72" s="11"/>
      <c r="LP72" s="11"/>
      <c r="LQ72" s="11"/>
      <c r="LR72" s="11"/>
      <c r="LS72" s="11"/>
      <c r="LT72" s="11"/>
      <c r="LU72" s="11"/>
      <c r="LV72" s="11"/>
      <c r="LW72" s="11"/>
      <c r="LX72" s="11"/>
      <c r="LY72" s="11"/>
      <c r="LZ72" s="11"/>
      <c r="MA72" s="11"/>
      <c r="MB72" s="11"/>
      <c r="MC72" s="11"/>
      <c r="MD72" s="11"/>
      <c r="ME72" s="11"/>
      <c r="MF72" s="11"/>
      <c r="MG72" s="11"/>
      <c r="MH72" s="11"/>
      <c r="MI72" s="11"/>
      <c r="MJ72" s="11"/>
      <c r="MK72" s="11"/>
      <c r="ML72" s="11"/>
      <c r="MM72" s="11"/>
      <c r="MN72" s="11"/>
      <c r="MO72" s="11"/>
      <c r="MP72" s="11"/>
      <c r="MQ72" s="11"/>
      <c r="MR72" s="11"/>
      <c r="MS72" s="11"/>
      <c r="MT72" s="11"/>
      <c r="MU72" s="11"/>
      <c r="MV72" s="11"/>
      <c r="MW72" s="11"/>
      <c r="MX72" s="11"/>
      <c r="MY72" s="11"/>
      <c r="MZ72" s="11"/>
      <c r="NA72" s="11"/>
      <c r="NB72" s="11"/>
      <c r="NC72" s="11"/>
      <c r="ND72" s="11"/>
      <c r="NE72" s="11"/>
      <c r="NF72" s="11"/>
      <c r="NG72" s="11"/>
      <c r="NH72" s="11"/>
      <c r="NI72" s="11"/>
      <c r="NJ72" s="11"/>
      <c r="NK72" s="11"/>
      <c r="NL72" s="11"/>
      <c r="NM72" s="11"/>
      <c r="NN72" s="11"/>
      <c r="NO72" s="11"/>
      <c r="NP72" s="11"/>
      <c r="NQ72" s="11"/>
      <c r="NR72" s="11"/>
      <c r="NS72" s="11"/>
      <c r="NT72" s="11"/>
      <c r="NU72" s="11"/>
      <c r="NV72" s="11"/>
      <c r="NW72" s="11"/>
      <c r="NX72" s="11"/>
      <c r="NY72" s="11"/>
      <c r="NZ72" s="11"/>
      <c r="OA72" s="11"/>
      <c r="OB72" s="11"/>
      <c r="OC72" s="11"/>
      <c r="OD72" s="11"/>
      <c r="OE72" s="11"/>
      <c r="OF72" s="11"/>
      <c r="OG72" s="11"/>
      <c r="OH72" s="11"/>
      <c r="OI72" s="11"/>
      <c r="OJ72" s="11"/>
      <c r="OK72" s="11"/>
      <c r="OL72" s="11"/>
      <c r="OM72" s="11"/>
      <c r="ON72" s="11"/>
      <c r="OO72" s="11"/>
      <c r="OP72" s="11"/>
      <c r="OQ72" s="11"/>
      <c r="OR72" s="11"/>
      <c r="OS72" s="11"/>
      <c r="OT72" s="11"/>
      <c r="OU72" s="11"/>
      <c r="OV72" s="11"/>
      <c r="OW72" s="11"/>
      <c r="OX72" s="11"/>
      <c r="OY72" s="11"/>
      <c r="OZ72" s="11"/>
      <c r="PA72" s="11"/>
      <c r="PB72" s="11"/>
      <c r="PC72" s="11"/>
      <c r="PD72" s="11"/>
      <c r="PE72" s="11"/>
      <c r="PF72" s="11"/>
      <c r="PG72" s="11"/>
      <c r="PH72" s="11"/>
      <c r="PI72" s="11"/>
      <c r="PJ72" s="11"/>
      <c r="PK72" s="11"/>
      <c r="PL72" s="11"/>
      <c r="PM72" s="11"/>
      <c r="PN72" s="11"/>
      <c r="PO72" s="11"/>
      <c r="PP72" s="11"/>
      <c r="PQ72" s="11"/>
      <c r="PR72" s="11"/>
      <c r="PS72" s="11"/>
      <c r="PT72" s="11"/>
      <c r="PU72" s="11"/>
      <c r="PV72" s="11"/>
      <c r="PW72" s="11"/>
      <c r="PX72" s="11"/>
      <c r="PY72" s="11"/>
      <c r="PZ72" s="11"/>
      <c r="QA72" s="11"/>
      <c r="QB72" s="11"/>
      <c r="QC72" s="11"/>
      <c r="QD72" s="11"/>
      <c r="QE72" s="11"/>
      <c r="QF72" s="11"/>
      <c r="QG72" s="11"/>
      <c r="QH72" s="11"/>
      <c r="QI72" s="11"/>
      <c r="QJ72" s="11"/>
      <c r="QK72" s="11"/>
      <c r="QL72" s="11"/>
      <c r="QM72" s="11"/>
      <c r="QN72" s="11"/>
      <c r="QO72" s="11"/>
      <c r="QP72" s="11"/>
      <c r="QQ72" s="11"/>
      <c r="QR72" s="11"/>
      <c r="QS72" s="11"/>
      <c r="QT72" s="11"/>
      <c r="QU72" s="11"/>
      <c r="QV72" s="11"/>
      <c r="QW72" s="11"/>
      <c r="QX72" s="11"/>
      <c r="QY72" s="11"/>
      <c r="QZ72" s="11"/>
      <c r="RA72" s="11"/>
      <c r="RB72" s="11"/>
      <c r="RC72" s="11"/>
      <c r="RD72" s="11"/>
      <c r="RE72" s="11"/>
      <c r="RF72" s="11"/>
      <c r="RG72" s="11"/>
      <c r="RH72" s="11"/>
      <c r="RI72" s="11"/>
      <c r="RJ72" s="11"/>
      <c r="RK72" s="11"/>
      <c r="RL72" s="11"/>
      <c r="RM72" s="11"/>
      <c r="RN72" s="11"/>
      <c r="RO72" s="11"/>
      <c r="RP72" s="11"/>
      <c r="RQ72" s="11"/>
      <c r="RR72" s="11"/>
      <c r="RS72" s="11"/>
      <c r="RT72" s="11"/>
      <c r="RU72" s="11"/>
      <c r="RV72" s="11"/>
      <c r="RW72" s="11"/>
      <c r="RX72" s="11"/>
      <c r="RY72" s="11"/>
      <c r="RZ72" s="11"/>
      <c r="SA72" s="11"/>
      <c r="SB72" s="11"/>
      <c r="SC72" s="11"/>
      <c r="SD72" s="11"/>
      <c r="SE72" s="11"/>
      <c r="SF72" s="11"/>
      <c r="SG72" s="11"/>
      <c r="SH72" s="11"/>
      <c r="SI72" s="11"/>
      <c r="SJ72" s="11"/>
      <c r="SK72" s="11"/>
      <c r="SL72" s="11"/>
      <c r="SM72" s="11"/>
      <c r="SN72" s="11"/>
      <c r="SO72" s="11"/>
      <c r="SP72" s="11"/>
      <c r="SQ72" s="11"/>
      <c r="SR72" s="11"/>
      <c r="SS72" s="11"/>
      <c r="ST72" s="11"/>
      <c r="SU72" s="11"/>
      <c r="SV72" s="11"/>
      <c r="SW72" s="11"/>
      <c r="SX72" s="11"/>
      <c r="SY72" s="11"/>
      <c r="SZ72" s="11"/>
      <c r="TA72" s="11"/>
      <c r="TB72" s="11"/>
      <c r="TC72" s="11"/>
      <c r="TD72" s="11"/>
      <c r="TE72" s="11"/>
      <c r="TF72" s="11"/>
      <c r="TG72" s="11"/>
      <c r="TH72" s="11"/>
      <c r="TI72" s="11"/>
      <c r="TJ72" s="11"/>
      <c r="TK72" s="11"/>
      <c r="TL72" s="11"/>
      <c r="TM72" s="11"/>
      <c r="TN72" s="11"/>
      <c r="TO72" s="11"/>
      <c r="TP72" s="11"/>
      <c r="TQ72" s="11"/>
      <c r="TR72" s="11"/>
      <c r="TS72" s="11"/>
      <c r="TT72" s="11"/>
      <c r="TU72" s="11"/>
      <c r="TV72" s="11"/>
      <c r="TW72" s="11"/>
      <c r="TX72" s="11"/>
      <c r="TY72" s="11"/>
      <c r="TZ72" s="11"/>
      <c r="UA72" s="11"/>
      <c r="UB72" s="11"/>
      <c r="UC72" s="11"/>
      <c r="UD72" s="11"/>
      <c r="UE72" s="11"/>
      <c r="UF72" s="11"/>
      <c r="UG72" s="11"/>
      <c r="UH72" s="11"/>
      <c r="UI72" s="11"/>
      <c r="UJ72" s="11"/>
      <c r="UK72" s="11"/>
      <c r="UL72" s="11"/>
      <c r="UM72" s="11"/>
      <c r="UN72" s="11"/>
      <c r="UO72" s="11"/>
      <c r="UP72" s="11"/>
      <c r="UQ72" s="11"/>
      <c r="UR72" s="11"/>
      <c r="US72" s="11"/>
      <c r="UT72" s="11"/>
      <c r="UU72" s="11"/>
      <c r="UV72" s="11"/>
      <c r="UW72" s="11"/>
      <c r="UX72" s="11"/>
      <c r="UY72" s="11"/>
      <c r="UZ72" s="11"/>
      <c r="VA72" s="11"/>
      <c r="VB72" s="11"/>
      <c r="VC72" s="11"/>
      <c r="VD72" s="11"/>
      <c r="VE72" s="11"/>
      <c r="VF72" s="11"/>
      <c r="VG72" s="11"/>
      <c r="VH72" s="11"/>
      <c r="VI72" s="11"/>
      <c r="VJ72" s="11"/>
      <c r="VK72" s="11"/>
      <c r="VL72" s="11"/>
      <c r="VM72" s="11"/>
      <c r="VN72" s="11"/>
      <c r="VO72" s="11"/>
      <c r="VP72" s="11"/>
      <c r="VQ72" s="11"/>
      <c r="VR72" s="11"/>
      <c r="VS72" s="11"/>
      <c r="VT72" s="11"/>
      <c r="VU72" s="11"/>
      <c r="VV72" s="11"/>
      <c r="VW72" s="11"/>
      <c r="VX72" s="11"/>
      <c r="VY72" s="11"/>
      <c r="VZ72" s="11"/>
      <c r="WA72" s="11"/>
      <c r="WB72" s="11"/>
      <c r="WC72" s="11"/>
      <c r="WD72" s="11"/>
      <c r="WE72" s="11"/>
      <c r="WF72" s="11"/>
      <c r="WG72" s="11"/>
      <c r="WH72" s="11"/>
      <c r="WI72" s="11"/>
      <c r="WJ72" s="11"/>
      <c r="WK72" s="11"/>
      <c r="WL72" s="11"/>
      <c r="WM72" s="11"/>
      <c r="WN72" s="11"/>
      <c r="WO72" s="11"/>
      <c r="WP72" s="11"/>
      <c r="WQ72" s="11"/>
      <c r="WR72" s="11"/>
      <c r="WS72" s="11"/>
      <c r="WT72" s="11"/>
      <c r="WU72" s="11"/>
      <c r="WV72" s="11"/>
      <c r="WW72" s="11"/>
      <c r="WX72" s="11"/>
      <c r="WY72" s="11"/>
      <c r="WZ72" s="11"/>
      <c r="XA72" s="11"/>
      <c r="XB72" s="11"/>
      <c r="XC72" s="11"/>
      <c r="XD72" s="11"/>
      <c r="XE72" s="11"/>
      <c r="XF72" s="11"/>
      <c r="XG72" s="11"/>
      <c r="XH72" s="11"/>
      <c r="XI72" s="11"/>
      <c r="XJ72" s="11"/>
      <c r="XK72" s="11"/>
      <c r="XL72" s="11"/>
      <c r="XM72" s="11"/>
      <c r="XN72" s="11"/>
      <c r="XO72" s="11"/>
      <c r="XP72" s="11"/>
      <c r="XQ72" s="11"/>
      <c r="XR72" s="11"/>
      <c r="XS72" s="11"/>
      <c r="XT72" s="11"/>
      <c r="XU72" s="11"/>
      <c r="XV72" s="11"/>
      <c r="XW72" s="11"/>
      <c r="XX72" s="11"/>
      <c r="XY72" s="11"/>
      <c r="XZ72" s="11"/>
      <c r="YA72" s="11"/>
      <c r="YB72" s="11"/>
      <c r="YC72" s="11"/>
      <c r="YD72" s="11"/>
      <c r="YE72" s="11"/>
      <c r="YF72" s="11"/>
      <c r="YG72" s="11"/>
      <c r="YH72" s="11"/>
      <c r="YI72" s="11"/>
      <c r="YJ72" s="11"/>
      <c r="YK72" s="11"/>
      <c r="YL72" s="11"/>
      <c r="YM72" s="11"/>
      <c r="YN72" s="11"/>
      <c r="YO72" s="11"/>
      <c r="YP72" s="11"/>
      <c r="YQ72" s="11"/>
      <c r="YR72" s="11"/>
      <c r="YS72" s="11"/>
      <c r="YT72" s="11"/>
      <c r="YU72" s="11"/>
      <c r="YV72" s="11"/>
      <c r="YW72" s="11"/>
      <c r="YX72" s="11"/>
      <c r="YY72" s="11"/>
      <c r="YZ72" s="11"/>
      <c r="ZA72" s="11"/>
      <c r="ZB72" s="11"/>
      <c r="ZC72" s="11"/>
      <c r="ZD72" s="11"/>
      <c r="ZE72" s="11"/>
      <c r="ZF72" s="11"/>
      <c r="ZG72" s="11"/>
      <c r="ZH72" s="11"/>
      <c r="ZI72" s="11"/>
      <c r="ZJ72" s="11"/>
      <c r="ZK72" s="11"/>
      <c r="ZL72" s="11"/>
      <c r="ZM72" s="11"/>
      <c r="ZN72" s="11"/>
      <c r="ZO72" s="11"/>
      <c r="ZP72" s="11"/>
      <c r="ZQ72" s="11"/>
      <c r="ZR72" s="11"/>
      <c r="ZS72" s="11"/>
      <c r="ZT72" s="11"/>
      <c r="ZU72" s="11"/>
      <c r="ZV72" s="11"/>
      <c r="ZW72" s="11"/>
      <c r="ZX72" s="11"/>
      <c r="ZY72" s="11"/>
      <c r="ZZ72" s="11"/>
      <c r="AAA72" s="11"/>
      <c r="AAB72" s="11"/>
      <c r="AAC72" s="11"/>
      <c r="AAD72" s="11"/>
      <c r="AAE72" s="11"/>
      <c r="AAF72" s="11"/>
      <c r="AAG72" s="11"/>
      <c r="AAH72" s="11"/>
      <c r="AAI72" s="11"/>
      <c r="AAJ72" s="11"/>
      <c r="AAK72" s="11"/>
      <c r="AAL72" s="11"/>
      <c r="AAM72" s="11"/>
      <c r="AAN72" s="11"/>
      <c r="AAO72" s="11"/>
      <c r="AAP72" s="11"/>
      <c r="AAQ72" s="11"/>
      <c r="AAR72" s="11"/>
      <c r="AAS72" s="11"/>
      <c r="AAT72" s="11"/>
      <c r="AAU72" s="11"/>
      <c r="AAV72" s="11"/>
      <c r="AAW72" s="11"/>
      <c r="AAX72" s="11"/>
      <c r="AAY72" s="11"/>
      <c r="AAZ72" s="11"/>
      <c r="ABA72" s="11"/>
      <c r="ABB72" s="11"/>
      <c r="ABC72" s="11"/>
      <c r="ABD72" s="11"/>
      <c r="ABE72" s="11"/>
      <c r="ABF72" s="11"/>
      <c r="ABG72" s="11"/>
      <c r="ABH72" s="11"/>
      <c r="ABI72" s="11"/>
      <c r="ABJ72" s="11"/>
      <c r="ABK72" s="11"/>
      <c r="ABL72" s="11"/>
      <c r="ABM72" s="11"/>
      <c r="ABN72" s="11"/>
      <c r="ABO72" s="11"/>
      <c r="ABP72" s="11"/>
      <c r="ABQ72" s="11"/>
      <c r="ABR72" s="11"/>
      <c r="ABS72" s="11"/>
      <c r="ABT72" s="11"/>
      <c r="ABU72" s="11"/>
      <c r="ABV72" s="11"/>
      <c r="ABW72" s="11"/>
      <c r="ABX72" s="11"/>
      <c r="ABY72" s="11"/>
      <c r="ABZ72" s="11"/>
      <c r="ACA72" s="11"/>
      <c r="ACB72" s="11"/>
      <c r="ACC72" s="11"/>
      <c r="ACD72" s="11"/>
      <c r="ACE72" s="11"/>
      <c r="ACF72" s="11"/>
      <c r="ACG72" s="11"/>
      <c r="ACH72" s="11"/>
      <c r="ACI72" s="11"/>
      <c r="ACJ72" s="11"/>
      <c r="ACK72" s="11"/>
      <c r="ACL72" s="11"/>
      <c r="ACM72" s="11"/>
      <c r="ACN72" s="11"/>
      <c r="ACO72" s="11"/>
      <c r="ACP72" s="11"/>
      <c r="ACQ72" s="11"/>
      <c r="ACR72" s="11"/>
      <c r="ACS72" s="11"/>
      <c r="ACT72" s="11"/>
      <c r="ACU72" s="11"/>
      <c r="ACV72" s="11"/>
      <c r="ACW72" s="11"/>
      <c r="ACX72" s="11"/>
      <c r="ACY72" s="11"/>
      <c r="ACZ72" s="11"/>
      <c r="ADA72" s="11"/>
      <c r="ADB72" s="11"/>
      <c r="ADC72" s="11"/>
      <c r="ADD72" s="11"/>
      <c r="ADE72" s="11"/>
      <c r="ADF72" s="11"/>
      <c r="ADG72" s="11"/>
      <c r="ADH72" s="11"/>
      <c r="ADI72" s="11"/>
      <c r="ADJ72" s="11"/>
      <c r="ADK72" s="11"/>
      <c r="ADL72" s="11"/>
      <c r="ADM72" s="11"/>
      <c r="ADN72" s="11"/>
      <c r="ADO72" s="11"/>
      <c r="ADP72" s="11"/>
      <c r="ADQ72" s="11"/>
      <c r="ADR72" s="11"/>
      <c r="ADS72" s="11"/>
      <c r="ADT72" s="11"/>
      <c r="ADU72" s="11"/>
      <c r="ADV72" s="11"/>
      <c r="ADW72" s="11"/>
      <c r="ADX72" s="11"/>
      <c r="ADY72" s="11"/>
      <c r="ADZ72" s="11"/>
      <c r="AEA72" s="11"/>
      <c r="AEB72" s="11"/>
      <c r="AEC72" s="11"/>
      <c r="AED72" s="11"/>
      <c r="AEE72" s="11"/>
      <c r="AEF72" s="11"/>
      <c r="AEG72" s="11"/>
      <c r="AEH72" s="11"/>
      <c r="AEI72" s="11"/>
      <c r="AEJ72" s="11"/>
      <c r="AEK72" s="11"/>
      <c r="AEL72" s="11"/>
      <c r="AEM72" s="11"/>
      <c r="AEN72" s="11"/>
      <c r="AEO72" s="11"/>
      <c r="AEP72" s="11"/>
      <c r="AEQ72" s="11"/>
      <c r="AER72" s="11"/>
      <c r="AES72" s="11"/>
      <c r="AET72" s="11"/>
      <c r="AEU72" s="11"/>
      <c r="AEV72" s="11"/>
      <c r="AEW72" s="11"/>
      <c r="AEX72" s="11"/>
      <c r="AEY72" s="11"/>
      <c r="AEZ72" s="11"/>
      <c r="AFA72" s="11"/>
      <c r="AFB72" s="11"/>
      <c r="AFC72" s="11"/>
      <c r="AFD72" s="11"/>
      <c r="AFE72" s="11"/>
      <c r="AFF72" s="11"/>
      <c r="AFG72" s="11"/>
      <c r="AFH72" s="11"/>
      <c r="AFI72" s="11"/>
      <c r="AFJ72" s="11"/>
      <c r="AFK72" s="11"/>
      <c r="AFL72" s="11"/>
      <c r="AFM72" s="11"/>
      <c r="AFN72" s="11"/>
      <c r="AFO72" s="11"/>
      <c r="AFP72" s="11"/>
      <c r="AFQ72" s="11"/>
      <c r="AFR72" s="11"/>
      <c r="AFS72" s="11"/>
      <c r="AFT72" s="11"/>
      <c r="AFU72" s="11"/>
      <c r="AFV72" s="11"/>
      <c r="AFW72" s="11"/>
      <c r="AFX72" s="11"/>
      <c r="AFY72" s="11"/>
      <c r="AFZ72" s="11"/>
      <c r="AGA72" s="11"/>
      <c r="AGB72" s="11"/>
      <c r="AGC72" s="11"/>
      <c r="AGD72" s="11"/>
      <c r="AGE72" s="11"/>
      <c r="AGF72" s="11"/>
      <c r="AGG72" s="11"/>
      <c r="AGH72" s="11"/>
      <c r="AGI72" s="11"/>
      <c r="AGJ72" s="11"/>
      <c r="AGK72" s="11"/>
      <c r="AGL72" s="11"/>
      <c r="AGM72" s="11"/>
      <c r="AGN72" s="11"/>
      <c r="AGO72" s="11"/>
      <c r="AGP72" s="11"/>
      <c r="AGQ72" s="11"/>
      <c r="AGR72" s="11"/>
      <c r="AGS72" s="11"/>
      <c r="AGT72" s="11"/>
      <c r="AGU72" s="11"/>
      <c r="AGV72" s="11"/>
      <c r="AGW72" s="11"/>
      <c r="AGX72" s="11"/>
      <c r="AGY72" s="11"/>
      <c r="AGZ72" s="11"/>
      <c r="AHA72" s="11"/>
      <c r="AHB72" s="11"/>
      <c r="AHC72" s="11"/>
      <c r="AHD72" s="11"/>
      <c r="AHE72" s="11"/>
      <c r="AHF72" s="11"/>
      <c r="AHG72" s="11"/>
      <c r="AHH72" s="11"/>
      <c r="AHI72" s="11"/>
      <c r="AHJ72" s="11"/>
      <c r="AHK72" s="11"/>
      <c r="AHL72" s="11"/>
      <c r="AHM72" s="11"/>
      <c r="AHN72" s="11"/>
      <c r="AHO72" s="11"/>
      <c r="AHP72" s="11"/>
      <c r="AHQ72" s="11"/>
      <c r="AHR72" s="11"/>
      <c r="AHS72" s="11"/>
      <c r="AHT72" s="11"/>
      <c r="AHU72" s="11"/>
      <c r="AHV72" s="11"/>
      <c r="AHW72" s="11"/>
      <c r="AHX72" s="11"/>
      <c r="AHY72" s="11"/>
      <c r="AHZ72" s="11"/>
      <c r="AIA72" s="11"/>
      <c r="AIB72" s="11"/>
      <c r="AIC72" s="11"/>
      <c r="AID72" s="11"/>
      <c r="AIE72" s="11"/>
      <c r="AIF72" s="11"/>
      <c r="AIG72" s="11"/>
      <c r="AIH72" s="11"/>
      <c r="AII72" s="11"/>
      <c r="AIJ72" s="11"/>
      <c r="AIK72" s="11"/>
      <c r="AIL72" s="11"/>
      <c r="AIM72" s="11"/>
      <c r="AIN72" s="11"/>
      <c r="AIO72" s="11"/>
      <c r="AIP72" s="11"/>
      <c r="AIQ72" s="11"/>
      <c r="AIR72" s="11"/>
      <c r="AIS72" s="11"/>
      <c r="AIT72" s="11"/>
      <c r="AIU72" s="11"/>
      <c r="AIV72" s="11"/>
      <c r="AIW72" s="11"/>
      <c r="AIX72" s="11"/>
      <c r="AIY72" s="11"/>
      <c r="AIZ72" s="11"/>
      <c r="AJA72" s="11"/>
      <c r="AJB72" s="11"/>
      <c r="AJC72" s="11"/>
      <c r="AJD72" s="11"/>
      <c r="AJE72" s="11"/>
      <c r="AJF72" s="11"/>
      <c r="AJG72" s="11"/>
      <c r="AJH72" s="11"/>
      <c r="AJI72" s="11"/>
      <c r="AJJ72" s="11"/>
      <c r="AJK72" s="11"/>
      <c r="AJL72" s="11"/>
      <c r="AJM72" s="11"/>
      <c r="AJN72" s="11"/>
      <c r="AJO72" s="11"/>
      <c r="AJP72" s="11"/>
      <c r="AJQ72" s="11"/>
      <c r="AJR72" s="11"/>
      <c r="AJS72" s="11"/>
      <c r="AJT72" s="11"/>
      <c r="AJU72" s="11"/>
      <c r="AJV72" s="11"/>
      <c r="AJW72" s="11"/>
      <c r="AJX72" s="11"/>
      <c r="AJY72" s="11"/>
      <c r="AJZ72" s="11"/>
      <c r="AKA72" s="11"/>
      <c r="AKB72" s="11"/>
      <c r="AKC72" s="11"/>
      <c r="AKD72" s="11"/>
      <c r="AKE72" s="11"/>
      <c r="AKF72" s="11"/>
      <c r="AKG72" s="11"/>
      <c r="AKH72" s="11"/>
      <c r="AKI72" s="11"/>
      <c r="AKJ72" s="11"/>
      <c r="AKK72" s="11"/>
      <c r="AKL72" s="11"/>
      <c r="AKM72" s="11"/>
      <c r="AKN72" s="11"/>
      <c r="AKO72" s="11"/>
      <c r="AKP72" s="11"/>
      <c r="AKQ72" s="11"/>
      <c r="AKR72" s="11"/>
      <c r="AKS72" s="11"/>
      <c r="AKT72" s="11"/>
      <c r="AKU72" s="11"/>
      <c r="AKV72" s="11"/>
      <c r="AKW72" s="11"/>
      <c r="AKX72" s="11"/>
      <c r="AKY72" s="11"/>
      <c r="AKZ72" s="11"/>
      <c r="ALA72" s="11"/>
      <c r="ALB72" s="11"/>
      <c r="ALC72" s="11"/>
      <c r="ALD72" s="11"/>
      <c r="ALE72" s="11"/>
      <c r="ALF72" s="11"/>
      <c r="ALG72" s="11"/>
      <c r="ALH72" s="11"/>
      <c r="ALI72" s="11"/>
      <c r="ALJ72" s="11"/>
      <c r="ALK72" s="11"/>
      <c r="ALL72" s="11"/>
      <c r="ALM72" s="11"/>
      <c r="ALN72" s="11"/>
      <c r="ALO72" s="11"/>
      <c r="ALP72" s="11"/>
      <c r="ALQ72" s="11"/>
      <c r="ALR72" s="11"/>
      <c r="ALS72" s="11"/>
      <c r="ALT72" s="11"/>
      <c r="ALU72" s="11"/>
      <c r="ALV72" s="11"/>
      <c r="ALW72" s="11"/>
      <c r="ALX72" s="11"/>
      <c r="ALY72" s="11"/>
      <c r="ALZ72" s="11"/>
      <c r="AMA72" s="11"/>
      <c r="AMB72" s="11"/>
      <c r="AMC72" s="11"/>
      <c r="AMD72" s="11"/>
      <c r="AME72" s="11"/>
      <c r="AMF72" s="11"/>
      <c r="AMG72" s="11"/>
      <c r="AMH72" s="11"/>
      <c r="AMI72" s="11"/>
      <c r="AMJ72" s="11"/>
      <c r="AMK72" s="11"/>
    </row>
    <row r="73" spans="1:1025" ht="14" x14ac:dyDescent="0.15">
      <c r="A73" s="5">
        <v>221</v>
      </c>
      <c r="B73" s="1" t="s">
        <v>14</v>
      </c>
      <c r="C73" s="1" t="s">
        <v>68</v>
      </c>
      <c r="D73" s="1">
        <v>44151</v>
      </c>
      <c r="E73" s="1">
        <v>44216</v>
      </c>
      <c r="F73" s="1">
        <f t="shared" si="2"/>
        <v>15.6</v>
      </c>
      <c r="H73" s="1">
        <f>(D74-E73-1)*0.24</f>
        <v>533.28</v>
      </c>
      <c r="I73" s="6" t="s">
        <v>100</v>
      </c>
      <c r="J73" s="5" t="s">
        <v>16</v>
      </c>
    </row>
    <row r="74" spans="1:1025" s="13" customFormat="1" ht="14" x14ac:dyDescent="0.15">
      <c r="A74" s="10">
        <v>222</v>
      </c>
      <c r="B74" s="11" t="s">
        <v>11</v>
      </c>
      <c r="C74" s="11" t="s">
        <v>46</v>
      </c>
      <c r="D74" s="11">
        <v>46439</v>
      </c>
      <c r="E74" s="11">
        <v>46538</v>
      </c>
      <c r="F74" s="11">
        <f t="shared" si="2"/>
        <v>23.759999999999998</v>
      </c>
      <c r="G74" s="11">
        <f>(D75-E74+1)*0.24</f>
        <v>177.12</v>
      </c>
      <c r="H74" s="11"/>
      <c r="I74" s="12" t="s">
        <v>101</v>
      </c>
      <c r="J74" s="10" t="s">
        <v>16</v>
      </c>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c r="JA74" s="11"/>
      <c r="JB74" s="11"/>
      <c r="JC74" s="11"/>
      <c r="JD74" s="11"/>
      <c r="JE74" s="11"/>
      <c r="JF74" s="11"/>
      <c r="JG74" s="11"/>
      <c r="JH74" s="11"/>
      <c r="JI74" s="11"/>
      <c r="JJ74" s="11"/>
      <c r="JK74" s="11"/>
      <c r="JL74" s="11"/>
      <c r="JM74" s="11"/>
      <c r="JN74" s="11"/>
      <c r="JO74" s="11"/>
      <c r="JP74" s="11"/>
      <c r="JQ74" s="11"/>
      <c r="JR74" s="11"/>
      <c r="JS74" s="11"/>
      <c r="JT74" s="11"/>
      <c r="JU74" s="11"/>
      <c r="JV74" s="11"/>
      <c r="JW74" s="11"/>
      <c r="JX74" s="11"/>
      <c r="JY74" s="11"/>
      <c r="JZ74" s="11"/>
      <c r="KA74" s="11"/>
      <c r="KB74" s="11"/>
      <c r="KC74" s="11"/>
      <c r="KD74" s="11"/>
      <c r="KE74" s="11"/>
      <c r="KF74" s="11"/>
      <c r="KG74" s="11"/>
      <c r="KH74" s="11"/>
      <c r="KI74" s="11"/>
      <c r="KJ74" s="11"/>
      <c r="KK74" s="11"/>
      <c r="KL74" s="11"/>
      <c r="KM74" s="11"/>
      <c r="KN74" s="11"/>
      <c r="KO74" s="11"/>
      <c r="KP74" s="11"/>
      <c r="KQ74" s="11"/>
      <c r="KR74" s="11"/>
      <c r="KS74" s="11"/>
      <c r="KT74" s="11"/>
      <c r="KU74" s="11"/>
      <c r="KV74" s="11"/>
      <c r="KW74" s="11"/>
      <c r="KX74" s="11"/>
      <c r="KY74" s="11"/>
      <c r="KZ74" s="11"/>
      <c r="LA74" s="11"/>
      <c r="LB74" s="11"/>
      <c r="LC74" s="11"/>
      <c r="LD74" s="11"/>
      <c r="LE74" s="11"/>
      <c r="LF74" s="11"/>
      <c r="LG74" s="11"/>
      <c r="LH74" s="11"/>
      <c r="LI74" s="11"/>
      <c r="LJ74" s="11"/>
      <c r="LK74" s="11"/>
      <c r="LL74" s="11"/>
      <c r="LM74" s="11"/>
      <c r="LN74" s="11"/>
      <c r="LO74" s="11"/>
      <c r="LP74" s="11"/>
      <c r="LQ74" s="11"/>
      <c r="LR74" s="11"/>
      <c r="LS74" s="11"/>
      <c r="LT74" s="11"/>
      <c r="LU74" s="11"/>
      <c r="LV74" s="11"/>
      <c r="LW74" s="11"/>
      <c r="LX74" s="11"/>
      <c r="LY74" s="11"/>
      <c r="LZ74" s="11"/>
      <c r="MA74" s="11"/>
      <c r="MB74" s="11"/>
      <c r="MC74" s="11"/>
      <c r="MD74" s="11"/>
      <c r="ME74" s="11"/>
      <c r="MF74" s="11"/>
      <c r="MG74" s="11"/>
      <c r="MH74" s="11"/>
      <c r="MI74" s="11"/>
      <c r="MJ74" s="11"/>
      <c r="MK74" s="11"/>
      <c r="ML74" s="11"/>
      <c r="MM74" s="11"/>
      <c r="MN74" s="11"/>
      <c r="MO74" s="11"/>
      <c r="MP74" s="11"/>
      <c r="MQ74" s="11"/>
      <c r="MR74" s="11"/>
      <c r="MS74" s="11"/>
      <c r="MT74" s="11"/>
      <c r="MU74" s="11"/>
      <c r="MV74" s="11"/>
      <c r="MW74" s="11"/>
      <c r="MX74" s="11"/>
      <c r="MY74" s="11"/>
      <c r="MZ74" s="11"/>
      <c r="NA74" s="11"/>
      <c r="NB74" s="11"/>
      <c r="NC74" s="11"/>
      <c r="ND74" s="11"/>
      <c r="NE74" s="11"/>
      <c r="NF74" s="11"/>
      <c r="NG74" s="11"/>
      <c r="NH74" s="11"/>
      <c r="NI74" s="11"/>
      <c r="NJ74" s="11"/>
      <c r="NK74" s="11"/>
      <c r="NL74" s="11"/>
      <c r="NM74" s="11"/>
      <c r="NN74" s="11"/>
      <c r="NO74" s="11"/>
      <c r="NP74" s="11"/>
      <c r="NQ74" s="11"/>
      <c r="NR74" s="11"/>
      <c r="NS74" s="11"/>
      <c r="NT74" s="11"/>
      <c r="NU74" s="11"/>
      <c r="NV74" s="11"/>
      <c r="NW74" s="11"/>
      <c r="NX74" s="11"/>
      <c r="NY74" s="11"/>
      <c r="NZ74" s="11"/>
      <c r="OA74" s="11"/>
      <c r="OB74" s="11"/>
      <c r="OC74" s="11"/>
      <c r="OD74" s="11"/>
      <c r="OE74" s="11"/>
      <c r="OF74" s="11"/>
      <c r="OG74" s="11"/>
      <c r="OH74" s="11"/>
      <c r="OI74" s="11"/>
      <c r="OJ74" s="11"/>
      <c r="OK74" s="11"/>
      <c r="OL74" s="11"/>
      <c r="OM74" s="11"/>
      <c r="ON74" s="11"/>
      <c r="OO74" s="11"/>
      <c r="OP74" s="11"/>
      <c r="OQ74" s="11"/>
      <c r="OR74" s="11"/>
      <c r="OS74" s="11"/>
      <c r="OT74" s="11"/>
      <c r="OU74" s="11"/>
      <c r="OV74" s="11"/>
      <c r="OW74" s="11"/>
      <c r="OX74" s="11"/>
      <c r="OY74" s="11"/>
      <c r="OZ74" s="11"/>
      <c r="PA74" s="11"/>
      <c r="PB74" s="11"/>
      <c r="PC74" s="11"/>
      <c r="PD74" s="11"/>
      <c r="PE74" s="11"/>
      <c r="PF74" s="11"/>
      <c r="PG74" s="11"/>
      <c r="PH74" s="11"/>
      <c r="PI74" s="11"/>
      <c r="PJ74" s="11"/>
      <c r="PK74" s="11"/>
      <c r="PL74" s="11"/>
      <c r="PM74" s="11"/>
      <c r="PN74" s="11"/>
      <c r="PO74" s="11"/>
      <c r="PP74" s="11"/>
      <c r="PQ74" s="11"/>
      <c r="PR74" s="11"/>
      <c r="PS74" s="11"/>
      <c r="PT74" s="11"/>
      <c r="PU74" s="11"/>
      <c r="PV74" s="11"/>
      <c r="PW74" s="11"/>
      <c r="PX74" s="11"/>
      <c r="PY74" s="11"/>
      <c r="PZ74" s="11"/>
      <c r="QA74" s="11"/>
      <c r="QB74" s="11"/>
      <c r="QC74" s="11"/>
      <c r="QD74" s="11"/>
      <c r="QE74" s="11"/>
      <c r="QF74" s="11"/>
      <c r="QG74" s="11"/>
      <c r="QH74" s="11"/>
      <c r="QI74" s="11"/>
      <c r="QJ74" s="11"/>
      <c r="QK74" s="11"/>
      <c r="QL74" s="11"/>
      <c r="QM74" s="11"/>
      <c r="QN74" s="11"/>
      <c r="QO74" s="11"/>
      <c r="QP74" s="11"/>
      <c r="QQ74" s="11"/>
      <c r="QR74" s="11"/>
      <c r="QS74" s="11"/>
      <c r="QT74" s="11"/>
      <c r="QU74" s="11"/>
      <c r="QV74" s="11"/>
      <c r="QW74" s="11"/>
      <c r="QX74" s="11"/>
      <c r="QY74" s="11"/>
      <c r="QZ74" s="11"/>
      <c r="RA74" s="11"/>
      <c r="RB74" s="11"/>
      <c r="RC74" s="11"/>
      <c r="RD74" s="11"/>
      <c r="RE74" s="11"/>
      <c r="RF74" s="11"/>
      <c r="RG74" s="11"/>
      <c r="RH74" s="11"/>
      <c r="RI74" s="11"/>
      <c r="RJ74" s="11"/>
      <c r="RK74" s="11"/>
      <c r="RL74" s="11"/>
      <c r="RM74" s="11"/>
      <c r="RN74" s="11"/>
      <c r="RO74" s="11"/>
      <c r="RP74" s="11"/>
      <c r="RQ74" s="11"/>
      <c r="RR74" s="11"/>
      <c r="RS74" s="11"/>
      <c r="RT74" s="11"/>
      <c r="RU74" s="11"/>
      <c r="RV74" s="11"/>
      <c r="RW74" s="11"/>
      <c r="RX74" s="11"/>
      <c r="RY74" s="11"/>
      <c r="RZ74" s="11"/>
      <c r="SA74" s="11"/>
      <c r="SB74" s="11"/>
      <c r="SC74" s="11"/>
      <c r="SD74" s="11"/>
      <c r="SE74" s="11"/>
      <c r="SF74" s="11"/>
      <c r="SG74" s="11"/>
      <c r="SH74" s="11"/>
      <c r="SI74" s="11"/>
      <c r="SJ74" s="11"/>
      <c r="SK74" s="11"/>
      <c r="SL74" s="11"/>
      <c r="SM74" s="11"/>
      <c r="SN74" s="11"/>
      <c r="SO74" s="11"/>
      <c r="SP74" s="11"/>
      <c r="SQ74" s="11"/>
      <c r="SR74" s="11"/>
      <c r="SS74" s="11"/>
      <c r="ST74" s="11"/>
      <c r="SU74" s="11"/>
      <c r="SV74" s="11"/>
      <c r="SW74" s="11"/>
      <c r="SX74" s="11"/>
      <c r="SY74" s="11"/>
      <c r="SZ74" s="11"/>
      <c r="TA74" s="11"/>
      <c r="TB74" s="11"/>
      <c r="TC74" s="11"/>
      <c r="TD74" s="11"/>
      <c r="TE74" s="11"/>
      <c r="TF74" s="11"/>
      <c r="TG74" s="11"/>
      <c r="TH74" s="11"/>
      <c r="TI74" s="11"/>
      <c r="TJ74" s="11"/>
      <c r="TK74" s="11"/>
      <c r="TL74" s="11"/>
      <c r="TM74" s="11"/>
      <c r="TN74" s="11"/>
      <c r="TO74" s="11"/>
      <c r="TP74" s="11"/>
      <c r="TQ74" s="11"/>
      <c r="TR74" s="11"/>
      <c r="TS74" s="11"/>
      <c r="TT74" s="11"/>
      <c r="TU74" s="11"/>
      <c r="TV74" s="11"/>
      <c r="TW74" s="11"/>
      <c r="TX74" s="11"/>
      <c r="TY74" s="11"/>
      <c r="TZ74" s="11"/>
      <c r="UA74" s="11"/>
      <c r="UB74" s="11"/>
      <c r="UC74" s="11"/>
      <c r="UD74" s="11"/>
      <c r="UE74" s="11"/>
      <c r="UF74" s="11"/>
      <c r="UG74" s="11"/>
      <c r="UH74" s="11"/>
      <c r="UI74" s="11"/>
      <c r="UJ74" s="11"/>
      <c r="UK74" s="11"/>
      <c r="UL74" s="11"/>
      <c r="UM74" s="11"/>
      <c r="UN74" s="11"/>
      <c r="UO74" s="11"/>
      <c r="UP74" s="11"/>
      <c r="UQ74" s="11"/>
      <c r="UR74" s="11"/>
      <c r="US74" s="11"/>
      <c r="UT74" s="11"/>
      <c r="UU74" s="11"/>
      <c r="UV74" s="11"/>
      <c r="UW74" s="11"/>
      <c r="UX74" s="11"/>
      <c r="UY74" s="11"/>
      <c r="UZ74" s="11"/>
      <c r="VA74" s="11"/>
      <c r="VB74" s="11"/>
      <c r="VC74" s="11"/>
      <c r="VD74" s="11"/>
      <c r="VE74" s="11"/>
      <c r="VF74" s="11"/>
      <c r="VG74" s="11"/>
      <c r="VH74" s="11"/>
      <c r="VI74" s="11"/>
      <c r="VJ74" s="11"/>
      <c r="VK74" s="11"/>
      <c r="VL74" s="11"/>
      <c r="VM74" s="11"/>
      <c r="VN74" s="11"/>
      <c r="VO74" s="11"/>
      <c r="VP74" s="11"/>
      <c r="VQ74" s="11"/>
      <c r="VR74" s="11"/>
      <c r="VS74" s="11"/>
      <c r="VT74" s="11"/>
      <c r="VU74" s="11"/>
      <c r="VV74" s="11"/>
      <c r="VW74" s="11"/>
      <c r="VX74" s="11"/>
      <c r="VY74" s="11"/>
      <c r="VZ74" s="11"/>
      <c r="WA74" s="11"/>
      <c r="WB74" s="11"/>
      <c r="WC74" s="11"/>
      <c r="WD74" s="11"/>
      <c r="WE74" s="11"/>
      <c r="WF74" s="11"/>
      <c r="WG74" s="11"/>
      <c r="WH74" s="11"/>
      <c r="WI74" s="11"/>
      <c r="WJ74" s="11"/>
      <c r="WK74" s="11"/>
      <c r="WL74" s="11"/>
      <c r="WM74" s="11"/>
      <c r="WN74" s="11"/>
      <c r="WO74" s="11"/>
      <c r="WP74" s="11"/>
      <c r="WQ74" s="11"/>
      <c r="WR74" s="11"/>
      <c r="WS74" s="11"/>
      <c r="WT74" s="11"/>
      <c r="WU74" s="11"/>
      <c r="WV74" s="11"/>
      <c r="WW74" s="11"/>
      <c r="WX74" s="11"/>
      <c r="WY74" s="11"/>
      <c r="WZ74" s="11"/>
      <c r="XA74" s="11"/>
      <c r="XB74" s="11"/>
      <c r="XC74" s="11"/>
      <c r="XD74" s="11"/>
      <c r="XE74" s="11"/>
      <c r="XF74" s="11"/>
      <c r="XG74" s="11"/>
      <c r="XH74" s="11"/>
      <c r="XI74" s="11"/>
      <c r="XJ74" s="11"/>
      <c r="XK74" s="11"/>
      <c r="XL74" s="11"/>
      <c r="XM74" s="11"/>
      <c r="XN74" s="11"/>
      <c r="XO74" s="11"/>
      <c r="XP74" s="11"/>
      <c r="XQ74" s="11"/>
      <c r="XR74" s="11"/>
      <c r="XS74" s="11"/>
      <c r="XT74" s="11"/>
      <c r="XU74" s="11"/>
      <c r="XV74" s="11"/>
      <c r="XW74" s="11"/>
      <c r="XX74" s="11"/>
      <c r="XY74" s="11"/>
      <c r="XZ74" s="11"/>
      <c r="YA74" s="11"/>
      <c r="YB74" s="11"/>
      <c r="YC74" s="11"/>
      <c r="YD74" s="11"/>
      <c r="YE74" s="11"/>
      <c r="YF74" s="11"/>
      <c r="YG74" s="11"/>
      <c r="YH74" s="11"/>
      <c r="YI74" s="11"/>
      <c r="YJ74" s="11"/>
      <c r="YK74" s="11"/>
      <c r="YL74" s="11"/>
      <c r="YM74" s="11"/>
      <c r="YN74" s="11"/>
      <c r="YO74" s="11"/>
      <c r="YP74" s="11"/>
      <c r="YQ74" s="11"/>
      <c r="YR74" s="11"/>
      <c r="YS74" s="11"/>
      <c r="YT74" s="11"/>
      <c r="YU74" s="11"/>
      <c r="YV74" s="11"/>
      <c r="YW74" s="11"/>
      <c r="YX74" s="11"/>
      <c r="YY74" s="11"/>
      <c r="YZ74" s="11"/>
      <c r="ZA74" s="11"/>
      <c r="ZB74" s="11"/>
      <c r="ZC74" s="11"/>
      <c r="ZD74" s="11"/>
      <c r="ZE74" s="11"/>
      <c r="ZF74" s="11"/>
      <c r="ZG74" s="11"/>
      <c r="ZH74" s="11"/>
      <c r="ZI74" s="11"/>
      <c r="ZJ74" s="11"/>
      <c r="ZK74" s="11"/>
      <c r="ZL74" s="11"/>
      <c r="ZM74" s="11"/>
      <c r="ZN74" s="11"/>
      <c r="ZO74" s="11"/>
      <c r="ZP74" s="11"/>
      <c r="ZQ74" s="11"/>
      <c r="ZR74" s="11"/>
      <c r="ZS74" s="11"/>
      <c r="ZT74" s="11"/>
      <c r="ZU74" s="11"/>
      <c r="ZV74" s="11"/>
      <c r="ZW74" s="11"/>
      <c r="ZX74" s="11"/>
      <c r="ZY74" s="11"/>
      <c r="ZZ74" s="11"/>
      <c r="AAA74" s="11"/>
      <c r="AAB74" s="11"/>
      <c r="AAC74" s="11"/>
      <c r="AAD74" s="11"/>
      <c r="AAE74" s="11"/>
      <c r="AAF74" s="11"/>
      <c r="AAG74" s="11"/>
      <c r="AAH74" s="11"/>
      <c r="AAI74" s="11"/>
      <c r="AAJ74" s="11"/>
      <c r="AAK74" s="11"/>
      <c r="AAL74" s="11"/>
      <c r="AAM74" s="11"/>
      <c r="AAN74" s="11"/>
      <c r="AAO74" s="11"/>
      <c r="AAP74" s="11"/>
      <c r="AAQ74" s="11"/>
      <c r="AAR74" s="11"/>
      <c r="AAS74" s="11"/>
      <c r="AAT74" s="11"/>
      <c r="AAU74" s="11"/>
      <c r="AAV74" s="11"/>
      <c r="AAW74" s="11"/>
      <c r="AAX74" s="11"/>
      <c r="AAY74" s="11"/>
      <c r="AAZ74" s="11"/>
      <c r="ABA74" s="11"/>
      <c r="ABB74" s="11"/>
      <c r="ABC74" s="11"/>
      <c r="ABD74" s="11"/>
      <c r="ABE74" s="11"/>
      <c r="ABF74" s="11"/>
      <c r="ABG74" s="11"/>
      <c r="ABH74" s="11"/>
      <c r="ABI74" s="11"/>
      <c r="ABJ74" s="11"/>
      <c r="ABK74" s="11"/>
      <c r="ABL74" s="11"/>
      <c r="ABM74" s="11"/>
      <c r="ABN74" s="11"/>
      <c r="ABO74" s="11"/>
      <c r="ABP74" s="11"/>
      <c r="ABQ74" s="11"/>
      <c r="ABR74" s="11"/>
      <c r="ABS74" s="11"/>
      <c r="ABT74" s="11"/>
      <c r="ABU74" s="11"/>
      <c r="ABV74" s="11"/>
      <c r="ABW74" s="11"/>
      <c r="ABX74" s="11"/>
      <c r="ABY74" s="11"/>
      <c r="ABZ74" s="11"/>
      <c r="ACA74" s="11"/>
      <c r="ACB74" s="11"/>
      <c r="ACC74" s="11"/>
      <c r="ACD74" s="11"/>
      <c r="ACE74" s="11"/>
      <c r="ACF74" s="11"/>
      <c r="ACG74" s="11"/>
      <c r="ACH74" s="11"/>
      <c r="ACI74" s="11"/>
      <c r="ACJ74" s="11"/>
      <c r="ACK74" s="11"/>
      <c r="ACL74" s="11"/>
      <c r="ACM74" s="11"/>
      <c r="ACN74" s="11"/>
      <c r="ACO74" s="11"/>
      <c r="ACP74" s="11"/>
      <c r="ACQ74" s="11"/>
      <c r="ACR74" s="11"/>
      <c r="ACS74" s="11"/>
      <c r="ACT74" s="11"/>
      <c r="ACU74" s="11"/>
      <c r="ACV74" s="11"/>
      <c r="ACW74" s="11"/>
      <c r="ACX74" s="11"/>
      <c r="ACY74" s="11"/>
      <c r="ACZ74" s="11"/>
      <c r="ADA74" s="11"/>
      <c r="ADB74" s="11"/>
      <c r="ADC74" s="11"/>
      <c r="ADD74" s="11"/>
      <c r="ADE74" s="11"/>
      <c r="ADF74" s="11"/>
      <c r="ADG74" s="11"/>
      <c r="ADH74" s="11"/>
      <c r="ADI74" s="11"/>
      <c r="ADJ74" s="11"/>
      <c r="ADK74" s="11"/>
      <c r="ADL74" s="11"/>
      <c r="ADM74" s="11"/>
      <c r="ADN74" s="11"/>
      <c r="ADO74" s="11"/>
      <c r="ADP74" s="11"/>
      <c r="ADQ74" s="11"/>
      <c r="ADR74" s="11"/>
      <c r="ADS74" s="11"/>
      <c r="ADT74" s="11"/>
      <c r="ADU74" s="11"/>
      <c r="ADV74" s="11"/>
      <c r="ADW74" s="11"/>
      <c r="ADX74" s="11"/>
      <c r="ADY74" s="11"/>
      <c r="ADZ74" s="11"/>
      <c r="AEA74" s="11"/>
      <c r="AEB74" s="11"/>
      <c r="AEC74" s="11"/>
      <c r="AED74" s="11"/>
      <c r="AEE74" s="11"/>
      <c r="AEF74" s="11"/>
      <c r="AEG74" s="11"/>
      <c r="AEH74" s="11"/>
      <c r="AEI74" s="11"/>
      <c r="AEJ74" s="11"/>
      <c r="AEK74" s="11"/>
      <c r="AEL74" s="11"/>
      <c r="AEM74" s="11"/>
      <c r="AEN74" s="11"/>
      <c r="AEO74" s="11"/>
      <c r="AEP74" s="11"/>
      <c r="AEQ74" s="11"/>
      <c r="AER74" s="11"/>
      <c r="AES74" s="11"/>
      <c r="AET74" s="11"/>
      <c r="AEU74" s="11"/>
      <c r="AEV74" s="11"/>
      <c r="AEW74" s="11"/>
      <c r="AEX74" s="11"/>
      <c r="AEY74" s="11"/>
      <c r="AEZ74" s="11"/>
      <c r="AFA74" s="11"/>
      <c r="AFB74" s="11"/>
      <c r="AFC74" s="11"/>
      <c r="AFD74" s="11"/>
      <c r="AFE74" s="11"/>
      <c r="AFF74" s="11"/>
      <c r="AFG74" s="11"/>
      <c r="AFH74" s="11"/>
      <c r="AFI74" s="11"/>
      <c r="AFJ74" s="11"/>
      <c r="AFK74" s="11"/>
      <c r="AFL74" s="11"/>
      <c r="AFM74" s="11"/>
      <c r="AFN74" s="11"/>
      <c r="AFO74" s="11"/>
      <c r="AFP74" s="11"/>
      <c r="AFQ74" s="11"/>
      <c r="AFR74" s="11"/>
      <c r="AFS74" s="11"/>
      <c r="AFT74" s="11"/>
      <c r="AFU74" s="11"/>
      <c r="AFV74" s="11"/>
      <c r="AFW74" s="11"/>
      <c r="AFX74" s="11"/>
      <c r="AFY74" s="11"/>
      <c r="AFZ74" s="11"/>
      <c r="AGA74" s="11"/>
      <c r="AGB74" s="11"/>
      <c r="AGC74" s="11"/>
      <c r="AGD74" s="11"/>
      <c r="AGE74" s="11"/>
      <c r="AGF74" s="11"/>
      <c r="AGG74" s="11"/>
      <c r="AGH74" s="11"/>
      <c r="AGI74" s="11"/>
      <c r="AGJ74" s="11"/>
      <c r="AGK74" s="11"/>
      <c r="AGL74" s="11"/>
      <c r="AGM74" s="11"/>
      <c r="AGN74" s="11"/>
      <c r="AGO74" s="11"/>
      <c r="AGP74" s="11"/>
      <c r="AGQ74" s="11"/>
      <c r="AGR74" s="11"/>
      <c r="AGS74" s="11"/>
      <c r="AGT74" s="11"/>
      <c r="AGU74" s="11"/>
      <c r="AGV74" s="11"/>
      <c r="AGW74" s="11"/>
      <c r="AGX74" s="11"/>
      <c r="AGY74" s="11"/>
      <c r="AGZ74" s="11"/>
      <c r="AHA74" s="11"/>
      <c r="AHB74" s="11"/>
      <c r="AHC74" s="11"/>
      <c r="AHD74" s="11"/>
      <c r="AHE74" s="11"/>
      <c r="AHF74" s="11"/>
      <c r="AHG74" s="11"/>
      <c r="AHH74" s="11"/>
      <c r="AHI74" s="11"/>
      <c r="AHJ74" s="11"/>
      <c r="AHK74" s="11"/>
      <c r="AHL74" s="11"/>
      <c r="AHM74" s="11"/>
      <c r="AHN74" s="11"/>
      <c r="AHO74" s="11"/>
      <c r="AHP74" s="11"/>
      <c r="AHQ74" s="11"/>
      <c r="AHR74" s="11"/>
      <c r="AHS74" s="11"/>
      <c r="AHT74" s="11"/>
      <c r="AHU74" s="11"/>
      <c r="AHV74" s="11"/>
      <c r="AHW74" s="11"/>
      <c r="AHX74" s="11"/>
      <c r="AHY74" s="11"/>
      <c r="AHZ74" s="11"/>
      <c r="AIA74" s="11"/>
      <c r="AIB74" s="11"/>
      <c r="AIC74" s="11"/>
      <c r="AID74" s="11"/>
      <c r="AIE74" s="11"/>
      <c r="AIF74" s="11"/>
      <c r="AIG74" s="11"/>
      <c r="AIH74" s="11"/>
      <c r="AII74" s="11"/>
      <c r="AIJ74" s="11"/>
      <c r="AIK74" s="11"/>
      <c r="AIL74" s="11"/>
      <c r="AIM74" s="11"/>
      <c r="AIN74" s="11"/>
      <c r="AIO74" s="11"/>
      <c r="AIP74" s="11"/>
      <c r="AIQ74" s="11"/>
      <c r="AIR74" s="11"/>
      <c r="AIS74" s="11"/>
      <c r="AIT74" s="11"/>
      <c r="AIU74" s="11"/>
      <c r="AIV74" s="11"/>
      <c r="AIW74" s="11"/>
      <c r="AIX74" s="11"/>
      <c r="AIY74" s="11"/>
      <c r="AIZ74" s="11"/>
      <c r="AJA74" s="11"/>
      <c r="AJB74" s="11"/>
      <c r="AJC74" s="11"/>
      <c r="AJD74" s="11"/>
      <c r="AJE74" s="11"/>
      <c r="AJF74" s="11"/>
      <c r="AJG74" s="11"/>
      <c r="AJH74" s="11"/>
      <c r="AJI74" s="11"/>
      <c r="AJJ74" s="11"/>
      <c r="AJK74" s="11"/>
      <c r="AJL74" s="11"/>
      <c r="AJM74" s="11"/>
      <c r="AJN74" s="11"/>
      <c r="AJO74" s="11"/>
      <c r="AJP74" s="11"/>
      <c r="AJQ74" s="11"/>
      <c r="AJR74" s="11"/>
      <c r="AJS74" s="11"/>
      <c r="AJT74" s="11"/>
      <c r="AJU74" s="11"/>
      <c r="AJV74" s="11"/>
      <c r="AJW74" s="11"/>
      <c r="AJX74" s="11"/>
      <c r="AJY74" s="11"/>
      <c r="AJZ74" s="11"/>
      <c r="AKA74" s="11"/>
      <c r="AKB74" s="11"/>
      <c r="AKC74" s="11"/>
      <c r="AKD74" s="11"/>
      <c r="AKE74" s="11"/>
      <c r="AKF74" s="11"/>
      <c r="AKG74" s="11"/>
      <c r="AKH74" s="11"/>
      <c r="AKI74" s="11"/>
      <c r="AKJ74" s="11"/>
      <c r="AKK74" s="11"/>
      <c r="AKL74" s="11"/>
      <c r="AKM74" s="11"/>
      <c r="AKN74" s="11"/>
      <c r="AKO74" s="11"/>
      <c r="AKP74" s="11"/>
      <c r="AKQ74" s="11"/>
      <c r="AKR74" s="11"/>
      <c r="AKS74" s="11"/>
      <c r="AKT74" s="11"/>
      <c r="AKU74" s="11"/>
      <c r="AKV74" s="11"/>
      <c r="AKW74" s="11"/>
      <c r="AKX74" s="11"/>
      <c r="AKY74" s="11"/>
      <c r="AKZ74" s="11"/>
      <c r="ALA74" s="11"/>
      <c r="ALB74" s="11"/>
      <c r="ALC74" s="11"/>
      <c r="ALD74" s="11"/>
      <c r="ALE74" s="11"/>
      <c r="ALF74" s="11"/>
      <c r="ALG74" s="11"/>
      <c r="ALH74" s="11"/>
      <c r="ALI74" s="11"/>
      <c r="ALJ74" s="11"/>
      <c r="ALK74" s="11"/>
      <c r="ALL74" s="11"/>
      <c r="ALM74" s="11"/>
      <c r="ALN74" s="11"/>
      <c r="ALO74" s="11"/>
      <c r="ALP74" s="11"/>
      <c r="ALQ74" s="11"/>
      <c r="ALR74" s="11"/>
      <c r="ALS74" s="11"/>
      <c r="ALT74" s="11"/>
      <c r="ALU74" s="11"/>
      <c r="ALV74" s="11"/>
      <c r="ALW74" s="11"/>
      <c r="ALX74" s="11"/>
      <c r="ALY74" s="11"/>
      <c r="ALZ74" s="11"/>
      <c r="AMA74" s="11"/>
      <c r="AMB74" s="11"/>
      <c r="AMC74" s="11"/>
      <c r="AMD74" s="11"/>
      <c r="AME74" s="11"/>
      <c r="AMF74" s="11"/>
      <c r="AMG74" s="11"/>
      <c r="AMH74" s="11"/>
      <c r="AMI74" s="11"/>
      <c r="AMJ74" s="11"/>
      <c r="AMK74" s="11"/>
    </row>
    <row r="75" spans="1:1025" ht="14" x14ac:dyDescent="0.15">
      <c r="A75" s="5">
        <v>223</v>
      </c>
      <c r="B75" s="1" t="s">
        <v>14</v>
      </c>
      <c r="C75" s="1" t="s">
        <v>46</v>
      </c>
      <c r="D75" s="1">
        <v>47275</v>
      </c>
      <c r="E75" s="1">
        <v>47285</v>
      </c>
      <c r="F75" s="1">
        <f t="shared" si="2"/>
        <v>2.4</v>
      </c>
      <c r="H75" s="1">
        <f>(D76-E75-1)*0.24</f>
        <v>755.28</v>
      </c>
      <c r="I75" s="6" t="s">
        <v>102</v>
      </c>
      <c r="J75" s="5" t="s">
        <v>16</v>
      </c>
    </row>
    <row r="76" spans="1:1025" ht="14" x14ac:dyDescent="0.15">
      <c r="A76" s="5">
        <v>224</v>
      </c>
      <c r="B76" s="1" t="s">
        <v>11</v>
      </c>
      <c r="C76" s="1" t="s">
        <v>34</v>
      </c>
      <c r="D76" s="1">
        <v>50433</v>
      </c>
      <c r="E76" s="1">
        <v>50446</v>
      </c>
      <c r="F76" s="1">
        <f t="shared" si="2"/>
        <v>3.12</v>
      </c>
      <c r="G76" s="1">
        <f>(D77-E76+1)*0.24</f>
        <v>0.48</v>
      </c>
      <c r="I76" s="6" t="s">
        <v>103</v>
      </c>
      <c r="J76" s="5" t="s">
        <v>16</v>
      </c>
    </row>
    <row r="77" spans="1:1025" ht="14" x14ac:dyDescent="0.15">
      <c r="A77" s="5">
        <v>225</v>
      </c>
      <c r="B77" s="1" t="s">
        <v>14</v>
      </c>
      <c r="C77" s="1" t="s">
        <v>34</v>
      </c>
      <c r="D77" s="1">
        <v>50447</v>
      </c>
      <c r="E77" s="1">
        <v>50453</v>
      </c>
      <c r="F77" s="1">
        <f t="shared" si="2"/>
        <v>1.44</v>
      </c>
      <c r="H77" s="1">
        <f>(D78-E77-1)*0.24</f>
        <v>47.04</v>
      </c>
      <c r="I77" s="6" t="s">
        <v>104</v>
      </c>
      <c r="J77" s="5" t="s">
        <v>16</v>
      </c>
    </row>
    <row r="78" spans="1:1025" s="13" customFormat="1" ht="14" x14ac:dyDescent="0.15">
      <c r="A78" s="10">
        <v>226</v>
      </c>
      <c r="B78" s="11" t="s">
        <v>11</v>
      </c>
      <c r="C78" s="11" t="s">
        <v>65</v>
      </c>
      <c r="D78" s="11">
        <v>50650</v>
      </c>
      <c r="E78" s="11">
        <v>50653</v>
      </c>
      <c r="F78" s="11">
        <f t="shared" si="2"/>
        <v>0.72</v>
      </c>
      <c r="G78" s="11">
        <f>(D79-E78+1)*0.24</f>
        <v>119.28</v>
      </c>
      <c r="H78" s="11"/>
      <c r="I78" s="12" t="s">
        <v>105</v>
      </c>
      <c r="J78" s="10" t="s">
        <v>16</v>
      </c>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c r="IZ78" s="11"/>
      <c r="JA78" s="11"/>
      <c r="JB78" s="11"/>
      <c r="JC78" s="11"/>
      <c r="JD78" s="11"/>
      <c r="JE78" s="11"/>
      <c r="JF78" s="11"/>
      <c r="JG78" s="11"/>
      <c r="JH78" s="11"/>
      <c r="JI78" s="11"/>
      <c r="JJ78" s="11"/>
      <c r="JK78" s="11"/>
      <c r="JL78" s="11"/>
      <c r="JM78" s="11"/>
      <c r="JN78" s="11"/>
      <c r="JO78" s="11"/>
      <c r="JP78" s="11"/>
      <c r="JQ78" s="11"/>
      <c r="JR78" s="11"/>
      <c r="JS78" s="11"/>
      <c r="JT78" s="11"/>
      <c r="JU78" s="11"/>
      <c r="JV78" s="11"/>
      <c r="JW78" s="11"/>
      <c r="JX78" s="11"/>
      <c r="JY78" s="11"/>
      <c r="JZ78" s="11"/>
      <c r="KA78" s="11"/>
      <c r="KB78" s="11"/>
      <c r="KC78" s="11"/>
      <c r="KD78" s="11"/>
      <c r="KE78" s="11"/>
      <c r="KF78" s="11"/>
      <c r="KG78" s="11"/>
      <c r="KH78" s="11"/>
      <c r="KI78" s="11"/>
      <c r="KJ78" s="11"/>
      <c r="KK78" s="11"/>
      <c r="KL78" s="11"/>
      <c r="KM78" s="11"/>
      <c r="KN78" s="11"/>
      <c r="KO78" s="11"/>
      <c r="KP78" s="11"/>
      <c r="KQ78" s="11"/>
      <c r="KR78" s="11"/>
      <c r="KS78" s="11"/>
      <c r="KT78" s="11"/>
      <c r="KU78" s="11"/>
      <c r="KV78" s="11"/>
      <c r="KW78" s="11"/>
      <c r="KX78" s="11"/>
      <c r="KY78" s="11"/>
      <c r="KZ78" s="11"/>
      <c r="LA78" s="11"/>
      <c r="LB78" s="11"/>
      <c r="LC78" s="11"/>
      <c r="LD78" s="11"/>
      <c r="LE78" s="11"/>
      <c r="LF78" s="11"/>
      <c r="LG78" s="11"/>
      <c r="LH78" s="11"/>
      <c r="LI78" s="11"/>
      <c r="LJ78" s="11"/>
      <c r="LK78" s="11"/>
      <c r="LL78" s="11"/>
      <c r="LM78" s="11"/>
      <c r="LN78" s="11"/>
      <c r="LO78" s="11"/>
      <c r="LP78" s="11"/>
      <c r="LQ78" s="11"/>
      <c r="LR78" s="11"/>
      <c r="LS78" s="11"/>
      <c r="LT78" s="11"/>
      <c r="LU78" s="11"/>
      <c r="LV78" s="11"/>
      <c r="LW78" s="11"/>
      <c r="LX78" s="11"/>
      <c r="LY78" s="11"/>
      <c r="LZ78" s="11"/>
      <c r="MA78" s="11"/>
      <c r="MB78" s="11"/>
      <c r="MC78" s="11"/>
      <c r="MD78" s="11"/>
      <c r="ME78" s="11"/>
      <c r="MF78" s="11"/>
      <c r="MG78" s="11"/>
      <c r="MH78" s="11"/>
      <c r="MI78" s="11"/>
      <c r="MJ78" s="11"/>
      <c r="MK78" s="11"/>
      <c r="ML78" s="11"/>
      <c r="MM78" s="11"/>
      <c r="MN78" s="11"/>
      <c r="MO78" s="11"/>
      <c r="MP78" s="11"/>
      <c r="MQ78" s="11"/>
      <c r="MR78" s="11"/>
      <c r="MS78" s="11"/>
      <c r="MT78" s="11"/>
      <c r="MU78" s="11"/>
      <c r="MV78" s="11"/>
      <c r="MW78" s="11"/>
      <c r="MX78" s="11"/>
      <c r="MY78" s="11"/>
      <c r="MZ78" s="11"/>
      <c r="NA78" s="11"/>
      <c r="NB78" s="11"/>
      <c r="NC78" s="11"/>
      <c r="ND78" s="11"/>
      <c r="NE78" s="11"/>
      <c r="NF78" s="11"/>
      <c r="NG78" s="11"/>
      <c r="NH78" s="11"/>
      <c r="NI78" s="11"/>
      <c r="NJ78" s="11"/>
      <c r="NK78" s="11"/>
      <c r="NL78" s="11"/>
      <c r="NM78" s="11"/>
      <c r="NN78" s="11"/>
      <c r="NO78" s="11"/>
      <c r="NP78" s="11"/>
      <c r="NQ78" s="11"/>
      <c r="NR78" s="11"/>
      <c r="NS78" s="11"/>
      <c r="NT78" s="11"/>
      <c r="NU78" s="11"/>
      <c r="NV78" s="11"/>
      <c r="NW78" s="11"/>
      <c r="NX78" s="11"/>
      <c r="NY78" s="11"/>
      <c r="NZ78" s="11"/>
      <c r="OA78" s="11"/>
      <c r="OB78" s="11"/>
      <c r="OC78" s="11"/>
      <c r="OD78" s="11"/>
      <c r="OE78" s="11"/>
      <c r="OF78" s="11"/>
      <c r="OG78" s="11"/>
      <c r="OH78" s="11"/>
      <c r="OI78" s="11"/>
      <c r="OJ78" s="11"/>
      <c r="OK78" s="11"/>
      <c r="OL78" s="11"/>
      <c r="OM78" s="11"/>
      <c r="ON78" s="11"/>
      <c r="OO78" s="11"/>
      <c r="OP78" s="11"/>
      <c r="OQ78" s="11"/>
      <c r="OR78" s="11"/>
      <c r="OS78" s="11"/>
      <c r="OT78" s="11"/>
      <c r="OU78" s="11"/>
      <c r="OV78" s="11"/>
      <c r="OW78" s="11"/>
      <c r="OX78" s="11"/>
      <c r="OY78" s="11"/>
      <c r="OZ78" s="11"/>
      <c r="PA78" s="11"/>
      <c r="PB78" s="11"/>
      <c r="PC78" s="11"/>
      <c r="PD78" s="11"/>
      <c r="PE78" s="11"/>
      <c r="PF78" s="11"/>
      <c r="PG78" s="11"/>
      <c r="PH78" s="11"/>
      <c r="PI78" s="11"/>
      <c r="PJ78" s="11"/>
      <c r="PK78" s="11"/>
      <c r="PL78" s="11"/>
      <c r="PM78" s="11"/>
      <c r="PN78" s="11"/>
      <c r="PO78" s="11"/>
      <c r="PP78" s="11"/>
      <c r="PQ78" s="11"/>
      <c r="PR78" s="11"/>
      <c r="PS78" s="11"/>
      <c r="PT78" s="11"/>
      <c r="PU78" s="11"/>
      <c r="PV78" s="11"/>
      <c r="PW78" s="11"/>
      <c r="PX78" s="11"/>
      <c r="PY78" s="11"/>
      <c r="PZ78" s="11"/>
      <c r="QA78" s="11"/>
      <c r="QB78" s="11"/>
      <c r="QC78" s="11"/>
      <c r="QD78" s="11"/>
      <c r="QE78" s="11"/>
      <c r="QF78" s="11"/>
      <c r="QG78" s="11"/>
      <c r="QH78" s="11"/>
      <c r="QI78" s="11"/>
      <c r="QJ78" s="11"/>
      <c r="QK78" s="11"/>
      <c r="QL78" s="11"/>
      <c r="QM78" s="11"/>
      <c r="QN78" s="11"/>
      <c r="QO78" s="11"/>
      <c r="QP78" s="11"/>
      <c r="QQ78" s="11"/>
      <c r="QR78" s="11"/>
      <c r="QS78" s="11"/>
      <c r="QT78" s="11"/>
      <c r="QU78" s="11"/>
      <c r="QV78" s="11"/>
      <c r="QW78" s="11"/>
      <c r="QX78" s="11"/>
      <c r="QY78" s="11"/>
      <c r="QZ78" s="11"/>
      <c r="RA78" s="11"/>
      <c r="RB78" s="11"/>
      <c r="RC78" s="11"/>
      <c r="RD78" s="11"/>
      <c r="RE78" s="11"/>
      <c r="RF78" s="11"/>
      <c r="RG78" s="11"/>
      <c r="RH78" s="11"/>
      <c r="RI78" s="11"/>
      <c r="RJ78" s="11"/>
      <c r="RK78" s="11"/>
      <c r="RL78" s="11"/>
      <c r="RM78" s="11"/>
      <c r="RN78" s="11"/>
      <c r="RO78" s="11"/>
      <c r="RP78" s="11"/>
      <c r="RQ78" s="11"/>
      <c r="RR78" s="11"/>
      <c r="RS78" s="11"/>
      <c r="RT78" s="11"/>
      <c r="RU78" s="11"/>
      <c r="RV78" s="11"/>
      <c r="RW78" s="11"/>
      <c r="RX78" s="11"/>
      <c r="RY78" s="11"/>
      <c r="RZ78" s="11"/>
      <c r="SA78" s="11"/>
      <c r="SB78" s="11"/>
      <c r="SC78" s="11"/>
      <c r="SD78" s="11"/>
      <c r="SE78" s="11"/>
      <c r="SF78" s="11"/>
      <c r="SG78" s="11"/>
      <c r="SH78" s="11"/>
      <c r="SI78" s="11"/>
      <c r="SJ78" s="11"/>
      <c r="SK78" s="11"/>
      <c r="SL78" s="11"/>
      <c r="SM78" s="11"/>
      <c r="SN78" s="11"/>
      <c r="SO78" s="11"/>
      <c r="SP78" s="11"/>
      <c r="SQ78" s="11"/>
      <c r="SR78" s="11"/>
      <c r="SS78" s="11"/>
      <c r="ST78" s="11"/>
      <c r="SU78" s="11"/>
      <c r="SV78" s="11"/>
      <c r="SW78" s="11"/>
      <c r="SX78" s="11"/>
      <c r="SY78" s="11"/>
      <c r="SZ78" s="11"/>
      <c r="TA78" s="11"/>
      <c r="TB78" s="11"/>
      <c r="TC78" s="11"/>
      <c r="TD78" s="11"/>
      <c r="TE78" s="11"/>
      <c r="TF78" s="11"/>
      <c r="TG78" s="11"/>
      <c r="TH78" s="11"/>
      <c r="TI78" s="11"/>
      <c r="TJ78" s="11"/>
      <c r="TK78" s="11"/>
      <c r="TL78" s="11"/>
      <c r="TM78" s="11"/>
      <c r="TN78" s="11"/>
      <c r="TO78" s="11"/>
      <c r="TP78" s="11"/>
      <c r="TQ78" s="11"/>
      <c r="TR78" s="11"/>
      <c r="TS78" s="11"/>
      <c r="TT78" s="11"/>
      <c r="TU78" s="11"/>
      <c r="TV78" s="11"/>
      <c r="TW78" s="11"/>
      <c r="TX78" s="11"/>
      <c r="TY78" s="11"/>
      <c r="TZ78" s="11"/>
      <c r="UA78" s="11"/>
      <c r="UB78" s="11"/>
      <c r="UC78" s="11"/>
      <c r="UD78" s="11"/>
      <c r="UE78" s="11"/>
      <c r="UF78" s="11"/>
      <c r="UG78" s="11"/>
      <c r="UH78" s="11"/>
      <c r="UI78" s="11"/>
      <c r="UJ78" s="11"/>
      <c r="UK78" s="11"/>
      <c r="UL78" s="11"/>
      <c r="UM78" s="11"/>
      <c r="UN78" s="11"/>
      <c r="UO78" s="11"/>
      <c r="UP78" s="11"/>
      <c r="UQ78" s="11"/>
      <c r="UR78" s="11"/>
      <c r="US78" s="11"/>
      <c r="UT78" s="11"/>
      <c r="UU78" s="11"/>
      <c r="UV78" s="11"/>
      <c r="UW78" s="11"/>
      <c r="UX78" s="11"/>
      <c r="UY78" s="11"/>
      <c r="UZ78" s="11"/>
      <c r="VA78" s="11"/>
      <c r="VB78" s="11"/>
      <c r="VC78" s="11"/>
      <c r="VD78" s="11"/>
      <c r="VE78" s="11"/>
      <c r="VF78" s="11"/>
      <c r="VG78" s="11"/>
      <c r="VH78" s="11"/>
      <c r="VI78" s="11"/>
      <c r="VJ78" s="11"/>
      <c r="VK78" s="11"/>
      <c r="VL78" s="11"/>
      <c r="VM78" s="11"/>
      <c r="VN78" s="11"/>
      <c r="VO78" s="11"/>
      <c r="VP78" s="11"/>
      <c r="VQ78" s="11"/>
      <c r="VR78" s="11"/>
      <c r="VS78" s="11"/>
      <c r="VT78" s="11"/>
      <c r="VU78" s="11"/>
      <c r="VV78" s="11"/>
      <c r="VW78" s="11"/>
      <c r="VX78" s="11"/>
      <c r="VY78" s="11"/>
      <c r="VZ78" s="11"/>
      <c r="WA78" s="11"/>
      <c r="WB78" s="11"/>
      <c r="WC78" s="11"/>
      <c r="WD78" s="11"/>
      <c r="WE78" s="11"/>
      <c r="WF78" s="11"/>
      <c r="WG78" s="11"/>
      <c r="WH78" s="11"/>
      <c r="WI78" s="11"/>
      <c r="WJ78" s="11"/>
      <c r="WK78" s="11"/>
      <c r="WL78" s="11"/>
      <c r="WM78" s="11"/>
      <c r="WN78" s="11"/>
      <c r="WO78" s="11"/>
      <c r="WP78" s="11"/>
      <c r="WQ78" s="11"/>
      <c r="WR78" s="11"/>
      <c r="WS78" s="11"/>
      <c r="WT78" s="11"/>
      <c r="WU78" s="11"/>
      <c r="WV78" s="11"/>
      <c r="WW78" s="11"/>
      <c r="WX78" s="11"/>
      <c r="WY78" s="11"/>
      <c r="WZ78" s="11"/>
      <c r="XA78" s="11"/>
      <c r="XB78" s="11"/>
      <c r="XC78" s="11"/>
      <c r="XD78" s="11"/>
      <c r="XE78" s="11"/>
      <c r="XF78" s="11"/>
      <c r="XG78" s="11"/>
      <c r="XH78" s="11"/>
      <c r="XI78" s="11"/>
      <c r="XJ78" s="11"/>
      <c r="XK78" s="11"/>
      <c r="XL78" s="11"/>
      <c r="XM78" s="11"/>
      <c r="XN78" s="11"/>
      <c r="XO78" s="11"/>
      <c r="XP78" s="11"/>
      <c r="XQ78" s="11"/>
      <c r="XR78" s="11"/>
      <c r="XS78" s="11"/>
      <c r="XT78" s="11"/>
      <c r="XU78" s="11"/>
      <c r="XV78" s="11"/>
      <c r="XW78" s="11"/>
      <c r="XX78" s="11"/>
      <c r="XY78" s="11"/>
      <c r="XZ78" s="11"/>
      <c r="YA78" s="11"/>
      <c r="YB78" s="11"/>
      <c r="YC78" s="11"/>
      <c r="YD78" s="11"/>
      <c r="YE78" s="11"/>
      <c r="YF78" s="11"/>
      <c r="YG78" s="11"/>
      <c r="YH78" s="11"/>
      <c r="YI78" s="11"/>
      <c r="YJ78" s="11"/>
      <c r="YK78" s="11"/>
      <c r="YL78" s="11"/>
      <c r="YM78" s="11"/>
      <c r="YN78" s="11"/>
      <c r="YO78" s="11"/>
      <c r="YP78" s="11"/>
      <c r="YQ78" s="11"/>
      <c r="YR78" s="11"/>
      <c r="YS78" s="11"/>
      <c r="YT78" s="11"/>
      <c r="YU78" s="11"/>
      <c r="YV78" s="11"/>
      <c r="YW78" s="11"/>
      <c r="YX78" s="11"/>
      <c r="YY78" s="11"/>
      <c r="YZ78" s="11"/>
      <c r="ZA78" s="11"/>
      <c r="ZB78" s="11"/>
      <c r="ZC78" s="11"/>
      <c r="ZD78" s="11"/>
      <c r="ZE78" s="11"/>
      <c r="ZF78" s="11"/>
      <c r="ZG78" s="11"/>
      <c r="ZH78" s="11"/>
      <c r="ZI78" s="11"/>
      <c r="ZJ78" s="11"/>
      <c r="ZK78" s="11"/>
      <c r="ZL78" s="11"/>
      <c r="ZM78" s="11"/>
      <c r="ZN78" s="11"/>
      <c r="ZO78" s="11"/>
      <c r="ZP78" s="11"/>
      <c r="ZQ78" s="11"/>
      <c r="ZR78" s="11"/>
      <c r="ZS78" s="11"/>
      <c r="ZT78" s="11"/>
      <c r="ZU78" s="11"/>
      <c r="ZV78" s="11"/>
      <c r="ZW78" s="11"/>
      <c r="ZX78" s="11"/>
      <c r="ZY78" s="11"/>
      <c r="ZZ78" s="11"/>
      <c r="AAA78" s="11"/>
      <c r="AAB78" s="11"/>
      <c r="AAC78" s="11"/>
      <c r="AAD78" s="11"/>
      <c r="AAE78" s="11"/>
      <c r="AAF78" s="11"/>
      <c r="AAG78" s="11"/>
      <c r="AAH78" s="11"/>
      <c r="AAI78" s="11"/>
      <c r="AAJ78" s="11"/>
      <c r="AAK78" s="11"/>
      <c r="AAL78" s="11"/>
      <c r="AAM78" s="11"/>
      <c r="AAN78" s="11"/>
      <c r="AAO78" s="11"/>
      <c r="AAP78" s="11"/>
      <c r="AAQ78" s="11"/>
      <c r="AAR78" s="11"/>
      <c r="AAS78" s="11"/>
      <c r="AAT78" s="11"/>
      <c r="AAU78" s="11"/>
      <c r="AAV78" s="11"/>
      <c r="AAW78" s="11"/>
      <c r="AAX78" s="11"/>
      <c r="AAY78" s="11"/>
      <c r="AAZ78" s="11"/>
      <c r="ABA78" s="11"/>
      <c r="ABB78" s="11"/>
      <c r="ABC78" s="11"/>
      <c r="ABD78" s="11"/>
      <c r="ABE78" s="11"/>
      <c r="ABF78" s="11"/>
      <c r="ABG78" s="11"/>
      <c r="ABH78" s="11"/>
      <c r="ABI78" s="11"/>
      <c r="ABJ78" s="11"/>
      <c r="ABK78" s="11"/>
      <c r="ABL78" s="11"/>
      <c r="ABM78" s="11"/>
      <c r="ABN78" s="11"/>
      <c r="ABO78" s="11"/>
      <c r="ABP78" s="11"/>
      <c r="ABQ78" s="11"/>
      <c r="ABR78" s="11"/>
      <c r="ABS78" s="11"/>
      <c r="ABT78" s="11"/>
      <c r="ABU78" s="11"/>
      <c r="ABV78" s="11"/>
      <c r="ABW78" s="11"/>
      <c r="ABX78" s="11"/>
      <c r="ABY78" s="11"/>
      <c r="ABZ78" s="11"/>
      <c r="ACA78" s="11"/>
      <c r="ACB78" s="11"/>
      <c r="ACC78" s="11"/>
      <c r="ACD78" s="11"/>
      <c r="ACE78" s="11"/>
      <c r="ACF78" s="11"/>
      <c r="ACG78" s="11"/>
      <c r="ACH78" s="11"/>
      <c r="ACI78" s="11"/>
      <c r="ACJ78" s="11"/>
      <c r="ACK78" s="11"/>
      <c r="ACL78" s="11"/>
      <c r="ACM78" s="11"/>
      <c r="ACN78" s="11"/>
      <c r="ACO78" s="11"/>
      <c r="ACP78" s="11"/>
      <c r="ACQ78" s="11"/>
      <c r="ACR78" s="11"/>
      <c r="ACS78" s="11"/>
      <c r="ACT78" s="11"/>
      <c r="ACU78" s="11"/>
      <c r="ACV78" s="11"/>
      <c r="ACW78" s="11"/>
      <c r="ACX78" s="11"/>
      <c r="ACY78" s="11"/>
      <c r="ACZ78" s="11"/>
      <c r="ADA78" s="11"/>
      <c r="ADB78" s="11"/>
      <c r="ADC78" s="11"/>
      <c r="ADD78" s="11"/>
      <c r="ADE78" s="11"/>
      <c r="ADF78" s="11"/>
      <c r="ADG78" s="11"/>
      <c r="ADH78" s="11"/>
      <c r="ADI78" s="11"/>
      <c r="ADJ78" s="11"/>
      <c r="ADK78" s="11"/>
      <c r="ADL78" s="11"/>
      <c r="ADM78" s="11"/>
      <c r="ADN78" s="11"/>
      <c r="ADO78" s="11"/>
      <c r="ADP78" s="11"/>
      <c r="ADQ78" s="11"/>
      <c r="ADR78" s="11"/>
      <c r="ADS78" s="11"/>
      <c r="ADT78" s="11"/>
      <c r="ADU78" s="11"/>
      <c r="ADV78" s="11"/>
      <c r="ADW78" s="11"/>
      <c r="ADX78" s="11"/>
      <c r="ADY78" s="11"/>
      <c r="ADZ78" s="11"/>
      <c r="AEA78" s="11"/>
      <c r="AEB78" s="11"/>
      <c r="AEC78" s="11"/>
      <c r="AED78" s="11"/>
      <c r="AEE78" s="11"/>
      <c r="AEF78" s="11"/>
      <c r="AEG78" s="11"/>
      <c r="AEH78" s="11"/>
      <c r="AEI78" s="11"/>
      <c r="AEJ78" s="11"/>
      <c r="AEK78" s="11"/>
      <c r="AEL78" s="11"/>
      <c r="AEM78" s="11"/>
      <c r="AEN78" s="11"/>
      <c r="AEO78" s="11"/>
      <c r="AEP78" s="11"/>
      <c r="AEQ78" s="11"/>
      <c r="AER78" s="11"/>
      <c r="AES78" s="11"/>
      <c r="AET78" s="11"/>
      <c r="AEU78" s="11"/>
      <c r="AEV78" s="11"/>
      <c r="AEW78" s="11"/>
      <c r="AEX78" s="11"/>
      <c r="AEY78" s="11"/>
      <c r="AEZ78" s="11"/>
      <c r="AFA78" s="11"/>
      <c r="AFB78" s="11"/>
      <c r="AFC78" s="11"/>
      <c r="AFD78" s="11"/>
      <c r="AFE78" s="11"/>
      <c r="AFF78" s="11"/>
      <c r="AFG78" s="11"/>
      <c r="AFH78" s="11"/>
      <c r="AFI78" s="11"/>
      <c r="AFJ78" s="11"/>
      <c r="AFK78" s="11"/>
      <c r="AFL78" s="11"/>
      <c r="AFM78" s="11"/>
      <c r="AFN78" s="11"/>
      <c r="AFO78" s="11"/>
      <c r="AFP78" s="11"/>
      <c r="AFQ78" s="11"/>
      <c r="AFR78" s="11"/>
      <c r="AFS78" s="11"/>
      <c r="AFT78" s="11"/>
      <c r="AFU78" s="11"/>
      <c r="AFV78" s="11"/>
      <c r="AFW78" s="11"/>
      <c r="AFX78" s="11"/>
      <c r="AFY78" s="11"/>
      <c r="AFZ78" s="11"/>
      <c r="AGA78" s="11"/>
      <c r="AGB78" s="11"/>
      <c r="AGC78" s="11"/>
      <c r="AGD78" s="11"/>
      <c r="AGE78" s="11"/>
      <c r="AGF78" s="11"/>
      <c r="AGG78" s="11"/>
      <c r="AGH78" s="11"/>
      <c r="AGI78" s="11"/>
      <c r="AGJ78" s="11"/>
      <c r="AGK78" s="11"/>
      <c r="AGL78" s="11"/>
      <c r="AGM78" s="11"/>
      <c r="AGN78" s="11"/>
      <c r="AGO78" s="11"/>
      <c r="AGP78" s="11"/>
      <c r="AGQ78" s="11"/>
      <c r="AGR78" s="11"/>
      <c r="AGS78" s="11"/>
      <c r="AGT78" s="11"/>
      <c r="AGU78" s="11"/>
      <c r="AGV78" s="11"/>
      <c r="AGW78" s="11"/>
      <c r="AGX78" s="11"/>
      <c r="AGY78" s="11"/>
      <c r="AGZ78" s="11"/>
      <c r="AHA78" s="11"/>
      <c r="AHB78" s="11"/>
      <c r="AHC78" s="11"/>
      <c r="AHD78" s="11"/>
      <c r="AHE78" s="11"/>
      <c r="AHF78" s="11"/>
      <c r="AHG78" s="11"/>
      <c r="AHH78" s="11"/>
      <c r="AHI78" s="11"/>
      <c r="AHJ78" s="11"/>
      <c r="AHK78" s="11"/>
      <c r="AHL78" s="11"/>
      <c r="AHM78" s="11"/>
      <c r="AHN78" s="11"/>
      <c r="AHO78" s="11"/>
      <c r="AHP78" s="11"/>
      <c r="AHQ78" s="11"/>
      <c r="AHR78" s="11"/>
      <c r="AHS78" s="11"/>
      <c r="AHT78" s="11"/>
      <c r="AHU78" s="11"/>
      <c r="AHV78" s="11"/>
      <c r="AHW78" s="11"/>
      <c r="AHX78" s="11"/>
      <c r="AHY78" s="11"/>
      <c r="AHZ78" s="11"/>
      <c r="AIA78" s="11"/>
      <c r="AIB78" s="11"/>
      <c r="AIC78" s="11"/>
      <c r="AID78" s="11"/>
      <c r="AIE78" s="11"/>
      <c r="AIF78" s="11"/>
      <c r="AIG78" s="11"/>
      <c r="AIH78" s="11"/>
      <c r="AII78" s="11"/>
      <c r="AIJ78" s="11"/>
      <c r="AIK78" s="11"/>
      <c r="AIL78" s="11"/>
      <c r="AIM78" s="11"/>
      <c r="AIN78" s="11"/>
      <c r="AIO78" s="11"/>
      <c r="AIP78" s="11"/>
      <c r="AIQ78" s="11"/>
      <c r="AIR78" s="11"/>
      <c r="AIS78" s="11"/>
      <c r="AIT78" s="11"/>
      <c r="AIU78" s="11"/>
      <c r="AIV78" s="11"/>
      <c r="AIW78" s="11"/>
      <c r="AIX78" s="11"/>
      <c r="AIY78" s="11"/>
      <c r="AIZ78" s="11"/>
      <c r="AJA78" s="11"/>
      <c r="AJB78" s="11"/>
      <c r="AJC78" s="11"/>
      <c r="AJD78" s="11"/>
      <c r="AJE78" s="11"/>
      <c r="AJF78" s="11"/>
      <c r="AJG78" s="11"/>
      <c r="AJH78" s="11"/>
      <c r="AJI78" s="11"/>
      <c r="AJJ78" s="11"/>
      <c r="AJK78" s="11"/>
      <c r="AJL78" s="11"/>
      <c r="AJM78" s="11"/>
      <c r="AJN78" s="11"/>
      <c r="AJO78" s="11"/>
      <c r="AJP78" s="11"/>
      <c r="AJQ78" s="11"/>
      <c r="AJR78" s="11"/>
      <c r="AJS78" s="11"/>
      <c r="AJT78" s="11"/>
      <c r="AJU78" s="11"/>
      <c r="AJV78" s="11"/>
      <c r="AJW78" s="11"/>
      <c r="AJX78" s="11"/>
      <c r="AJY78" s="11"/>
      <c r="AJZ78" s="11"/>
      <c r="AKA78" s="11"/>
      <c r="AKB78" s="11"/>
      <c r="AKC78" s="11"/>
      <c r="AKD78" s="11"/>
      <c r="AKE78" s="11"/>
      <c r="AKF78" s="11"/>
      <c r="AKG78" s="11"/>
      <c r="AKH78" s="11"/>
      <c r="AKI78" s="11"/>
      <c r="AKJ78" s="11"/>
      <c r="AKK78" s="11"/>
      <c r="AKL78" s="11"/>
      <c r="AKM78" s="11"/>
      <c r="AKN78" s="11"/>
      <c r="AKO78" s="11"/>
      <c r="AKP78" s="11"/>
      <c r="AKQ78" s="11"/>
      <c r="AKR78" s="11"/>
      <c r="AKS78" s="11"/>
      <c r="AKT78" s="11"/>
      <c r="AKU78" s="11"/>
      <c r="AKV78" s="11"/>
      <c r="AKW78" s="11"/>
      <c r="AKX78" s="11"/>
      <c r="AKY78" s="11"/>
      <c r="AKZ78" s="11"/>
      <c r="ALA78" s="11"/>
      <c r="ALB78" s="11"/>
      <c r="ALC78" s="11"/>
      <c r="ALD78" s="11"/>
      <c r="ALE78" s="11"/>
      <c r="ALF78" s="11"/>
      <c r="ALG78" s="11"/>
      <c r="ALH78" s="11"/>
      <c r="ALI78" s="11"/>
      <c r="ALJ78" s="11"/>
      <c r="ALK78" s="11"/>
      <c r="ALL78" s="11"/>
      <c r="ALM78" s="11"/>
      <c r="ALN78" s="11"/>
      <c r="ALO78" s="11"/>
      <c r="ALP78" s="11"/>
      <c r="ALQ78" s="11"/>
      <c r="ALR78" s="11"/>
      <c r="ALS78" s="11"/>
      <c r="ALT78" s="11"/>
      <c r="ALU78" s="11"/>
      <c r="ALV78" s="11"/>
      <c r="ALW78" s="11"/>
      <c r="ALX78" s="11"/>
      <c r="ALY78" s="11"/>
      <c r="ALZ78" s="11"/>
      <c r="AMA78" s="11"/>
      <c r="AMB78" s="11"/>
      <c r="AMC78" s="11"/>
      <c r="AMD78" s="11"/>
      <c r="AME78" s="11"/>
      <c r="AMF78" s="11"/>
      <c r="AMG78" s="11"/>
      <c r="AMH78" s="11"/>
      <c r="AMI78" s="11"/>
      <c r="AMJ78" s="11"/>
      <c r="AMK78" s="11"/>
    </row>
    <row r="79" spans="1:1025" ht="14" x14ac:dyDescent="0.15">
      <c r="A79" s="5">
        <v>227</v>
      </c>
      <c r="B79" s="1" t="s">
        <v>14</v>
      </c>
      <c r="C79" s="1" t="s">
        <v>65</v>
      </c>
      <c r="D79" s="1">
        <v>51149</v>
      </c>
      <c r="E79" s="1">
        <v>51172</v>
      </c>
      <c r="F79" s="1">
        <f t="shared" si="2"/>
        <v>5.52</v>
      </c>
      <c r="H79" s="1">
        <f>(D80-E79-1)*0.24</f>
        <v>74.88</v>
      </c>
      <c r="I79" s="6" t="s">
        <v>106</v>
      </c>
      <c r="J79" s="5" t="s">
        <v>16</v>
      </c>
    </row>
    <row r="80" spans="1:1025" s="13" customFormat="1" ht="14" x14ac:dyDescent="0.15">
      <c r="A80" s="10">
        <v>228</v>
      </c>
      <c r="B80" s="11" t="s">
        <v>11</v>
      </c>
      <c r="C80" s="11" t="s">
        <v>18</v>
      </c>
      <c r="D80" s="11">
        <v>51485</v>
      </c>
      <c r="E80" s="11">
        <v>51511</v>
      </c>
      <c r="F80" s="11">
        <f t="shared" si="2"/>
        <v>6.24</v>
      </c>
      <c r="G80" s="11">
        <f>(D81-E80+1)*0.24</f>
        <v>153.12</v>
      </c>
      <c r="H80" s="11"/>
      <c r="I80" s="12" t="s">
        <v>107</v>
      </c>
      <c r="J80" s="10" t="s">
        <v>16</v>
      </c>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c r="JA80" s="11"/>
      <c r="JB80" s="11"/>
      <c r="JC80" s="11"/>
      <c r="JD80" s="11"/>
      <c r="JE80" s="11"/>
      <c r="JF80" s="11"/>
      <c r="JG80" s="11"/>
      <c r="JH80" s="11"/>
      <c r="JI80" s="11"/>
      <c r="JJ80" s="11"/>
      <c r="JK80" s="11"/>
      <c r="JL80" s="11"/>
      <c r="JM80" s="11"/>
      <c r="JN80" s="11"/>
      <c r="JO80" s="11"/>
      <c r="JP80" s="11"/>
      <c r="JQ80" s="11"/>
      <c r="JR80" s="11"/>
      <c r="JS80" s="11"/>
      <c r="JT80" s="11"/>
      <c r="JU80" s="11"/>
      <c r="JV80" s="11"/>
      <c r="JW80" s="11"/>
      <c r="JX80" s="11"/>
      <c r="JY80" s="11"/>
      <c r="JZ80" s="11"/>
      <c r="KA80" s="11"/>
      <c r="KB80" s="11"/>
      <c r="KC80" s="11"/>
      <c r="KD80" s="11"/>
      <c r="KE80" s="11"/>
      <c r="KF80" s="11"/>
      <c r="KG80" s="11"/>
      <c r="KH80" s="11"/>
      <c r="KI80" s="11"/>
      <c r="KJ80" s="11"/>
      <c r="KK80" s="11"/>
      <c r="KL80" s="11"/>
      <c r="KM80" s="11"/>
      <c r="KN80" s="11"/>
      <c r="KO80" s="11"/>
      <c r="KP80" s="11"/>
      <c r="KQ80" s="11"/>
      <c r="KR80" s="11"/>
      <c r="KS80" s="11"/>
      <c r="KT80" s="11"/>
      <c r="KU80" s="11"/>
      <c r="KV80" s="11"/>
      <c r="KW80" s="11"/>
      <c r="KX80" s="11"/>
      <c r="KY80" s="11"/>
      <c r="KZ80" s="11"/>
      <c r="LA80" s="11"/>
      <c r="LB80" s="11"/>
      <c r="LC80" s="11"/>
      <c r="LD80" s="11"/>
      <c r="LE80" s="11"/>
      <c r="LF80" s="11"/>
      <c r="LG80" s="11"/>
      <c r="LH80" s="11"/>
      <c r="LI80" s="11"/>
      <c r="LJ80" s="11"/>
      <c r="LK80" s="11"/>
      <c r="LL80" s="11"/>
      <c r="LM80" s="11"/>
      <c r="LN80" s="11"/>
      <c r="LO80" s="11"/>
      <c r="LP80" s="11"/>
      <c r="LQ80" s="11"/>
      <c r="LR80" s="11"/>
      <c r="LS80" s="11"/>
      <c r="LT80" s="11"/>
      <c r="LU80" s="11"/>
      <c r="LV80" s="11"/>
      <c r="LW80" s="11"/>
      <c r="LX80" s="11"/>
      <c r="LY80" s="11"/>
      <c r="LZ80" s="11"/>
      <c r="MA80" s="11"/>
      <c r="MB80" s="11"/>
      <c r="MC80" s="11"/>
      <c r="MD80" s="11"/>
      <c r="ME80" s="11"/>
      <c r="MF80" s="11"/>
      <c r="MG80" s="11"/>
      <c r="MH80" s="11"/>
      <c r="MI80" s="11"/>
      <c r="MJ80" s="11"/>
      <c r="MK80" s="11"/>
      <c r="ML80" s="11"/>
      <c r="MM80" s="11"/>
      <c r="MN80" s="11"/>
      <c r="MO80" s="11"/>
      <c r="MP80" s="11"/>
      <c r="MQ80" s="11"/>
      <c r="MR80" s="11"/>
      <c r="MS80" s="11"/>
      <c r="MT80" s="11"/>
      <c r="MU80" s="11"/>
      <c r="MV80" s="11"/>
      <c r="MW80" s="11"/>
      <c r="MX80" s="11"/>
      <c r="MY80" s="11"/>
      <c r="MZ80" s="11"/>
      <c r="NA80" s="11"/>
      <c r="NB80" s="11"/>
      <c r="NC80" s="11"/>
      <c r="ND80" s="11"/>
      <c r="NE80" s="11"/>
      <c r="NF80" s="11"/>
      <c r="NG80" s="11"/>
      <c r="NH80" s="11"/>
      <c r="NI80" s="11"/>
      <c r="NJ80" s="11"/>
      <c r="NK80" s="11"/>
      <c r="NL80" s="11"/>
      <c r="NM80" s="11"/>
      <c r="NN80" s="11"/>
      <c r="NO80" s="11"/>
      <c r="NP80" s="11"/>
      <c r="NQ80" s="11"/>
      <c r="NR80" s="11"/>
      <c r="NS80" s="11"/>
      <c r="NT80" s="11"/>
      <c r="NU80" s="11"/>
      <c r="NV80" s="11"/>
      <c r="NW80" s="11"/>
      <c r="NX80" s="11"/>
      <c r="NY80" s="11"/>
      <c r="NZ80" s="11"/>
      <c r="OA80" s="11"/>
      <c r="OB80" s="11"/>
      <c r="OC80" s="11"/>
      <c r="OD80" s="11"/>
      <c r="OE80" s="11"/>
      <c r="OF80" s="11"/>
      <c r="OG80" s="11"/>
      <c r="OH80" s="11"/>
      <c r="OI80" s="11"/>
      <c r="OJ80" s="11"/>
      <c r="OK80" s="11"/>
      <c r="OL80" s="11"/>
      <c r="OM80" s="11"/>
      <c r="ON80" s="11"/>
      <c r="OO80" s="11"/>
      <c r="OP80" s="11"/>
      <c r="OQ80" s="11"/>
      <c r="OR80" s="11"/>
      <c r="OS80" s="11"/>
      <c r="OT80" s="11"/>
      <c r="OU80" s="11"/>
      <c r="OV80" s="11"/>
      <c r="OW80" s="11"/>
      <c r="OX80" s="11"/>
      <c r="OY80" s="11"/>
      <c r="OZ80" s="11"/>
      <c r="PA80" s="11"/>
      <c r="PB80" s="11"/>
      <c r="PC80" s="11"/>
      <c r="PD80" s="11"/>
      <c r="PE80" s="11"/>
      <c r="PF80" s="11"/>
      <c r="PG80" s="11"/>
      <c r="PH80" s="11"/>
      <c r="PI80" s="11"/>
      <c r="PJ80" s="11"/>
      <c r="PK80" s="11"/>
      <c r="PL80" s="11"/>
      <c r="PM80" s="11"/>
      <c r="PN80" s="11"/>
      <c r="PO80" s="11"/>
      <c r="PP80" s="11"/>
      <c r="PQ80" s="11"/>
      <c r="PR80" s="11"/>
      <c r="PS80" s="11"/>
      <c r="PT80" s="11"/>
      <c r="PU80" s="11"/>
      <c r="PV80" s="11"/>
      <c r="PW80" s="11"/>
      <c r="PX80" s="11"/>
      <c r="PY80" s="11"/>
      <c r="PZ80" s="11"/>
      <c r="QA80" s="11"/>
      <c r="QB80" s="11"/>
      <c r="QC80" s="11"/>
      <c r="QD80" s="11"/>
      <c r="QE80" s="11"/>
      <c r="QF80" s="11"/>
      <c r="QG80" s="11"/>
      <c r="QH80" s="11"/>
      <c r="QI80" s="11"/>
      <c r="QJ80" s="11"/>
      <c r="QK80" s="11"/>
      <c r="QL80" s="11"/>
      <c r="QM80" s="11"/>
      <c r="QN80" s="11"/>
      <c r="QO80" s="11"/>
      <c r="QP80" s="11"/>
      <c r="QQ80" s="11"/>
      <c r="QR80" s="11"/>
      <c r="QS80" s="11"/>
      <c r="QT80" s="11"/>
      <c r="QU80" s="11"/>
      <c r="QV80" s="11"/>
      <c r="QW80" s="11"/>
      <c r="QX80" s="11"/>
      <c r="QY80" s="11"/>
      <c r="QZ80" s="11"/>
      <c r="RA80" s="11"/>
      <c r="RB80" s="11"/>
      <c r="RC80" s="11"/>
      <c r="RD80" s="11"/>
      <c r="RE80" s="11"/>
      <c r="RF80" s="11"/>
      <c r="RG80" s="11"/>
      <c r="RH80" s="11"/>
      <c r="RI80" s="11"/>
      <c r="RJ80" s="11"/>
      <c r="RK80" s="11"/>
      <c r="RL80" s="11"/>
      <c r="RM80" s="11"/>
      <c r="RN80" s="11"/>
      <c r="RO80" s="11"/>
      <c r="RP80" s="11"/>
      <c r="RQ80" s="11"/>
      <c r="RR80" s="11"/>
      <c r="RS80" s="11"/>
      <c r="RT80" s="11"/>
      <c r="RU80" s="11"/>
      <c r="RV80" s="11"/>
      <c r="RW80" s="11"/>
      <c r="RX80" s="11"/>
      <c r="RY80" s="11"/>
      <c r="RZ80" s="11"/>
      <c r="SA80" s="11"/>
      <c r="SB80" s="11"/>
      <c r="SC80" s="11"/>
      <c r="SD80" s="11"/>
      <c r="SE80" s="11"/>
      <c r="SF80" s="11"/>
      <c r="SG80" s="11"/>
      <c r="SH80" s="11"/>
      <c r="SI80" s="11"/>
      <c r="SJ80" s="11"/>
      <c r="SK80" s="11"/>
      <c r="SL80" s="11"/>
      <c r="SM80" s="11"/>
      <c r="SN80" s="11"/>
      <c r="SO80" s="11"/>
      <c r="SP80" s="11"/>
      <c r="SQ80" s="11"/>
      <c r="SR80" s="11"/>
      <c r="SS80" s="11"/>
      <c r="ST80" s="11"/>
      <c r="SU80" s="11"/>
      <c r="SV80" s="11"/>
      <c r="SW80" s="11"/>
      <c r="SX80" s="11"/>
      <c r="SY80" s="11"/>
      <c r="SZ80" s="11"/>
      <c r="TA80" s="11"/>
      <c r="TB80" s="11"/>
      <c r="TC80" s="11"/>
      <c r="TD80" s="11"/>
      <c r="TE80" s="11"/>
      <c r="TF80" s="11"/>
      <c r="TG80" s="11"/>
      <c r="TH80" s="11"/>
      <c r="TI80" s="11"/>
      <c r="TJ80" s="11"/>
      <c r="TK80" s="11"/>
      <c r="TL80" s="11"/>
      <c r="TM80" s="11"/>
      <c r="TN80" s="11"/>
      <c r="TO80" s="11"/>
      <c r="TP80" s="11"/>
      <c r="TQ80" s="11"/>
      <c r="TR80" s="11"/>
      <c r="TS80" s="11"/>
      <c r="TT80" s="11"/>
      <c r="TU80" s="11"/>
      <c r="TV80" s="11"/>
      <c r="TW80" s="11"/>
      <c r="TX80" s="11"/>
      <c r="TY80" s="11"/>
      <c r="TZ80" s="11"/>
      <c r="UA80" s="11"/>
      <c r="UB80" s="11"/>
      <c r="UC80" s="11"/>
      <c r="UD80" s="11"/>
      <c r="UE80" s="11"/>
      <c r="UF80" s="11"/>
      <c r="UG80" s="11"/>
      <c r="UH80" s="11"/>
      <c r="UI80" s="11"/>
      <c r="UJ80" s="11"/>
      <c r="UK80" s="11"/>
      <c r="UL80" s="11"/>
      <c r="UM80" s="11"/>
      <c r="UN80" s="11"/>
      <c r="UO80" s="11"/>
      <c r="UP80" s="11"/>
      <c r="UQ80" s="11"/>
      <c r="UR80" s="11"/>
      <c r="US80" s="11"/>
      <c r="UT80" s="11"/>
      <c r="UU80" s="11"/>
      <c r="UV80" s="11"/>
      <c r="UW80" s="11"/>
      <c r="UX80" s="11"/>
      <c r="UY80" s="11"/>
      <c r="UZ80" s="11"/>
      <c r="VA80" s="11"/>
      <c r="VB80" s="11"/>
      <c r="VC80" s="11"/>
      <c r="VD80" s="11"/>
      <c r="VE80" s="11"/>
      <c r="VF80" s="11"/>
      <c r="VG80" s="11"/>
      <c r="VH80" s="11"/>
      <c r="VI80" s="11"/>
      <c r="VJ80" s="11"/>
      <c r="VK80" s="11"/>
      <c r="VL80" s="11"/>
      <c r="VM80" s="11"/>
      <c r="VN80" s="11"/>
      <c r="VO80" s="11"/>
      <c r="VP80" s="11"/>
      <c r="VQ80" s="11"/>
      <c r="VR80" s="11"/>
      <c r="VS80" s="11"/>
      <c r="VT80" s="11"/>
      <c r="VU80" s="11"/>
      <c r="VV80" s="11"/>
      <c r="VW80" s="11"/>
      <c r="VX80" s="11"/>
      <c r="VY80" s="11"/>
      <c r="VZ80" s="11"/>
      <c r="WA80" s="11"/>
      <c r="WB80" s="11"/>
      <c r="WC80" s="11"/>
      <c r="WD80" s="11"/>
      <c r="WE80" s="11"/>
      <c r="WF80" s="11"/>
      <c r="WG80" s="11"/>
      <c r="WH80" s="11"/>
      <c r="WI80" s="11"/>
      <c r="WJ80" s="11"/>
      <c r="WK80" s="11"/>
      <c r="WL80" s="11"/>
      <c r="WM80" s="11"/>
      <c r="WN80" s="11"/>
      <c r="WO80" s="11"/>
      <c r="WP80" s="11"/>
      <c r="WQ80" s="11"/>
      <c r="WR80" s="11"/>
      <c r="WS80" s="11"/>
      <c r="WT80" s="11"/>
      <c r="WU80" s="11"/>
      <c r="WV80" s="11"/>
      <c r="WW80" s="11"/>
      <c r="WX80" s="11"/>
      <c r="WY80" s="11"/>
      <c r="WZ80" s="11"/>
      <c r="XA80" s="11"/>
      <c r="XB80" s="11"/>
      <c r="XC80" s="11"/>
      <c r="XD80" s="11"/>
      <c r="XE80" s="11"/>
      <c r="XF80" s="11"/>
      <c r="XG80" s="11"/>
      <c r="XH80" s="11"/>
      <c r="XI80" s="11"/>
      <c r="XJ80" s="11"/>
      <c r="XK80" s="11"/>
      <c r="XL80" s="11"/>
      <c r="XM80" s="11"/>
      <c r="XN80" s="11"/>
      <c r="XO80" s="11"/>
      <c r="XP80" s="11"/>
      <c r="XQ80" s="11"/>
      <c r="XR80" s="11"/>
      <c r="XS80" s="11"/>
      <c r="XT80" s="11"/>
      <c r="XU80" s="11"/>
      <c r="XV80" s="11"/>
      <c r="XW80" s="11"/>
      <c r="XX80" s="11"/>
      <c r="XY80" s="11"/>
      <c r="XZ80" s="11"/>
      <c r="YA80" s="11"/>
      <c r="YB80" s="11"/>
      <c r="YC80" s="11"/>
      <c r="YD80" s="11"/>
      <c r="YE80" s="11"/>
      <c r="YF80" s="11"/>
      <c r="YG80" s="11"/>
      <c r="YH80" s="11"/>
      <c r="YI80" s="11"/>
      <c r="YJ80" s="11"/>
      <c r="YK80" s="11"/>
      <c r="YL80" s="11"/>
      <c r="YM80" s="11"/>
      <c r="YN80" s="11"/>
      <c r="YO80" s="11"/>
      <c r="YP80" s="11"/>
      <c r="YQ80" s="11"/>
      <c r="YR80" s="11"/>
      <c r="YS80" s="11"/>
      <c r="YT80" s="11"/>
      <c r="YU80" s="11"/>
      <c r="YV80" s="11"/>
      <c r="YW80" s="11"/>
      <c r="YX80" s="11"/>
      <c r="YY80" s="11"/>
      <c r="YZ80" s="11"/>
      <c r="ZA80" s="11"/>
      <c r="ZB80" s="11"/>
      <c r="ZC80" s="11"/>
      <c r="ZD80" s="11"/>
      <c r="ZE80" s="11"/>
      <c r="ZF80" s="11"/>
      <c r="ZG80" s="11"/>
      <c r="ZH80" s="11"/>
      <c r="ZI80" s="11"/>
      <c r="ZJ80" s="11"/>
      <c r="ZK80" s="11"/>
      <c r="ZL80" s="11"/>
      <c r="ZM80" s="11"/>
      <c r="ZN80" s="11"/>
      <c r="ZO80" s="11"/>
      <c r="ZP80" s="11"/>
      <c r="ZQ80" s="11"/>
      <c r="ZR80" s="11"/>
      <c r="ZS80" s="11"/>
      <c r="ZT80" s="11"/>
      <c r="ZU80" s="11"/>
      <c r="ZV80" s="11"/>
      <c r="ZW80" s="11"/>
      <c r="ZX80" s="11"/>
      <c r="ZY80" s="11"/>
      <c r="ZZ80" s="11"/>
      <c r="AAA80" s="11"/>
      <c r="AAB80" s="11"/>
      <c r="AAC80" s="11"/>
      <c r="AAD80" s="11"/>
      <c r="AAE80" s="11"/>
      <c r="AAF80" s="11"/>
      <c r="AAG80" s="11"/>
      <c r="AAH80" s="11"/>
      <c r="AAI80" s="11"/>
      <c r="AAJ80" s="11"/>
      <c r="AAK80" s="11"/>
      <c r="AAL80" s="11"/>
      <c r="AAM80" s="11"/>
      <c r="AAN80" s="11"/>
      <c r="AAO80" s="11"/>
      <c r="AAP80" s="11"/>
      <c r="AAQ80" s="11"/>
      <c r="AAR80" s="11"/>
      <c r="AAS80" s="11"/>
      <c r="AAT80" s="11"/>
      <c r="AAU80" s="11"/>
      <c r="AAV80" s="11"/>
      <c r="AAW80" s="11"/>
      <c r="AAX80" s="11"/>
      <c r="AAY80" s="11"/>
      <c r="AAZ80" s="11"/>
      <c r="ABA80" s="11"/>
      <c r="ABB80" s="11"/>
      <c r="ABC80" s="11"/>
      <c r="ABD80" s="11"/>
      <c r="ABE80" s="11"/>
      <c r="ABF80" s="11"/>
      <c r="ABG80" s="11"/>
      <c r="ABH80" s="11"/>
      <c r="ABI80" s="11"/>
      <c r="ABJ80" s="11"/>
      <c r="ABK80" s="11"/>
      <c r="ABL80" s="11"/>
      <c r="ABM80" s="11"/>
      <c r="ABN80" s="11"/>
      <c r="ABO80" s="11"/>
      <c r="ABP80" s="11"/>
      <c r="ABQ80" s="11"/>
      <c r="ABR80" s="11"/>
      <c r="ABS80" s="11"/>
      <c r="ABT80" s="11"/>
      <c r="ABU80" s="11"/>
      <c r="ABV80" s="11"/>
      <c r="ABW80" s="11"/>
      <c r="ABX80" s="11"/>
      <c r="ABY80" s="11"/>
      <c r="ABZ80" s="11"/>
      <c r="ACA80" s="11"/>
      <c r="ACB80" s="11"/>
      <c r="ACC80" s="11"/>
      <c r="ACD80" s="11"/>
      <c r="ACE80" s="11"/>
      <c r="ACF80" s="11"/>
      <c r="ACG80" s="11"/>
      <c r="ACH80" s="11"/>
      <c r="ACI80" s="11"/>
      <c r="ACJ80" s="11"/>
      <c r="ACK80" s="11"/>
      <c r="ACL80" s="11"/>
      <c r="ACM80" s="11"/>
      <c r="ACN80" s="11"/>
      <c r="ACO80" s="11"/>
      <c r="ACP80" s="11"/>
      <c r="ACQ80" s="11"/>
      <c r="ACR80" s="11"/>
      <c r="ACS80" s="11"/>
      <c r="ACT80" s="11"/>
      <c r="ACU80" s="11"/>
      <c r="ACV80" s="11"/>
      <c r="ACW80" s="11"/>
      <c r="ACX80" s="11"/>
      <c r="ACY80" s="11"/>
      <c r="ACZ80" s="11"/>
      <c r="ADA80" s="11"/>
      <c r="ADB80" s="11"/>
      <c r="ADC80" s="11"/>
      <c r="ADD80" s="11"/>
      <c r="ADE80" s="11"/>
      <c r="ADF80" s="11"/>
      <c r="ADG80" s="11"/>
      <c r="ADH80" s="11"/>
      <c r="ADI80" s="11"/>
      <c r="ADJ80" s="11"/>
      <c r="ADK80" s="11"/>
      <c r="ADL80" s="11"/>
      <c r="ADM80" s="11"/>
      <c r="ADN80" s="11"/>
      <c r="ADO80" s="11"/>
      <c r="ADP80" s="11"/>
      <c r="ADQ80" s="11"/>
      <c r="ADR80" s="11"/>
      <c r="ADS80" s="11"/>
      <c r="ADT80" s="11"/>
      <c r="ADU80" s="11"/>
      <c r="ADV80" s="11"/>
      <c r="ADW80" s="11"/>
      <c r="ADX80" s="11"/>
      <c r="ADY80" s="11"/>
      <c r="ADZ80" s="11"/>
      <c r="AEA80" s="11"/>
      <c r="AEB80" s="11"/>
      <c r="AEC80" s="11"/>
      <c r="AED80" s="11"/>
      <c r="AEE80" s="11"/>
      <c r="AEF80" s="11"/>
      <c r="AEG80" s="11"/>
      <c r="AEH80" s="11"/>
      <c r="AEI80" s="11"/>
      <c r="AEJ80" s="11"/>
      <c r="AEK80" s="11"/>
      <c r="AEL80" s="11"/>
      <c r="AEM80" s="11"/>
      <c r="AEN80" s="11"/>
      <c r="AEO80" s="11"/>
      <c r="AEP80" s="11"/>
      <c r="AEQ80" s="11"/>
      <c r="AER80" s="11"/>
      <c r="AES80" s="11"/>
      <c r="AET80" s="11"/>
      <c r="AEU80" s="11"/>
      <c r="AEV80" s="11"/>
      <c r="AEW80" s="11"/>
      <c r="AEX80" s="11"/>
      <c r="AEY80" s="11"/>
      <c r="AEZ80" s="11"/>
      <c r="AFA80" s="11"/>
      <c r="AFB80" s="11"/>
      <c r="AFC80" s="11"/>
      <c r="AFD80" s="11"/>
      <c r="AFE80" s="11"/>
      <c r="AFF80" s="11"/>
      <c r="AFG80" s="11"/>
      <c r="AFH80" s="11"/>
      <c r="AFI80" s="11"/>
      <c r="AFJ80" s="11"/>
      <c r="AFK80" s="11"/>
      <c r="AFL80" s="11"/>
      <c r="AFM80" s="11"/>
      <c r="AFN80" s="11"/>
      <c r="AFO80" s="11"/>
      <c r="AFP80" s="11"/>
      <c r="AFQ80" s="11"/>
      <c r="AFR80" s="11"/>
      <c r="AFS80" s="11"/>
      <c r="AFT80" s="11"/>
      <c r="AFU80" s="11"/>
      <c r="AFV80" s="11"/>
      <c r="AFW80" s="11"/>
      <c r="AFX80" s="11"/>
      <c r="AFY80" s="11"/>
      <c r="AFZ80" s="11"/>
      <c r="AGA80" s="11"/>
      <c r="AGB80" s="11"/>
      <c r="AGC80" s="11"/>
      <c r="AGD80" s="11"/>
      <c r="AGE80" s="11"/>
      <c r="AGF80" s="11"/>
      <c r="AGG80" s="11"/>
      <c r="AGH80" s="11"/>
      <c r="AGI80" s="11"/>
      <c r="AGJ80" s="11"/>
      <c r="AGK80" s="11"/>
      <c r="AGL80" s="11"/>
      <c r="AGM80" s="11"/>
      <c r="AGN80" s="11"/>
      <c r="AGO80" s="11"/>
      <c r="AGP80" s="11"/>
      <c r="AGQ80" s="11"/>
      <c r="AGR80" s="11"/>
      <c r="AGS80" s="11"/>
      <c r="AGT80" s="11"/>
      <c r="AGU80" s="11"/>
      <c r="AGV80" s="11"/>
      <c r="AGW80" s="11"/>
      <c r="AGX80" s="11"/>
      <c r="AGY80" s="11"/>
      <c r="AGZ80" s="11"/>
      <c r="AHA80" s="11"/>
      <c r="AHB80" s="11"/>
      <c r="AHC80" s="11"/>
      <c r="AHD80" s="11"/>
      <c r="AHE80" s="11"/>
      <c r="AHF80" s="11"/>
      <c r="AHG80" s="11"/>
      <c r="AHH80" s="11"/>
      <c r="AHI80" s="11"/>
      <c r="AHJ80" s="11"/>
      <c r="AHK80" s="11"/>
      <c r="AHL80" s="11"/>
      <c r="AHM80" s="11"/>
      <c r="AHN80" s="11"/>
      <c r="AHO80" s="11"/>
      <c r="AHP80" s="11"/>
      <c r="AHQ80" s="11"/>
      <c r="AHR80" s="11"/>
      <c r="AHS80" s="11"/>
      <c r="AHT80" s="11"/>
      <c r="AHU80" s="11"/>
      <c r="AHV80" s="11"/>
      <c r="AHW80" s="11"/>
      <c r="AHX80" s="11"/>
      <c r="AHY80" s="11"/>
      <c r="AHZ80" s="11"/>
      <c r="AIA80" s="11"/>
      <c r="AIB80" s="11"/>
      <c r="AIC80" s="11"/>
      <c r="AID80" s="11"/>
      <c r="AIE80" s="11"/>
      <c r="AIF80" s="11"/>
      <c r="AIG80" s="11"/>
      <c r="AIH80" s="11"/>
      <c r="AII80" s="11"/>
      <c r="AIJ80" s="11"/>
      <c r="AIK80" s="11"/>
      <c r="AIL80" s="11"/>
      <c r="AIM80" s="11"/>
      <c r="AIN80" s="11"/>
      <c r="AIO80" s="11"/>
      <c r="AIP80" s="11"/>
      <c r="AIQ80" s="11"/>
      <c r="AIR80" s="11"/>
      <c r="AIS80" s="11"/>
      <c r="AIT80" s="11"/>
      <c r="AIU80" s="11"/>
      <c r="AIV80" s="11"/>
      <c r="AIW80" s="11"/>
      <c r="AIX80" s="11"/>
      <c r="AIY80" s="11"/>
      <c r="AIZ80" s="11"/>
      <c r="AJA80" s="11"/>
      <c r="AJB80" s="11"/>
      <c r="AJC80" s="11"/>
      <c r="AJD80" s="11"/>
      <c r="AJE80" s="11"/>
      <c r="AJF80" s="11"/>
      <c r="AJG80" s="11"/>
      <c r="AJH80" s="11"/>
      <c r="AJI80" s="11"/>
      <c r="AJJ80" s="11"/>
      <c r="AJK80" s="11"/>
      <c r="AJL80" s="11"/>
      <c r="AJM80" s="11"/>
      <c r="AJN80" s="11"/>
      <c r="AJO80" s="11"/>
      <c r="AJP80" s="11"/>
      <c r="AJQ80" s="11"/>
      <c r="AJR80" s="11"/>
      <c r="AJS80" s="11"/>
      <c r="AJT80" s="11"/>
      <c r="AJU80" s="11"/>
      <c r="AJV80" s="11"/>
      <c r="AJW80" s="11"/>
      <c r="AJX80" s="11"/>
      <c r="AJY80" s="11"/>
      <c r="AJZ80" s="11"/>
      <c r="AKA80" s="11"/>
      <c r="AKB80" s="11"/>
      <c r="AKC80" s="11"/>
      <c r="AKD80" s="11"/>
      <c r="AKE80" s="11"/>
      <c r="AKF80" s="11"/>
      <c r="AKG80" s="11"/>
      <c r="AKH80" s="11"/>
      <c r="AKI80" s="11"/>
      <c r="AKJ80" s="11"/>
      <c r="AKK80" s="11"/>
      <c r="AKL80" s="11"/>
      <c r="AKM80" s="11"/>
      <c r="AKN80" s="11"/>
      <c r="AKO80" s="11"/>
      <c r="AKP80" s="11"/>
      <c r="AKQ80" s="11"/>
      <c r="AKR80" s="11"/>
      <c r="AKS80" s="11"/>
      <c r="AKT80" s="11"/>
      <c r="AKU80" s="11"/>
      <c r="AKV80" s="11"/>
      <c r="AKW80" s="11"/>
      <c r="AKX80" s="11"/>
      <c r="AKY80" s="11"/>
      <c r="AKZ80" s="11"/>
      <c r="ALA80" s="11"/>
      <c r="ALB80" s="11"/>
      <c r="ALC80" s="11"/>
      <c r="ALD80" s="11"/>
      <c r="ALE80" s="11"/>
      <c r="ALF80" s="11"/>
      <c r="ALG80" s="11"/>
      <c r="ALH80" s="11"/>
      <c r="ALI80" s="11"/>
      <c r="ALJ80" s="11"/>
      <c r="ALK80" s="11"/>
      <c r="ALL80" s="11"/>
      <c r="ALM80" s="11"/>
      <c r="ALN80" s="11"/>
      <c r="ALO80" s="11"/>
      <c r="ALP80" s="11"/>
      <c r="ALQ80" s="11"/>
      <c r="ALR80" s="11"/>
      <c r="ALS80" s="11"/>
      <c r="ALT80" s="11"/>
      <c r="ALU80" s="11"/>
      <c r="ALV80" s="11"/>
      <c r="ALW80" s="11"/>
      <c r="ALX80" s="11"/>
      <c r="ALY80" s="11"/>
      <c r="ALZ80" s="11"/>
      <c r="AMA80" s="11"/>
      <c r="AMB80" s="11"/>
      <c r="AMC80" s="11"/>
      <c r="AMD80" s="11"/>
      <c r="AME80" s="11"/>
      <c r="AMF80" s="11"/>
      <c r="AMG80" s="11"/>
      <c r="AMH80" s="11"/>
      <c r="AMI80" s="11"/>
      <c r="AMJ80" s="11"/>
      <c r="AMK80" s="11"/>
    </row>
    <row r="81" spans="1:1026" ht="14" x14ac:dyDescent="0.15">
      <c r="A81" s="5">
        <v>229</v>
      </c>
      <c r="B81" s="1" t="s">
        <v>14</v>
      </c>
      <c r="C81" s="1" t="s">
        <v>18</v>
      </c>
      <c r="D81" s="1">
        <v>52148</v>
      </c>
      <c r="E81" s="1">
        <v>52181</v>
      </c>
      <c r="F81" s="1">
        <f t="shared" si="2"/>
        <v>7.92</v>
      </c>
      <c r="H81" s="1">
        <f>(D82-E81-1)*0.24</f>
        <v>178.07999999999998</v>
      </c>
      <c r="I81" s="6" t="s">
        <v>108</v>
      </c>
      <c r="J81" s="5" t="s">
        <v>16</v>
      </c>
    </row>
    <row r="82" spans="1:1026" s="13" customFormat="1" ht="14" x14ac:dyDescent="0.15">
      <c r="A82" s="10">
        <v>230</v>
      </c>
      <c r="B82" s="11" t="s">
        <v>11</v>
      </c>
      <c r="C82" s="11" t="s">
        <v>46</v>
      </c>
      <c r="D82" s="11">
        <v>52924</v>
      </c>
      <c r="E82" s="11">
        <v>52951</v>
      </c>
      <c r="F82" s="11">
        <f t="shared" si="2"/>
        <v>6.4799999999999995</v>
      </c>
      <c r="G82" s="11">
        <f>(D83-E82+1)*0.24</f>
        <v>1065.3599999999999</v>
      </c>
      <c r="H82" s="11"/>
      <c r="I82" s="12" t="s">
        <v>109</v>
      </c>
      <c r="J82" s="10" t="s">
        <v>16</v>
      </c>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c r="JA82" s="11"/>
      <c r="JB82" s="11"/>
      <c r="JC82" s="11"/>
      <c r="JD82" s="11"/>
      <c r="JE82" s="11"/>
      <c r="JF82" s="11"/>
      <c r="JG82" s="11"/>
      <c r="JH82" s="11"/>
      <c r="JI82" s="11"/>
      <c r="JJ82" s="11"/>
      <c r="JK82" s="11"/>
      <c r="JL82" s="11"/>
      <c r="JM82" s="11"/>
      <c r="JN82" s="11"/>
      <c r="JO82" s="11"/>
      <c r="JP82" s="11"/>
      <c r="JQ82" s="11"/>
      <c r="JR82" s="11"/>
      <c r="JS82" s="11"/>
      <c r="JT82" s="11"/>
      <c r="JU82" s="11"/>
      <c r="JV82" s="11"/>
      <c r="JW82" s="11"/>
      <c r="JX82" s="11"/>
      <c r="JY82" s="11"/>
      <c r="JZ82" s="11"/>
      <c r="KA82" s="11"/>
      <c r="KB82" s="11"/>
      <c r="KC82" s="11"/>
      <c r="KD82" s="11"/>
      <c r="KE82" s="11"/>
      <c r="KF82" s="11"/>
      <c r="KG82" s="11"/>
      <c r="KH82" s="11"/>
      <c r="KI82" s="11"/>
      <c r="KJ82" s="11"/>
      <c r="KK82" s="11"/>
      <c r="KL82" s="11"/>
      <c r="KM82" s="11"/>
      <c r="KN82" s="11"/>
      <c r="KO82" s="11"/>
      <c r="KP82" s="11"/>
      <c r="KQ82" s="11"/>
      <c r="KR82" s="11"/>
      <c r="KS82" s="11"/>
      <c r="KT82" s="11"/>
      <c r="KU82" s="11"/>
      <c r="KV82" s="11"/>
      <c r="KW82" s="11"/>
      <c r="KX82" s="11"/>
      <c r="KY82" s="11"/>
      <c r="KZ82" s="11"/>
      <c r="LA82" s="11"/>
      <c r="LB82" s="11"/>
      <c r="LC82" s="11"/>
      <c r="LD82" s="11"/>
      <c r="LE82" s="11"/>
      <c r="LF82" s="11"/>
      <c r="LG82" s="11"/>
      <c r="LH82" s="11"/>
      <c r="LI82" s="11"/>
      <c r="LJ82" s="11"/>
      <c r="LK82" s="11"/>
      <c r="LL82" s="11"/>
      <c r="LM82" s="11"/>
      <c r="LN82" s="11"/>
      <c r="LO82" s="11"/>
      <c r="LP82" s="11"/>
      <c r="LQ82" s="11"/>
      <c r="LR82" s="11"/>
      <c r="LS82" s="11"/>
      <c r="LT82" s="11"/>
      <c r="LU82" s="11"/>
      <c r="LV82" s="11"/>
      <c r="LW82" s="11"/>
      <c r="LX82" s="11"/>
      <c r="LY82" s="11"/>
      <c r="LZ82" s="11"/>
      <c r="MA82" s="11"/>
      <c r="MB82" s="11"/>
      <c r="MC82" s="11"/>
      <c r="MD82" s="11"/>
      <c r="ME82" s="11"/>
      <c r="MF82" s="11"/>
      <c r="MG82" s="11"/>
      <c r="MH82" s="11"/>
      <c r="MI82" s="11"/>
      <c r="MJ82" s="11"/>
      <c r="MK82" s="11"/>
      <c r="ML82" s="11"/>
      <c r="MM82" s="11"/>
      <c r="MN82" s="11"/>
      <c r="MO82" s="11"/>
      <c r="MP82" s="11"/>
      <c r="MQ82" s="11"/>
      <c r="MR82" s="11"/>
      <c r="MS82" s="11"/>
      <c r="MT82" s="11"/>
      <c r="MU82" s="11"/>
      <c r="MV82" s="11"/>
      <c r="MW82" s="11"/>
      <c r="MX82" s="11"/>
      <c r="MY82" s="11"/>
      <c r="MZ82" s="11"/>
      <c r="NA82" s="11"/>
      <c r="NB82" s="11"/>
      <c r="NC82" s="11"/>
      <c r="ND82" s="11"/>
      <c r="NE82" s="11"/>
      <c r="NF82" s="11"/>
      <c r="NG82" s="11"/>
      <c r="NH82" s="11"/>
      <c r="NI82" s="11"/>
      <c r="NJ82" s="11"/>
      <c r="NK82" s="11"/>
      <c r="NL82" s="11"/>
      <c r="NM82" s="11"/>
      <c r="NN82" s="11"/>
      <c r="NO82" s="11"/>
      <c r="NP82" s="11"/>
      <c r="NQ82" s="11"/>
      <c r="NR82" s="11"/>
      <c r="NS82" s="11"/>
      <c r="NT82" s="11"/>
      <c r="NU82" s="11"/>
      <c r="NV82" s="11"/>
      <c r="NW82" s="11"/>
      <c r="NX82" s="11"/>
      <c r="NY82" s="11"/>
      <c r="NZ82" s="11"/>
      <c r="OA82" s="11"/>
      <c r="OB82" s="11"/>
      <c r="OC82" s="11"/>
      <c r="OD82" s="11"/>
      <c r="OE82" s="11"/>
      <c r="OF82" s="11"/>
      <c r="OG82" s="11"/>
      <c r="OH82" s="11"/>
      <c r="OI82" s="11"/>
      <c r="OJ82" s="11"/>
      <c r="OK82" s="11"/>
      <c r="OL82" s="11"/>
      <c r="OM82" s="11"/>
      <c r="ON82" s="11"/>
      <c r="OO82" s="11"/>
      <c r="OP82" s="11"/>
      <c r="OQ82" s="11"/>
      <c r="OR82" s="11"/>
      <c r="OS82" s="11"/>
      <c r="OT82" s="11"/>
      <c r="OU82" s="11"/>
      <c r="OV82" s="11"/>
      <c r="OW82" s="11"/>
      <c r="OX82" s="11"/>
      <c r="OY82" s="11"/>
      <c r="OZ82" s="11"/>
      <c r="PA82" s="11"/>
      <c r="PB82" s="11"/>
      <c r="PC82" s="11"/>
      <c r="PD82" s="11"/>
      <c r="PE82" s="11"/>
      <c r="PF82" s="11"/>
      <c r="PG82" s="11"/>
      <c r="PH82" s="11"/>
      <c r="PI82" s="11"/>
      <c r="PJ82" s="11"/>
      <c r="PK82" s="11"/>
      <c r="PL82" s="11"/>
      <c r="PM82" s="11"/>
      <c r="PN82" s="11"/>
      <c r="PO82" s="11"/>
      <c r="PP82" s="11"/>
      <c r="PQ82" s="11"/>
      <c r="PR82" s="11"/>
      <c r="PS82" s="11"/>
      <c r="PT82" s="11"/>
      <c r="PU82" s="11"/>
      <c r="PV82" s="11"/>
      <c r="PW82" s="11"/>
      <c r="PX82" s="11"/>
      <c r="PY82" s="11"/>
      <c r="PZ82" s="11"/>
      <c r="QA82" s="11"/>
      <c r="QB82" s="11"/>
      <c r="QC82" s="11"/>
      <c r="QD82" s="11"/>
      <c r="QE82" s="11"/>
      <c r="QF82" s="11"/>
      <c r="QG82" s="11"/>
      <c r="QH82" s="11"/>
      <c r="QI82" s="11"/>
      <c r="QJ82" s="11"/>
      <c r="QK82" s="11"/>
      <c r="QL82" s="11"/>
      <c r="QM82" s="11"/>
      <c r="QN82" s="11"/>
      <c r="QO82" s="11"/>
      <c r="QP82" s="11"/>
      <c r="QQ82" s="11"/>
      <c r="QR82" s="11"/>
      <c r="QS82" s="11"/>
      <c r="QT82" s="11"/>
      <c r="QU82" s="11"/>
      <c r="QV82" s="11"/>
      <c r="QW82" s="11"/>
      <c r="QX82" s="11"/>
      <c r="QY82" s="11"/>
      <c r="QZ82" s="11"/>
      <c r="RA82" s="11"/>
      <c r="RB82" s="11"/>
      <c r="RC82" s="11"/>
      <c r="RD82" s="11"/>
      <c r="RE82" s="11"/>
      <c r="RF82" s="11"/>
      <c r="RG82" s="11"/>
      <c r="RH82" s="11"/>
      <c r="RI82" s="11"/>
      <c r="RJ82" s="11"/>
      <c r="RK82" s="11"/>
      <c r="RL82" s="11"/>
      <c r="RM82" s="11"/>
      <c r="RN82" s="11"/>
      <c r="RO82" s="11"/>
      <c r="RP82" s="11"/>
      <c r="RQ82" s="11"/>
      <c r="RR82" s="11"/>
      <c r="RS82" s="11"/>
      <c r="RT82" s="11"/>
      <c r="RU82" s="11"/>
      <c r="RV82" s="11"/>
      <c r="RW82" s="11"/>
      <c r="RX82" s="11"/>
      <c r="RY82" s="11"/>
      <c r="RZ82" s="11"/>
      <c r="SA82" s="11"/>
      <c r="SB82" s="11"/>
      <c r="SC82" s="11"/>
      <c r="SD82" s="11"/>
      <c r="SE82" s="11"/>
      <c r="SF82" s="11"/>
      <c r="SG82" s="11"/>
      <c r="SH82" s="11"/>
      <c r="SI82" s="11"/>
      <c r="SJ82" s="11"/>
      <c r="SK82" s="11"/>
      <c r="SL82" s="11"/>
      <c r="SM82" s="11"/>
      <c r="SN82" s="11"/>
      <c r="SO82" s="11"/>
      <c r="SP82" s="11"/>
      <c r="SQ82" s="11"/>
      <c r="SR82" s="11"/>
      <c r="SS82" s="11"/>
      <c r="ST82" s="11"/>
      <c r="SU82" s="11"/>
      <c r="SV82" s="11"/>
      <c r="SW82" s="11"/>
      <c r="SX82" s="11"/>
      <c r="SY82" s="11"/>
      <c r="SZ82" s="11"/>
      <c r="TA82" s="11"/>
      <c r="TB82" s="11"/>
      <c r="TC82" s="11"/>
      <c r="TD82" s="11"/>
      <c r="TE82" s="11"/>
      <c r="TF82" s="11"/>
      <c r="TG82" s="11"/>
      <c r="TH82" s="11"/>
      <c r="TI82" s="11"/>
      <c r="TJ82" s="11"/>
      <c r="TK82" s="11"/>
      <c r="TL82" s="11"/>
      <c r="TM82" s="11"/>
      <c r="TN82" s="11"/>
      <c r="TO82" s="11"/>
      <c r="TP82" s="11"/>
      <c r="TQ82" s="11"/>
      <c r="TR82" s="11"/>
      <c r="TS82" s="11"/>
      <c r="TT82" s="11"/>
      <c r="TU82" s="11"/>
      <c r="TV82" s="11"/>
      <c r="TW82" s="11"/>
      <c r="TX82" s="11"/>
      <c r="TY82" s="11"/>
      <c r="TZ82" s="11"/>
      <c r="UA82" s="11"/>
      <c r="UB82" s="11"/>
      <c r="UC82" s="11"/>
      <c r="UD82" s="11"/>
      <c r="UE82" s="11"/>
      <c r="UF82" s="11"/>
      <c r="UG82" s="11"/>
      <c r="UH82" s="11"/>
      <c r="UI82" s="11"/>
      <c r="UJ82" s="11"/>
      <c r="UK82" s="11"/>
      <c r="UL82" s="11"/>
      <c r="UM82" s="11"/>
      <c r="UN82" s="11"/>
      <c r="UO82" s="11"/>
      <c r="UP82" s="11"/>
      <c r="UQ82" s="11"/>
      <c r="UR82" s="11"/>
      <c r="US82" s="11"/>
      <c r="UT82" s="11"/>
      <c r="UU82" s="11"/>
      <c r="UV82" s="11"/>
      <c r="UW82" s="11"/>
      <c r="UX82" s="11"/>
      <c r="UY82" s="11"/>
      <c r="UZ82" s="11"/>
      <c r="VA82" s="11"/>
      <c r="VB82" s="11"/>
      <c r="VC82" s="11"/>
      <c r="VD82" s="11"/>
      <c r="VE82" s="11"/>
      <c r="VF82" s="11"/>
      <c r="VG82" s="11"/>
      <c r="VH82" s="11"/>
      <c r="VI82" s="11"/>
      <c r="VJ82" s="11"/>
      <c r="VK82" s="11"/>
      <c r="VL82" s="11"/>
      <c r="VM82" s="11"/>
      <c r="VN82" s="11"/>
      <c r="VO82" s="11"/>
      <c r="VP82" s="11"/>
      <c r="VQ82" s="11"/>
      <c r="VR82" s="11"/>
      <c r="VS82" s="11"/>
      <c r="VT82" s="11"/>
      <c r="VU82" s="11"/>
      <c r="VV82" s="11"/>
      <c r="VW82" s="11"/>
      <c r="VX82" s="11"/>
      <c r="VY82" s="11"/>
      <c r="VZ82" s="11"/>
      <c r="WA82" s="11"/>
      <c r="WB82" s="11"/>
      <c r="WC82" s="11"/>
      <c r="WD82" s="11"/>
      <c r="WE82" s="11"/>
      <c r="WF82" s="11"/>
      <c r="WG82" s="11"/>
      <c r="WH82" s="11"/>
      <c r="WI82" s="11"/>
      <c r="WJ82" s="11"/>
      <c r="WK82" s="11"/>
      <c r="WL82" s="11"/>
      <c r="WM82" s="11"/>
      <c r="WN82" s="11"/>
      <c r="WO82" s="11"/>
      <c r="WP82" s="11"/>
      <c r="WQ82" s="11"/>
      <c r="WR82" s="11"/>
      <c r="WS82" s="11"/>
      <c r="WT82" s="11"/>
      <c r="WU82" s="11"/>
      <c r="WV82" s="11"/>
      <c r="WW82" s="11"/>
      <c r="WX82" s="11"/>
      <c r="WY82" s="11"/>
      <c r="WZ82" s="11"/>
      <c r="XA82" s="11"/>
      <c r="XB82" s="11"/>
      <c r="XC82" s="11"/>
      <c r="XD82" s="11"/>
      <c r="XE82" s="11"/>
      <c r="XF82" s="11"/>
      <c r="XG82" s="11"/>
      <c r="XH82" s="11"/>
      <c r="XI82" s="11"/>
      <c r="XJ82" s="11"/>
      <c r="XK82" s="11"/>
      <c r="XL82" s="11"/>
      <c r="XM82" s="11"/>
      <c r="XN82" s="11"/>
      <c r="XO82" s="11"/>
      <c r="XP82" s="11"/>
      <c r="XQ82" s="11"/>
      <c r="XR82" s="11"/>
      <c r="XS82" s="11"/>
      <c r="XT82" s="11"/>
      <c r="XU82" s="11"/>
      <c r="XV82" s="11"/>
      <c r="XW82" s="11"/>
      <c r="XX82" s="11"/>
      <c r="XY82" s="11"/>
      <c r="XZ82" s="11"/>
      <c r="YA82" s="11"/>
      <c r="YB82" s="11"/>
      <c r="YC82" s="11"/>
      <c r="YD82" s="11"/>
      <c r="YE82" s="11"/>
      <c r="YF82" s="11"/>
      <c r="YG82" s="11"/>
      <c r="YH82" s="11"/>
      <c r="YI82" s="11"/>
      <c r="YJ82" s="11"/>
      <c r="YK82" s="11"/>
      <c r="YL82" s="11"/>
      <c r="YM82" s="11"/>
      <c r="YN82" s="11"/>
      <c r="YO82" s="11"/>
      <c r="YP82" s="11"/>
      <c r="YQ82" s="11"/>
      <c r="YR82" s="11"/>
      <c r="YS82" s="11"/>
      <c r="YT82" s="11"/>
      <c r="YU82" s="11"/>
      <c r="YV82" s="11"/>
      <c r="YW82" s="11"/>
      <c r="YX82" s="11"/>
      <c r="YY82" s="11"/>
      <c r="YZ82" s="11"/>
      <c r="ZA82" s="11"/>
      <c r="ZB82" s="11"/>
      <c r="ZC82" s="11"/>
      <c r="ZD82" s="11"/>
      <c r="ZE82" s="11"/>
      <c r="ZF82" s="11"/>
      <c r="ZG82" s="11"/>
      <c r="ZH82" s="11"/>
      <c r="ZI82" s="11"/>
      <c r="ZJ82" s="11"/>
      <c r="ZK82" s="11"/>
      <c r="ZL82" s="11"/>
      <c r="ZM82" s="11"/>
      <c r="ZN82" s="11"/>
      <c r="ZO82" s="11"/>
      <c r="ZP82" s="11"/>
      <c r="ZQ82" s="11"/>
      <c r="ZR82" s="11"/>
      <c r="ZS82" s="11"/>
      <c r="ZT82" s="11"/>
      <c r="ZU82" s="11"/>
      <c r="ZV82" s="11"/>
      <c r="ZW82" s="11"/>
      <c r="ZX82" s="11"/>
      <c r="ZY82" s="11"/>
      <c r="ZZ82" s="11"/>
      <c r="AAA82" s="11"/>
      <c r="AAB82" s="11"/>
      <c r="AAC82" s="11"/>
      <c r="AAD82" s="11"/>
      <c r="AAE82" s="11"/>
      <c r="AAF82" s="11"/>
      <c r="AAG82" s="11"/>
      <c r="AAH82" s="11"/>
      <c r="AAI82" s="11"/>
      <c r="AAJ82" s="11"/>
      <c r="AAK82" s="11"/>
      <c r="AAL82" s="11"/>
      <c r="AAM82" s="11"/>
      <c r="AAN82" s="11"/>
      <c r="AAO82" s="11"/>
      <c r="AAP82" s="11"/>
      <c r="AAQ82" s="11"/>
      <c r="AAR82" s="11"/>
      <c r="AAS82" s="11"/>
      <c r="AAT82" s="11"/>
      <c r="AAU82" s="11"/>
      <c r="AAV82" s="11"/>
      <c r="AAW82" s="11"/>
      <c r="AAX82" s="11"/>
      <c r="AAY82" s="11"/>
      <c r="AAZ82" s="11"/>
      <c r="ABA82" s="11"/>
      <c r="ABB82" s="11"/>
      <c r="ABC82" s="11"/>
      <c r="ABD82" s="11"/>
      <c r="ABE82" s="11"/>
      <c r="ABF82" s="11"/>
      <c r="ABG82" s="11"/>
      <c r="ABH82" s="11"/>
      <c r="ABI82" s="11"/>
      <c r="ABJ82" s="11"/>
      <c r="ABK82" s="11"/>
      <c r="ABL82" s="11"/>
      <c r="ABM82" s="11"/>
      <c r="ABN82" s="11"/>
      <c r="ABO82" s="11"/>
      <c r="ABP82" s="11"/>
      <c r="ABQ82" s="11"/>
      <c r="ABR82" s="11"/>
      <c r="ABS82" s="11"/>
      <c r="ABT82" s="11"/>
      <c r="ABU82" s="11"/>
      <c r="ABV82" s="11"/>
      <c r="ABW82" s="11"/>
      <c r="ABX82" s="11"/>
      <c r="ABY82" s="11"/>
      <c r="ABZ82" s="11"/>
      <c r="ACA82" s="11"/>
      <c r="ACB82" s="11"/>
      <c r="ACC82" s="11"/>
      <c r="ACD82" s="11"/>
      <c r="ACE82" s="11"/>
      <c r="ACF82" s="11"/>
      <c r="ACG82" s="11"/>
      <c r="ACH82" s="11"/>
      <c r="ACI82" s="11"/>
      <c r="ACJ82" s="11"/>
      <c r="ACK82" s="11"/>
      <c r="ACL82" s="11"/>
      <c r="ACM82" s="11"/>
      <c r="ACN82" s="11"/>
      <c r="ACO82" s="11"/>
      <c r="ACP82" s="11"/>
      <c r="ACQ82" s="11"/>
      <c r="ACR82" s="11"/>
      <c r="ACS82" s="11"/>
      <c r="ACT82" s="11"/>
      <c r="ACU82" s="11"/>
      <c r="ACV82" s="11"/>
      <c r="ACW82" s="11"/>
      <c r="ACX82" s="11"/>
      <c r="ACY82" s="11"/>
      <c r="ACZ82" s="11"/>
      <c r="ADA82" s="11"/>
      <c r="ADB82" s="11"/>
      <c r="ADC82" s="11"/>
      <c r="ADD82" s="11"/>
      <c r="ADE82" s="11"/>
      <c r="ADF82" s="11"/>
      <c r="ADG82" s="11"/>
      <c r="ADH82" s="11"/>
      <c r="ADI82" s="11"/>
      <c r="ADJ82" s="11"/>
      <c r="ADK82" s="11"/>
      <c r="ADL82" s="11"/>
      <c r="ADM82" s="11"/>
      <c r="ADN82" s="11"/>
      <c r="ADO82" s="11"/>
      <c r="ADP82" s="11"/>
      <c r="ADQ82" s="11"/>
      <c r="ADR82" s="11"/>
      <c r="ADS82" s="11"/>
      <c r="ADT82" s="11"/>
      <c r="ADU82" s="11"/>
      <c r="ADV82" s="11"/>
      <c r="ADW82" s="11"/>
      <c r="ADX82" s="11"/>
      <c r="ADY82" s="11"/>
      <c r="ADZ82" s="11"/>
      <c r="AEA82" s="11"/>
      <c r="AEB82" s="11"/>
      <c r="AEC82" s="11"/>
      <c r="AED82" s="11"/>
      <c r="AEE82" s="11"/>
      <c r="AEF82" s="11"/>
      <c r="AEG82" s="11"/>
      <c r="AEH82" s="11"/>
      <c r="AEI82" s="11"/>
      <c r="AEJ82" s="11"/>
      <c r="AEK82" s="11"/>
      <c r="AEL82" s="11"/>
      <c r="AEM82" s="11"/>
      <c r="AEN82" s="11"/>
      <c r="AEO82" s="11"/>
      <c r="AEP82" s="11"/>
      <c r="AEQ82" s="11"/>
      <c r="AER82" s="11"/>
      <c r="AES82" s="11"/>
      <c r="AET82" s="11"/>
      <c r="AEU82" s="11"/>
      <c r="AEV82" s="11"/>
      <c r="AEW82" s="11"/>
      <c r="AEX82" s="11"/>
      <c r="AEY82" s="11"/>
      <c r="AEZ82" s="11"/>
      <c r="AFA82" s="11"/>
      <c r="AFB82" s="11"/>
      <c r="AFC82" s="11"/>
      <c r="AFD82" s="11"/>
      <c r="AFE82" s="11"/>
      <c r="AFF82" s="11"/>
      <c r="AFG82" s="11"/>
      <c r="AFH82" s="11"/>
      <c r="AFI82" s="11"/>
      <c r="AFJ82" s="11"/>
      <c r="AFK82" s="11"/>
      <c r="AFL82" s="11"/>
      <c r="AFM82" s="11"/>
      <c r="AFN82" s="11"/>
      <c r="AFO82" s="11"/>
      <c r="AFP82" s="11"/>
      <c r="AFQ82" s="11"/>
      <c r="AFR82" s="11"/>
      <c r="AFS82" s="11"/>
      <c r="AFT82" s="11"/>
      <c r="AFU82" s="11"/>
      <c r="AFV82" s="11"/>
      <c r="AFW82" s="11"/>
      <c r="AFX82" s="11"/>
      <c r="AFY82" s="11"/>
      <c r="AFZ82" s="11"/>
      <c r="AGA82" s="11"/>
      <c r="AGB82" s="11"/>
      <c r="AGC82" s="11"/>
      <c r="AGD82" s="11"/>
      <c r="AGE82" s="11"/>
      <c r="AGF82" s="11"/>
      <c r="AGG82" s="11"/>
      <c r="AGH82" s="11"/>
      <c r="AGI82" s="11"/>
      <c r="AGJ82" s="11"/>
      <c r="AGK82" s="11"/>
      <c r="AGL82" s="11"/>
      <c r="AGM82" s="11"/>
      <c r="AGN82" s="11"/>
      <c r="AGO82" s="11"/>
      <c r="AGP82" s="11"/>
      <c r="AGQ82" s="11"/>
      <c r="AGR82" s="11"/>
      <c r="AGS82" s="11"/>
      <c r="AGT82" s="11"/>
      <c r="AGU82" s="11"/>
      <c r="AGV82" s="11"/>
      <c r="AGW82" s="11"/>
      <c r="AGX82" s="11"/>
      <c r="AGY82" s="11"/>
      <c r="AGZ82" s="11"/>
      <c r="AHA82" s="11"/>
      <c r="AHB82" s="11"/>
      <c r="AHC82" s="11"/>
      <c r="AHD82" s="11"/>
      <c r="AHE82" s="11"/>
      <c r="AHF82" s="11"/>
      <c r="AHG82" s="11"/>
      <c r="AHH82" s="11"/>
      <c r="AHI82" s="11"/>
      <c r="AHJ82" s="11"/>
      <c r="AHK82" s="11"/>
      <c r="AHL82" s="11"/>
      <c r="AHM82" s="11"/>
      <c r="AHN82" s="11"/>
      <c r="AHO82" s="11"/>
      <c r="AHP82" s="11"/>
      <c r="AHQ82" s="11"/>
      <c r="AHR82" s="11"/>
      <c r="AHS82" s="11"/>
      <c r="AHT82" s="11"/>
      <c r="AHU82" s="11"/>
      <c r="AHV82" s="11"/>
      <c r="AHW82" s="11"/>
      <c r="AHX82" s="11"/>
      <c r="AHY82" s="11"/>
      <c r="AHZ82" s="11"/>
      <c r="AIA82" s="11"/>
      <c r="AIB82" s="11"/>
      <c r="AIC82" s="11"/>
      <c r="AID82" s="11"/>
      <c r="AIE82" s="11"/>
      <c r="AIF82" s="11"/>
      <c r="AIG82" s="11"/>
      <c r="AIH82" s="11"/>
      <c r="AII82" s="11"/>
      <c r="AIJ82" s="11"/>
      <c r="AIK82" s="11"/>
      <c r="AIL82" s="11"/>
      <c r="AIM82" s="11"/>
      <c r="AIN82" s="11"/>
      <c r="AIO82" s="11"/>
      <c r="AIP82" s="11"/>
      <c r="AIQ82" s="11"/>
      <c r="AIR82" s="11"/>
      <c r="AIS82" s="11"/>
      <c r="AIT82" s="11"/>
      <c r="AIU82" s="11"/>
      <c r="AIV82" s="11"/>
      <c r="AIW82" s="11"/>
      <c r="AIX82" s="11"/>
      <c r="AIY82" s="11"/>
      <c r="AIZ82" s="11"/>
      <c r="AJA82" s="11"/>
      <c r="AJB82" s="11"/>
      <c r="AJC82" s="11"/>
      <c r="AJD82" s="11"/>
      <c r="AJE82" s="11"/>
      <c r="AJF82" s="11"/>
      <c r="AJG82" s="11"/>
      <c r="AJH82" s="11"/>
      <c r="AJI82" s="11"/>
      <c r="AJJ82" s="11"/>
      <c r="AJK82" s="11"/>
      <c r="AJL82" s="11"/>
      <c r="AJM82" s="11"/>
      <c r="AJN82" s="11"/>
      <c r="AJO82" s="11"/>
      <c r="AJP82" s="11"/>
      <c r="AJQ82" s="11"/>
      <c r="AJR82" s="11"/>
      <c r="AJS82" s="11"/>
      <c r="AJT82" s="11"/>
      <c r="AJU82" s="11"/>
      <c r="AJV82" s="11"/>
      <c r="AJW82" s="11"/>
      <c r="AJX82" s="11"/>
      <c r="AJY82" s="11"/>
      <c r="AJZ82" s="11"/>
      <c r="AKA82" s="11"/>
      <c r="AKB82" s="11"/>
      <c r="AKC82" s="11"/>
      <c r="AKD82" s="11"/>
      <c r="AKE82" s="11"/>
      <c r="AKF82" s="11"/>
      <c r="AKG82" s="11"/>
      <c r="AKH82" s="11"/>
      <c r="AKI82" s="11"/>
      <c r="AKJ82" s="11"/>
      <c r="AKK82" s="11"/>
      <c r="AKL82" s="11"/>
      <c r="AKM82" s="11"/>
      <c r="AKN82" s="11"/>
      <c r="AKO82" s="11"/>
      <c r="AKP82" s="11"/>
      <c r="AKQ82" s="11"/>
      <c r="AKR82" s="11"/>
      <c r="AKS82" s="11"/>
      <c r="AKT82" s="11"/>
      <c r="AKU82" s="11"/>
      <c r="AKV82" s="11"/>
      <c r="AKW82" s="11"/>
      <c r="AKX82" s="11"/>
      <c r="AKY82" s="11"/>
      <c r="AKZ82" s="11"/>
      <c r="ALA82" s="11"/>
      <c r="ALB82" s="11"/>
      <c r="ALC82" s="11"/>
      <c r="ALD82" s="11"/>
      <c r="ALE82" s="11"/>
      <c r="ALF82" s="11"/>
      <c r="ALG82" s="11"/>
      <c r="ALH82" s="11"/>
      <c r="ALI82" s="11"/>
      <c r="ALJ82" s="11"/>
      <c r="ALK82" s="11"/>
      <c r="ALL82" s="11"/>
      <c r="ALM82" s="11"/>
      <c r="ALN82" s="11"/>
      <c r="ALO82" s="11"/>
      <c r="ALP82" s="11"/>
      <c r="ALQ82" s="11"/>
      <c r="ALR82" s="11"/>
      <c r="ALS82" s="11"/>
      <c r="ALT82" s="11"/>
      <c r="ALU82" s="11"/>
      <c r="ALV82" s="11"/>
      <c r="ALW82" s="11"/>
      <c r="ALX82" s="11"/>
      <c r="ALY82" s="11"/>
      <c r="ALZ82" s="11"/>
      <c r="AMA82" s="11"/>
      <c r="AMB82" s="11"/>
      <c r="AMC82" s="11"/>
      <c r="AMD82" s="11"/>
      <c r="AME82" s="11"/>
      <c r="AMF82" s="11"/>
      <c r="AMG82" s="11"/>
      <c r="AMH82" s="11"/>
      <c r="AMI82" s="11"/>
      <c r="AMJ82" s="11"/>
      <c r="AMK82" s="11"/>
    </row>
    <row r="83" spans="1:1026" ht="14" x14ac:dyDescent="0.15">
      <c r="A83" s="5">
        <v>231</v>
      </c>
      <c r="B83" s="1" t="s">
        <v>14</v>
      </c>
      <c r="C83" s="1" t="s">
        <v>46</v>
      </c>
      <c r="D83" s="1">
        <v>57389</v>
      </c>
      <c r="E83" s="1">
        <v>57422</v>
      </c>
      <c r="F83" s="1">
        <f t="shared" si="2"/>
        <v>7.92</v>
      </c>
      <c r="H83" s="1">
        <f>(D84-E83-1)*0.24</f>
        <v>194.16</v>
      </c>
      <c r="I83" s="6" t="s">
        <v>110</v>
      </c>
      <c r="J83" s="5" t="s">
        <v>16</v>
      </c>
    </row>
    <row r="84" spans="1:1026" ht="14" x14ac:dyDescent="0.15">
      <c r="A84" s="5">
        <v>232</v>
      </c>
      <c r="B84" s="1" t="s">
        <v>11</v>
      </c>
      <c r="C84" s="1" t="s">
        <v>18</v>
      </c>
      <c r="D84" s="1">
        <v>58232</v>
      </c>
      <c r="E84" s="1">
        <v>58234</v>
      </c>
      <c r="F84" s="1">
        <f t="shared" si="2"/>
        <v>0.48</v>
      </c>
      <c r="G84" s="1">
        <f>(D85-E84+1)*0.24</f>
        <v>22.08</v>
      </c>
      <c r="I84" s="6" t="s">
        <v>111</v>
      </c>
      <c r="J84" s="5" t="s">
        <v>16</v>
      </c>
    </row>
    <row r="85" spans="1:1026" ht="14" x14ac:dyDescent="0.15">
      <c r="A85" s="5">
        <v>233</v>
      </c>
      <c r="B85" s="1" t="s">
        <v>14</v>
      </c>
      <c r="C85" s="1" t="s">
        <v>18</v>
      </c>
      <c r="D85" s="1">
        <v>58325</v>
      </c>
      <c r="E85" s="1">
        <v>58335</v>
      </c>
      <c r="F85" s="1">
        <f t="shared" si="2"/>
        <v>2.4</v>
      </c>
      <c r="H85" s="1">
        <f>(62620-E85)*0.24</f>
        <v>1028.3999999999999</v>
      </c>
      <c r="I85" s="6" t="s">
        <v>23</v>
      </c>
      <c r="J85" s="5" t="s">
        <v>16</v>
      </c>
    </row>
    <row r="87" spans="1:1026" x14ac:dyDescent="0.15">
      <c r="D87" s="1" t="s">
        <v>118</v>
      </c>
      <c r="F87" s="1" t="s">
        <v>119</v>
      </c>
      <c r="G87" s="1" t="s">
        <v>124</v>
      </c>
      <c r="AML87" s="1"/>
    </row>
    <row r="88" spans="1:1026" x14ac:dyDescent="0.15">
      <c r="C88" s="1" t="s">
        <v>112</v>
      </c>
      <c r="D88" s="1">
        <f>K53*1000</f>
        <v>15028.8</v>
      </c>
      <c r="F88" s="1">
        <f>K3*1000</f>
        <v>15038.4</v>
      </c>
      <c r="G88" s="1">
        <f>(140*10^-10)*(110*10^-10)*(110*10^-10)*1000</f>
        <v>1.6940000000000008E-21</v>
      </c>
      <c r="AML88" s="1"/>
    </row>
    <row r="89" spans="1:1026" x14ac:dyDescent="0.15">
      <c r="C89" s="1" t="s">
        <v>113</v>
      </c>
      <c r="D89" s="1">
        <f>SUM(F52:F85)+SUM(G52:G85)</f>
        <v>2478.7199999999998</v>
      </c>
      <c r="F89" s="1">
        <f>SUM(F2:F51)+SUM(G2:G51)</f>
        <v>6875.0399999999981</v>
      </c>
      <c r="AML89" s="1"/>
    </row>
    <row r="90" spans="1:1026" x14ac:dyDescent="0.15">
      <c r="C90" s="1" t="s">
        <v>114</v>
      </c>
      <c r="D90" s="1">
        <f>D88-D89</f>
        <v>12550.08</v>
      </c>
      <c r="F90" s="1">
        <f>F88-F89</f>
        <v>8163.3600000000015</v>
      </c>
      <c r="AML90" s="1"/>
    </row>
    <row r="91" spans="1:1026" x14ac:dyDescent="0.15">
      <c r="AML91" s="1"/>
    </row>
    <row r="92" spans="1:1026" x14ac:dyDescent="0.15">
      <c r="C92" s="1" t="s">
        <v>116</v>
      </c>
      <c r="D92" s="1">
        <f>(D90*10^-9)*0.5*0.019605/1</f>
        <v>1.2302215920000001E-7</v>
      </c>
      <c r="F92" s="1">
        <f>(F90*10^-9)*0.5*0.019605/1</f>
        <v>8.0021336400000033E-8</v>
      </c>
      <c r="AML92" s="1"/>
    </row>
    <row r="93" spans="1:1026" x14ac:dyDescent="0.15">
      <c r="B93" s="1" t="s">
        <v>120</v>
      </c>
      <c r="C93" s="1" t="s">
        <v>117</v>
      </c>
      <c r="D93" s="1">
        <f>COUNTA(F52:F85)/2</f>
        <v>17</v>
      </c>
      <c r="F93" s="1">
        <f>COUNTA(F2:F51)/2</f>
        <v>25</v>
      </c>
      <c r="AML93" s="1"/>
    </row>
    <row r="94" spans="1:1026" x14ac:dyDescent="0.15">
      <c r="B94" s="1" t="s">
        <v>121</v>
      </c>
      <c r="C94" s="1" t="s">
        <v>117</v>
      </c>
      <c r="D94" s="1">
        <v>6</v>
      </c>
      <c r="AML94" s="1"/>
    </row>
    <row r="95" spans="1:1026" x14ac:dyDescent="0.15">
      <c r="AML95" s="1"/>
    </row>
    <row r="96" spans="1:1026" x14ac:dyDescent="0.15">
      <c r="C96" s="1" t="s">
        <v>115</v>
      </c>
      <c r="D96" s="15">
        <f>D93/D92</f>
        <v>138186486.97559193</v>
      </c>
      <c r="E96" s="15" t="s">
        <v>120</v>
      </c>
      <c r="F96" s="15">
        <f>F93/F92</f>
        <v>312416676.91018456</v>
      </c>
      <c r="AML96" s="1"/>
    </row>
    <row r="97" spans="3:6 1026:1026" x14ac:dyDescent="0.15">
      <c r="D97" s="15">
        <f>D94/D92</f>
        <v>48771701.285503037</v>
      </c>
      <c r="E97" s="15" t="s">
        <v>121</v>
      </c>
      <c r="AML97" s="1"/>
    </row>
    <row r="99" spans="3:6 1026:1026" x14ac:dyDescent="0.15">
      <c r="C99" s="1" t="s">
        <v>123</v>
      </c>
      <c r="D99" s="1">
        <f>((D90/D88)/(D89/D88))*310*1*(6.022*10^23)*$G$88</f>
        <v>1601160.524199846</v>
      </c>
      <c r="F99" s="1">
        <f>((F90/F88)/(F89/F88))*310*1*(6.022*10^23)*$G$88</f>
        <v>375499.6796171196</v>
      </c>
    </row>
    <row r="100" spans="3:6 1026:1026" x14ac:dyDescent="0.15">
      <c r="C100" s="1" t="s">
        <v>122</v>
      </c>
      <c r="D100" s="1">
        <f>-(310)*0.0019859*LN(D99)</f>
        <v>-8.7950231844153084</v>
      </c>
      <c r="F100" s="1">
        <f>-(310)*0.0019859*LN(F99)</f>
        <v>-7.9022217837482742</v>
      </c>
    </row>
  </sheetData>
  <mergeCells count="1">
    <mergeCell ref="M2:Q5"/>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16297</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3_Glu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Remy Yovanno</cp:lastModifiedBy>
  <cp:revision>47</cp:revision>
  <dcterms:created xsi:type="dcterms:W3CDTF">2020-02-27T12:01:02Z</dcterms:created>
  <dcterms:modified xsi:type="dcterms:W3CDTF">2022-08-22T15:13:44Z</dcterms:modified>
  <dc:language>en-US</dc:language>
</cp:coreProperties>
</file>