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"/>
    </mc:Choice>
  </mc:AlternateContent>
  <xr:revisionPtr revIDLastSave="0" documentId="13_ncr:1_{D363B92D-4536-4E76-A735-DA9E253559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 s="1"/>
  <c r="K22" i="1"/>
  <c r="L22" i="1" s="1"/>
  <c r="K23" i="1"/>
  <c r="L23" i="1" s="1"/>
  <c r="K20" i="1"/>
  <c r="L20" i="1" s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15" i="1"/>
  <c r="G15" i="1"/>
  <c r="F15" i="1"/>
  <c r="H14" i="1"/>
  <c r="G14" i="1"/>
  <c r="F14" i="1"/>
  <c r="H13" i="1"/>
  <c r="G13" i="1"/>
  <c r="F13" i="1"/>
  <c r="H12" i="1"/>
  <c r="G12" i="1"/>
  <c r="F12" i="1"/>
  <c r="K28" i="1" s="1"/>
  <c r="L28" i="1" s="1"/>
  <c r="H11" i="1"/>
  <c r="G11" i="1"/>
  <c r="F11" i="1"/>
  <c r="J14" i="1" l="1"/>
  <c r="K29" i="1"/>
  <c r="L29" i="1" s="1"/>
  <c r="K27" i="1"/>
  <c r="L27" i="1" s="1"/>
  <c r="K30" i="1"/>
  <c r="L30" i="1" s="1"/>
  <c r="I27" i="1"/>
  <c r="J12" i="1"/>
  <c r="J15" i="1"/>
  <c r="J30" i="1"/>
  <c r="J31" i="1"/>
  <c r="I28" i="1"/>
  <c r="J13" i="1"/>
  <c r="J11" i="1"/>
  <c r="J29" i="1"/>
  <c r="I29" i="1"/>
  <c r="J27" i="1"/>
  <c r="I30" i="1"/>
  <c r="J28" i="1"/>
  <c r="I31" i="1"/>
  <c r="I13" i="1"/>
  <c r="I14" i="1"/>
  <c r="I12" i="1"/>
  <c r="I15" i="1"/>
  <c r="I11" i="1"/>
</calcChain>
</file>

<file path=xl/sharedStrings.xml><?xml version="1.0" encoding="utf-8"?>
<sst xmlns="http://schemas.openxmlformats.org/spreadsheetml/2006/main" count="67" uniqueCount="26">
  <si>
    <t>SEM</t>
  </si>
  <si>
    <t>PE</t>
  </si>
  <si>
    <t>PI</t>
  </si>
  <si>
    <t>PS</t>
  </si>
  <si>
    <t>PC</t>
  </si>
  <si>
    <t>Total</t>
  </si>
  <si>
    <t>ErgE</t>
  </si>
  <si>
    <t>TAG</t>
  </si>
  <si>
    <t>FFA</t>
  </si>
  <si>
    <t>Erg</t>
  </si>
  <si>
    <t xml:space="preserve">Wild type-I </t>
  </si>
  <si>
    <t>Wild type-II</t>
  </si>
  <si>
    <t>Wild type-III</t>
  </si>
  <si>
    <t>ΔScDIP2- I</t>
  </si>
  <si>
    <t>ΔScDIP2- II</t>
  </si>
  <si>
    <t>ΔScDIP2- III</t>
  </si>
  <si>
    <t xml:space="preserve">Total </t>
  </si>
  <si>
    <t>Wild type</t>
  </si>
  <si>
    <t>ΔScDIP2</t>
  </si>
  <si>
    <t>Pecentage of the total lipid</t>
  </si>
  <si>
    <t>Avg</t>
  </si>
  <si>
    <t>Raw values (A.U)</t>
  </si>
  <si>
    <t>p-value</t>
  </si>
  <si>
    <t>Reference</t>
  </si>
  <si>
    <t xml:space="preserve">Quantification of lipids from metabolic radiolabelling experiment in yeast  and statistical analysis </t>
  </si>
  <si>
    <t>Significance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</si>
</sst>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/>
    <xf numFmtId="2" fontId="1" fillId="0" borderId="2" xfId="0" applyNumberFormat="1" applyFont="1" applyBorder="1"/>
    <xf numFmtId="0" fontId="0" fillId="0" borderId="0" xfId="0" applyBorder="1" applyAlignment="1"/>
    <xf numFmtId="2" fontId="0" fillId="0" borderId="0" xfId="0" applyNumberFormat="1"/>
    <xf numFmtId="2" fontId="0" fillId="0" borderId="3" xfId="0" applyNumberFormat="1" applyBorder="1"/>
    <xf numFmtId="0" fontId="1" fillId="0" borderId="4" xfId="0" applyFont="1" applyBorder="1" applyAlignment="1">
      <alignment horizontal="center"/>
    </xf>
    <xf numFmtId="0" fontId="0" fillId="2" borderId="3" xfId="0" applyFill="1" applyBorder="1"/>
    <xf numFmtId="0" fontId="0" fillId="2" borderId="8" xfId="0" applyFill="1" applyBorder="1"/>
    <xf numFmtId="2" fontId="0" fillId="2" borderId="1" xfId="0" applyNumberFormat="1" applyFill="1" applyBorder="1"/>
    <xf numFmtId="0" fontId="0" fillId="2" borderId="1" xfId="0" applyFill="1" applyBorder="1"/>
    <xf numFmtId="0" fontId="1" fillId="0" borderId="4" xfId="0" applyFont="1" applyBorder="1"/>
    <xf numFmtId="0" fontId="0" fillId="0" borderId="13" xfId="0" applyBorder="1"/>
    <xf numFmtId="0" fontId="0" fillId="0" borderId="14" xfId="0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18" workbookViewId="0">
      <selection activeCell="C15" sqref="C15"/>
    </sheetView>
  </sheetViews>
  <sheetFormatPr defaultRowHeight="14.4" x14ac:dyDescent="0.3"/>
  <cols>
    <col min="1" max="1" width="13.21875" bestFit="1" customWidth="1"/>
    <col min="2" max="4" width="13.6640625" bestFit="1" customWidth="1"/>
    <col min="5" max="6" width="11.5546875" bestFit="1" customWidth="1"/>
    <col min="7" max="7" width="12.5546875" bestFit="1" customWidth="1"/>
    <col min="8" max="8" width="11.5546875" bestFit="1" customWidth="1"/>
    <col min="9" max="9" width="10.5546875" bestFit="1" customWidth="1"/>
    <col min="12" max="12" width="13.109375" bestFit="1" customWidth="1"/>
    <col min="13" max="13" width="10.44140625" bestFit="1" customWidth="1"/>
    <col min="14" max="14" width="11" bestFit="1" customWidth="1"/>
    <col min="15" max="19" width="9" bestFit="1" customWidth="1"/>
  </cols>
  <sheetData>
    <row r="1" spans="1:12" ht="21.6" thickBot="1" x14ac:dyDescent="0.45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2" ht="15" thickBot="1" x14ac:dyDescent="0.35">
      <c r="A2" s="4"/>
      <c r="B2" s="4"/>
      <c r="C2" s="22" t="s">
        <v>21</v>
      </c>
      <c r="D2" s="23"/>
      <c r="E2" s="24"/>
      <c r="F2" s="25" t="s">
        <v>19</v>
      </c>
      <c r="G2" s="26"/>
      <c r="H2" s="27"/>
      <c r="I2" s="16"/>
      <c r="J2" s="17"/>
    </row>
    <row r="3" spans="1:12" ht="15" thickBot="1" x14ac:dyDescent="0.35">
      <c r="A3" s="4"/>
      <c r="B3" s="4"/>
      <c r="C3" s="3" t="s">
        <v>10</v>
      </c>
      <c r="D3" s="3" t="s">
        <v>11</v>
      </c>
      <c r="E3" s="3" t="s">
        <v>12</v>
      </c>
      <c r="F3" s="11" t="s">
        <v>10</v>
      </c>
      <c r="G3" s="11" t="s">
        <v>11</v>
      </c>
      <c r="H3" s="12" t="s">
        <v>12</v>
      </c>
      <c r="I3" s="10" t="s">
        <v>20</v>
      </c>
      <c r="J3" s="10" t="s">
        <v>0</v>
      </c>
      <c r="K3" s="15" t="s">
        <v>22</v>
      </c>
      <c r="L3" s="15" t="s">
        <v>25</v>
      </c>
    </row>
    <row r="4" spans="1:12" x14ac:dyDescent="0.3">
      <c r="A4" s="21" t="s">
        <v>17</v>
      </c>
      <c r="B4" s="5" t="s">
        <v>1</v>
      </c>
      <c r="C4" s="2">
        <v>124.408</v>
      </c>
      <c r="D4" s="2">
        <v>517.76700000000005</v>
      </c>
      <c r="E4" s="2">
        <v>329.31200000000001</v>
      </c>
      <c r="F4" s="13">
        <v>2.5646004819654626</v>
      </c>
      <c r="G4" s="13">
        <v>4.0740825254941466</v>
      </c>
      <c r="H4" s="13">
        <v>4.6698866391938534</v>
      </c>
      <c r="I4" s="9">
        <v>3.7695232155511547</v>
      </c>
      <c r="J4" s="9">
        <v>0.51156073407412916</v>
      </c>
      <c r="K4" t="s">
        <v>23</v>
      </c>
      <c r="L4" s="8"/>
    </row>
    <row r="5" spans="1:12" x14ac:dyDescent="0.3">
      <c r="A5" s="21"/>
      <c r="B5" s="5" t="s">
        <v>2</v>
      </c>
      <c r="C5" s="2">
        <v>140.43</v>
      </c>
      <c r="D5" s="2">
        <v>549.76300000000003</v>
      </c>
      <c r="E5" s="2">
        <v>306.334</v>
      </c>
      <c r="F5" s="13">
        <v>2.8948849405376658</v>
      </c>
      <c r="G5" s="13">
        <v>4.3258450837215161</v>
      </c>
      <c r="H5" s="13">
        <v>4.3440416800201938</v>
      </c>
      <c r="I5" s="2">
        <v>3.8549239014264587</v>
      </c>
      <c r="J5" s="2">
        <v>0.39195773123798716</v>
      </c>
      <c r="K5" t="s">
        <v>23</v>
      </c>
    </row>
    <row r="6" spans="1:12" x14ac:dyDescent="0.3">
      <c r="A6" s="21"/>
      <c r="B6" s="5" t="s">
        <v>3</v>
      </c>
      <c r="C6" s="2">
        <v>43.616999999999997</v>
      </c>
      <c r="D6" s="2">
        <v>136.90199999999999</v>
      </c>
      <c r="E6" s="2">
        <v>82.254000000000005</v>
      </c>
      <c r="F6" s="13">
        <v>0.89913975967693038</v>
      </c>
      <c r="G6" s="13">
        <v>1.0772220823366485</v>
      </c>
      <c r="H6" s="13">
        <v>1.1664222853107424</v>
      </c>
      <c r="I6" s="2">
        <v>1.0475947091081073</v>
      </c>
      <c r="J6" s="2">
        <v>6.4149691366044384E-2</v>
      </c>
      <c r="K6" t="s">
        <v>23</v>
      </c>
    </row>
    <row r="7" spans="1:12" x14ac:dyDescent="0.3">
      <c r="A7" s="21"/>
      <c r="B7" s="5" t="s">
        <v>4</v>
      </c>
      <c r="C7" s="2">
        <v>179.441</v>
      </c>
      <c r="D7" s="2">
        <v>969.81500000000005</v>
      </c>
      <c r="E7" s="2">
        <v>453.39</v>
      </c>
      <c r="F7" s="13">
        <v>3.6990746180660774</v>
      </c>
      <c r="G7" s="13">
        <v>7.6310509253430707</v>
      </c>
      <c r="H7" s="13">
        <v>6.4294040403753927</v>
      </c>
      <c r="I7" s="2">
        <v>5.9198431945948471</v>
      </c>
      <c r="J7" s="2">
        <v>0.94983608081854964</v>
      </c>
      <c r="K7" t="s">
        <v>23</v>
      </c>
    </row>
    <row r="8" spans="1:12" x14ac:dyDescent="0.3">
      <c r="A8" s="21"/>
      <c r="B8" s="5" t="s">
        <v>5</v>
      </c>
      <c r="C8" s="2">
        <v>4850.9669999999996</v>
      </c>
      <c r="D8" s="2">
        <v>12708.797</v>
      </c>
      <c r="E8" s="2">
        <v>7051.8180000000002</v>
      </c>
      <c r="F8" s="13">
        <v>99.999938156698548</v>
      </c>
      <c r="G8" s="13">
        <v>99.999976394309471</v>
      </c>
      <c r="H8" s="13">
        <v>99.99997163852737</v>
      </c>
      <c r="I8" s="2">
        <v>99.999962063178472</v>
      </c>
      <c r="J8" s="2">
        <v>9.8239413033775841E-6</v>
      </c>
    </row>
    <row r="9" spans="1:12" x14ac:dyDescent="0.3">
      <c r="A9" s="21"/>
    </row>
    <row r="10" spans="1:12" x14ac:dyDescent="0.3">
      <c r="A10" s="21"/>
      <c r="B10" s="4"/>
      <c r="C10" s="1" t="s">
        <v>10</v>
      </c>
      <c r="D10" s="1" t="s">
        <v>11</v>
      </c>
      <c r="E10" s="1" t="s">
        <v>12</v>
      </c>
      <c r="F10" s="14" t="s">
        <v>10</v>
      </c>
      <c r="G10" s="14" t="s">
        <v>11</v>
      </c>
      <c r="H10" s="14" t="s">
        <v>12</v>
      </c>
    </row>
    <row r="11" spans="1:12" x14ac:dyDescent="0.3">
      <c r="A11" s="21"/>
      <c r="B11" s="5" t="s">
        <v>6</v>
      </c>
      <c r="C11" s="2">
        <v>748.67499999999995</v>
      </c>
      <c r="D11" s="2">
        <v>805.41099999999994</v>
      </c>
      <c r="E11" s="2">
        <v>602.67499999999995</v>
      </c>
      <c r="F11" s="13">
        <f>(C11/5806.63)*100</f>
        <v>12.893451106752106</v>
      </c>
      <c r="G11" s="13">
        <f>(D11/8158.23)*100</f>
        <v>9.8723742772635745</v>
      </c>
      <c r="H11" s="13">
        <f>(E11/5300.36)*100</f>
        <v>11.370454082364216</v>
      </c>
      <c r="I11" s="2">
        <f>AVERAGE(F11:H11)</f>
        <v>11.378759822126632</v>
      </c>
      <c r="J11" s="2">
        <f>_xlfn.STDEV.P(F11:H11)/SQRT(COUNT(F11:H11))</f>
        <v>0.7120827107706087</v>
      </c>
      <c r="K11" t="s">
        <v>23</v>
      </c>
    </row>
    <row r="12" spans="1:12" x14ac:dyDescent="0.3">
      <c r="A12" s="21"/>
      <c r="B12" s="5" t="s">
        <v>7</v>
      </c>
      <c r="C12" s="2">
        <v>1847.384</v>
      </c>
      <c r="D12" s="2">
        <v>2425.9810000000002</v>
      </c>
      <c r="E12" s="2">
        <v>1453.5050000000001</v>
      </c>
      <c r="F12" s="13">
        <f t="shared" ref="F12:F14" si="0">(C12/5806.63)*100</f>
        <v>31.815080347809317</v>
      </c>
      <c r="G12" s="13">
        <f t="shared" ref="G12:G14" si="1">(D12/8158.23)*100</f>
        <v>29.736609534175923</v>
      </c>
      <c r="H12" s="13">
        <f t="shared" ref="H12:H14" si="2">(E12/5300.36)*100</f>
        <v>27.422759963474181</v>
      </c>
      <c r="I12" s="2">
        <f t="shared" ref="I12:I14" si="3">AVERAGE(F12:H12)</f>
        <v>29.658149948486471</v>
      </c>
      <c r="J12" s="2">
        <f t="shared" ref="J12:J14" si="4">_xlfn.STDEV.P(F12:H12)/SQRT(COUNT(F12:H12))</f>
        <v>1.0357752351206329</v>
      </c>
      <c r="K12" t="s">
        <v>23</v>
      </c>
    </row>
    <row r="13" spans="1:12" x14ac:dyDescent="0.3">
      <c r="A13" s="21"/>
      <c r="B13" s="5" t="s">
        <v>8</v>
      </c>
      <c r="C13" s="2">
        <v>488.79500000000002</v>
      </c>
      <c r="D13" s="2">
        <v>395.47199999999998</v>
      </c>
      <c r="E13" s="2">
        <v>450.75099999999998</v>
      </c>
      <c r="F13" s="13">
        <f t="shared" si="0"/>
        <v>8.4178774952080637</v>
      </c>
      <c r="G13" s="13">
        <f t="shared" si="1"/>
        <v>4.8475220728025565</v>
      </c>
      <c r="H13" s="13">
        <f t="shared" si="2"/>
        <v>8.5041582081217122</v>
      </c>
      <c r="I13" s="2">
        <f t="shared" si="3"/>
        <v>7.2565192587107772</v>
      </c>
      <c r="J13" s="2">
        <f t="shared" si="4"/>
        <v>0.98367922409702191</v>
      </c>
      <c r="K13" t="s">
        <v>23</v>
      </c>
    </row>
    <row r="14" spans="1:12" x14ac:dyDescent="0.3">
      <c r="A14" s="21"/>
      <c r="B14" s="5" t="s">
        <v>9</v>
      </c>
      <c r="C14" s="2">
        <v>124.49299999999999</v>
      </c>
      <c r="D14" s="2">
        <v>282.589</v>
      </c>
      <c r="E14" s="2">
        <v>110.557</v>
      </c>
      <c r="F14" s="13">
        <f t="shared" si="0"/>
        <v>2.1439802432736372</v>
      </c>
      <c r="G14" s="13">
        <f t="shared" si="1"/>
        <v>3.4638518404114618</v>
      </c>
      <c r="H14" s="13">
        <f t="shared" si="2"/>
        <v>2.0858394524145529</v>
      </c>
      <c r="I14" s="2">
        <f t="shared" si="3"/>
        <v>2.564557178699884</v>
      </c>
      <c r="J14" s="2">
        <f t="shared" si="4"/>
        <v>0.36739117945246624</v>
      </c>
      <c r="K14" t="s">
        <v>23</v>
      </c>
    </row>
    <row r="15" spans="1:12" x14ac:dyDescent="0.3">
      <c r="A15" s="21"/>
      <c r="B15" s="5" t="s">
        <v>16</v>
      </c>
      <c r="C15" s="2">
        <v>5806.6260000000002</v>
      </c>
      <c r="D15" s="2">
        <v>8158.2309999999998</v>
      </c>
      <c r="E15" s="2">
        <v>5300.3639999999996</v>
      </c>
      <c r="F15" s="13">
        <f>(C15/5806.63)*100</f>
        <v>99.999931113227476</v>
      </c>
      <c r="G15" s="13">
        <f>(D15/8158.23)*100</f>
        <v>100.00001225756077</v>
      </c>
      <c r="H15" s="13">
        <f>(E15/5300.36)*100</f>
        <v>100.00007546657208</v>
      </c>
      <c r="I15" s="2">
        <f>AVERAGE(F15:H15)</f>
        <v>100.0000062791201</v>
      </c>
      <c r="J15" s="2">
        <f>_xlfn.STDEV.P(F15:H15)/SQRT(COUNT(F15:H15))</f>
        <v>3.4111836784019259E-5</v>
      </c>
    </row>
    <row r="17" spans="1:12" ht="15" thickBot="1" x14ac:dyDescent="0.35"/>
    <row r="18" spans="1:12" ht="15" thickBot="1" x14ac:dyDescent="0.35">
      <c r="B18" s="4"/>
      <c r="C18" s="28" t="s">
        <v>21</v>
      </c>
      <c r="D18" s="29"/>
      <c r="E18" s="30"/>
      <c r="F18" s="31" t="s">
        <v>19</v>
      </c>
      <c r="G18" s="32"/>
      <c r="H18" s="32"/>
      <c r="I18" s="10" t="s">
        <v>20</v>
      </c>
      <c r="J18" s="10" t="s">
        <v>0</v>
      </c>
      <c r="K18" s="15" t="s">
        <v>22</v>
      </c>
      <c r="L18" s="15" t="s">
        <v>25</v>
      </c>
    </row>
    <row r="19" spans="1:12" x14ac:dyDescent="0.3">
      <c r="B19" s="4"/>
      <c r="C19" s="3" t="s">
        <v>13</v>
      </c>
      <c r="D19" s="3" t="s">
        <v>14</v>
      </c>
      <c r="E19" s="3" t="s">
        <v>15</v>
      </c>
      <c r="F19" s="11" t="s">
        <v>13</v>
      </c>
      <c r="G19" s="11" t="s">
        <v>14</v>
      </c>
      <c r="H19" s="11" t="s">
        <v>15</v>
      </c>
    </row>
    <row r="20" spans="1:12" x14ac:dyDescent="0.3">
      <c r="A20" s="21" t="s">
        <v>18</v>
      </c>
      <c r="B20" s="5" t="s">
        <v>1</v>
      </c>
      <c r="C20" s="2">
        <v>119.65600000000001</v>
      </c>
      <c r="D20" s="2">
        <v>182.005</v>
      </c>
      <c r="E20" s="2">
        <v>132.03800000000001</v>
      </c>
      <c r="F20" s="13">
        <v>3.1932705830862549</v>
      </c>
      <c r="G20" s="13">
        <v>4.4479445928409609</v>
      </c>
      <c r="H20" s="13">
        <v>4.8789482241305411</v>
      </c>
      <c r="I20" s="2">
        <v>4.1733878000192526</v>
      </c>
      <c r="J20" s="2">
        <v>0.41282585829393648</v>
      </c>
      <c r="K20" s="1">
        <f>_xlfn.T.TEST(F4:H4,F20:H20,2,2)</f>
        <v>0.64227642008750829</v>
      </c>
      <c r="L20" t="str">
        <f t="shared" ref="L20:L23" si="5">IF(K20&lt;0.0001,"****",IF(K20&lt;0.001,"***",IF(K20&lt;0.01,"**",IF(K20&lt;0.05,"*","ns"))))</f>
        <v>ns</v>
      </c>
    </row>
    <row r="21" spans="1:12" x14ac:dyDescent="0.3">
      <c r="A21" s="21"/>
      <c r="B21" s="5" t="s">
        <v>2</v>
      </c>
      <c r="C21" s="2">
        <v>192.52099999999999</v>
      </c>
      <c r="D21" s="2">
        <v>187.27099999999999</v>
      </c>
      <c r="E21" s="2">
        <v>155.37799999999999</v>
      </c>
      <c r="F21" s="13">
        <v>5.1378254824358907</v>
      </c>
      <c r="G21" s="13">
        <v>4.5766381794231998</v>
      </c>
      <c r="H21" s="13">
        <v>5.7413867005631332</v>
      </c>
      <c r="I21" s="2">
        <v>5.1519501208074079</v>
      </c>
      <c r="J21" s="2">
        <v>0.27459441138250107</v>
      </c>
      <c r="K21" s="1">
        <f>_xlfn.T.TEST(F5:H5,F21:H21,2,2)</f>
        <v>9.1334758898848345E-2</v>
      </c>
      <c r="L21" t="str">
        <f t="shared" si="5"/>
        <v>ns</v>
      </c>
    </row>
    <row r="22" spans="1:12" x14ac:dyDescent="0.3">
      <c r="A22" s="21"/>
      <c r="B22" s="5" t="s">
        <v>3</v>
      </c>
      <c r="C22" s="2">
        <v>42.866999999999997</v>
      </c>
      <c r="D22" s="2">
        <v>46.981000000000002</v>
      </c>
      <c r="E22" s="2">
        <v>42.744999999999997</v>
      </c>
      <c r="F22" s="13">
        <v>1.1439955379183533</v>
      </c>
      <c r="G22" s="13">
        <v>1.148149143794188</v>
      </c>
      <c r="H22" s="13">
        <v>1.5794744076740024</v>
      </c>
      <c r="I22" s="2">
        <v>1.2905396964621811</v>
      </c>
      <c r="J22" s="2">
        <v>0.11796116462419785</v>
      </c>
      <c r="K22" s="1">
        <f>_xlfn.T.TEST(F6:H6,F22:H22,2,2)</f>
        <v>0.21365916638365801</v>
      </c>
      <c r="L22" t="str">
        <f t="shared" si="5"/>
        <v>ns</v>
      </c>
    </row>
    <row r="23" spans="1:12" x14ac:dyDescent="0.3">
      <c r="A23" s="21"/>
      <c r="B23" s="5" t="s">
        <v>4</v>
      </c>
      <c r="C23" s="2">
        <v>278.12299999999999</v>
      </c>
      <c r="D23" s="2">
        <v>323.04399999999998</v>
      </c>
      <c r="E23" s="2">
        <v>267.53300000000002</v>
      </c>
      <c r="F23" s="13">
        <v>7.4222938622358976</v>
      </c>
      <c r="G23" s="13">
        <v>7.8947381283465585</v>
      </c>
      <c r="H23" s="13">
        <v>9.8856363716984195</v>
      </c>
      <c r="I23" s="2">
        <v>8.4008894540936243</v>
      </c>
      <c r="J23" s="2">
        <v>0.61628924543015573</v>
      </c>
      <c r="K23" s="1">
        <f>_xlfn.T.TEST(F7:H7,F23:H23,2,2)</f>
        <v>0.1480983641119388</v>
      </c>
      <c r="L23" t="str">
        <f t="shared" si="5"/>
        <v>ns</v>
      </c>
    </row>
    <row r="24" spans="1:12" x14ac:dyDescent="0.3">
      <c r="A24" s="21"/>
      <c r="B24" s="5" t="s">
        <v>5</v>
      </c>
      <c r="C24" s="2">
        <v>3747.1280000000002</v>
      </c>
      <c r="D24" s="2">
        <v>4091.8879999999999</v>
      </c>
      <c r="E24" s="2">
        <v>2706.28</v>
      </c>
      <c r="F24" s="13">
        <v>99.999946625817628</v>
      </c>
      <c r="G24" s="13">
        <v>99.999951122830765</v>
      </c>
      <c r="H24" s="13">
        <v>100</v>
      </c>
      <c r="I24" s="2">
        <v>99.999965916216127</v>
      </c>
      <c r="J24" s="2">
        <v>1.3954959483974449E-5</v>
      </c>
    </row>
    <row r="25" spans="1:12" x14ac:dyDescent="0.3">
      <c r="A25" s="21"/>
    </row>
    <row r="26" spans="1:12" x14ac:dyDescent="0.3">
      <c r="A26" s="21"/>
      <c r="B26" s="4"/>
      <c r="C26" s="1" t="s">
        <v>13</v>
      </c>
      <c r="D26" s="1" t="s">
        <v>14</v>
      </c>
      <c r="E26" s="1" t="s">
        <v>15</v>
      </c>
      <c r="F26" s="14" t="s">
        <v>13</v>
      </c>
      <c r="G26" s="14" t="s">
        <v>14</v>
      </c>
      <c r="H26" s="14" t="s">
        <v>15</v>
      </c>
    </row>
    <row r="27" spans="1:12" x14ac:dyDescent="0.3">
      <c r="A27" s="21"/>
      <c r="B27" s="6" t="s">
        <v>6</v>
      </c>
      <c r="C27" s="2">
        <v>386.21600000000001</v>
      </c>
      <c r="D27" s="2">
        <v>338.55</v>
      </c>
      <c r="E27" s="2">
        <v>241.31700000000001</v>
      </c>
      <c r="F27" s="13">
        <f>(C27/3062.29)*100</f>
        <v>12.611999516701552</v>
      </c>
      <c r="G27" s="13">
        <f>(D27/2987.69)*100</f>
        <v>11.331496908983194</v>
      </c>
      <c r="H27" s="13">
        <f>(E27/2791.58)*100</f>
        <v>8.6444594100831793</v>
      </c>
      <c r="I27" s="2">
        <f>AVERAGE(F27:H27)</f>
        <v>10.862651945255976</v>
      </c>
      <c r="J27" s="2">
        <f>_xlfn.STDEV.P(F27:H27)/SQRT(COUNT(F27:H27))</f>
        <v>0.95454530471791577</v>
      </c>
      <c r="K27" s="1">
        <f>_xlfn.T.TEST(F11:H11,F27:H27,2,2)</f>
        <v>0.74131277531209894</v>
      </c>
      <c r="L27" t="str">
        <f t="shared" ref="L27:L30" si="6">IF(K27&lt;0.0001,"****",IF(K27&lt;0.001,"***",IF(K27&lt;0.01,"**",IF(K27&lt;0.05,"*","ns"))))</f>
        <v>ns</v>
      </c>
    </row>
    <row r="28" spans="1:12" x14ac:dyDescent="0.3">
      <c r="A28" s="21"/>
      <c r="B28" s="6" t="s">
        <v>7</v>
      </c>
      <c r="C28" s="2">
        <v>757.68799999999999</v>
      </c>
      <c r="D28" s="2">
        <v>650.32100000000003</v>
      </c>
      <c r="E28" s="2">
        <v>458.49</v>
      </c>
      <c r="F28" s="13">
        <f t="shared" ref="F28:F30" si="7">(C28/3062.29)*100</f>
        <v>24.742529283640675</v>
      </c>
      <c r="G28" s="13">
        <f t="shared" ref="G28:G30" si="8">(D28/2987.69)*100</f>
        <v>21.766682621021594</v>
      </c>
      <c r="H28" s="13">
        <f t="shared" ref="H28:H30" si="9">(E28/2791.58)*100</f>
        <v>16.424032268464455</v>
      </c>
      <c r="I28" s="2">
        <f t="shared" ref="I28:I30" si="10">AVERAGE(F28:H28)</f>
        <v>20.977748057708908</v>
      </c>
      <c r="J28" s="2">
        <f t="shared" ref="J28:J30" si="11">_xlfn.STDEV.P(F28:H28)/SQRT(COUNT(F28:H28))</f>
        <v>1.9869665018015144</v>
      </c>
      <c r="K28" s="1">
        <f>_xlfn.T.TEST(F12:H12,F28:H28,2,2)</f>
        <v>3.4084439352700745E-2</v>
      </c>
      <c r="L28" t="str">
        <f t="shared" si="6"/>
        <v>*</v>
      </c>
    </row>
    <row r="29" spans="1:12" x14ac:dyDescent="0.3">
      <c r="A29" s="21"/>
      <c r="B29" s="6" t="s">
        <v>8</v>
      </c>
      <c r="C29" s="2">
        <v>148.643</v>
      </c>
      <c r="D29" s="2">
        <v>167.45</v>
      </c>
      <c r="E29" s="2">
        <v>123.979</v>
      </c>
      <c r="F29" s="13">
        <f t="shared" si="7"/>
        <v>4.8539818240597725</v>
      </c>
      <c r="G29" s="13">
        <f t="shared" si="8"/>
        <v>5.6046644732217858</v>
      </c>
      <c r="H29" s="13">
        <f t="shared" si="9"/>
        <v>4.4411766813059268</v>
      </c>
      <c r="I29" s="2">
        <f t="shared" si="10"/>
        <v>4.9666076595291608</v>
      </c>
      <c r="J29" s="2">
        <f t="shared" si="11"/>
        <v>0.27806449875111661</v>
      </c>
      <c r="K29" s="1">
        <f>_xlfn.T.TEST(F13:H13,F29:H29,2,2)</f>
        <v>0.14138279224300876</v>
      </c>
      <c r="L29" t="str">
        <f t="shared" si="6"/>
        <v>ns</v>
      </c>
    </row>
    <row r="30" spans="1:12" x14ac:dyDescent="0.3">
      <c r="A30" s="21"/>
      <c r="B30" s="6" t="s">
        <v>9</v>
      </c>
      <c r="C30" s="2">
        <v>56.328000000000003</v>
      </c>
      <c r="D30" s="2">
        <v>55.369</v>
      </c>
      <c r="E30" s="2">
        <v>52.811</v>
      </c>
      <c r="F30" s="13">
        <f t="shared" si="7"/>
        <v>1.8394077634711279</v>
      </c>
      <c r="G30" s="13">
        <f t="shared" si="8"/>
        <v>1.8532377857140465</v>
      </c>
      <c r="H30" s="13">
        <f t="shared" si="9"/>
        <v>1.8917960438174797</v>
      </c>
      <c r="I30" s="2">
        <f t="shared" si="10"/>
        <v>1.8614805310008846</v>
      </c>
      <c r="J30" s="2">
        <f t="shared" si="11"/>
        <v>1.2798351602276818E-2</v>
      </c>
      <c r="K30" s="1">
        <f>_xlfn.T.TEST(F14:H14,F30:H30,2,2)</f>
        <v>0.19341309372154816</v>
      </c>
      <c r="L30" t="str">
        <f t="shared" si="6"/>
        <v>ns</v>
      </c>
    </row>
    <row r="31" spans="1:12" x14ac:dyDescent="0.3">
      <c r="A31" s="21"/>
      <c r="B31" s="6" t="s">
        <v>16</v>
      </c>
      <c r="C31" s="2">
        <v>3062.2860000000001</v>
      </c>
      <c r="D31" s="2">
        <v>2987.6869999999999</v>
      </c>
      <c r="E31" s="2">
        <v>2791.5839999999998</v>
      </c>
      <c r="F31" s="13">
        <f>(C31/3062.29)*100</f>
        <v>99.999869378798223</v>
      </c>
      <c r="G31" s="13">
        <f>(D31/2987.69)*100</f>
        <v>99.999899587975989</v>
      </c>
      <c r="H31" s="13">
        <f>(E31/2791.58)*100</f>
        <v>100.00014328803044</v>
      </c>
      <c r="I31" s="2">
        <f>AVERAGE(F31:H31)</f>
        <v>99.999970751601552</v>
      </c>
      <c r="J31" s="2">
        <f>_xlfn.STDEV.P(F31:H31)/SQRT(COUNT(F31:H31))</f>
        <v>7.0796677694043574E-5</v>
      </c>
    </row>
    <row r="32" spans="1:12" x14ac:dyDescent="0.3">
      <c r="A32" s="7"/>
    </row>
    <row r="33" spans="1:1" x14ac:dyDescent="0.3">
      <c r="A33" s="7"/>
    </row>
    <row r="34" spans="1:1" x14ac:dyDescent="0.3">
      <c r="A34" s="7"/>
    </row>
  </sheetData>
  <mergeCells count="7">
    <mergeCell ref="A1:K1"/>
    <mergeCell ref="A20:A31"/>
    <mergeCell ref="C2:E2"/>
    <mergeCell ref="F2:H2"/>
    <mergeCell ref="A4:A15"/>
    <mergeCell ref="C18:E18"/>
    <mergeCell ref="F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2015-06-05T18:17:20Z</dcterms:created>
  <dcterms:modified xsi:type="dcterms:W3CDTF">2022-02-10T07:30:33Z</dcterms:modified>
</cp:coreProperties>
</file>