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1\"/>
    </mc:Choice>
  </mc:AlternateContent>
  <bookViews>
    <workbookView xWindow="-120" yWindow="-120" windowWidth="29040" windowHeight="15840"/>
  </bookViews>
  <sheets>
    <sheet name="Sheet1" sheetId="2" r:id="rId1"/>
    <sheet name="Sheet2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R14" i="2" l="1"/>
  <c r="R15" i="2"/>
  <c r="R16" i="2"/>
  <c r="R17" i="2"/>
  <c r="R18" i="2"/>
  <c r="R13" i="2"/>
  <c r="L14" i="2"/>
  <c r="L15" i="2"/>
  <c r="L16" i="2"/>
  <c r="L17" i="2"/>
  <c r="L18" i="2"/>
  <c r="L13" i="2"/>
  <c r="F14" i="2"/>
  <c r="F15" i="2"/>
  <c r="F16" i="2"/>
  <c r="F17" i="2"/>
  <c r="F18" i="2"/>
  <c r="F13" i="2"/>
  <c r="F21" i="2" s="1"/>
  <c r="F29" i="2" s="1"/>
  <c r="E13" i="2"/>
  <c r="F26" i="2" l="1"/>
  <c r="F34" i="2" s="1"/>
  <c r="F23" i="2"/>
  <c r="F31" i="2" s="1"/>
  <c r="L21" i="2"/>
  <c r="L29" i="2" s="1"/>
  <c r="F25" i="2"/>
  <c r="F33" i="2" s="1"/>
  <c r="F24" i="2"/>
  <c r="F32" i="2" s="1"/>
  <c r="F22" i="2"/>
  <c r="F30" i="2" s="1"/>
  <c r="L26" i="2"/>
  <c r="L34" i="2" s="1"/>
  <c r="L25" i="2"/>
  <c r="L33" i="2" s="1"/>
  <c r="L24" i="2"/>
  <c r="L32" i="2" s="1"/>
  <c r="L23" i="2"/>
  <c r="L31" i="2" s="1"/>
  <c r="L22" i="2"/>
  <c r="L30" i="2" s="1"/>
  <c r="E16" i="2"/>
  <c r="C16" i="2"/>
  <c r="E17" i="2"/>
  <c r="C17" i="2"/>
  <c r="O17" i="2"/>
  <c r="Q14" i="2" l="1"/>
  <c r="Q15" i="2"/>
  <c r="Q16" i="2"/>
  <c r="Q17" i="2"/>
  <c r="Q18" i="2"/>
  <c r="Q13" i="2"/>
  <c r="P14" i="2"/>
  <c r="P15" i="2"/>
  <c r="P16" i="2"/>
  <c r="P17" i="2"/>
  <c r="P18" i="2"/>
  <c r="P13" i="2"/>
  <c r="O14" i="2"/>
  <c r="O15" i="2"/>
  <c r="O16" i="2"/>
  <c r="O18" i="2"/>
  <c r="O13" i="2"/>
  <c r="N14" i="2"/>
  <c r="N15" i="2"/>
  <c r="N16" i="2"/>
  <c r="N17" i="2"/>
  <c r="N18" i="2"/>
  <c r="N13" i="2"/>
  <c r="K14" i="2"/>
  <c r="K15" i="2"/>
  <c r="K16" i="2"/>
  <c r="K17" i="2"/>
  <c r="K18" i="2"/>
  <c r="K13" i="2"/>
  <c r="J14" i="2"/>
  <c r="J15" i="2"/>
  <c r="J16" i="2"/>
  <c r="J17" i="2"/>
  <c r="J18" i="2"/>
  <c r="J13" i="2"/>
  <c r="I14" i="2"/>
  <c r="I15" i="2"/>
  <c r="I16" i="2"/>
  <c r="I17" i="2"/>
  <c r="C25" i="2" s="1"/>
  <c r="C33" i="2" s="1"/>
  <c r="I18" i="2"/>
  <c r="I13" i="2"/>
  <c r="H14" i="2"/>
  <c r="H15" i="2"/>
  <c r="H16" i="2"/>
  <c r="H17" i="2"/>
  <c r="H18" i="2"/>
  <c r="H13" i="2"/>
  <c r="E14" i="2"/>
  <c r="E15" i="2"/>
  <c r="E18" i="2"/>
  <c r="D14" i="2"/>
  <c r="D15" i="2"/>
  <c r="D16" i="2"/>
  <c r="D17" i="2"/>
  <c r="D18" i="2"/>
  <c r="D13" i="2"/>
  <c r="C14" i="2"/>
  <c r="C15" i="2"/>
  <c r="C18" i="2"/>
  <c r="C13" i="2"/>
  <c r="B14" i="2"/>
  <c r="B15" i="2"/>
  <c r="B16" i="2"/>
  <c r="B17" i="2"/>
  <c r="B18" i="2"/>
  <c r="B13" i="2"/>
  <c r="H25" i="2" l="1"/>
  <c r="H33" i="2" s="1"/>
  <c r="E26" i="2"/>
  <c r="E34" i="2" s="1"/>
  <c r="D22" i="2"/>
  <c r="D30" i="2" s="1"/>
  <c r="B21" i="2"/>
  <c r="D21" i="2"/>
  <c r="D29" i="2" s="1"/>
  <c r="E23" i="2"/>
  <c r="E31" i="2" s="1"/>
  <c r="B24" i="2"/>
  <c r="B32" i="2" s="1"/>
  <c r="D26" i="2"/>
  <c r="D34" i="2" s="1"/>
  <c r="E22" i="2"/>
  <c r="E30" i="2" s="1"/>
  <c r="B23" i="2"/>
  <c r="B31" i="2" s="1"/>
  <c r="H21" i="2"/>
  <c r="H29" i="2" s="1"/>
  <c r="H22" i="2"/>
  <c r="H30" i="2" s="1"/>
  <c r="B22" i="2"/>
  <c r="B30" i="2" s="1"/>
  <c r="B26" i="2"/>
  <c r="B34" i="2" s="1"/>
  <c r="I24" i="2"/>
  <c r="I32" i="2" s="1"/>
  <c r="C23" i="2"/>
  <c r="C31" i="2" s="1"/>
  <c r="C26" i="2"/>
  <c r="C34" i="2" s="1"/>
  <c r="J21" i="2"/>
  <c r="J29" i="2" s="1"/>
  <c r="K21" i="2"/>
  <c r="K29" i="2" s="1"/>
  <c r="K25" i="2"/>
  <c r="K33" i="2" s="1"/>
  <c r="E25" i="2"/>
  <c r="E33" i="2" s="1"/>
  <c r="H26" i="2"/>
  <c r="H34" i="2" s="1"/>
  <c r="C22" i="2"/>
  <c r="C30" i="2" s="1"/>
  <c r="K26" i="2"/>
  <c r="K34" i="2" s="1"/>
  <c r="J26" i="2"/>
  <c r="J34" i="2" s="1"/>
  <c r="E24" i="2"/>
  <c r="E32" i="2" s="1"/>
  <c r="K22" i="2"/>
  <c r="K30" i="2" s="1"/>
  <c r="H24" i="2"/>
  <c r="H32" i="2" s="1"/>
  <c r="J25" i="2"/>
  <c r="J33" i="2" s="1"/>
  <c r="C24" i="2"/>
  <c r="C32" i="2" s="1"/>
  <c r="B25" i="2"/>
  <c r="B33" i="2" s="1"/>
  <c r="I26" i="2"/>
  <c r="I34" i="2" s="1"/>
  <c r="I23" i="2"/>
  <c r="I31" i="2" s="1"/>
  <c r="I21" i="2"/>
  <c r="I29" i="2" s="1"/>
  <c r="D23" i="2"/>
  <c r="D31" i="2" s="1"/>
  <c r="E21" i="2"/>
  <c r="E29" i="2" s="1"/>
  <c r="I22" i="2"/>
  <c r="I30" i="2" s="1"/>
  <c r="J23" i="2"/>
  <c r="J31" i="2" s="1"/>
  <c r="J22" i="2"/>
  <c r="J30" i="2" s="1"/>
  <c r="C21" i="2"/>
  <c r="C29" i="2" s="1"/>
  <c r="D25" i="2"/>
  <c r="D33" i="2" s="1"/>
  <c r="J24" i="2"/>
  <c r="J32" i="2" s="1"/>
  <c r="I25" i="2"/>
  <c r="I33" i="2" s="1"/>
  <c r="K23" i="2"/>
  <c r="K31" i="2" s="1"/>
  <c r="H23" i="2"/>
  <c r="H31" i="2" s="1"/>
  <c r="K24" i="2"/>
  <c r="K32" i="2" s="1"/>
  <c r="D24" i="2"/>
  <c r="D32" i="2" s="1"/>
</calcChain>
</file>

<file path=xl/sharedStrings.xml><?xml version="1.0" encoding="utf-8"?>
<sst xmlns="http://schemas.openxmlformats.org/spreadsheetml/2006/main" count="42" uniqueCount="22">
  <si>
    <t>H2O2 detection</t>
  </si>
  <si>
    <t>BW</t>
  </si>
  <si>
    <t>ΔspeG</t>
  </si>
  <si>
    <t>BW+spd</t>
  </si>
  <si>
    <t>Time(mins)</t>
  </si>
  <si>
    <t>P value and statistical significance:</t>
  </si>
  <si>
    <t>In uM  From standard curve</t>
  </si>
  <si>
    <t>from 3 mg cell pellets dissolved in 500 ul of minimal media</t>
  </si>
  <si>
    <t>ΔspeE</t>
  </si>
  <si>
    <t>ΔspeG+spd</t>
  </si>
  <si>
    <t>ExpI</t>
  </si>
  <si>
    <t>ExpII</t>
  </si>
  <si>
    <t>ExpIII</t>
  </si>
  <si>
    <t>Time</t>
  </si>
  <si>
    <t>Mean</t>
  </si>
  <si>
    <t>SD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</si>
  <si>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speE</t>
    </r>
  </si>
  <si>
    <t>The two-tailed P value is less than 0.0001</t>
  </si>
  <si>
    <t>By conventional criteria, this difference is considered to be extremely statistically significant.</t>
  </si>
  <si>
    <r>
      <t>red fluorescent product (λ</t>
    </r>
    <r>
      <rPr>
        <vertAlign val="subscript"/>
        <sz val="11"/>
        <color theme="1"/>
        <rFont val="Calibri"/>
        <family val="2"/>
        <scheme val="minor"/>
      </rPr>
      <t>ex</t>
    </r>
    <r>
      <rPr>
        <sz val="11"/>
        <color theme="1"/>
        <rFont val="Calibri"/>
        <family val="2"/>
        <scheme val="minor"/>
      </rPr>
      <t> = 540/λ</t>
    </r>
    <r>
      <rPr>
        <vertAlign val="subscript"/>
        <sz val="11"/>
        <color theme="1"/>
        <rFont val="Calibri"/>
        <family val="2"/>
        <scheme val="minor"/>
      </rPr>
      <t>em</t>
    </r>
    <r>
      <rPr>
        <sz val="11"/>
        <color theme="1"/>
        <rFont val="Calibri"/>
        <family val="2"/>
        <scheme val="minor"/>
      </rPr>
      <t> = 590 nm) using a Tecan microplate reader</t>
    </r>
  </si>
  <si>
    <t>Unpaired t test results (Between WT and DspeE at hour 3)</t>
  </si>
  <si>
    <t>Unpaired t test results (Between DspeG and DspeG+SPD at hour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</si>
</sst>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2"/>
      <color rgb="FF000000"/>
      <name val="Times New Roman"/>
      <family val="1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Sheet2!$H$3:$H$8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6.6719062660216308E-2</c:v>
                  </c:pt>
                  <c:pt idx="2">
                    <c:v>8.3811199243777182E-2</c:v>
                  </c:pt>
                  <c:pt idx="3">
                    <c:v>8.1713417701965621E-2</c:v>
                  </c:pt>
                  <c:pt idx="4">
                    <c:v>6.7124131828725758E-2</c:v>
                  </c:pt>
                  <c:pt idx="5">
                    <c:v>5.2550519170288461E-2</c:v>
                  </c:pt>
                </c:numCache>
              </c:numRef>
            </c:plus>
            <c:minus>
              <c:numRef>
                <c:f>Sheet2!$H$3:$H$8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6.6719062660216308E-2</c:v>
                  </c:pt>
                  <c:pt idx="2">
                    <c:v>8.3811199243777182E-2</c:v>
                  </c:pt>
                  <c:pt idx="3">
                    <c:v>8.1713417701965621E-2</c:v>
                  </c:pt>
                  <c:pt idx="4">
                    <c:v>6.7124131828725758E-2</c:v>
                  </c:pt>
                  <c:pt idx="5">
                    <c:v>5.2550519170288461E-2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Sheet2!$B$3:$B$8</c:f>
              <c:numCache>
                <c:formatCode>General</c:formatCode>
                <c:ptCount val="6"/>
                <c:pt idx="0">
                  <c:v>8.2658242567541405E-4</c:v>
                </c:pt>
                <c:pt idx="1">
                  <c:v>0.79859652182901153</c:v>
                </c:pt>
                <c:pt idx="2">
                  <c:v>1.0397040582968333</c:v>
                </c:pt>
                <c:pt idx="3">
                  <c:v>0.94989437575099811</c:v>
                </c:pt>
                <c:pt idx="4">
                  <c:v>0.87031764797085165</c:v>
                </c:pt>
                <c:pt idx="5">
                  <c:v>0.83158229647143955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C-4E57-B7D1-472BC88ECC15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Sheet2!$I$3:$I$8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4.430005468905298E-2</c:v>
                  </c:pt>
                  <c:pt idx="2">
                    <c:v>4.129573608957525E-2</c:v>
                  </c:pt>
                  <c:pt idx="3">
                    <c:v>4.5425445644334851E-2</c:v>
                  </c:pt>
                  <c:pt idx="4">
                    <c:v>4.7594435978726916E-2</c:v>
                  </c:pt>
                  <c:pt idx="5">
                    <c:v>2.201489576956351E-2</c:v>
                  </c:pt>
                </c:numCache>
              </c:numRef>
            </c:plus>
            <c:minus>
              <c:numRef>
                <c:f>Sheet2!$I$3:$I$8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4.430005468905298E-2</c:v>
                  </c:pt>
                  <c:pt idx="2">
                    <c:v>4.129573608957525E-2</c:v>
                  </c:pt>
                  <c:pt idx="3">
                    <c:v>4.5425445644334851E-2</c:v>
                  </c:pt>
                  <c:pt idx="4">
                    <c:v>4.7594435978726916E-2</c:v>
                  </c:pt>
                  <c:pt idx="5">
                    <c:v>2.201489576956351E-2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Sheet2!$C$3:$C$8</c:f>
              <c:numCache>
                <c:formatCode>General</c:formatCode>
                <c:ptCount val="6"/>
                <c:pt idx="0">
                  <c:v>8.2658242567541372E-4</c:v>
                </c:pt>
                <c:pt idx="1">
                  <c:v>0.40014438544129621</c:v>
                </c:pt>
                <c:pt idx="2">
                  <c:v>0.55391003527268501</c:v>
                </c:pt>
                <c:pt idx="3">
                  <c:v>0.50567819166117556</c:v>
                </c:pt>
                <c:pt idx="4">
                  <c:v>0.36602161582490278</c:v>
                </c:pt>
                <c:pt idx="5">
                  <c:v>0.38860647053503372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C-4E57-B7D1-472BC88ECC15}"/>
            </c:ext>
          </c:extLst>
        </c:ser>
        <c:ser>
          <c:idx val="2"/>
          <c:order val="2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Sheet2!$J$3:$J$8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9.465066457785154E-2</c:v>
                  </c:pt>
                  <c:pt idx="2">
                    <c:v>0.15672567352268577</c:v>
                  </c:pt>
                  <c:pt idx="3">
                    <c:v>2.4868407886534969E-2</c:v>
                  </c:pt>
                  <c:pt idx="4">
                    <c:v>0.22055282776209914</c:v>
                  </c:pt>
                  <c:pt idx="5">
                    <c:v>0.16169884101891563</c:v>
                  </c:pt>
                </c:numCache>
              </c:numRef>
            </c:plus>
            <c:minus>
              <c:numRef>
                <c:f>Sheet2!$J$3:$J$8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9.465066457785154E-2</c:v>
                  </c:pt>
                  <c:pt idx="2">
                    <c:v>0.15672567352268577</c:v>
                  </c:pt>
                  <c:pt idx="3">
                    <c:v>2.4868407886534969E-2</c:v>
                  </c:pt>
                  <c:pt idx="4">
                    <c:v>0.22055282776209914</c:v>
                  </c:pt>
                  <c:pt idx="5">
                    <c:v>0.16169884101891563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Sheet2!$D$3:$D$8</c:f>
              <c:numCache>
                <c:formatCode>General</c:formatCode>
                <c:ptCount val="6"/>
                <c:pt idx="0">
                  <c:v>8.2658242567541372E-4</c:v>
                </c:pt>
                <c:pt idx="1">
                  <c:v>0.47165878522423355</c:v>
                </c:pt>
                <c:pt idx="2">
                  <c:v>0.81791251598899184</c:v>
                </c:pt>
                <c:pt idx="3">
                  <c:v>0.88460760753000767</c:v>
                </c:pt>
                <c:pt idx="4">
                  <c:v>0.64003740455056402</c:v>
                </c:pt>
                <c:pt idx="5">
                  <c:v>0.60140541623060328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C-4E57-B7D1-472BC88ECC15}"/>
            </c:ext>
          </c:extLst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rgbClr val="00B0F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Sheet2!$K$3:$K$8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6.8065368453670269E-2</c:v>
                  </c:pt>
                  <c:pt idx="2">
                    <c:v>0.1218756221988487</c:v>
                  </c:pt>
                  <c:pt idx="3">
                    <c:v>0.15739774919809865</c:v>
                  </c:pt>
                  <c:pt idx="4">
                    <c:v>7.3017097901112327E-2</c:v>
                  </c:pt>
                  <c:pt idx="5">
                    <c:v>6.1145312190770996E-2</c:v>
                  </c:pt>
                </c:numCache>
              </c:numRef>
            </c:plus>
            <c:minus>
              <c:numRef>
                <c:f>Sheet2!$K$3:$K$8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6.8065368453670269E-2</c:v>
                  </c:pt>
                  <c:pt idx="2">
                    <c:v>0.1218756221988487</c:v>
                  </c:pt>
                  <c:pt idx="3">
                    <c:v>0.15739774919809865</c:v>
                  </c:pt>
                  <c:pt idx="4">
                    <c:v>7.3017097901112327E-2</c:v>
                  </c:pt>
                  <c:pt idx="5">
                    <c:v>6.1145312190770996E-2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B0F0"/>
                </a:solidFill>
                <a:round/>
              </a:ln>
              <a:effectLst/>
            </c:spPr>
          </c:errBars>
          <c:val>
            <c:numRef>
              <c:f>Sheet2!$E$3:$E$8</c:f>
              <c:numCache>
                <c:formatCode>General</c:formatCode>
                <c:ptCount val="6"/>
                <c:pt idx="0">
                  <c:v>8.2658242567541372E-4</c:v>
                </c:pt>
                <c:pt idx="1">
                  <c:v>0.57024141762600622</c:v>
                </c:pt>
                <c:pt idx="2">
                  <c:v>0.74154004677183882</c:v>
                </c:pt>
                <c:pt idx="3">
                  <c:v>0.77651556261870613</c:v>
                </c:pt>
                <c:pt idx="4">
                  <c:v>0.62121238549297786</c:v>
                </c:pt>
                <c:pt idx="5">
                  <c:v>0.58208942207062297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8C-4E57-B7D1-472BC88ECC15}"/>
            </c:ext>
          </c:extLst>
        </c:ser>
        <c:ser>
          <c:idx val="4"/>
          <c:order val="4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2700">
                <a:solidFill>
                  <a:srgbClr val="00B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Sheet2!$L$3:$L$8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2.40232804834693E-2</c:v>
                  </c:pt>
                  <c:pt idx="2">
                    <c:v>4.0136266819141425E-2</c:v>
                  </c:pt>
                  <c:pt idx="3">
                    <c:v>5.6721838980314743E-2</c:v>
                  </c:pt>
                  <c:pt idx="4">
                    <c:v>2.1609847948232792E-2</c:v>
                  </c:pt>
                  <c:pt idx="5">
                    <c:v>3.7371151716675169E-2</c:v>
                  </c:pt>
                </c:numCache>
              </c:numRef>
            </c:plus>
            <c:minus>
              <c:numRef>
                <c:f>Sheet2!$L$3:$L$8</c:f>
                <c:numCache>
                  <c:formatCode>General</c:formatCode>
                  <c:ptCount val="6"/>
                  <c:pt idx="0">
                    <c:v>8.2658242567541372E-4</c:v>
                  </c:pt>
                  <c:pt idx="1">
                    <c:v>2.40232804834693E-2</c:v>
                  </c:pt>
                  <c:pt idx="2">
                    <c:v>4.0136266819141425E-2</c:v>
                  </c:pt>
                  <c:pt idx="3">
                    <c:v>5.6721838980314743E-2</c:v>
                  </c:pt>
                  <c:pt idx="4">
                    <c:v>2.1609847948232792E-2</c:v>
                  </c:pt>
                  <c:pt idx="5">
                    <c:v>3.7371151716675169E-2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Sheet2!$F$3:$F$8</c:f>
              <c:numCache>
                <c:formatCode>General</c:formatCode>
                <c:ptCount val="6"/>
                <c:pt idx="0">
                  <c:v>8.2658242567541372E-4</c:v>
                </c:pt>
                <c:pt idx="1">
                  <c:v>0.23341957698618809</c:v>
                </c:pt>
                <c:pt idx="2">
                  <c:v>0.22708858224478984</c:v>
                </c:pt>
                <c:pt idx="3">
                  <c:v>0.23360046255022804</c:v>
                </c:pt>
                <c:pt idx="4">
                  <c:v>0.19335342455133919</c:v>
                </c:pt>
                <c:pt idx="5">
                  <c:v>0.18939978293732315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8C-4E57-B7D1-472BC88E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492256"/>
        <c:axId val="590489960"/>
      </c:lineChart>
      <c:catAx>
        <c:axId val="590492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489960"/>
        <c:crossesAt val="0"/>
        <c:auto val="1"/>
        <c:lblAlgn val="ctr"/>
        <c:lblOffset val="100"/>
        <c:noMultiLvlLbl val="0"/>
      </c:catAx>
      <c:valAx>
        <c:axId val="59048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49225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157162</xdr:rowOff>
    </xdr:from>
    <xdr:to>
      <xdr:col>7</xdr:col>
      <xdr:colOff>85725</xdr:colOff>
      <xdr:row>25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DD02C8-71B9-45AB-89BC-56ED5CD88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266701</xdr:colOff>
      <xdr:row>14</xdr:row>
      <xdr:rowOff>28577</xdr:rowOff>
    </xdr:from>
    <xdr:ext cx="321050" cy="108497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4BB2AD-A428-455F-9A2D-8CC38954DB58}"/>
            </a:ext>
          </a:extLst>
        </xdr:cNvPr>
        <xdr:cNvSpPr txBox="1"/>
      </xdr:nvSpPr>
      <xdr:spPr>
        <a:xfrm rot="16200000">
          <a:off x="1103937" y="3077541"/>
          <a:ext cx="1084977" cy="32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>
              <a:sym typeface="Symbol" panose="05050102010706020507" pitchFamily="18" charset="2"/>
            </a:rPr>
            <a:t></a:t>
          </a:r>
          <a:r>
            <a:rPr lang="en-IN" sz="1400"/>
            <a:t>M of H2O2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19" workbookViewId="0">
      <selection activeCell="Q28" sqref="Q28"/>
    </sheetView>
  </sheetViews>
  <sheetFormatPr defaultRowHeight="15"/>
  <cols>
    <col min="2" max="2" width="10.42578125" bestFit="1" customWidth="1"/>
    <col min="7" max="7" width="9.140625" style="1"/>
    <col min="10" max="10" width="10.42578125" bestFit="1" customWidth="1"/>
    <col min="13" max="13" width="9.140625" style="1"/>
  </cols>
  <sheetData>
    <row r="1" spans="1:18" ht="18">
      <c r="A1" s="3" t="s">
        <v>0</v>
      </c>
      <c r="B1" s="1"/>
      <c r="C1" s="6" t="s">
        <v>19</v>
      </c>
      <c r="D1" s="7"/>
      <c r="E1" s="7"/>
      <c r="F1" s="7"/>
      <c r="G1" s="7"/>
      <c r="H1" s="7"/>
      <c r="I1" s="7"/>
      <c r="J1" s="7"/>
      <c r="K1" s="1"/>
      <c r="L1" s="1"/>
      <c r="N1" s="1"/>
    </row>
    <row r="2" spans="1:18">
      <c r="A2" s="3" t="s">
        <v>7</v>
      </c>
    </row>
    <row r="3" spans="1:18">
      <c r="B3" s="3" t="s">
        <v>10</v>
      </c>
      <c r="C3" s="3"/>
      <c r="D3" s="3"/>
      <c r="E3" s="3"/>
      <c r="F3" s="3"/>
      <c r="G3" s="3"/>
      <c r="H3" s="3" t="s">
        <v>11</v>
      </c>
      <c r="I3" s="3"/>
      <c r="J3" s="3"/>
      <c r="K3" s="3"/>
      <c r="L3" s="3"/>
      <c r="M3" s="3"/>
      <c r="N3" s="3" t="s">
        <v>12</v>
      </c>
    </row>
    <row r="4" spans="1:18">
      <c r="A4" t="s">
        <v>4</v>
      </c>
      <c r="B4" s="4" t="s">
        <v>1</v>
      </c>
      <c r="C4" t="s">
        <v>2</v>
      </c>
      <c r="D4" t="s">
        <v>3</v>
      </c>
      <c r="E4" t="s">
        <v>9</v>
      </c>
      <c r="F4" s="5" t="s">
        <v>16</v>
      </c>
      <c r="G4" s="5"/>
      <c r="H4" s="4" t="s">
        <v>1</v>
      </c>
      <c r="I4" t="s">
        <v>2</v>
      </c>
      <c r="J4" t="s">
        <v>3</v>
      </c>
      <c r="K4" t="s">
        <v>9</v>
      </c>
      <c r="L4" s="5" t="s">
        <v>16</v>
      </c>
      <c r="M4" s="5"/>
      <c r="N4" s="4" t="s">
        <v>1</v>
      </c>
      <c r="O4" t="s">
        <v>2</v>
      </c>
      <c r="P4" t="s">
        <v>3</v>
      </c>
      <c r="Q4" t="s">
        <v>9</v>
      </c>
      <c r="R4" s="5" t="s">
        <v>16</v>
      </c>
    </row>
    <row r="5" spans="1:18">
      <c r="A5">
        <v>0</v>
      </c>
      <c r="B5">
        <v>1012</v>
      </c>
      <c r="C5">
        <v>1084</v>
      </c>
      <c r="D5">
        <v>998</v>
      </c>
      <c r="E5">
        <v>1567</v>
      </c>
      <c r="F5">
        <v>1263</v>
      </c>
      <c r="H5">
        <v>1111</v>
      </c>
      <c r="I5">
        <v>1012</v>
      </c>
      <c r="J5">
        <v>1002</v>
      </c>
      <c r="K5">
        <v>1622</v>
      </c>
      <c r="L5">
        <v>1286</v>
      </c>
      <c r="N5">
        <v>1013</v>
      </c>
      <c r="O5">
        <v>1899</v>
      </c>
      <c r="P5">
        <v>1185</v>
      </c>
      <c r="Q5">
        <v>1669</v>
      </c>
      <c r="R5">
        <v>1278</v>
      </c>
    </row>
    <row r="6" spans="1:18">
      <c r="A6">
        <v>60</v>
      </c>
      <c r="B6">
        <v>21548</v>
      </c>
      <c r="C6">
        <v>11568</v>
      </c>
      <c r="D6">
        <v>15003</v>
      </c>
      <c r="E6">
        <v>8031</v>
      </c>
      <c r="F6">
        <v>10765</v>
      </c>
      <c r="H6">
        <v>20016</v>
      </c>
      <c r="I6">
        <v>12045</v>
      </c>
      <c r="J6">
        <v>14405</v>
      </c>
      <c r="K6">
        <v>7835</v>
      </c>
      <c r="L6">
        <v>12870</v>
      </c>
      <c r="N6">
        <v>23317</v>
      </c>
      <c r="O6">
        <v>16823</v>
      </c>
      <c r="P6">
        <v>17848</v>
      </c>
      <c r="Q6">
        <v>6994</v>
      </c>
      <c r="R6">
        <v>11098</v>
      </c>
    </row>
    <row r="7" spans="1:18">
      <c r="A7">
        <v>120</v>
      </c>
      <c r="B7">
        <v>27107</v>
      </c>
      <c r="C7">
        <v>19693</v>
      </c>
      <c r="D7">
        <v>18030</v>
      </c>
      <c r="E7">
        <v>7887</v>
      </c>
      <c r="F7">
        <v>15392</v>
      </c>
      <c r="H7">
        <v>26215</v>
      </c>
      <c r="I7">
        <v>19922</v>
      </c>
      <c r="J7">
        <v>18598</v>
      </c>
      <c r="K7">
        <v>8142</v>
      </c>
      <c r="L7">
        <v>16662</v>
      </c>
      <c r="N7">
        <v>30220</v>
      </c>
      <c r="O7">
        <v>27620</v>
      </c>
      <c r="P7">
        <v>23886</v>
      </c>
      <c r="Q7">
        <v>6341</v>
      </c>
      <c r="R7" s="1">
        <v>14580</v>
      </c>
    </row>
    <row r="8" spans="1:18">
      <c r="A8">
        <v>180</v>
      </c>
      <c r="B8">
        <v>26115</v>
      </c>
      <c r="C8">
        <v>23412</v>
      </c>
      <c r="D8">
        <v>18907</v>
      </c>
      <c r="E8">
        <v>8449</v>
      </c>
      <c r="F8">
        <v>14660</v>
      </c>
      <c r="H8">
        <v>27304</v>
      </c>
      <c r="I8">
        <v>23583</v>
      </c>
      <c r="J8">
        <v>18460</v>
      </c>
      <c r="K8">
        <v>8415</v>
      </c>
      <c r="L8">
        <v>13020</v>
      </c>
      <c r="N8">
        <v>23172</v>
      </c>
      <c r="O8">
        <v>25402</v>
      </c>
      <c r="P8">
        <v>25854</v>
      </c>
      <c r="Q8">
        <v>6010</v>
      </c>
      <c r="R8">
        <v>15221</v>
      </c>
    </row>
    <row r="9" spans="1:18">
      <c r="A9">
        <v>240</v>
      </c>
      <c r="B9">
        <v>24572</v>
      </c>
      <c r="C9">
        <v>19851</v>
      </c>
      <c r="D9">
        <v>17175</v>
      </c>
      <c r="E9">
        <v>6998</v>
      </c>
      <c r="F9">
        <v>10699</v>
      </c>
      <c r="H9">
        <v>24383</v>
      </c>
      <c r="I9">
        <v>21680</v>
      </c>
      <c r="J9">
        <v>18778</v>
      </c>
      <c r="K9">
        <v>6712</v>
      </c>
      <c r="L9">
        <v>9494</v>
      </c>
      <c r="N9">
        <v>21477</v>
      </c>
      <c r="O9">
        <v>11937</v>
      </c>
      <c r="P9">
        <v>15248</v>
      </c>
      <c r="Q9">
        <v>6049</v>
      </c>
      <c r="R9">
        <v>11899</v>
      </c>
    </row>
    <row r="10" spans="1:18">
      <c r="A10">
        <v>300</v>
      </c>
      <c r="B10">
        <v>23501</v>
      </c>
      <c r="C10">
        <v>18997</v>
      </c>
      <c r="D10">
        <v>16788</v>
      </c>
      <c r="E10">
        <v>7009</v>
      </c>
      <c r="F10">
        <v>10769</v>
      </c>
      <c r="H10">
        <v>22987</v>
      </c>
      <c r="I10">
        <v>18880</v>
      </c>
      <c r="J10">
        <v>16997</v>
      </c>
      <c r="K10">
        <v>6998</v>
      </c>
      <c r="L10">
        <v>11204</v>
      </c>
      <c r="N10">
        <v>20946</v>
      </c>
      <c r="O10">
        <v>12601</v>
      </c>
      <c r="P10">
        <v>14388</v>
      </c>
      <c r="Q10">
        <v>5446</v>
      </c>
      <c r="R10">
        <v>11867</v>
      </c>
    </row>
    <row r="11" spans="1:18" s="1" customFormat="1"/>
    <row r="13" spans="1:18">
      <c r="A13">
        <v>0</v>
      </c>
      <c r="B13">
        <f t="shared" ref="B13:B18" si="0">B5-1012</f>
        <v>0</v>
      </c>
      <c r="C13">
        <f t="shared" ref="C13:C18" si="1">C5-1084</f>
        <v>0</v>
      </c>
      <c r="D13">
        <f t="shared" ref="D13:D18" si="2">D5-998</f>
        <v>0</v>
      </c>
      <c r="E13">
        <f t="shared" ref="E13:E18" si="3">E5-1567</f>
        <v>0</v>
      </c>
      <c r="F13">
        <f>F5-1263</f>
        <v>0</v>
      </c>
      <c r="H13">
        <f t="shared" ref="H13:H18" si="4">H5-1111</f>
        <v>0</v>
      </c>
      <c r="I13">
        <f t="shared" ref="I13:I18" si="5">I5-1012</f>
        <v>0</v>
      </c>
      <c r="J13">
        <f t="shared" ref="J13:J18" si="6">J5-1002</f>
        <v>0</v>
      </c>
      <c r="K13">
        <f t="shared" ref="K13:K18" si="7">K5-1622</f>
        <v>0</v>
      </c>
      <c r="L13">
        <f>L5-1286</f>
        <v>0</v>
      </c>
      <c r="N13">
        <f t="shared" ref="N13:N18" si="8">N5-1013</f>
        <v>0</v>
      </c>
      <c r="O13">
        <f t="shared" ref="O13:O18" si="9">O5-1899</f>
        <v>0</v>
      </c>
      <c r="P13">
        <f t="shared" ref="P13:P18" si="10">P5-1185</f>
        <v>0</v>
      </c>
      <c r="Q13">
        <f t="shared" ref="Q13:Q18" si="11">Q5-1669</f>
        <v>0</v>
      </c>
      <c r="R13">
        <f>R5-1278</f>
        <v>0</v>
      </c>
    </row>
    <row r="14" spans="1:18">
      <c r="A14">
        <v>60</v>
      </c>
      <c r="B14" s="1">
        <f t="shared" si="0"/>
        <v>20536</v>
      </c>
      <c r="C14" s="1">
        <f t="shared" si="1"/>
        <v>10484</v>
      </c>
      <c r="D14" s="1">
        <f t="shared" si="2"/>
        <v>14005</v>
      </c>
      <c r="E14" s="1">
        <f t="shared" si="3"/>
        <v>6464</v>
      </c>
      <c r="F14" s="1">
        <f t="shared" ref="F14:F18" si="12">F6-1263</f>
        <v>9502</v>
      </c>
      <c r="H14" s="1">
        <f t="shared" si="4"/>
        <v>18905</v>
      </c>
      <c r="I14" s="1">
        <f t="shared" si="5"/>
        <v>11033</v>
      </c>
      <c r="J14" s="1">
        <f t="shared" si="6"/>
        <v>13403</v>
      </c>
      <c r="K14" s="1">
        <f t="shared" si="7"/>
        <v>6213</v>
      </c>
      <c r="L14" s="1">
        <f t="shared" ref="L14:L18" si="13">L6-1286</f>
        <v>11584</v>
      </c>
      <c r="N14" s="1">
        <f t="shared" si="8"/>
        <v>22304</v>
      </c>
      <c r="O14" s="1">
        <f t="shared" si="9"/>
        <v>14924</v>
      </c>
      <c r="P14" s="1">
        <f t="shared" si="10"/>
        <v>16663</v>
      </c>
      <c r="Q14" s="1">
        <f t="shared" si="11"/>
        <v>5325</v>
      </c>
      <c r="R14" s="1">
        <f t="shared" ref="R14:R18" si="14">R6-1278</f>
        <v>9820</v>
      </c>
    </row>
    <row r="15" spans="1:18">
      <c r="A15">
        <v>120</v>
      </c>
      <c r="B15" s="1">
        <f t="shared" si="0"/>
        <v>26095</v>
      </c>
      <c r="C15" s="1">
        <f t="shared" si="1"/>
        <v>18609</v>
      </c>
      <c r="D15" s="1">
        <f t="shared" si="2"/>
        <v>17032</v>
      </c>
      <c r="E15" s="1">
        <f t="shared" si="3"/>
        <v>6320</v>
      </c>
      <c r="F15" s="1">
        <f t="shared" si="12"/>
        <v>14129</v>
      </c>
      <c r="H15" s="1">
        <f t="shared" si="4"/>
        <v>25104</v>
      </c>
      <c r="I15" s="1">
        <f t="shared" si="5"/>
        <v>18910</v>
      </c>
      <c r="J15" s="1">
        <f t="shared" si="6"/>
        <v>17596</v>
      </c>
      <c r="K15" s="1">
        <f t="shared" si="7"/>
        <v>6520</v>
      </c>
      <c r="L15" s="1">
        <f t="shared" si="13"/>
        <v>15376</v>
      </c>
      <c r="N15" s="1">
        <f t="shared" si="8"/>
        <v>29207</v>
      </c>
      <c r="O15" s="1">
        <f t="shared" si="9"/>
        <v>25721</v>
      </c>
      <c r="P15" s="1">
        <f t="shared" si="10"/>
        <v>22701</v>
      </c>
      <c r="Q15" s="1">
        <f t="shared" si="11"/>
        <v>4672</v>
      </c>
      <c r="R15" s="1">
        <f t="shared" si="14"/>
        <v>13302</v>
      </c>
    </row>
    <row r="16" spans="1:18">
      <c r="A16">
        <v>180</v>
      </c>
      <c r="B16" s="1">
        <f t="shared" si="0"/>
        <v>25103</v>
      </c>
      <c r="C16" s="1">
        <f t="shared" si="1"/>
        <v>22328</v>
      </c>
      <c r="D16" s="1">
        <f t="shared" si="2"/>
        <v>17909</v>
      </c>
      <c r="E16" s="1">
        <f t="shared" si="3"/>
        <v>6882</v>
      </c>
      <c r="F16" s="1">
        <f t="shared" si="12"/>
        <v>13397</v>
      </c>
      <c r="H16" s="1">
        <f t="shared" si="4"/>
        <v>26193</v>
      </c>
      <c r="I16" s="1">
        <f t="shared" si="5"/>
        <v>22571</v>
      </c>
      <c r="J16" s="1">
        <f t="shared" si="6"/>
        <v>17458</v>
      </c>
      <c r="K16" s="1">
        <f t="shared" si="7"/>
        <v>6793</v>
      </c>
      <c r="L16" s="1">
        <f t="shared" si="13"/>
        <v>11734</v>
      </c>
      <c r="N16" s="1">
        <f t="shared" si="8"/>
        <v>22159</v>
      </c>
      <c r="O16" s="1">
        <f t="shared" si="9"/>
        <v>23503</v>
      </c>
      <c r="P16" s="1">
        <f t="shared" si="10"/>
        <v>24669</v>
      </c>
      <c r="Q16" s="1">
        <f t="shared" si="11"/>
        <v>4341</v>
      </c>
      <c r="R16" s="1">
        <f t="shared" si="14"/>
        <v>13943</v>
      </c>
    </row>
    <row r="17" spans="1:19">
      <c r="A17">
        <v>240</v>
      </c>
      <c r="B17" s="1">
        <f t="shared" si="0"/>
        <v>23560</v>
      </c>
      <c r="C17" s="1">
        <f t="shared" si="1"/>
        <v>18767</v>
      </c>
      <c r="D17" s="1">
        <f t="shared" si="2"/>
        <v>16177</v>
      </c>
      <c r="E17" s="1">
        <f t="shared" si="3"/>
        <v>5431</v>
      </c>
      <c r="F17" s="1">
        <f t="shared" si="12"/>
        <v>9436</v>
      </c>
      <c r="H17" s="1">
        <f t="shared" si="4"/>
        <v>23272</v>
      </c>
      <c r="I17" s="1">
        <f t="shared" si="5"/>
        <v>20668</v>
      </c>
      <c r="J17" s="1">
        <f t="shared" si="6"/>
        <v>17776</v>
      </c>
      <c r="K17" s="1">
        <f t="shared" si="7"/>
        <v>5090</v>
      </c>
      <c r="L17" s="1">
        <f t="shared" si="13"/>
        <v>8208</v>
      </c>
      <c r="N17" s="1">
        <f t="shared" si="8"/>
        <v>20464</v>
      </c>
      <c r="O17" s="1">
        <f t="shared" si="9"/>
        <v>10038</v>
      </c>
      <c r="P17" s="1">
        <f t="shared" si="10"/>
        <v>14063</v>
      </c>
      <c r="Q17" s="1">
        <f t="shared" si="11"/>
        <v>4380</v>
      </c>
      <c r="R17" s="1">
        <f t="shared" si="14"/>
        <v>10621</v>
      </c>
    </row>
    <row r="18" spans="1:19">
      <c r="A18">
        <v>300</v>
      </c>
      <c r="B18" s="1">
        <f t="shared" si="0"/>
        <v>22489</v>
      </c>
      <c r="C18" s="1">
        <f t="shared" si="1"/>
        <v>17913</v>
      </c>
      <c r="D18" s="1">
        <f t="shared" si="2"/>
        <v>15790</v>
      </c>
      <c r="E18" s="1">
        <f t="shared" si="3"/>
        <v>5442</v>
      </c>
      <c r="F18" s="1">
        <f t="shared" si="12"/>
        <v>9506</v>
      </c>
      <c r="H18" s="1">
        <f t="shared" si="4"/>
        <v>21876</v>
      </c>
      <c r="I18" s="1">
        <f t="shared" si="5"/>
        <v>17868</v>
      </c>
      <c r="J18" s="1">
        <f t="shared" si="6"/>
        <v>15995</v>
      </c>
      <c r="K18" s="1">
        <f t="shared" si="7"/>
        <v>5376</v>
      </c>
      <c r="L18" s="1">
        <f t="shared" si="13"/>
        <v>9918</v>
      </c>
      <c r="N18" s="1">
        <f t="shared" si="8"/>
        <v>19933</v>
      </c>
      <c r="O18" s="1">
        <f t="shared" si="9"/>
        <v>10702</v>
      </c>
      <c r="P18" s="1">
        <f t="shared" si="10"/>
        <v>13203</v>
      </c>
      <c r="Q18" s="1">
        <f t="shared" si="11"/>
        <v>3777</v>
      </c>
      <c r="R18" s="1">
        <f t="shared" si="14"/>
        <v>10589</v>
      </c>
    </row>
    <row r="20" spans="1:19">
      <c r="A20" t="s">
        <v>13</v>
      </c>
      <c r="B20" t="s">
        <v>14</v>
      </c>
      <c r="H20" t="s">
        <v>15</v>
      </c>
      <c r="S20" s="2"/>
    </row>
    <row r="21" spans="1:19">
      <c r="A21">
        <v>0</v>
      </c>
      <c r="B21">
        <f>AVERAGE(B13,H13,N13)</f>
        <v>0</v>
      </c>
      <c r="C21">
        <f>AVERAGE(C13,I13,O13)</f>
        <v>0</v>
      </c>
      <c r="D21">
        <f>AVERAGE(D13,J13,P13)</f>
        <v>0</v>
      </c>
      <c r="E21">
        <f>AVERAGE(E13,K13,Q13)</f>
        <v>0</v>
      </c>
      <c r="F21">
        <f>AVERAGE(F13,L13,R13)</f>
        <v>0</v>
      </c>
      <c r="H21">
        <f>STDEV(B13,H13,N13)</f>
        <v>0</v>
      </c>
      <c r="I21">
        <f>STDEV(C13,I13,O13)</f>
        <v>0</v>
      </c>
      <c r="J21">
        <f>STDEV(D13,J13,P13)</f>
        <v>0</v>
      </c>
      <c r="K21">
        <f>STDEV(E13,K13,Q13)</f>
        <v>0</v>
      </c>
      <c r="L21">
        <f>STDEV(F13,L13,R13)</f>
        <v>0</v>
      </c>
    </row>
    <row r="22" spans="1:19">
      <c r="A22">
        <v>60</v>
      </c>
      <c r="B22" s="1">
        <f>AVERAGE(B14,H14,N14)</f>
        <v>20581.666666666668</v>
      </c>
      <c r="C22" s="1">
        <f t="shared" ref="C22:C26" si="15">AVERAGE(C14,I14,O14)</f>
        <v>12147</v>
      </c>
      <c r="D22" s="1">
        <f t="shared" ref="D22:D26" si="16">AVERAGE(D14,J14,P14)</f>
        <v>14690.333333333334</v>
      </c>
      <c r="E22" s="1">
        <f t="shared" ref="E22:E26" si="17">AVERAGE(E14,K14,Q14)</f>
        <v>6000.666666666667</v>
      </c>
      <c r="F22" s="1">
        <f t="shared" ref="F22:F26" si="18">AVERAGE(F14,L14,R14)</f>
        <v>10302</v>
      </c>
      <c r="H22" s="1">
        <f>STDEV(B14,H14,N14)</f>
        <v>1699.9600975709204</v>
      </c>
      <c r="I22" s="1">
        <f t="shared" ref="I22:I26" si="19">STDEV(C14,I14,O14)</f>
        <v>2420.5674954439919</v>
      </c>
      <c r="J22" s="1">
        <f t="shared" ref="J22:J26" si="20">STDEV(D14,J14,P14)</f>
        <v>1734.6934407362394</v>
      </c>
      <c r="K22" s="1">
        <f t="shared" ref="K22:K26" si="21">STDEV(E14,K14,Q14)</f>
        <v>598.4516131930244</v>
      </c>
      <c r="L22" s="1">
        <f t="shared" ref="L22:L26" si="22">STDEV(F14,L14,R14)</f>
        <v>1121.5721109228778</v>
      </c>
    </row>
    <row r="23" spans="1:19">
      <c r="A23">
        <v>120</v>
      </c>
      <c r="B23" s="1">
        <f t="shared" ref="B23:B26" si="23">AVERAGE(B15,H15,N15)</f>
        <v>26802</v>
      </c>
      <c r="C23" s="1">
        <f t="shared" si="15"/>
        <v>21080</v>
      </c>
      <c r="D23" s="1">
        <f t="shared" si="16"/>
        <v>19109.666666666668</v>
      </c>
      <c r="E23" s="1">
        <f t="shared" si="17"/>
        <v>5837.333333333333</v>
      </c>
      <c r="F23" s="1">
        <f t="shared" si="18"/>
        <v>14269</v>
      </c>
      <c r="H23" s="1">
        <f t="shared" ref="H23:H26" si="24">STDEV(B15,H15,N15)</f>
        <v>2140.9201292902076</v>
      </c>
      <c r="I23" s="1">
        <f t="shared" si="19"/>
        <v>4022.0406512117702</v>
      </c>
      <c r="J23" s="1">
        <f t="shared" si="20"/>
        <v>3122.9441771080978</v>
      </c>
      <c r="K23" s="1">
        <f t="shared" si="21"/>
        <v>1014.1505476670295</v>
      </c>
      <c r="L23" s="1">
        <f t="shared" si="22"/>
        <v>1044.0636953749517</v>
      </c>
    </row>
    <row r="24" spans="1:19">
      <c r="A24">
        <v>180</v>
      </c>
      <c r="B24" s="1">
        <f t="shared" si="23"/>
        <v>24485</v>
      </c>
      <c r="C24" s="1">
        <f t="shared" si="15"/>
        <v>22800.666666666668</v>
      </c>
      <c r="D24" s="1">
        <f t="shared" si="16"/>
        <v>20012</v>
      </c>
      <c r="E24" s="1">
        <f t="shared" si="17"/>
        <v>6005.333333333333</v>
      </c>
      <c r="F24" s="1">
        <f t="shared" si="18"/>
        <v>13024.666666666666</v>
      </c>
      <c r="H24" s="1">
        <f t="shared" si="24"/>
        <v>2086.7994632930113</v>
      </c>
      <c r="I24" s="1">
        <f t="shared" si="19"/>
        <v>620.25505506471563</v>
      </c>
      <c r="J24" s="1">
        <f t="shared" si="20"/>
        <v>4039.3795315617472</v>
      </c>
      <c r="K24" s="1">
        <f t="shared" si="21"/>
        <v>1442.04172385314</v>
      </c>
      <c r="L24" s="1">
        <f t="shared" si="22"/>
        <v>1150.6060721781948</v>
      </c>
    </row>
    <row r="25" spans="1:19">
      <c r="A25">
        <v>240</v>
      </c>
      <c r="B25" s="1">
        <f t="shared" si="23"/>
        <v>22432</v>
      </c>
      <c r="C25" s="1">
        <f t="shared" si="15"/>
        <v>16491</v>
      </c>
      <c r="D25" s="1">
        <f t="shared" si="16"/>
        <v>16005.333333333334</v>
      </c>
      <c r="E25" s="1">
        <f t="shared" si="17"/>
        <v>4967</v>
      </c>
      <c r="F25" s="1">
        <f t="shared" si="18"/>
        <v>9421.6666666666661</v>
      </c>
      <c r="H25" s="1">
        <f t="shared" si="24"/>
        <v>1710.4104770492959</v>
      </c>
      <c r="I25" s="1">
        <f t="shared" si="19"/>
        <v>5668.7174034343961</v>
      </c>
      <c r="J25" s="1">
        <f t="shared" si="20"/>
        <v>1862.4431087507969</v>
      </c>
      <c r="K25" s="1">
        <f t="shared" si="21"/>
        <v>536.18746721645778</v>
      </c>
      <c r="L25" s="1">
        <f t="shared" si="22"/>
        <v>1206.5638538151757</v>
      </c>
    </row>
    <row r="26" spans="1:19">
      <c r="A26">
        <v>300</v>
      </c>
      <c r="B26" s="1">
        <f t="shared" si="23"/>
        <v>21432.666666666668</v>
      </c>
      <c r="C26" s="1">
        <f t="shared" si="15"/>
        <v>15494.333333333334</v>
      </c>
      <c r="D26" s="1">
        <f t="shared" si="16"/>
        <v>14996</v>
      </c>
      <c r="E26" s="1">
        <f t="shared" si="17"/>
        <v>4865</v>
      </c>
      <c r="F26" s="1">
        <f t="shared" si="18"/>
        <v>10004.333333333334</v>
      </c>
      <c r="H26" s="1">
        <f t="shared" si="24"/>
        <v>1334.4258440742719</v>
      </c>
      <c r="I26" s="1">
        <f t="shared" si="19"/>
        <v>4150.3433994470042</v>
      </c>
      <c r="J26" s="1">
        <f t="shared" si="20"/>
        <v>1556.162909209701</v>
      </c>
      <c r="K26" s="1">
        <f t="shared" si="21"/>
        <v>942.81334313850266</v>
      </c>
      <c r="L26" s="1">
        <f t="shared" si="22"/>
        <v>546.63729595896893</v>
      </c>
    </row>
    <row r="28" spans="1:19">
      <c r="B28" t="s">
        <v>6</v>
      </c>
    </row>
    <row r="29" spans="1:19">
      <c r="A29">
        <v>0</v>
      </c>
      <c r="B29">
        <f>(B21+21.325)/25799</f>
        <v>8.2658242567541372E-4</v>
      </c>
      <c r="C29">
        <f>(C21+21.325)/25799</f>
        <v>8.2658242567541372E-4</v>
      </c>
      <c r="D29">
        <f>(D21+21.325)/25799</f>
        <v>8.2658242567541372E-4</v>
      </c>
      <c r="E29">
        <f>(E21+21.325)/25799</f>
        <v>8.2658242567541372E-4</v>
      </c>
      <c r="F29">
        <f>(F21+21.325)/25799</f>
        <v>8.2658242567541372E-4</v>
      </c>
      <c r="H29">
        <f>(H21+21.325)/25799</f>
        <v>8.2658242567541372E-4</v>
      </c>
      <c r="I29">
        <f>(I21+21.325)/25799</f>
        <v>8.2658242567541372E-4</v>
      </c>
      <c r="J29">
        <f>(J21+21.325)/25799</f>
        <v>8.2658242567541372E-4</v>
      </c>
      <c r="K29">
        <f>(K21+21.325)/25799</f>
        <v>8.2658242567541372E-4</v>
      </c>
      <c r="L29">
        <f>(L21+21.325)/25799</f>
        <v>8.2658242567541372E-4</v>
      </c>
    </row>
    <row r="30" spans="1:19">
      <c r="A30">
        <v>60</v>
      </c>
      <c r="B30" s="1">
        <f t="shared" ref="B30:D34" si="25">(B22+21.325)/25799</f>
        <v>0.79859652182901153</v>
      </c>
      <c r="C30" s="1">
        <f t="shared" si="25"/>
        <v>0.47165878522423355</v>
      </c>
      <c r="D30" s="1">
        <f>(D22+21.325)/25799</f>
        <v>0.57024141762600622</v>
      </c>
      <c r="E30" s="1">
        <f t="shared" ref="E30:F34" si="26">(E22+21.325)/25799</f>
        <v>0.23341957698618809</v>
      </c>
      <c r="F30" s="1">
        <f t="shared" si="26"/>
        <v>0.40014438544129621</v>
      </c>
      <c r="H30" s="1">
        <f t="shared" ref="H30:L34" si="27">(H22+21.325)/25799</f>
        <v>6.6719062660216308E-2</v>
      </c>
      <c r="I30" s="1">
        <f t="shared" si="27"/>
        <v>9.465066457785154E-2</v>
      </c>
      <c r="J30" s="1">
        <f t="shared" si="27"/>
        <v>6.8065368453670269E-2</v>
      </c>
      <c r="K30" s="1">
        <f t="shared" si="27"/>
        <v>2.40232804834693E-2</v>
      </c>
      <c r="L30" s="1">
        <f t="shared" si="27"/>
        <v>4.430005468905298E-2</v>
      </c>
    </row>
    <row r="31" spans="1:19">
      <c r="A31">
        <v>120</v>
      </c>
      <c r="B31" s="1">
        <f t="shared" si="25"/>
        <v>1.0397040582968333</v>
      </c>
      <c r="C31" s="1">
        <f t="shared" si="25"/>
        <v>0.81791251598899184</v>
      </c>
      <c r="D31" s="1">
        <f t="shared" si="25"/>
        <v>0.74154004677183882</v>
      </c>
      <c r="E31" s="1">
        <f t="shared" si="26"/>
        <v>0.22708858224478984</v>
      </c>
      <c r="F31" s="1">
        <f t="shared" si="26"/>
        <v>0.55391003527268501</v>
      </c>
      <c r="H31" s="1">
        <f t="shared" si="27"/>
        <v>8.3811199243777182E-2</v>
      </c>
      <c r="I31" s="1">
        <f t="shared" si="27"/>
        <v>0.15672567352268577</v>
      </c>
      <c r="J31" s="1">
        <f t="shared" si="27"/>
        <v>0.1218756221988487</v>
      </c>
      <c r="K31" s="1">
        <f t="shared" si="27"/>
        <v>4.0136266819141425E-2</v>
      </c>
      <c r="L31" s="1">
        <f t="shared" si="27"/>
        <v>4.129573608957525E-2</v>
      </c>
    </row>
    <row r="32" spans="1:19">
      <c r="A32">
        <v>180</v>
      </c>
      <c r="B32" s="1">
        <f t="shared" si="25"/>
        <v>0.94989437575099811</v>
      </c>
      <c r="C32" s="1">
        <f t="shared" si="25"/>
        <v>0.88460760753000767</v>
      </c>
      <c r="D32" s="1">
        <f t="shared" si="25"/>
        <v>0.77651556261870613</v>
      </c>
      <c r="E32" s="1">
        <f t="shared" si="26"/>
        <v>0.23360046255022804</v>
      </c>
      <c r="F32" s="1">
        <f t="shared" si="26"/>
        <v>0.50567819166117556</v>
      </c>
      <c r="H32" s="1">
        <f t="shared" si="27"/>
        <v>8.1713417701965621E-2</v>
      </c>
      <c r="I32" s="1">
        <f t="shared" si="27"/>
        <v>2.4868407886534969E-2</v>
      </c>
      <c r="J32" s="1">
        <f t="shared" si="27"/>
        <v>0.15739774919809865</v>
      </c>
      <c r="K32" s="1">
        <f t="shared" si="27"/>
        <v>5.6721838980314743E-2</v>
      </c>
      <c r="L32" s="1">
        <f t="shared" si="27"/>
        <v>4.5425445644334851E-2</v>
      </c>
    </row>
    <row r="33" spans="1:12">
      <c r="A33">
        <v>240</v>
      </c>
      <c r="B33" s="1">
        <f t="shared" si="25"/>
        <v>0.87031764797085165</v>
      </c>
      <c r="C33" s="1">
        <f t="shared" si="25"/>
        <v>0.64003740455056402</v>
      </c>
      <c r="D33" s="1">
        <f t="shared" si="25"/>
        <v>0.62121238549297786</v>
      </c>
      <c r="E33" s="1">
        <f t="shared" si="26"/>
        <v>0.19335342455133919</v>
      </c>
      <c r="F33" s="1">
        <f t="shared" si="26"/>
        <v>0.36602161582490278</v>
      </c>
      <c r="H33" s="1">
        <f t="shared" si="27"/>
        <v>6.7124131828725758E-2</v>
      </c>
      <c r="I33" s="1">
        <f t="shared" si="27"/>
        <v>0.22055282776209914</v>
      </c>
      <c r="J33" s="1">
        <f t="shared" si="27"/>
        <v>7.3017097901112327E-2</v>
      </c>
      <c r="K33" s="1">
        <f t="shared" si="27"/>
        <v>2.1609847948232792E-2</v>
      </c>
      <c r="L33" s="1">
        <f t="shared" si="27"/>
        <v>4.7594435978726916E-2</v>
      </c>
    </row>
    <row r="34" spans="1:12">
      <c r="A34">
        <v>300</v>
      </c>
      <c r="B34" s="1">
        <f t="shared" si="25"/>
        <v>0.83158229647143955</v>
      </c>
      <c r="C34" s="1">
        <f t="shared" si="25"/>
        <v>0.60140541623060328</v>
      </c>
      <c r="D34" s="1">
        <f t="shared" si="25"/>
        <v>0.58208942207062297</v>
      </c>
      <c r="E34" s="1">
        <f t="shared" si="26"/>
        <v>0.18939978293732315</v>
      </c>
      <c r="F34" s="1">
        <f t="shared" si="26"/>
        <v>0.38860647053503372</v>
      </c>
      <c r="H34" s="1">
        <f t="shared" si="27"/>
        <v>5.2550519170288461E-2</v>
      </c>
      <c r="I34" s="1">
        <f t="shared" si="27"/>
        <v>0.16169884101891563</v>
      </c>
      <c r="J34" s="1">
        <f t="shared" si="27"/>
        <v>6.1145312190770996E-2</v>
      </c>
      <c r="K34" s="1">
        <f t="shared" si="27"/>
        <v>3.7371151716675169E-2</v>
      </c>
      <c r="L34" s="1">
        <f t="shared" si="27"/>
        <v>2.201489576956351E-2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W12" sqref="W12"/>
    </sheetView>
  </sheetViews>
  <sheetFormatPr defaultRowHeight="15"/>
  <sheetData>
    <row r="1" spans="1:12">
      <c r="A1" t="s">
        <v>6</v>
      </c>
    </row>
    <row r="2" spans="1:12">
      <c r="A2" t="s">
        <v>4</v>
      </c>
      <c r="B2" t="s">
        <v>1</v>
      </c>
      <c r="C2" t="s">
        <v>8</v>
      </c>
      <c r="D2" t="s">
        <v>2</v>
      </c>
      <c r="E2" t="s">
        <v>3</v>
      </c>
      <c r="F2" t="s">
        <v>9</v>
      </c>
      <c r="H2" t="s">
        <v>15</v>
      </c>
    </row>
    <row r="3" spans="1:12">
      <c r="A3">
        <v>0</v>
      </c>
      <c r="B3">
        <v>8.2658242567541405E-4</v>
      </c>
      <c r="C3">
        <v>8.2658242567541372E-4</v>
      </c>
      <c r="D3">
        <v>8.2658242567541372E-4</v>
      </c>
      <c r="E3">
        <v>8.2658242567541372E-4</v>
      </c>
      <c r="F3">
        <v>8.2658242567541372E-4</v>
      </c>
      <c r="H3">
        <v>8.2658242567541372E-4</v>
      </c>
      <c r="I3">
        <v>8.2658242567541372E-4</v>
      </c>
      <c r="J3">
        <v>8.2658242567541372E-4</v>
      </c>
      <c r="K3">
        <v>8.2658242567541372E-4</v>
      </c>
      <c r="L3">
        <v>8.2658242567541372E-4</v>
      </c>
    </row>
    <row r="4" spans="1:12">
      <c r="A4">
        <v>60</v>
      </c>
      <c r="B4">
        <v>0.79859652182901153</v>
      </c>
      <c r="C4">
        <v>0.40014438544129621</v>
      </c>
      <c r="D4">
        <v>0.47165878522423355</v>
      </c>
      <c r="E4">
        <v>0.57024141762600622</v>
      </c>
      <c r="F4">
        <v>0.23341957698618809</v>
      </c>
      <c r="H4">
        <v>6.6719062660216308E-2</v>
      </c>
      <c r="I4">
        <v>4.430005468905298E-2</v>
      </c>
      <c r="J4">
        <v>9.465066457785154E-2</v>
      </c>
      <c r="K4">
        <v>6.8065368453670269E-2</v>
      </c>
      <c r="L4">
        <v>2.40232804834693E-2</v>
      </c>
    </row>
    <row r="5" spans="1:12">
      <c r="A5">
        <v>120</v>
      </c>
      <c r="B5">
        <v>1.0397040582968333</v>
      </c>
      <c r="C5">
        <v>0.55391003527268501</v>
      </c>
      <c r="D5">
        <v>0.81791251598899184</v>
      </c>
      <c r="E5">
        <v>0.74154004677183882</v>
      </c>
      <c r="F5">
        <v>0.22708858224478984</v>
      </c>
      <c r="H5">
        <v>8.3811199243777182E-2</v>
      </c>
      <c r="I5">
        <v>4.129573608957525E-2</v>
      </c>
      <c r="J5">
        <v>0.15672567352268577</v>
      </c>
      <c r="K5">
        <v>0.1218756221988487</v>
      </c>
      <c r="L5">
        <v>4.0136266819141425E-2</v>
      </c>
    </row>
    <row r="6" spans="1:12">
      <c r="A6">
        <v>180</v>
      </c>
      <c r="B6">
        <v>0.94989437575099811</v>
      </c>
      <c r="C6">
        <v>0.50567819166117556</v>
      </c>
      <c r="D6">
        <v>0.88460760753000767</v>
      </c>
      <c r="E6">
        <v>0.77651556261870613</v>
      </c>
      <c r="F6">
        <v>0.23360046255022804</v>
      </c>
      <c r="H6">
        <v>8.1713417701965621E-2</v>
      </c>
      <c r="I6">
        <v>4.5425445644334851E-2</v>
      </c>
      <c r="J6">
        <v>2.4868407886534969E-2</v>
      </c>
      <c r="K6">
        <v>0.15739774919809865</v>
      </c>
      <c r="L6">
        <v>5.6721838980314743E-2</v>
      </c>
    </row>
    <row r="7" spans="1:12">
      <c r="A7">
        <v>240</v>
      </c>
      <c r="B7">
        <v>0.87031764797085165</v>
      </c>
      <c r="C7">
        <v>0.36602161582490278</v>
      </c>
      <c r="D7">
        <v>0.64003740455056402</v>
      </c>
      <c r="E7">
        <v>0.62121238549297786</v>
      </c>
      <c r="F7">
        <v>0.19335342455133919</v>
      </c>
      <c r="H7">
        <v>6.7124131828725758E-2</v>
      </c>
      <c r="I7">
        <v>4.7594435978726916E-2</v>
      </c>
      <c r="J7">
        <v>0.22055282776209914</v>
      </c>
      <c r="K7">
        <v>7.3017097901112327E-2</v>
      </c>
      <c r="L7">
        <v>2.1609847948232792E-2</v>
      </c>
    </row>
    <row r="8" spans="1:12">
      <c r="A8">
        <v>300</v>
      </c>
      <c r="B8">
        <v>0.83158229647143955</v>
      </c>
      <c r="C8">
        <v>0.38860647053503372</v>
      </c>
      <c r="D8">
        <v>0.60140541623060328</v>
      </c>
      <c r="E8">
        <v>0.58208942207062297</v>
      </c>
      <c r="F8">
        <v>0.18939978293732315</v>
      </c>
      <c r="H8">
        <v>5.2550519170288461E-2</v>
      </c>
      <c r="I8">
        <v>2.201489576956351E-2</v>
      </c>
      <c r="J8">
        <v>0.16169884101891563</v>
      </c>
      <c r="K8">
        <v>6.1145312190770996E-2</v>
      </c>
      <c r="L8">
        <v>3.7371151716675169E-2</v>
      </c>
    </row>
    <row r="14" spans="1:12">
      <c r="K14" s="3" t="s">
        <v>20</v>
      </c>
    </row>
    <row r="15" spans="1:12">
      <c r="K15" t="s">
        <v>5</v>
      </c>
    </row>
    <row r="16" spans="1:12">
      <c r="K16" t="s">
        <v>17</v>
      </c>
    </row>
    <row r="17" spans="11:11">
      <c r="K17" t="s">
        <v>18</v>
      </c>
    </row>
    <row r="20" spans="11:11">
      <c r="K20" s="3" t="s">
        <v>21</v>
      </c>
    </row>
    <row r="21" spans="11:11">
      <c r="K21" t="s">
        <v>5</v>
      </c>
    </row>
    <row r="22" spans="11:11">
      <c r="K22" t="s">
        <v>17</v>
      </c>
    </row>
    <row r="23" spans="11:11">
      <c r="K23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DD-lab</cp:lastModifiedBy>
  <dcterms:created xsi:type="dcterms:W3CDTF">2015-06-05T18:17:20Z</dcterms:created>
  <dcterms:modified xsi:type="dcterms:W3CDTF">2022-02-08T00:21:43Z</dcterms:modified>
</cp:coreProperties>
</file>