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1\"/>
    </mc:Choice>
  </mc:AlternateContent>
  <bookViews>
    <workbookView xWindow="-120" yWindow="-120" windowWidth="29040" windowHeight="158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I4" i="1"/>
  <c r="J4" i="1"/>
  <c r="K4" i="1"/>
  <c r="L4" i="1"/>
  <c r="F35" i="1"/>
  <c r="E35" i="1"/>
  <c r="I3" i="1"/>
  <c r="J3" i="1"/>
  <c r="K3" i="1"/>
  <c r="L3" i="1"/>
  <c r="I5" i="1"/>
  <c r="J5" i="1"/>
  <c r="K5" i="1"/>
  <c r="L5" i="1"/>
  <c r="I6" i="1"/>
  <c r="J6" i="1"/>
  <c r="K6" i="1"/>
  <c r="L6" i="1"/>
  <c r="I7" i="1"/>
  <c r="J7" i="1"/>
  <c r="K7" i="1"/>
  <c r="L7" i="1"/>
  <c r="I8" i="1"/>
  <c r="J8" i="1"/>
  <c r="K8" i="1"/>
  <c r="L8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H23" i="1"/>
  <c r="H22" i="1"/>
  <c r="H20" i="1"/>
  <c r="H19" i="1"/>
  <c r="H15" i="1"/>
  <c r="H14" i="1"/>
  <c r="H12" i="1"/>
  <c r="H11" i="1"/>
  <c r="H7" i="1"/>
  <c r="H6" i="1"/>
  <c r="H4" i="1" l="1"/>
  <c r="H3" i="1"/>
  <c r="H21" i="1"/>
  <c r="H13" i="1"/>
  <c r="H5" i="1"/>
  <c r="K39" i="1"/>
  <c r="O38" i="1"/>
  <c r="N38" i="1"/>
  <c r="O36" i="1"/>
  <c r="O37" i="1"/>
  <c r="O39" i="1"/>
  <c r="O40" i="1"/>
  <c r="O35" i="1"/>
  <c r="N36" i="1"/>
  <c r="N37" i="1"/>
  <c r="N39" i="1"/>
  <c r="N35" i="1"/>
  <c r="K36" i="1"/>
  <c r="K37" i="1"/>
  <c r="K38" i="1"/>
  <c r="K40" i="1"/>
  <c r="K35" i="1"/>
  <c r="L36" i="1"/>
  <c r="L37" i="1"/>
  <c r="L38" i="1"/>
  <c r="L39" i="1"/>
  <c r="L40" i="1"/>
  <c r="L35" i="1"/>
  <c r="I36" i="1"/>
  <c r="I37" i="1"/>
  <c r="I38" i="1"/>
  <c r="I39" i="1"/>
  <c r="I40" i="1"/>
  <c r="I35" i="1"/>
  <c r="H36" i="1"/>
  <c r="H37" i="1"/>
  <c r="H38" i="1"/>
  <c r="H39" i="1"/>
  <c r="H40" i="1"/>
  <c r="H35" i="1"/>
  <c r="F36" i="1"/>
  <c r="F37" i="1"/>
  <c r="F38" i="1"/>
  <c r="F39" i="1"/>
  <c r="F40" i="1"/>
  <c r="E40" i="1"/>
  <c r="E36" i="1"/>
  <c r="E37" i="1"/>
  <c r="E38" i="1"/>
  <c r="E39" i="1"/>
  <c r="H24" i="1"/>
  <c r="H16" i="1"/>
  <c r="H8" i="1"/>
</calcChain>
</file>

<file path=xl/sharedStrings.xml><?xml version="1.0" encoding="utf-8"?>
<sst xmlns="http://schemas.openxmlformats.org/spreadsheetml/2006/main" count="57" uniqueCount="24">
  <si>
    <t>P value and statistical significance:</t>
  </si>
  <si>
    <t>  The two-tailed P value equals 0.0034</t>
  </si>
  <si>
    <t>  By conventional criteria, this difference is considered to be very statistically significant.</t>
  </si>
  <si>
    <t>Unpaired t test results (between speG and triple mutant at 2 hours time point</t>
  </si>
  <si>
    <t>  The two-tailed P value equals 0.0001</t>
  </si>
  <si>
    <t>  By conventional criteria, this difference is considered to be extremely statistically significant.</t>
  </si>
  <si>
    <t>speGsodA+psodA</t>
  </si>
  <si>
    <t>0 hr</t>
  </si>
  <si>
    <t>1hr</t>
  </si>
  <si>
    <t>2hr</t>
  </si>
  <si>
    <t>4hr</t>
  </si>
  <si>
    <t>6hr</t>
  </si>
  <si>
    <t>Normalized mean</t>
  </si>
  <si>
    <t>SD</t>
  </si>
  <si>
    <t>Unpaired t test results (between speGsodA and speGsodA+ psodA) at 2 hours time point</t>
  </si>
  <si>
    <t>Number of colonies counted</t>
  </si>
  <si>
    <t xml:space="preserve">dilution factors 10^6 for all except speGsodA which is 10^5 </t>
  </si>
  <si>
    <t>x</t>
  </si>
  <si>
    <t>speG+pDAK1</t>
  </si>
  <si>
    <t>speGsodA+pDAK1</t>
  </si>
  <si>
    <t>speGsodB+pDAK1</t>
  </si>
  <si>
    <t>speGsodAsodB+pDAK1</t>
  </si>
  <si>
    <t>WT+pDAK1</t>
  </si>
  <si>
    <t xml:space="preserve">Plated 10 times more except 0 time point; 0 time point multiplied by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</si>
</sst>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Sheet1!$A$42</c:f>
              <c:strCache>
                <c:ptCount val="1"/>
                <c:pt idx="0">
                  <c:v>WT+pDAK1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Sheet1!$H$42:$L$42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0.22045258913376398</c:v>
                  </c:pt>
                  <c:pt idx="2">
                    <c:v>0.81770675160300232</c:v>
                  </c:pt>
                  <c:pt idx="3">
                    <c:v>1.1125930374991813</c:v>
                  </c:pt>
                  <c:pt idx="4">
                    <c:v>1.1637712092649675</c:v>
                  </c:pt>
                </c:numCache>
              </c:numRef>
            </c:plus>
            <c:minus>
              <c:numRef>
                <c:f>Sheet1!$H$42:$L$42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0.22045258913376398</c:v>
                  </c:pt>
                  <c:pt idx="2">
                    <c:v>0.81770675160300232</c:v>
                  </c:pt>
                  <c:pt idx="3">
                    <c:v>1.1125930374991813</c:v>
                  </c:pt>
                  <c:pt idx="4">
                    <c:v>1.1637712092649675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Sheet1!$B$42:$G$42</c:f>
              <c:numCache>
                <c:formatCode>General</c:formatCode>
                <c:ptCount val="6"/>
                <c:pt idx="0">
                  <c:v>1</c:v>
                </c:pt>
                <c:pt idx="1">
                  <c:v>1.5185872770792999</c:v>
                </c:pt>
                <c:pt idx="2">
                  <c:v>3.4673349181841204</c:v>
                </c:pt>
                <c:pt idx="3">
                  <c:v>5.0783030659510331</c:v>
                </c:pt>
                <c:pt idx="4">
                  <c:v>7.431283647444225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3-4BCC-88A2-DDE3E994736C}"/>
            </c:ext>
          </c:extLst>
        </c:ser>
        <c:ser>
          <c:idx val="1"/>
          <c:order val="1"/>
          <c:tx>
            <c:strRef>
              <c:f>Sheet1!$A$43</c:f>
              <c:strCache>
                <c:ptCount val="1"/>
                <c:pt idx="0">
                  <c:v>speG+pDAK1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Sheet1!$H$43:$L$43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3.4914443388712676E-2</c:v>
                  </c:pt>
                  <c:pt idx="2">
                    <c:v>3.6068661043624016E-2</c:v>
                  </c:pt>
                  <c:pt idx="3">
                    <c:v>9.3911269486870261E-3</c:v>
                  </c:pt>
                  <c:pt idx="4">
                    <c:v>6.2470444034600078E-3</c:v>
                  </c:pt>
                </c:numCache>
              </c:numRef>
            </c:plus>
            <c:minus>
              <c:numRef>
                <c:f>Sheet1!$H$43:$L$43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3.4914443388712676E-2</c:v>
                  </c:pt>
                  <c:pt idx="2">
                    <c:v>3.6068661043624016E-2</c:v>
                  </c:pt>
                  <c:pt idx="3">
                    <c:v>9.3911269486870261E-3</c:v>
                  </c:pt>
                  <c:pt idx="4">
                    <c:v>6.2470444034600078E-3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Sheet1!$B$43:$G$43</c:f>
              <c:numCache>
                <c:formatCode>General</c:formatCode>
                <c:ptCount val="6"/>
                <c:pt idx="0">
                  <c:v>1</c:v>
                </c:pt>
                <c:pt idx="1">
                  <c:v>0.20348701394253763</c:v>
                </c:pt>
                <c:pt idx="2">
                  <c:v>0.10491491311971944</c:v>
                </c:pt>
                <c:pt idx="3">
                  <c:v>3.8821368134495826E-2</c:v>
                </c:pt>
                <c:pt idx="4">
                  <c:v>9.4199244217178218E-3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3-4BCC-88A2-DDE3E994736C}"/>
            </c:ext>
          </c:extLst>
        </c:ser>
        <c:ser>
          <c:idx val="2"/>
          <c:order val="2"/>
          <c:tx>
            <c:strRef>
              <c:f>Sheet1!$A$44</c:f>
              <c:strCache>
                <c:ptCount val="1"/>
                <c:pt idx="0">
                  <c:v>speGsodA+pDAK1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Sheet1!$H$44:$L$44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2.8055304297488735E-2</c:v>
                  </c:pt>
                  <c:pt idx="2">
                    <c:v>1.3101898527828925E-2</c:v>
                  </c:pt>
                  <c:pt idx="3">
                    <c:v>7.904524710635373E-3</c:v>
                  </c:pt>
                  <c:pt idx="4">
                    <c:v>2.1313774537770344E-3</c:v>
                  </c:pt>
                </c:numCache>
              </c:numRef>
            </c:plus>
            <c:minus>
              <c:numRef>
                <c:f>Sheet1!$H$44:$L$44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2.8055304297488735E-2</c:v>
                  </c:pt>
                  <c:pt idx="2">
                    <c:v>1.3101898527828925E-2</c:v>
                  </c:pt>
                  <c:pt idx="3">
                    <c:v>7.904524710635373E-3</c:v>
                  </c:pt>
                  <c:pt idx="4">
                    <c:v>2.1313774537770344E-3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Sheet1!$B$44:$G$44</c:f>
              <c:numCache>
                <c:formatCode>General</c:formatCode>
                <c:ptCount val="6"/>
                <c:pt idx="0">
                  <c:v>1</c:v>
                </c:pt>
                <c:pt idx="1">
                  <c:v>0.16403136070664981</c:v>
                </c:pt>
                <c:pt idx="2">
                  <c:v>2.9643241724799846E-2</c:v>
                </c:pt>
                <c:pt idx="3">
                  <c:v>1.4314418590133745E-2</c:v>
                </c:pt>
                <c:pt idx="4">
                  <c:v>3.1998611046085181E-3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3-4BCC-88A2-DDE3E994736C}"/>
            </c:ext>
          </c:extLst>
        </c:ser>
        <c:ser>
          <c:idx val="3"/>
          <c:order val="3"/>
          <c:tx>
            <c:strRef>
              <c:f>Sheet1!$A$45</c:f>
              <c:strCache>
                <c:ptCount val="1"/>
                <c:pt idx="0">
                  <c:v>speGsodB+pDAK1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Sheet1!$H$45:$L$45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4.5248319485468792E-2</c:v>
                  </c:pt>
                  <c:pt idx="2">
                    <c:v>3.5684949595929688E-2</c:v>
                  </c:pt>
                  <c:pt idx="3">
                    <c:v>3.0843505974171874E-3</c:v>
                  </c:pt>
                  <c:pt idx="4">
                    <c:v>6.7834278822530916E-3</c:v>
                  </c:pt>
                </c:numCache>
              </c:numRef>
            </c:plus>
            <c:minus>
              <c:numRef>
                <c:f>Sheet1!$H$45:$L$45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4.5248319485468792E-2</c:v>
                  </c:pt>
                  <c:pt idx="2">
                    <c:v>3.5684949595929688E-2</c:v>
                  </c:pt>
                  <c:pt idx="3">
                    <c:v>3.0843505974171874E-3</c:v>
                  </c:pt>
                  <c:pt idx="4">
                    <c:v>6.7834278822530916E-3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Sheet1!$B$45:$G$45</c:f>
              <c:numCache>
                <c:formatCode>General</c:formatCode>
                <c:ptCount val="6"/>
                <c:pt idx="0">
                  <c:v>1</c:v>
                </c:pt>
                <c:pt idx="1">
                  <c:v>0.21638461936552297</c:v>
                </c:pt>
                <c:pt idx="2">
                  <c:v>0.1403110929979817</c:v>
                </c:pt>
                <c:pt idx="3">
                  <c:v>2.806098949438493E-2</c:v>
                </c:pt>
                <c:pt idx="4">
                  <c:v>1.0960642757335817E-2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33-4BCC-88A2-DDE3E994736C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speGsodAsodB+pDAK1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12700">
                <a:solidFill>
                  <a:srgbClr val="00B0F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Sheet1!$H$46:$L$46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1.4202628272993555E-2</c:v>
                  </c:pt>
                  <c:pt idx="2">
                    <c:v>5.557960491088588E-3</c:v>
                  </c:pt>
                  <c:pt idx="3">
                    <c:v>4.945493613003443E-4</c:v>
                  </c:pt>
                  <c:pt idx="4">
                    <c:v>1.7458541824613027E-4</c:v>
                  </c:pt>
                </c:numCache>
              </c:numRef>
            </c:plus>
            <c:minus>
              <c:numRef>
                <c:f>Sheet1!$H$46:$L$46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1.4202628272993555E-2</c:v>
                  </c:pt>
                  <c:pt idx="2">
                    <c:v>5.557960491088588E-3</c:v>
                  </c:pt>
                  <c:pt idx="3">
                    <c:v>4.945493613003443E-4</c:v>
                  </c:pt>
                  <c:pt idx="4">
                    <c:v>1.7458541824613027E-4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Sheet1!$B$46:$G$46</c:f>
              <c:numCache>
                <c:formatCode>General</c:formatCode>
                <c:ptCount val="6"/>
                <c:pt idx="0">
                  <c:v>1</c:v>
                </c:pt>
                <c:pt idx="1">
                  <c:v>2.5106695303240865E-2</c:v>
                </c:pt>
                <c:pt idx="2">
                  <c:v>1.0328498404734258E-2</c:v>
                </c:pt>
                <c:pt idx="3">
                  <c:v>1.3274796806661011E-3</c:v>
                </c:pt>
                <c:pt idx="4">
                  <c:v>7.0582738242059261E-4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33-4BCC-88A2-DDE3E994736C}"/>
            </c:ext>
          </c:extLst>
        </c:ser>
        <c:ser>
          <c:idx val="5"/>
          <c:order val="5"/>
          <c:tx>
            <c:strRef>
              <c:f>Sheet1!$A$47</c:f>
              <c:strCache>
                <c:ptCount val="1"/>
                <c:pt idx="0">
                  <c:v>speGsodA+psodA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Sheet1!$H$47:$L$47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0.13561136821068617</c:v>
                  </c:pt>
                  <c:pt idx="2">
                    <c:v>0.15842571933483107</c:v>
                  </c:pt>
                  <c:pt idx="3">
                    <c:v>0.33004810779528421</c:v>
                  </c:pt>
                  <c:pt idx="4">
                    <c:v>0.12118984844825136</c:v>
                  </c:pt>
                </c:numCache>
              </c:numRef>
            </c:plus>
            <c:minus>
              <c:numRef>
                <c:f>Sheet1!$H$47:$L$47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0.13561136821068617</c:v>
                  </c:pt>
                  <c:pt idx="2">
                    <c:v>0.15842571933483107</c:v>
                  </c:pt>
                  <c:pt idx="3">
                    <c:v>0.33004810779528421</c:v>
                  </c:pt>
                  <c:pt idx="4">
                    <c:v>0.12118984844825136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Sheet1!$B$47:$G$47</c:f>
              <c:numCache>
                <c:formatCode>General</c:formatCode>
                <c:ptCount val="6"/>
                <c:pt idx="0">
                  <c:v>1</c:v>
                </c:pt>
                <c:pt idx="1">
                  <c:v>1.659353471118177</c:v>
                </c:pt>
                <c:pt idx="2">
                  <c:v>1.4354177707118883</c:v>
                </c:pt>
                <c:pt idx="3">
                  <c:v>1.1652799858682212</c:v>
                </c:pt>
                <c:pt idx="4">
                  <c:v>0.35653594771241837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33-4BCC-88A2-DDE3E9947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186880"/>
        <c:axId val="442185240"/>
      </c:lineChart>
      <c:catAx>
        <c:axId val="4421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185240"/>
        <c:crossesAt val="1.0000000000000003E-4"/>
        <c:auto val="1"/>
        <c:lblAlgn val="ctr"/>
        <c:lblOffset val="100"/>
        <c:noMultiLvlLbl val="0"/>
      </c:catAx>
      <c:valAx>
        <c:axId val="4421852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186880"/>
        <c:crossesAt val="1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31</xdr:row>
      <xdr:rowOff>42860</xdr:rowOff>
    </xdr:from>
    <xdr:to>
      <xdr:col>21</xdr:col>
      <xdr:colOff>85725</xdr:colOff>
      <xdr:row>48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648509-822B-49C8-B647-EF1FD414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5" zoomScaleNormal="100" workbookViewId="0">
      <selection activeCell="N48" sqref="N48"/>
    </sheetView>
  </sheetViews>
  <sheetFormatPr defaultRowHeight="15" x14ac:dyDescent="0.25"/>
  <sheetData>
    <row r="1" spans="1:14" x14ac:dyDescent="0.25">
      <c r="B1" s="1" t="s">
        <v>15</v>
      </c>
      <c r="C1" s="1"/>
      <c r="D1" s="1"/>
      <c r="E1" t="s">
        <v>16</v>
      </c>
    </row>
    <row r="2" spans="1:14" x14ac:dyDescent="0.25"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14" x14ac:dyDescent="0.25">
      <c r="A3" t="s">
        <v>22</v>
      </c>
      <c r="B3">
        <v>420</v>
      </c>
      <c r="C3">
        <v>535</v>
      </c>
      <c r="D3">
        <v>1060</v>
      </c>
      <c r="E3">
        <v>1620</v>
      </c>
      <c r="F3">
        <v>2620</v>
      </c>
      <c r="H3">
        <f>B3/420</f>
        <v>1</v>
      </c>
      <c r="I3">
        <f t="shared" ref="I3:L3" si="0">C3/420</f>
        <v>1.2738095238095237</v>
      </c>
      <c r="J3">
        <f t="shared" si="0"/>
        <v>2.5238095238095237</v>
      </c>
      <c r="K3">
        <f t="shared" si="0"/>
        <v>3.8571428571428572</v>
      </c>
      <c r="L3">
        <f t="shared" si="0"/>
        <v>6.2380952380952381</v>
      </c>
    </row>
    <row r="4" spans="1:14" x14ac:dyDescent="0.25">
      <c r="A4" t="s">
        <v>18</v>
      </c>
      <c r="B4">
        <v>585</v>
      </c>
      <c r="C4">
        <v>99</v>
      </c>
      <c r="D4">
        <v>78</v>
      </c>
      <c r="E4">
        <v>27</v>
      </c>
      <c r="F4">
        <v>4</v>
      </c>
      <c r="H4">
        <f>B4/585</f>
        <v>1</v>
      </c>
      <c r="I4">
        <f t="shared" ref="I4:L4" si="1">C4/585</f>
        <v>0.16923076923076924</v>
      </c>
      <c r="J4">
        <f t="shared" si="1"/>
        <v>0.13333333333333333</v>
      </c>
      <c r="K4">
        <f t="shared" si="1"/>
        <v>4.6153846153846156E-2</v>
      </c>
      <c r="L4">
        <f t="shared" si="1"/>
        <v>6.8376068376068376E-3</v>
      </c>
    </row>
    <row r="5" spans="1:14" x14ac:dyDescent="0.25">
      <c r="A5" t="s">
        <v>19</v>
      </c>
      <c r="B5">
        <v>530</v>
      </c>
      <c r="C5">
        <v>70</v>
      </c>
      <c r="D5">
        <v>23</v>
      </c>
      <c r="E5">
        <v>3</v>
      </c>
      <c r="F5">
        <v>3</v>
      </c>
      <c r="H5">
        <f>B5/530</f>
        <v>1</v>
      </c>
      <c r="I5">
        <f t="shared" ref="I5:L5" si="2">C5/530</f>
        <v>0.13207547169811321</v>
      </c>
      <c r="J5">
        <f t="shared" si="2"/>
        <v>4.3396226415094337E-2</v>
      </c>
      <c r="K5">
        <f t="shared" si="2"/>
        <v>5.6603773584905656E-3</v>
      </c>
      <c r="L5">
        <f t="shared" si="2"/>
        <v>5.6603773584905656E-3</v>
      </c>
    </row>
    <row r="6" spans="1:14" x14ac:dyDescent="0.25">
      <c r="A6" t="s">
        <v>20</v>
      </c>
      <c r="B6">
        <v>480</v>
      </c>
      <c r="C6">
        <v>128</v>
      </c>
      <c r="D6">
        <v>87</v>
      </c>
      <c r="E6">
        <v>14</v>
      </c>
      <c r="F6">
        <v>6</v>
      </c>
      <c r="H6">
        <f>B6/480</f>
        <v>1</v>
      </c>
      <c r="I6">
        <f t="shared" ref="I6:L6" si="3">C6/480</f>
        <v>0.26666666666666666</v>
      </c>
      <c r="J6">
        <f t="shared" si="3"/>
        <v>0.18124999999999999</v>
      </c>
      <c r="K6">
        <f t="shared" si="3"/>
        <v>2.9166666666666667E-2</v>
      </c>
      <c r="L6">
        <f t="shared" si="3"/>
        <v>1.2500000000000001E-2</v>
      </c>
    </row>
    <row r="7" spans="1:14" x14ac:dyDescent="0.25">
      <c r="A7" t="s">
        <v>21</v>
      </c>
      <c r="B7">
        <v>3960</v>
      </c>
      <c r="C7">
        <v>48</v>
      </c>
      <c r="D7">
        <v>26</v>
      </c>
      <c r="E7">
        <v>3</v>
      </c>
      <c r="F7">
        <v>2</v>
      </c>
      <c r="H7">
        <f>B7/3960</f>
        <v>1</v>
      </c>
      <c r="I7">
        <f t="shared" ref="I7:L7" si="4">C7/3960</f>
        <v>1.2121212121212121E-2</v>
      </c>
      <c r="J7">
        <f t="shared" si="4"/>
        <v>6.5656565656565654E-3</v>
      </c>
      <c r="K7">
        <f t="shared" si="4"/>
        <v>7.5757575757575758E-4</v>
      </c>
      <c r="L7">
        <f t="shared" si="4"/>
        <v>5.0505050505050505E-4</v>
      </c>
      <c r="N7" t="s">
        <v>23</v>
      </c>
    </row>
    <row r="8" spans="1:14" x14ac:dyDescent="0.25">
      <c r="A8" t="s">
        <v>6</v>
      </c>
      <c r="B8">
        <v>200</v>
      </c>
      <c r="C8">
        <v>360</v>
      </c>
      <c r="D8">
        <v>300</v>
      </c>
      <c r="E8">
        <v>230</v>
      </c>
      <c r="F8">
        <v>90</v>
      </c>
      <c r="H8">
        <f>B8/200</f>
        <v>1</v>
      </c>
      <c r="I8">
        <f t="shared" ref="I8:L8" si="5">C8/200</f>
        <v>1.8</v>
      </c>
      <c r="J8">
        <f t="shared" si="5"/>
        <v>1.5</v>
      </c>
      <c r="K8">
        <f t="shared" si="5"/>
        <v>1.1499999999999999</v>
      </c>
      <c r="L8">
        <f t="shared" si="5"/>
        <v>0.45</v>
      </c>
    </row>
    <row r="11" spans="1:14" x14ac:dyDescent="0.25">
      <c r="A11" t="s">
        <v>22</v>
      </c>
      <c r="B11">
        <v>348</v>
      </c>
      <c r="C11">
        <v>550</v>
      </c>
      <c r="D11">
        <v>1360</v>
      </c>
      <c r="E11">
        <v>2100</v>
      </c>
      <c r="F11">
        <v>2980</v>
      </c>
      <c r="H11">
        <f>B11/348</f>
        <v>1</v>
      </c>
      <c r="I11">
        <f t="shared" ref="I11:L11" si="6">C11/348</f>
        <v>1.5804597701149425</v>
      </c>
      <c r="J11">
        <f t="shared" si="6"/>
        <v>3.9080459770114944</v>
      </c>
      <c r="K11">
        <f t="shared" si="6"/>
        <v>6.0344827586206895</v>
      </c>
      <c r="L11">
        <f t="shared" si="6"/>
        <v>8.5632183908045985</v>
      </c>
    </row>
    <row r="12" spans="1:14" x14ac:dyDescent="0.25">
      <c r="A12" t="s">
        <v>18</v>
      </c>
      <c r="B12">
        <v>544</v>
      </c>
      <c r="C12">
        <v>110</v>
      </c>
      <c r="D12">
        <v>35</v>
      </c>
      <c r="E12">
        <v>21</v>
      </c>
      <c r="F12">
        <v>9</v>
      </c>
      <c r="H12">
        <f>B12/544</f>
        <v>1</v>
      </c>
      <c r="I12">
        <f t="shared" ref="I12:L12" si="7">C12/544</f>
        <v>0.20220588235294118</v>
      </c>
      <c r="J12">
        <f t="shared" si="7"/>
        <v>6.4338235294117641E-2</v>
      </c>
      <c r="K12">
        <f t="shared" si="7"/>
        <v>3.860294117647059E-2</v>
      </c>
      <c r="L12">
        <f t="shared" si="7"/>
        <v>1.6544117647058824E-2</v>
      </c>
    </row>
    <row r="13" spans="1:14" x14ac:dyDescent="0.25">
      <c r="A13" t="s">
        <v>19</v>
      </c>
      <c r="B13">
        <v>496</v>
      </c>
      <c r="C13">
        <v>87</v>
      </c>
      <c r="D13">
        <v>14</v>
      </c>
      <c r="E13">
        <v>8</v>
      </c>
      <c r="F13">
        <v>1</v>
      </c>
      <c r="H13">
        <f>B13/496</f>
        <v>1</v>
      </c>
      <c r="I13">
        <f t="shared" ref="I13:L13" si="8">C13/496</f>
        <v>0.17540322580645162</v>
      </c>
      <c r="J13">
        <f t="shared" si="8"/>
        <v>2.8225806451612902E-2</v>
      </c>
      <c r="K13">
        <f t="shared" si="8"/>
        <v>1.6129032258064516E-2</v>
      </c>
      <c r="L13">
        <f t="shared" si="8"/>
        <v>2.0161290322580645E-3</v>
      </c>
    </row>
    <row r="14" spans="1:14" x14ac:dyDescent="0.25">
      <c r="A14" t="s">
        <v>20</v>
      </c>
      <c r="B14">
        <v>475</v>
      </c>
      <c r="C14">
        <v>85</v>
      </c>
      <c r="D14">
        <v>55</v>
      </c>
      <c r="E14">
        <v>11</v>
      </c>
      <c r="F14">
        <v>8</v>
      </c>
      <c r="H14">
        <f>B14/475</f>
        <v>1</v>
      </c>
      <c r="I14">
        <f t="shared" ref="I14:L14" si="9">C14/475</f>
        <v>0.17894736842105263</v>
      </c>
      <c r="J14">
        <f t="shared" si="9"/>
        <v>0.11578947368421053</v>
      </c>
      <c r="K14">
        <f t="shared" si="9"/>
        <v>2.3157894736842106E-2</v>
      </c>
      <c r="L14">
        <f t="shared" si="9"/>
        <v>1.6842105263157894E-2</v>
      </c>
    </row>
    <row r="15" spans="1:14" x14ac:dyDescent="0.25">
      <c r="A15" t="s">
        <v>21</v>
      </c>
      <c r="B15">
        <v>5060</v>
      </c>
      <c r="C15">
        <v>116</v>
      </c>
      <c r="D15">
        <v>39</v>
      </c>
      <c r="E15">
        <v>8</v>
      </c>
      <c r="F15">
        <v>4</v>
      </c>
      <c r="H15">
        <f>B15/5060</f>
        <v>1</v>
      </c>
      <c r="I15">
        <f t="shared" ref="I15:L15" si="10">C15/5060</f>
        <v>2.292490118577075E-2</v>
      </c>
      <c r="J15">
        <f t="shared" si="10"/>
        <v>7.7075098814229246E-3</v>
      </c>
      <c r="K15">
        <f t="shared" si="10"/>
        <v>1.5810276679841897E-3</v>
      </c>
      <c r="L15">
        <f t="shared" si="10"/>
        <v>7.9051383399209485E-4</v>
      </c>
      <c r="N15" t="s">
        <v>23</v>
      </c>
    </row>
    <row r="16" spans="1:14" x14ac:dyDescent="0.25">
      <c r="A16" t="s">
        <v>6</v>
      </c>
      <c r="B16">
        <v>185</v>
      </c>
      <c r="C16">
        <v>305</v>
      </c>
      <c r="D16">
        <v>287</v>
      </c>
      <c r="E16">
        <v>278</v>
      </c>
      <c r="F16">
        <v>74</v>
      </c>
      <c r="H16">
        <f>B16/185</f>
        <v>1</v>
      </c>
      <c r="I16">
        <f t="shared" ref="I16:L16" si="11">C16/185</f>
        <v>1.6486486486486487</v>
      </c>
      <c r="J16">
        <f t="shared" si="11"/>
        <v>1.5513513513513513</v>
      </c>
      <c r="K16">
        <f t="shared" si="11"/>
        <v>1.5027027027027027</v>
      </c>
      <c r="L16">
        <f t="shared" si="11"/>
        <v>0.4</v>
      </c>
    </row>
    <row r="19" spans="1:16" x14ac:dyDescent="0.25">
      <c r="A19" t="s">
        <v>22</v>
      </c>
      <c r="B19">
        <v>335</v>
      </c>
      <c r="C19">
        <v>570</v>
      </c>
      <c r="D19">
        <v>1330</v>
      </c>
      <c r="E19">
        <v>1790</v>
      </c>
      <c r="F19">
        <v>2510</v>
      </c>
      <c r="H19">
        <f>B19/335</f>
        <v>1</v>
      </c>
      <c r="I19">
        <f t="shared" ref="I19:L19" si="12">C19/335</f>
        <v>1.7014925373134329</v>
      </c>
      <c r="J19">
        <f t="shared" si="12"/>
        <v>3.9701492537313432</v>
      </c>
      <c r="K19">
        <f t="shared" si="12"/>
        <v>5.3432835820895521</v>
      </c>
      <c r="L19">
        <f t="shared" si="12"/>
        <v>7.4925373134328357</v>
      </c>
    </row>
    <row r="20" spans="1:16" x14ac:dyDescent="0.25">
      <c r="A20" t="s">
        <v>18</v>
      </c>
      <c r="B20">
        <v>410</v>
      </c>
      <c r="C20">
        <v>98</v>
      </c>
      <c r="D20">
        <v>48</v>
      </c>
      <c r="E20">
        <v>13</v>
      </c>
      <c r="F20">
        <v>2</v>
      </c>
      <c r="H20">
        <f>B20/410</f>
        <v>1</v>
      </c>
      <c r="I20">
        <f t="shared" ref="I20:L20" si="13">C20/410</f>
        <v>0.23902439024390243</v>
      </c>
      <c r="J20">
        <f t="shared" si="13"/>
        <v>0.11707317073170732</v>
      </c>
      <c r="K20">
        <f t="shared" si="13"/>
        <v>3.1707317073170732E-2</v>
      </c>
      <c r="L20">
        <f t="shared" si="13"/>
        <v>4.8780487804878049E-3</v>
      </c>
    </row>
    <row r="21" spans="1:16" x14ac:dyDescent="0.25">
      <c r="A21" t="s">
        <v>19</v>
      </c>
      <c r="B21">
        <v>520</v>
      </c>
      <c r="C21">
        <v>96</v>
      </c>
      <c r="D21">
        <v>9</v>
      </c>
      <c r="E21">
        <v>11</v>
      </c>
      <c r="F21">
        <v>1</v>
      </c>
      <c r="H21">
        <f>B21/520</f>
        <v>1</v>
      </c>
      <c r="I21">
        <f t="shared" ref="I21:L21" si="14">C21/520</f>
        <v>0.18461538461538463</v>
      </c>
      <c r="J21">
        <f t="shared" si="14"/>
        <v>1.7307692307692309E-2</v>
      </c>
      <c r="K21">
        <f t="shared" si="14"/>
        <v>2.1153846153846155E-2</v>
      </c>
      <c r="L21">
        <f t="shared" si="14"/>
        <v>1.9230769230769232E-3</v>
      </c>
    </row>
    <row r="22" spans="1:16" x14ac:dyDescent="0.25">
      <c r="A22" t="s">
        <v>20</v>
      </c>
      <c r="B22">
        <v>565</v>
      </c>
      <c r="C22">
        <v>115</v>
      </c>
      <c r="D22">
        <v>70</v>
      </c>
      <c r="E22">
        <v>18</v>
      </c>
      <c r="F22">
        <v>2</v>
      </c>
      <c r="H22">
        <f>B22/565</f>
        <v>1</v>
      </c>
      <c r="I22">
        <f t="shared" ref="I22:L22" si="15">C22/565</f>
        <v>0.20353982300884957</v>
      </c>
      <c r="J22">
        <f t="shared" si="15"/>
        <v>0.12389380530973451</v>
      </c>
      <c r="K22">
        <f t="shared" si="15"/>
        <v>3.1858407079646017E-2</v>
      </c>
      <c r="L22">
        <f t="shared" si="15"/>
        <v>3.5398230088495575E-3</v>
      </c>
    </row>
    <row r="23" spans="1:16" x14ac:dyDescent="0.25">
      <c r="A23" t="s">
        <v>21</v>
      </c>
      <c r="B23">
        <v>3650</v>
      </c>
      <c r="C23">
        <v>147</v>
      </c>
      <c r="D23">
        <v>61</v>
      </c>
      <c r="E23">
        <v>6</v>
      </c>
      <c r="F23">
        <v>3</v>
      </c>
      <c r="H23">
        <f>B23/3650</f>
        <v>1</v>
      </c>
      <c r="I23">
        <f t="shared" ref="I23:L23" si="16">C23/3650</f>
        <v>4.0273972602739724E-2</v>
      </c>
      <c r="J23">
        <f t="shared" si="16"/>
        <v>1.6712328767123287E-2</v>
      </c>
      <c r="K23">
        <f t="shared" si="16"/>
        <v>1.6438356164383563E-3</v>
      </c>
      <c r="L23">
        <f t="shared" si="16"/>
        <v>8.2191780821917813E-4</v>
      </c>
      <c r="N23" t="s">
        <v>23</v>
      </c>
    </row>
    <row r="24" spans="1:16" x14ac:dyDescent="0.25">
      <c r="A24" t="s">
        <v>6</v>
      </c>
      <c r="B24">
        <v>255</v>
      </c>
      <c r="C24">
        <v>390</v>
      </c>
      <c r="D24">
        <v>320</v>
      </c>
      <c r="E24">
        <v>215</v>
      </c>
      <c r="F24">
        <v>56</v>
      </c>
      <c r="H24">
        <f>B24/255</f>
        <v>1</v>
      </c>
      <c r="I24">
        <f t="shared" ref="I24:L24" si="17">C24/255</f>
        <v>1.5294117647058822</v>
      </c>
      <c r="J24">
        <f t="shared" si="17"/>
        <v>1.2549019607843137</v>
      </c>
      <c r="K24">
        <f t="shared" si="17"/>
        <v>0.84313725490196079</v>
      </c>
      <c r="L24">
        <f t="shared" si="17"/>
        <v>0.2196078431372549</v>
      </c>
    </row>
    <row r="27" spans="1:16" x14ac:dyDescent="0.25">
      <c r="A27" t="s">
        <v>22</v>
      </c>
      <c r="B27">
        <v>1</v>
      </c>
      <c r="C27">
        <v>1</v>
      </c>
      <c r="D27">
        <v>1</v>
      </c>
      <c r="E27" s="1">
        <v>1.2738095238095237</v>
      </c>
      <c r="F27" s="1">
        <v>1.5804597701149425</v>
      </c>
      <c r="G27" s="1">
        <v>1.7014925373134329</v>
      </c>
      <c r="H27" s="2">
        <v>2.5238095238095237</v>
      </c>
      <c r="I27" s="2">
        <v>3.9080459770114944</v>
      </c>
      <c r="J27" s="2">
        <v>3.9701492537313432</v>
      </c>
      <c r="K27" s="3">
        <v>3.8571428571428572</v>
      </c>
      <c r="L27" s="3">
        <v>6.0344827586206895</v>
      </c>
      <c r="M27" s="3">
        <v>5.3432835820895521</v>
      </c>
      <c r="N27" s="4">
        <v>6.2380952380952381</v>
      </c>
      <c r="O27" s="4">
        <v>8.5632183908045985</v>
      </c>
      <c r="P27" s="4">
        <v>7.4925373134328357</v>
      </c>
    </row>
    <row r="28" spans="1:16" x14ac:dyDescent="0.25">
      <c r="A28" t="s">
        <v>18</v>
      </c>
      <c r="B28">
        <v>1</v>
      </c>
      <c r="C28">
        <v>1</v>
      </c>
      <c r="D28">
        <v>1</v>
      </c>
      <c r="E28" s="1">
        <v>0.16923076923076924</v>
      </c>
      <c r="F28" s="1">
        <v>0.20220588235294118</v>
      </c>
      <c r="G28" s="1">
        <v>0.23902439024390243</v>
      </c>
      <c r="H28" s="2">
        <v>0.13333333333333333</v>
      </c>
      <c r="I28" s="2">
        <v>6.4338235294117641E-2</v>
      </c>
      <c r="J28" s="2">
        <v>0.11707317073170732</v>
      </c>
      <c r="K28" s="3">
        <v>4.6153846153846156E-2</v>
      </c>
      <c r="L28" s="3">
        <v>3.860294117647059E-2</v>
      </c>
      <c r="M28" s="3">
        <v>3.1707317073170732E-2</v>
      </c>
      <c r="N28" s="4">
        <v>6.8376068376068376E-3</v>
      </c>
      <c r="O28" s="4">
        <v>1.6544117647058824E-2</v>
      </c>
      <c r="P28" s="4">
        <v>4.8780487804878049E-3</v>
      </c>
    </row>
    <row r="29" spans="1:16" x14ac:dyDescent="0.25">
      <c r="A29" t="s">
        <v>19</v>
      </c>
      <c r="B29">
        <v>1</v>
      </c>
      <c r="C29">
        <v>1</v>
      </c>
      <c r="D29">
        <v>1</v>
      </c>
      <c r="E29" s="1">
        <v>0.13207547169811321</v>
      </c>
      <c r="F29" s="1">
        <v>0.17540322580645162</v>
      </c>
      <c r="G29" s="1">
        <v>0.18461538461538463</v>
      </c>
      <c r="H29" s="2">
        <v>4.3396226415094337E-2</v>
      </c>
      <c r="I29" s="2">
        <v>2.8225806451612902E-2</v>
      </c>
      <c r="J29" s="2">
        <v>1.7307692307692309E-2</v>
      </c>
      <c r="K29" s="3">
        <v>5.6603773584905656E-3</v>
      </c>
      <c r="L29" s="3">
        <v>1.6129032258064516E-2</v>
      </c>
      <c r="M29" s="3">
        <v>2.1153846153846155E-2</v>
      </c>
      <c r="N29" s="4">
        <v>5.6603773584905656E-3</v>
      </c>
      <c r="O29" s="4">
        <v>2.0161290322580645E-3</v>
      </c>
      <c r="P29" s="4">
        <v>1.9230769230769232E-3</v>
      </c>
    </row>
    <row r="30" spans="1:16" x14ac:dyDescent="0.25">
      <c r="A30" t="s">
        <v>20</v>
      </c>
      <c r="B30">
        <v>1</v>
      </c>
      <c r="C30">
        <v>1</v>
      </c>
      <c r="D30">
        <v>1</v>
      </c>
      <c r="E30" s="1">
        <v>0.26666666666666666</v>
      </c>
      <c r="F30" s="1">
        <v>0.17894736842105263</v>
      </c>
      <c r="G30" s="1">
        <v>0.20353982300884957</v>
      </c>
      <c r="H30" s="2">
        <v>0.18124999999999999</v>
      </c>
      <c r="I30" s="2">
        <v>0.11578947368421053</v>
      </c>
      <c r="J30" s="2">
        <v>0.12389380530973451</v>
      </c>
      <c r="K30" s="3">
        <v>2.9166666666666667E-2</v>
      </c>
      <c r="L30" s="3">
        <v>2.3157894736842106E-2</v>
      </c>
      <c r="M30" s="3">
        <v>3.1858407079646017E-2</v>
      </c>
      <c r="N30" s="4">
        <v>1.2500000000000001E-2</v>
      </c>
      <c r="O30" s="4">
        <v>1.6842105263157894E-2</v>
      </c>
      <c r="P30" s="4">
        <v>3.5398230088495575E-3</v>
      </c>
    </row>
    <row r="31" spans="1:16" x14ac:dyDescent="0.25">
      <c r="A31" t="s">
        <v>21</v>
      </c>
      <c r="B31">
        <v>1</v>
      </c>
      <c r="C31">
        <v>1</v>
      </c>
      <c r="D31">
        <v>1</v>
      </c>
      <c r="E31" s="1">
        <v>1.2121212121212121E-2</v>
      </c>
      <c r="F31" s="1">
        <v>2.292490118577075E-2</v>
      </c>
      <c r="G31" s="1">
        <v>4.0273972602739724E-2</v>
      </c>
      <c r="H31" s="2">
        <v>6.5656565656565654E-3</v>
      </c>
      <c r="I31" s="2">
        <v>7.7075098814229246E-3</v>
      </c>
      <c r="J31" s="2">
        <v>1.6712328767123287E-2</v>
      </c>
      <c r="K31" s="3">
        <v>7.5757575757575758E-4</v>
      </c>
      <c r="L31" s="3">
        <v>1.5810276679841897E-3</v>
      </c>
      <c r="M31" s="3">
        <v>1.6438356164383563E-3</v>
      </c>
      <c r="N31" s="4">
        <v>5.0505050505050505E-4</v>
      </c>
      <c r="O31" s="4">
        <v>7.9051383399209485E-4</v>
      </c>
      <c r="P31" s="4">
        <v>8.2191780821917813E-4</v>
      </c>
    </row>
    <row r="32" spans="1:16" x14ac:dyDescent="0.25">
      <c r="A32" t="s">
        <v>6</v>
      </c>
      <c r="B32">
        <v>1</v>
      </c>
      <c r="C32">
        <v>1</v>
      </c>
      <c r="D32">
        <v>1</v>
      </c>
      <c r="E32" s="1">
        <v>1.8</v>
      </c>
      <c r="F32" s="1">
        <v>1.6486486486486487</v>
      </c>
      <c r="G32" s="1">
        <v>1.5294117647058822</v>
      </c>
      <c r="H32" s="2">
        <v>1.5</v>
      </c>
      <c r="I32" s="2">
        <v>1.5513513513513513</v>
      </c>
      <c r="J32" s="2">
        <v>1.2549019607843137</v>
      </c>
      <c r="K32" s="3">
        <v>1.1499999999999999</v>
      </c>
      <c r="L32" s="3">
        <v>1.5027027027027027</v>
      </c>
      <c r="M32" s="3">
        <v>0.84313725490196079</v>
      </c>
      <c r="N32" s="4">
        <v>0.45</v>
      </c>
      <c r="O32" s="4">
        <v>0.4</v>
      </c>
      <c r="P32" s="4">
        <v>0.2196078431372549</v>
      </c>
    </row>
    <row r="33" spans="1:23" x14ac:dyDescent="0.25">
      <c r="W33" s="1" t="s">
        <v>3</v>
      </c>
    </row>
    <row r="34" spans="1:23" x14ac:dyDescent="0.25">
      <c r="W34" s="1" t="s">
        <v>0</v>
      </c>
    </row>
    <row r="35" spans="1:23" x14ac:dyDescent="0.25">
      <c r="A35" t="s">
        <v>22</v>
      </c>
      <c r="B35">
        <v>1</v>
      </c>
      <c r="C35">
        <v>0</v>
      </c>
      <c r="E35">
        <f>AVERAGE(E27:G27)</f>
        <v>1.5185872770792999</v>
      </c>
      <c r="F35">
        <f>STDEV(E27:G27)</f>
        <v>0.22045258913376398</v>
      </c>
      <c r="H35">
        <f>AVERAGE(H27:J27)</f>
        <v>3.4673349181841204</v>
      </c>
      <c r="I35">
        <f>STDEV(H27:J27)</f>
        <v>0.81770675160300232</v>
      </c>
      <c r="K35">
        <f>AVERAGE(K27:M27)</f>
        <v>5.0783030659510331</v>
      </c>
      <c r="L35">
        <f>STDEV(K27:M27)</f>
        <v>1.1125930374991813</v>
      </c>
      <c r="N35">
        <f>AVERAGE(N27:P27)</f>
        <v>7.431283647444225</v>
      </c>
      <c r="O35">
        <f>STDEV(N27:P27)</f>
        <v>1.1637712092649675</v>
      </c>
      <c r="W35" s="1" t="s">
        <v>1</v>
      </c>
    </row>
    <row r="36" spans="1:23" x14ac:dyDescent="0.25">
      <c r="A36" t="s">
        <v>18</v>
      </c>
      <c r="B36">
        <v>1</v>
      </c>
      <c r="C36">
        <v>0</v>
      </c>
      <c r="E36">
        <f t="shared" ref="E36:E39" si="18">AVERAGE(E28:G28)</f>
        <v>0.20348701394253763</v>
      </c>
      <c r="F36">
        <f t="shared" ref="F36:F40" si="19">STDEV(E28:G28)</f>
        <v>3.4914443388712676E-2</v>
      </c>
      <c r="H36">
        <f t="shared" ref="H36:H40" si="20">AVERAGE(H28:J28)</f>
        <v>0.10491491311971944</v>
      </c>
      <c r="I36">
        <f t="shared" ref="I36:I40" si="21">STDEV(H28:J28)</f>
        <v>3.6068661043624016E-2</v>
      </c>
      <c r="K36">
        <f t="shared" ref="K36:K40" si="22">AVERAGE(K28:M28)</f>
        <v>3.8821368134495826E-2</v>
      </c>
      <c r="L36">
        <f t="shared" ref="L36:L40" si="23">STDEV(K28:M28)</f>
        <v>7.2257410257837449E-3</v>
      </c>
      <c r="N36">
        <f t="shared" ref="N36:N40" si="24">AVERAGE(N28:P28)</f>
        <v>9.4199244217178218E-3</v>
      </c>
      <c r="O36">
        <f t="shared" ref="O36:O40" si="25">STDEV(N28:P28)</f>
        <v>6.2470444034600078E-3</v>
      </c>
      <c r="W36" s="1" t="s">
        <v>2</v>
      </c>
    </row>
    <row r="37" spans="1:23" x14ac:dyDescent="0.25">
      <c r="A37" t="s">
        <v>19</v>
      </c>
      <c r="B37">
        <v>1</v>
      </c>
      <c r="C37">
        <v>0</v>
      </c>
      <c r="E37">
        <f t="shared" si="18"/>
        <v>0.16403136070664981</v>
      </c>
      <c r="F37">
        <f t="shared" si="19"/>
        <v>2.8055304297488735E-2</v>
      </c>
      <c r="H37">
        <f t="shared" si="20"/>
        <v>2.9643241724799846E-2</v>
      </c>
      <c r="I37">
        <f t="shared" si="21"/>
        <v>1.3101898527828925E-2</v>
      </c>
      <c r="K37">
        <f t="shared" si="22"/>
        <v>1.4314418590133745E-2</v>
      </c>
      <c r="L37">
        <f t="shared" si="23"/>
        <v>7.904524710635373E-3</v>
      </c>
      <c r="N37">
        <f t="shared" si="24"/>
        <v>3.1998611046085181E-3</v>
      </c>
      <c r="O37">
        <f t="shared" si="25"/>
        <v>2.1313774537770344E-3</v>
      </c>
    </row>
    <row r="38" spans="1:23" x14ac:dyDescent="0.25">
      <c r="A38" t="s">
        <v>20</v>
      </c>
      <c r="B38">
        <v>1</v>
      </c>
      <c r="C38">
        <v>0</v>
      </c>
      <c r="E38">
        <f t="shared" si="18"/>
        <v>0.21638461936552297</v>
      </c>
      <c r="F38">
        <f t="shared" si="19"/>
        <v>4.5248319485468792E-2</v>
      </c>
      <c r="H38">
        <f t="shared" si="20"/>
        <v>0.1403110929979817</v>
      </c>
      <c r="I38">
        <f t="shared" si="21"/>
        <v>3.5684949595929688E-2</v>
      </c>
      <c r="K38">
        <f t="shared" si="22"/>
        <v>2.806098949438493E-2</v>
      </c>
      <c r="L38">
        <f t="shared" si="23"/>
        <v>4.4543933665314632E-3</v>
      </c>
      <c r="N38">
        <f>AVERAGE(N30:P30)</f>
        <v>1.0960642757335817E-2</v>
      </c>
      <c r="O38">
        <f>STDEV(N30:P30)</f>
        <v>6.7834278822530916E-3</v>
      </c>
      <c r="W38" s="1" t="s">
        <v>14</v>
      </c>
    </row>
    <row r="39" spans="1:23" x14ac:dyDescent="0.25">
      <c r="A39" t="s">
        <v>21</v>
      </c>
      <c r="B39">
        <v>1</v>
      </c>
      <c r="C39">
        <v>0</v>
      </c>
      <c r="E39">
        <f t="shared" si="18"/>
        <v>2.5106695303240865E-2</v>
      </c>
      <c r="F39">
        <f t="shared" si="19"/>
        <v>1.4202628272993555E-2</v>
      </c>
      <c r="H39">
        <f t="shared" si="20"/>
        <v>1.0328498404734258E-2</v>
      </c>
      <c r="I39">
        <f t="shared" si="21"/>
        <v>5.557960491088588E-3</v>
      </c>
      <c r="K39">
        <f t="shared" si="22"/>
        <v>1.3274796806661011E-3</v>
      </c>
      <c r="L39">
        <f t="shared" si="23"/>
        <v>4.945493613003443E-4</v>
      </c>
      <c r="N39">
        <f t="shared" si="24"/>
        <v>7.0582738242059261E-4</v>
      </c>
      <c r="O39">
        <f t="shared" si="25"/>
        <v>1.7458541824613027E-4</v>
      </c>
      <c r="W39" s="1" t="s">
        <v>0</v>
      </c>
    </row>
    <row r="40" spans="1:23" x14ac:dyDescent="0.25">
      <c r="A40" t="s">
        <v>6</v>
      </c>
      <c r="B40">
        <v>1</v>
      </c>
      <c r="C40">
        <v>0</v>
      </c>
      <c r="E40">
        <f>AVERAGE(E32:G32)</f>
        <v>1.659353471118177</v>
      </c>
      <c r="F40">
        <f t="shared" si="19"/>
        <v>0.13561136821068617</v>
      </c>
      <c r="H40">
        <f t="shared" si="20"/>
        <v>1.4354177707118883</v>
      </c>
      <c r="I40">
        <f t="shared" si="21"/>
        <v>0.15842571933483107</v>
      </c>
      <c r="K40">
        <f t="shared" si="22"/>
        <v>1.1652799858682212</v>
      </c>
      <c r="L40">
        <f t="shared" si="23"/>
        <v>0.33004810779528421</v>
      </c>
      <c r="N40">
        <f t="shared" si="24"/>
        <v>0.35653594771241837</v>
      </c>
      <c r="O40">
        <f t="shared" si="25"/>
        <v>0.12118984844825136</v>
      </c>
      <c r="W40" s="1" t="s">
        <v>4</v>
      </c>
    </row>
    <row r="41" spans="1:23" x14ac:dyDescent="0.25">
      <c r="B41" t="s">
        <v>12</v>
      </c>
      <c r="H41" t="s">
        <v>13</v>
      </c>
      <c r="W41" s="1" t="s">
        <v>5</v>
      </c>
    </row>
    <row r="42" spans="1:23" x14ac:dyDescent="0.25">
      <c r="A42" t="s">
        <v>22</v>
      </c>
      <c r="B42">
        <v>1</v>
      </c>
      <c r="C42">
        <v>1.5185872770792999</v>
      </c>
      <c r="D42">
        <v>3.4673349181841204</v>
      </c>
      <c r="E42">
        <v>5.0783030659510331</v>
      </c>
      <c r="F42">
        <v>7.431283647444225</v>
      </c>
      <c r="H42">
        <v>0</v>
      </c>
      <c r="I42">
        <v>0.22045258913376398</v>
      </c>
      <c r="J42">
        <v>0.81770675160300232</v>
      </c>
      <c r="K42">
        <v>1.1125930374991813</v>
      </c>
      <c r="L42">
        <v>1.1637712092649675</v>
      </c>
    </row>
    <row r="43" spans="1:23" x14ac:dyDescent="0.25">
      <c r="A43" t="s">
        <v>18</v>
      </c>
      <c r="B43">
        <v>1</v>
      </c>
      <c r="C43">
        <v>0.20348701394253763</v>
      </c>
      <c r="D43">
        <v>0.10491491311971944</v>
      </c>
      <c r="E43">
        <v>3.8821368134495826E-2</v>
      </c>
      <c r="F43">
        <v>9.4199244217178218E-3</v>
      </c>
      <c r="H43">
        <v>0</v>
      </c>
      <c r="I43">
        <v>3.4914443388712676E-2</v>
      </c>
      <c r="J43">
        <v>3.6068661043624016E-2</v>
      </c>
      <c r="K43">
        <v>9.3911269486870261E-3</v>
      </c>
      <c r="L43">
        <v>6.2470444034600078E-3</v>
      </c>
    </row>
    <row r="44" spans="1:23" x14ac:dyDescent="0.25">
      <c r="A44" t="s">
        <v>19</v>
      </c>
      <c r="B44">
        <v>1</v>
      </c>
      <c r="C44">
        <v>0.16403136070664981</v>
      </c>
      <c r="D44">
        <v>2.9643241724799846E-2</v>
      </c>
      <c r="E44">
        <v>1.4314418590133745E-2</v>
      </c>
      <c r="F44">
        <v>3.1998611046085181E-3</v>
      </c>
      <c r="H44">
        <v>0</v>
      </c>
      <c r="I44">
        <v>2.8055304297488735E-2</v>
      </c>
      <c r="J44">
        <v>1.3101898527828925E-2</v>
      </c>
      <c r="K44">
        <v>7.904524710635373E-3</v>
      </c>
      <c r="L44">
        <v>2.1313774537770344E-3</v>
      </c>
    </row>
    <row r="45" spans="1:23" x14ac:dyDescent="0.25">
      <c r="A45" t="s">
        <v>20</v>
      </c>
      <c r="B45">
        <v>1</v>
      </c>
      <c r="C45">
        <v>0.21638461936552297</v>
      </c>
      <c r="D45">
        <v>0.1403110929979817</v>
      </c>
      <c r="E45">
        <v>2.806098949438493E-2</v>
      </c>
      <c r="F45">
        <v>1.0960642757335817E-2</v>
      </c>
      <c r="H45">
        <v>0</v>
      </c>
      <c r="I45">
        <v>4.5248319485468792E-2</v>
      </c>
      <c r="J45">
        <v>3.5684949595929688E-2</v>
      </c>
      <c r="K45">
        <v>3.0843505974171874E-3</v>
      </c>
      <c r="L45">
        <v>6.7834278822530916E-3</v>
      </c>
    </row>
    <row r="46" spans="1:23" x14ac:dyDescent="0.25">
      <c r="A46" t="s">
        <v>21</v>
      </c>
      <c r="B46">
        <v>1</v>
      </c>
      <c r="C46">
        <v>2.5106695303240865E-2</v>
      </c>
      <c r="D46">
        <v>1.0328498404734258E-2</v>
      </c>
      <c r="E46">
        <v>1.3274796806661011E-3</v>
      </c>
      <c r="F46">
        <v>7.0582738242059261E-4</v>
      </c>
      <c r="H46">
        <v>0</v>
      </c>
      <c r="I46">
        <v>1.4202628272993555E-2</v>
      </c>
      <c r="J46">
        <v>5.557960491088588E-3</v>
      </c>
      <c r="K46">
        <v>4.945493613003443E-4</v>
      </c>
      <c r="L46">
        <v>1.7458541824613027E-4</v>
      </c>
    </row>
    <row r="47" spans="1:23" x14ac:dyDescent="0.25">
      <c r="A47" t="s">
        <v>6</v>
      </c>
      <c r="B47">
        <v>1</v>
      </c>
      <c r="C47">
        <v>1.659353471118177</v>
      </c>
      <c r="D47">
        <v>1.4354177707118883</v>
      </c>
      <c r="E47">
        <v>1.1652799858682212</v>
      </c>
      <c r="F47">
        <v>0.35653594771241837</v>
      </c>
      <c r="H47">
        <v>0</v>
      </c>
      <c r="I47">
        <v>0.13561136821068617</v>
      </c>
      <c r="J47">
        <v>0.15842571933483107</v>
      </c>
      <c r="K47">
        <v>0.33004810779528421</v>
      </c>
      <c r="L47">
        <v>0.12118984844825136</v>
      </c>
    </row>
    <row r="48" spans="1:23" x14ac:dyDescent="0.25">
      <c r="A48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</dc:creator>
  <cp:lastModifiedBy>DD-lab</cp:lastModifiedBy>
  <dcterms:created xsi:type="dcterms:W3CDTF">2020-02-13T04:58:21Z</dcterms:created>
  <dcterms:modified xsi:type="dcterms:W3CDTF">2022-02-08T00:23:25Z</dcterms:modified>
</cp:coreProperties>
</file>