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sktop_2022\eLIFe\eLife_Revised\Revised Final folder\Fig3\"/>
    </mc:Choice>
  </mc:AlternateContent>
  <xr:revisionPtr revIDLastSave="0" documentId="13_ncr:1_{0CAA0677-30FF-493E-90AB-0BE9FAC9E1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3" sheetId="3" r:id="rId2"/>
  </sheets>
  <calcPr calcId="18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" l="1"/>
  <c r="N22" i="2"/>
  <c r="G22" i="2"/>
  <c r="F22" i="2"/>
  <c r="K2" i="2"/>
  <c r="K12" i="2"/>
  <c r="I12" i="2"/>
  <c r="I7" i="2"/>
  <c r="I2" i="2"/>
  <c r="G21" i="2"/>
  <c r="G23" i="2"/>
  <c r="G24" i="2"/>
  <c r="F24" i="2"/>
  <c r="F23" i="2"/>
  <c r="S22" i="2"/>
  <c r="R22" i="2"/>
  <c r="K22" i="2"/>
  <c r="J22" i="2"/>
  <c r="S21" i="2"/>
  <c r="R21" i="2"/>
  <c r="O21" i="2"/>
  <c r="N21" i="2"/>
  <c r="K21" i="2"/>
  <c r="J21" i="2"/>
  <c r="F21" i="2"/>
  <c r="L12" i="2"/>
  <c r="J12" i="2"/>
  <c r="H12" i="2"/>
  <c r="L11" i="2"/>
  <c r="K11" i="2"/>
  <c r="J11" i="2"/>
  <c r="I11" i="2"/>
  <c r="H11" i="2"/>
  <c r="L7" i="2"/>
  <c r="K7" i="2"/>
  <c r="J7" i="2"/>
  <c r="H7" i="2"/>
  <c r="L6" i="2"/>
  <c r="K6" i="2"/>
  <c r="J6" i="2"/>
  <c r="I6" i="2"/>
  <c r="H6" i="2"/>
  <c r="L2" i="2"/>
  <c r="J2" i="2"/>
  <c r="H2" i="2"/>
  <c r="L1" i="2"/>
  <c r="K1" i="2"/>
  <c r="J1" i="2"/>
  <c r="I1" i="2"/>
  <c r="H1" i="2"/>
  <c r="J24" i="2"/>
  <c r="I4" i="2"/>
  <c r="J4" i="2"/>
  <c r="K4" i="2"/>
  <c r="L4" i="2"/>
  <c r="R24" i="2"/>
  <c r="J13" i="2"/>
  <c r="K13" i="2"/>
  <c r="I14" i="2"/>
  <c r="J14" i="2"/>
  <c r="K14" i="2"/>
  <c r="L14" i="2"/>
  <c r="H14" i="2"/>
  <c r="I9" i="2"/>
  <c r="J9" i="2"/>
  <c r="K9" i="2"/>
  <c r="L9" i="2"/>
  <c r="H9" i="2"/>
  <c r="H4" i="2"/>
  <c r="H3" i="2"/>
  <c r="I13" i="2"/>
  <c r="L13" i="2"/>
  <c r="H13" i="2"/>
  <c r="I8" i="2"/>
  <c r="J8" i="2"/>
  <c r="K8" i="2"/>
  <c r="L8" i="2"/>
  <c r="H8" i="2"/>
  <c r="I3" i="2"/>
  <c r="J3" i="2"/>
  <c r="K3" i="2"/>
  <c r="L3" i="2"/>
  <c r="S24" i="2" l="1"/>
  <c r="O24" i="2"/>
  <c r="N24" i="2"/>
  <c r="K24" i="2"/>
  <c r="N23" i="2" l="1"/>
  <c r="O23" i="2"/>
  <c r="S23" i="2"/>
  <c r="K23" i="2"/>
  <c r="R23" i="2"/>
  <c r="J23" i="2"/>
</calcChain>
</file>

<file path=xl/sharedStrings.xml><?xml version="1.0" encoding="utf-8"?>
<sst xmlns="http://schemas.openxmlformats.org/spreadsheetml/2006/main" count="36" uniqueCount="10">
  <si>
    <t>speGzwf+pZwf</t>
  </si>
  <si>
    <t>P value and statistical significance:</t>
  </si>
  <si>
    <t>  The two-tailed P value equals 0.0002</t>
  </si>
  <si>
    <t>  By conventional criteria, this difference is considered to be extremely statistically significant.</t>
  </si>
  <si>
    <t>  The two-tailed P value equals 0.0001</t>
  </si>
  <si>
    <t>Unpaired t test results (Between speG and speG zwf+pZwf) at 2 hours timepoint</t>
  </si>
  <si>
    <t>Unpaired t test results (Between speG and speGzwf) at 2 hours time point</t>
  </si>
  <si>
    <t>speGzwf+pDAK1</t>
  </si>
  <si>
    <t>WT+pDAK1</t>
  </si>
  <si>
    <t>speG+pDAK1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</si>
</sst>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92722268939683"/>
          <c:y val="0.17171296296296296"/>
          <c:w val="0.61268982153929785"/>
          <c:h val="0.54380322251385238"/>
        </c:manualLayout>
      </c:layout>
      <c:lineChart>
        <c:grouping val="standard"/>
        <c:varyColors val="0"/>
        <c:ser>
          <c:idx val="0"/>
          <c:order val="0"/>
          <c:tx>
            <c:strRef>
              <c:f>Sheet3!$A$1</c:f>
              <c:strCache>
                <c:ptCount val="1"/>
                <c:pt idx="0">
                  <c:v>WT+pDAK1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Sheet3!$H$1:$L$1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0.60753500806210847</c:v>
                  </c:pt>
                  <c:pt idx="2">
                    <c:v>0.32116097847205471</c:v>
                  </c:pt>
                  <c:pt idx="3">
                    <c:v>1.6538693822421422</c:v>
                  </c:pt>
                  <c:pt idx="4">
                    <c:v>2.6664022717795954</c:v>
                  </c:pt>
                </c:numCache>
              </c:numRef>
            </c:plus>
            <c:minus>
              <c:numRef>
                <c:f>Sheet3!$H$1:$L$1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0.60753500806210847</c:v>
                  </c:pt>
                  <c:pt idx="2">
                    <c:v>0.32116097847205471</c:v>
                  </c:pt>
                  <c:pt idx="3">
                    <c:v>1.6538693822421422</c:v>
                  </c:pt>
                  <c:pt idx="4">
                    <c:v>2.6664022717795954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Sheet3!$B$1:$F$1</c:f>
              <c:numCache>
                <c:formatCode>General</c:formatCode>
                <c:ptCount val="5"/>
                <c:pt idx="0">
                  <c:v>1</c:v>
                </c:pt>
                <c:pt idx="1">
                  <c:v>1.8387635756056808</c:v>
                </c:pt>
                <c:pt idx="2">
                  <c:v>3.0325814536340849</c:v>
                </c:pt>
                <c:pt idx="3">
                  <c:v>5.447368421052631</c:v>
                </c:pt>
                <c:pt idx="4">
                  <c:v>7.9020467836257309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3-459C-B909-1BA6271355BA}"/>
            </c:ext>
          </c:extLst>
        </c:ser>
        <c:ser>
          <c:idx val="1"/>
          <c:order val="1"/>
          <c:tx>
            <c:strRef>
              <c:f>Sheet3!$A$2</c:f>
              <c:strCache>
                <c:ptCount val="1"/>
                <c:pt idx="0">
                  <c:v>speG+pDAK1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Sheet3!$H$2:$L$2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6.9973297373071577E-2</c:v>
                  </c:pt>
                  <c:pt idx="2">
                    <c:v>1.5791180736376514E-2</c:v>
                  </c:pt>
                  <c:pt idx="3">
                    <c:v>5.9522491193732532E-3</c:v>
                  </c:pt>
                  <c:pt idx="4">
                    <c:v>5.6412865414456033E-3</c:v>
                  </c:pt>
                </c:numCache>
              </c:numRef>
            </c:plus>
            <c:minus>
              <c:numRef>
                <c:f>Sheet3!$H$2:$L$2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6.9973297373071577E-2</c:v>
                  </c:pt>
                  <c:pt idx="2">
                    <c:v>1.5791180736376514E-2</c:v>
                  </c:pt>
                  <c:pt idx="3">
                    <c:v>5.9522491193732532E-3</c:v>
                  </c:pt>
                  <c:pt idx="4">
                    <c:v>5.6412865414456033E-3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Sheet3!$B$2:$F$2</c:f>
              <c:numCache>
                <c:formatCode>General</c:formatCode>
                <c:ptCount val="5"/>
                <c:pt idx="0">
                  <c:v>1</c:v>
                </c:pt>
                <c:pt idx="1">
                  <c:v>0.29643218375598562</c:v>
                </c:pt>
                <c:pt idx="2">
                  <c:v>0.14931666773189126</c:v>
                </c:pt>
                <c:pt idx="3">
                  <c:v>2.265772231539449E-2</c:v>
                </c:pt>
                <c:pt idx="4">
                  <c:v>1.2422442114347067E-2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59C-B909-1BA6271355BA}"/>
            </c:ext>
          </c:extLst>
        </c:ser>
        <c:ser>
          <c:idx val="2"/>
          <c:order val="2"/>
          <c:tx>
            <c:strRef>
              <c:f>Sheet3!$A$3</c:f>
              <c:strCache>
                <c:ptCount val="1"/>
                <c:pt idx="0">
                  <c:v>speGzwf+pDAK1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Sheet3!$H$3:$L$3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1.4838320126041192E-2</c:v>
                  </c:pt>
                  <c:pt idx="2">
                    <c:v>6.4685109792364422E-3</c:v>
                  </c:pt>
                  <c:pt idx="3">
                    <c:v>2.0247205827524008E-3</c:v>
                  </c:pt>
                  <c:pt idx="4">
                    <c:v>0</c:v>
                  </c:pt>
                </c:numCache>
              </c:numRef>
            </c:plus>
            <c:minus>
              <c:numRef>
                <c:f>Sheet3!$H$3:$L$3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1.4838320126041192E-2</c:v>
                  </c:pt>
                  <c:pt idx="2">
                    <c:v>6.4685109792364422E-3</c:v>
                  </c:pt>
                  <c:pt idx="3">
                    <c:v>2.0247205827524008E-3</c:v>
                  </c:pt>
                  <c:pt idx="4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Sheet3!$B$3:$F$3</c:f>
              <c:numCache>
                <c:formatCode>General</c:formatCode>
                <c:ptCount val="5"/>
                <c:pt idx="0">
                  <c:v>1</c:v>
                </c:pt>
                <c:pt idx="1">
                  <c:v>3.5092220640589478E-2</c:v>
                </c:pt>
                <c:pt idx="2">
                  <c:v>9.7242576157392305E-3</c:v>
                </c:pt>
                <c:pt idx="3">
                  <c:v>3.1328548710267876E-3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59C-B909-1BA6271355BA}"/>
            </c:ext>
          </c:extLst>
        </c:ser>
        <c:ser>
          <c:idx val="3"/>
          <c:order val="3"/>
          <c:tx>
            <c:strRef>
              <c:f>Sheet3!$A$4</c:f>
              <c:strCache>
                <c:ptCount val="1"/>
                <c:pt idx="0">
                  <c:v>speGzwf+pZwf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Sheet3!$H$4:$L$4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0.41708843233999948</c:v>
                  </c:pt>
                  <c:pt idx="2">
                    <c:v>0.55126489548727031</c:v>
                  </c:pt>
                  <c:pt idx="3">
                    <c:v>1.4457891617159007</c:v>
                  </c:pt>
                  <c:pt idx="4">
                    <c:v>0.75068993914394011</c:v>
                  </c:pt>
                </c:numCache>
              </c:numRef>
            </c:plus>
            <c:minus>
              <c:numRef>
                <c:f>Sheet3!$H$4:$L$4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0.41708843233999948</c:v>
                  </c:pt>
                  <c:pt idx="2">
                    <c:v>0.55126489548727031</c:v>
                  </c:pt>
                  <c:pt idx="3">
                    <c:v>1.4457891617159007</c:v>
                  </c:pt>
                  <c:pt idx="4">
                    <c:v>0.75068993914394011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Sheet3!$B$4:$F$4</c:f>
              <c:numCache>
                <c:formatCode>General</c:formatCode>
                <c:ptCount val="5"/>
                <c:pt idx="0">
                  <c:v>1</c:v>
                </c:pt>
                <c:pt idx="1">
                  <c:v>1.3711464358837187</c:v>
                </c:pt>
                <c:pt idx="2">
                  <c:v>0.95881172069156173</c:v>
                </c:pt>
                <c:pt idx="3">
                  <c:v>3.074230330876762</c:v>
                </c:pt>
                <c:pt idx="4">
                  <c:v>1.8396820114425305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B3-459C-B909-1BA62713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527560"/>
        <c:axId val="307526248"/>
      </c:lineChart>
      <c:catAx>
        <c:axId val="3075275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526248"/>
        <c:crossesAt val="1.0000000000000004E-5"/>
        <c:auto val="1"/>
        <c:lblAlgn val="ctr"/>
        <c:lblOffset val="100"/>
        <c:noMultiLvlLbl val="0"/>
      </c:catAx>
      <c:valAx>
        <c:axId val="30752624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527560"/>
        <c:crossesAt val="1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9</xdr:row>
      <xdr:rowOff>161925</xdr:rowOff>
    </xdr:from>
    <xdr:to>
      <xdr:col>9</xdr:col>
      <xdr:colOff>600075</xdr:colOff>
      <xdr:row>24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7" workbookViewId="0">
      <selection activeCell="Z15" sqref="Z15"/>
    </sheetView>
  </sheetViews>
  <sheetFormatPr defaultRowHeight="15" x14ac:dyDescent="0.25"/>
  <sheetData>
    <row r="1" spans="1:20" x14ac:dyDescent="0.25">
      <c r="A1" t="s">
        <v>8</v>
      </c>
      <c r="B1">
        <v>380</v>
      </c>
      <c r="C1">
        <v>540</v>
      </c>
      <c r="D1">
        <v>1055</v>
      </c>
      <c r="E1">
        <v>1935</v>
      </c>
      <c r="F1">
        <v>2770</v>
      </c>
      <c r="H1">
        <f>B1/380</f>
        <v>1</v>
      </c>
      <c r="I1">
        <f>C1/380</f>
        <v>1.4210526315789473</v>
      </c>
      <c r="J1">
        <f>D1/380</f>
        <v>2.7763157894736841</v>
      </c>
      <c r="K1">
        <f>E1/380</f>
        <v>5.0921052631578947</v>
      </c>
      <c r="L1">
        <f>F1/380</f>
        <v>7.2894736842105265</v>
      </c>
    </row>
    <row r="2" spans="1:20" x14ac:dyDescent="0.25">
      <c r="A2" t="s">
        <v>9</v>
      </c>
      <c r="B2">
        <v>888</v>
      </c>
      <c r="C2">
        <v>237</v>
      </c>
      <c r="D2">
        <v>125</v>
      </c>
      <c r="E2">
        <v>26</v>
      </c>
      <c r="F2">
        <v>9</v>
      </c>
      <c r="H2">
        <f>B2/888</f>
        <v>1</v>
      </c>
      <c r="I2">
        <f>C2/888</f>
        <v>0.26689189189189189</v>
      </c>
      <c r="J2">
        <f>D2/888</f>
        <v>0.14076576576576577</v>
      </c>
      <c r="K2">
        <f>E2/888</f>
        <v>2.9279279279279279E-2</v>
      </c>
      <c r="L2">
        <f>F2/888</f>
        <v>1.0135135135135136E-2</v>
      </c>
    </row>
    <row r="3" spans="1:20" x14ac:dyDescent="0.25">
      <c r="A3" t="s">
        <v>7</v>
      </c>
      <c r="B3">
        <v>1078</v>
      </c>
      <c r="C3">
        <v>52</v>
      </c>
      <c r="D3">
        <v>16</v>
      </c>
      <c r="E3">
        <v>1</v>
      </c>
      <c r="F3">
        <v>0</v>
      </c>
      <c r="H3">
        <f>B3/1078</f>
        <v>1</v>
      </c>
      <c r="I3">
        <f t="shared" ref="I3:L3" si="0">C3/1078</f>
        <v>4.8237476808905382E-2</v>
      </c>
      <c r="J3">
        <f t="shared" si="0"/>
        <v>1.4842300556586271E-2</v>
      </c>
      <c r="K3">
        <f t="shared" si="0"/>
        <v>9.2764378478664194E-4</v>
      </c>
      <c r="L3">
        <f t="shared" si="0"/>
        <v>0</v>
      </c>
    </row>
    <row r="4" spans="1:20" x14ac:dyDescent="0.25">
      <c r="A4" t="s">
        <v>0</v>
      </c>
      <c r="B4">
        <v>408</v>
      </c>
      <c r="C4">
        <v>390</v>
      </c>
      <c r="D4">
        <v>180</v>
      </c>
      <c r="E4">
        <v>920</v>
      </c>
      <c r="F4">
        <v>540</v>
      </c>
      <c r="H4">
        <f>B4/408</f>
        <v>1</v>
      </c>
      <c r="I4">
        <f t="shared" ref="I4:L4" si="1">C4/408</f>
        <v>0.95588235294117652</v>
      </c>
      <c r="J4">
        <f t="shared" si="1"/>
        <v>0.44117647058823528</v>
      </c>
      <c r="K4">
        <f t="shared" si="1"/>
        <v>2.2549019607843137</v>
      </c>
      <c r="L4">
        <f t="shared" si="1"/>
        <v>1.3235294117647058</v>
      </c>
    </row>
    <row r="6" spans="1:20" x14ac:dyDescent="0.25">
      <c r="A6" t="s">
        <v>8</v>
      </c>
      <c r="B6">
        <v>420</v>
      </c>
      <c r="C6">
        <v>655</v>
      </c>
      <c r="D6">
        <v>1230</v>
      </c>
      <c r="E6">
        <v>1680</v>
      </c>
      <c r="F6">
        <v>2350</v>
      </c>
      <c r="H6">
        <f>B6/420</f>
        <v>1</v>
      </c>
      <c r="I6">
        <f>C6/420</f>
        <v>1.5595238095238095</v>
      </c>
      <c r="J6">
        <f>D6/420</f>
        <v>2.9285714285714284</v>
      </c>
      <c r="K6">
        <f>E6/420</f>
        <v>4</v>
      </c>
      <c r="L6">
        <f>F6/420</f>
        <v>5.5952380952380949</v>
      </c>
    </row>
    <row r="7" spans="1:20" x14ac:dyDescent="0.25">
      <c r="A7" t="s">
        <v>9</v>
      </c>
      <c r="B7">
        <v>955</v>
      </c>
      <c r="C7">
        <v>235</v>
      </c>
      <c r="D7">
        <v>160</v>
      </c>
      <c r="E7">
        <v>20</v>
      </c>
      <c r="F7">
        <v>18</v>
      </c>
      <c r="H7">
        <f>B7/955</f>
        <v>1</v>
      </c>
      <c r="I7">
        <f>C7/955</f>
        <v>0.24607329842931938</v>
      </c>
      <c r="J7">
        <f>D7/955</f>
        <v>0.16753926701570682</v>
      </c>
      <c r="K7">
        <f>E7/955</f>
        <v>2.0942408376963352E-2</v>
      </c>
      <c r="L7">
        <f>F7/955</f>
        <v>1.8848167539267015E-2</v>
      </c>
    </row>
    <row r="8" spans="1:20" x14ac:dyDescent="0.25">
      <c r="A8" t="s">
        <v>7</v>
      </c>
      <c r="B8">
        <v>815</v>
      </c>
      <c r="C8">
        <v>31</v>
      </c>
      <c r="D8">
        <v>2</v>
      </c>
      <c r="E8">
        <v>4</v>
      </c>
      <c r="F8">
        <v>0</v>
      </c>
      <c r="H8">
        <f>B8/815</f>
        <v>1</v>
      </c>
      <c r="I8">
        <f t="shared" ref="I8:L8" si="2">C8/815</f>
        <v>3.8036809815950923E-2</v>
      </c>
      <c r="J8">
        <f t="shared" si="2"/>
        <v>2.4539877300613498E-3</v>
      </c>
      <c r="K8">
        <f t="shared" si="2"/>
        <v>4.9079754601226997E-3</v>
      </c>
      <c r="L8">
        <f t="shared" si="2"/>
        <v>0</v>
      </c>
    </row>
    <row r="9" spans="1:20" x14ac:dyDescent="0.25">
      <c r="A9" t="s">
        <v>0</v>
      </c>
      <c r="B9">
        <v>234</v>
      </c>
      <c r="C9">
        <v>320</v>
      </c>
      <c r="D9">
        <v>360</v>
      </c>
      <c r="E9">
        <v>1110</v>
      </c>
      <c r="F9">
        <v>632</v>
      </c>
      <c r="H9">
        <f>B9/234</f>
        <v>1</v>
      </c>
      <c r="I9">
        <f t="shared" ref="I9:L9" si="3">C9/234</f>
        <v>1.3675213675213675</v>
      </c>
      <c r="J9">
        <f t="shared" si="3"/>
        <v>1.5384615384615385</v>
      </c>
      <c r="K9">
        <f t="shared" si="3"/>
        <v>4.7435897435897436</v>
      </c>
      <c r="L9">
        <f t="shared" si="3"/>
        <v>2.700854700854701</v>
      </c>
    </row>
    <row r="11" spans="1:20" x14ac:dyDescent="0.25">
      <c r="A11" t="s">
        <v>8</v>
      </c>
      <c r="B11">
        <v>280</v>
      </c>
      <c r="C11">
        <v>710</v>
      </c>
      <c r="D11">
        <v>950</v>
      </c>
      <c r="E11">
        <v>2030</v>
      </c>
      <c r="F11">
        <v>3030</v>
      </c>
      <c r="H11">
        <f>B11/280</f>
        <v>1</v>
      </c>
      <c r="I11">
        <f>C11/280</f>
        <v>2.5357142857142856</v>
      </c>
      <c r="J11">
        <f>D11/280</f>
        <v>3.3928571428571428</v>
      </c>
      <c r="K11">
        <f>E11/280</f>
        <v>7.25</v>
      </c>
      <c r="L11">
        <f>F11/280</f>
        <v>10.821428571428571</v>
      </c>
    </row>
    <row r="12" spans="1:20" x14ac:dyDescent="0.25">
      <c r="A12" t="s">
        <v>9</v>
      </c>
      <c r="B12">
        <v>845</v>
      </c>
      <c r="C12">
        <v>318</v>
      </c>
      <c r="D12">
        <v>118</v>
      </c>
      <c r="E12">
        <v>15</v>
      </c>
      <c r="F12">
        <v>7</v>
      </c>
      <c r="H12">
        <f>B12/845</f>
        <v>1</v>
      </c>
      <c r="I12">
        <f>C12/845</f>
        <v>0.37633136094674557</v>
      </c>
      <c r="J12">
        <f>D12/845</f>
        <v>0.13964497041420118</v>
      </c>
      <c r="K12">
        <f>E12/845</f>
        <v>1.7751479289940829E-2</v>
      </c>
      <c r="L12">
        <f>F12/845</f>
        <v>8.2840236686390536E-3</v>
      </c>
    </row>
    <row r="13" spans="1:20" x14ac:dyDescent="0.25">
      <c r="A13" t="s">
        <v>7</v>
      </c>
      <c r="B13">
        <v>842</v>
      </c>
      <c r="C13">
        <v>16</v>
      </c>
      <c r="D13">
        <v>10</v>
      </c>
      <c r="E13">
        <v>3</v>
      </c>
      <c r="F13">
        <v>0</v>
      </c>
      <c r="H13">
        <f>B13/842</f>
        <v>1</v>
      </c>
      <c r="I13">
        <f t="shared" ref="I13:L13" si="4">C13/842</f>
        <v>1.9002375296912115E-2</v>
      </c>
      <c r="J13">
        <f t="shared" si="4"/>
        <v>1.1876484560570071E-2</v>
      </c>
      <c r="K13">
        <f t="shared" si="4"/>
        <v>3.5629453681710215E-3</v>
      </c>
      <c r="L13">
        <f t="shared" si="4"/>
        <v>0</v>
      </c>
    </row>
    <row r="14" spans="1:20" x14ac:dyDescent="0.25">
      <c r="A14" t="s">
        <v>0</v>
      </c>
      <c r="B14">
        <v>281</v>
      </c>
      <c r="C14">
        <v>503</v>
      </c>
      <c r="D14">
        <v>252</v>
      </c>
      <c r="E14">
        <v>625</v>
      </c>
      <c r="F14">
        <v>420</v>
      </c>
      <c r="H14">
        <f>B14/281</f>
        <v>1</v>
      </c>
      <c r="I14">
        <f t="shared" ref="I14:L14" si="5">C14/281</f>
        <v>1.790035587188612</v>
      </c>
      <c r="J14">
        <f t="shared" si="5"/>
        <v>0.89679715302491103</v>
      </c>
      <c r="K14">
        <f t="shared" si="5"/>
        <v>2.2241992882562278</v>
      </c>
      <c r="L14">
        <f t="shared" si="5"/>
        <v>1.4946619217081851</v>
      </c>
    </row>
    <row r="16" spans="1:20" x14ac:dyDescent="0.25">
      <c r="A16" t="s">
        <v>8</v>
      </c>
      <c r="B16">
        <v>1</v>
      </c>
      <c r="C16">
        <v>1</v>
      </c>
      <c r="D16">
        <v>1</v>
      </c>
      <c r="F16">
        <v>1.4210526315789473</v>
      </c>
      <c r="G16">
        <v>1.5595238095238095</v>
      </c>
      <c r="H16">
        <v>2.5357142857142856</v>
      </c>
      <c r="J16">
        <v>2.7763157894736841</v>
      </c>
      <c r="K16">
        <v>2.9285714285714284</v>
      </c>
      <c r="L16">
        <v>3.3928571428571428</v>
      </c>
      <c r="N16">
        <v>5.0921052631578947</v>
      </c>
      <c r="O16">
        <v>4</v>
      </c>
      <c r="P16">
        <v>7.25</v>
      </c>
      <c r="R16">
        <v>7.2894736842105265</v>
      </c>
      <c r="S16">
        <v>5.5952380952380949</v>
      </c>
      <c r="T16">
        <v>10.821428571428571</v>
      </c>
    </row>
    <row r="17" spans="1:20" x14ac:dyDescent="0.25">
      <c r="A17" t="s">
        <v>9</v>
      </c>
      <c r="B17">
        <v>1</v>
      </c>
      <c r="C17">
        <v>1</v>
      </c>
      <c r="D17">
        <v>1</v>
      </c>
      <c r="F17">
        <v>0.26689189189189189</v>
      </c>
      <c r="G17">
        <v>0.24607329842931938</v>
      </c>
      <c r="H17">
        <v>0.37633136094674557</v>
      </c>
      <c r="J17">
        <v>0.14076576576576577</v>
      </c>
      <c r="K17">
        <v>0.16753926701570682</v>
      </c>
      <c r="L17">
        <v>0.13964497041420118</v>
      </c>
      <c r="N17">
        <v>2.9279279279279279E-2</v>
      </c>
      <c r="O17">
        <v>2.0942408376963352E-2</v>
      </c>
      <c r="P17">
        <v>1.7751479289940829E-2</v>
      </c>
      <c r="R17">
        <v>1.0135135135135136E-2</v>
      </c>
      <c r="S17">
        <v>1.8848167539267015E-2</v>
      </c>
      <c r="T17">
        <v>8.2840236686390536E-3</v>
      </c>
    </row>
    <row r="18" spans="1:20" x14ac:dyDescent="0.25">
      <c r="A18" t="s">
        <v>7</v>
      </c>
      <c r="B18">
        <v>1</v>
      </c>
      <c r="C18">
        <v>1</v>
      </c>
      <c r="D18">
        <v>1</v>
      </c>
      <c r="F18">
        <v>4.8237476808905382E-2</v>
      </c>
      <c r="G18">
        <v>3.8036809815950923E-2</v>
      </c>
      <c r="H18">
        <v>1.9002375296912115E-2</v>
      </c>
      <c r="J18">
        <v>1.4842300556586271E-2</v>
      </c>
      <c r="K18">
        <v>2.4539877300613498E-3</v>
      </c>
      <c r="L18">
        <v>1.1876484560570071E-2</v>
      </c>
      <c r="N18">
        <v>9.2764378478664194E-4</v>
      </c>
      <c r="O18">
        <v>4.9079754601226997E-3</v>
      </c>
      <c r="P18">
        <v>3.5629453681710215E-3</v>
      </c>
      <c r="R18">
        <v>0</v>
      </c>
      <c r="S18">
        <v>0</v>
      </c>
      <c r="T18">
        <v>0</v>
      </c>
    </row>
    <row r="19" spans="1:20" x14ac:dyDescent="0.25">
      <c r="A19" t="s">
        <v>0</v>
      </c>
      <c r="B19">
        <v>1</v>
      </c>
      <c r="C19">
        <v>1</v>
      </c>
      <c r="D19">
        <v>1</v>
      </c>
      <c r="F19">
        <v>0.95588235294117652</v>
      </c>
      <c r="G19">
        <v>1.3675213675213675</v>
      </c>
      <c r="H19">
        <v>1.790035587188612</v>
      </c>
      <c r="J19">
        <v>0.44117647058823528</v>
      </c>
      <c r="K19">
        <v>1.5384615384615385</v>
      </c>
      <c r="L19">
        <v>0.89679715302491103</v>
      </c>
      <c r="N19">
        <v>2.2549019607843137</v>
      </c>
      <c r="O19">
        <v>4.7435897435897436</v>
      </c>
      <c r="P19">
        <v>2.2241992882562278</v>
      </c>
      <c r="R19">
        <v>1.3235294117647058</v>
      </c>
      <c r="S19">
        <v>2.700854700854701</v>
      </c>
      <c r="T19">
        <v>1.4946619217081851</v>
      </c>
    </row>
    <row r="21" spans="1:20" x14ac:dyDescent="0.25">
      <c r="A21" t="s">
        <v>8</v>
      </c>
      <c r="B21">
        <v>1</v>
      </c>
      <c r="C21">
        <v>0</v>
      </c>
      <c r="F21">
        <f>AVERAGE(F16:H16)</f>
        <v>1.8387635756056808</v>
      </c>
      <c r="G21">
        <f>STDEV(F16:H16)</f>
        <v>0.60753500806210847</v>
      </c>
      <c r="J21">
        <f>AVERAGE(J16:L16)</f>
        <v>3.0325814536340849</v>
      </c>
      <c r="K21">
        <f>STDEV(J16:L16)</f>
        <v>0.32116097847205471</v>
      </c>
      <c r="N21">
        <f>AVERAGE(N16:P16)</f>
        <v>5.447368421052631</v>
      </c>
      <c r="O21">
        <f>STDEV(N16:P16)</f>
        <v>1.6538693822421422</v>
      </c>
      <c r="R21">
        <f>AVERAGE(R16:T16)</f>
        <v>7.9020467836257309</v>
      </c>
      <c r="S21">
        <f>STDEV(R16:T16)</f>
        <v>2.6664022717795954</v>
      </c>
    </row>
    <row r="22" spans="1:20" x14ac:dyDescent="0.25">
      <c r="A22" t="s">
        <v>9</v>
      </c>
      <c r="B22">
        <v>1</v>
      </c>
      <c r="C22">
        <v>0</v>
      </c>
      <c r="F22">
        <f>AVERAGE(F17:H17)</f>
        <v>0.29643218375598562</v>
      </c>
      <c r="G22">
        <f>STDEV(F17:H17)</f>
        <v>6.9973297373071577E-2</v>
      </c>
      <c r="J22">
        <f>AVERAGE(J17:L17)</f>
        <v>0.14931666773189126</v>
      </c>
      <c r="K22">
        <f>STDEV(J17:L17)</f>
        <v>1.5791180736376514E-2</v>
      </c>
      <c r="N22">
        <f>AVERAGE(N17:P17)</f>
        <v>2.265772231539449E-2</v>
      </c>
      <c r="O22">
        <f>STDEV(N17:P17)</f>
        <v>5.9522491193732532E-3</v>
      </c>
      <c r="R22">
        <f>AVERAGE(R17:T17)</f>
        <v>1.2422442114347067E-2</v>
      </c>
      <c r="S22">
        <f>STDEV(R17:T17)</f>
        <v>5.6412865414456033E-3</v>
      </c>
    </row>
    <row r="23" spans="1:20" x14ac:dyDescent="0.25">
      <c r="A23" t="s">
        <v>7</v>
      </c>
      <c r="B23">
        <v>1</v>
      </c>
      <c r="C23">
        <v>0</v>
      </c>
      <c r="F23">
        <f>AVERAGE(F18:H18)</f>
        <v>3.5092220640589478E-2</v>
      </c>
      <c r="G23">
        <f>STDEV(F18:H18)</f>
        <v>1.4838320126041192E-2</v>
      </c>
      <c r="J23">
        <f t="shared" ref="J23" si="6">AVERAGE(J18:L18)</f>
        <v>9.7242576157392305E-3</v>
      </c>
      <c r="K23">
        <f t="shared" ref="K23" si="7">STDEV(J18:L18)</f>
        <v>6.4685109792364422E-3</v>
      </c>
      <c r="N23">
        <f t="shared" ref="N23" si="8">AVERAGE(N18:P18)</f>
        <v>3.1328548710267876E-3</v>
      </c>
      <c r="O23">
        <f t="shared" ref="O23" si="9">STDEV(N18:P18)</f>
        <v>2.0247205827524008E-3</v>
      </c>
      <c r="R23">
        <f t="shared" ref="R23" si="10">AVERAGE(R18:T18)</f>
        <v>0</v>
      </c>
      <c r="S23">
        <f t="shared" ref="S23" si="11">STDEV(R18:T18)</f>
        <v>0</v>
      </c>
    </row>
    <row r="24" spans="1:20" x14ac:dyDescent="0.25">
      <c r="A24" t="s">
        <v>0</v>
      </c>
      <c r="B24">
        <v>1</v>
      </c>
      <c r="C24">
        <v>0</v>
      </c>
      <c r="F24">
        <f>AVERAGE(F19:H19)</f>
        <v>1.3711464358837187</v>
      </c>
      <c r="G24">
        <f>STDEV(F19:H19)</f>
        <v>0.41708843233999948</v>
      </c>
      <c r="J24">
        <f>AVERAGE(J19:L19)</f>
        <v>0.95881172069156173</v>
      </c>
      <c r="K24">
        <f>STDEV(J19:L19)</f>
        <v>0.55126489548727031</v>
      </c>
      <c r="N24">
        <f>AVERAGE(N19:P19)</f>
        <v>3.074230330876762</v>
      </c>
      <c r="O24">
        <f>STDEV(N19:P19)</f>
        <v>1.4457891617159007</v>
      </c>
      <c r="R24">
        <f>AVERAGE(R19:T19)</f>
        <v>1.8396820114425305</v>
      </c>
      <c r="S24">
        <f>STDEV(R19:T19)</f>
        <v>0.75068993914394011</v>
      </c>
    </row>
    <row r="26" spans="1:20" x14ac:dyDescent="0.25">
      <c r="A26" t="s">
        <v>8</v>
      </c>
      <c r="B26">
        <v>1</v>
      </c>
      <c r="C26">
        <v>1.8387635756056808</v>
      </c>
      <c r="D26">
        <v>3.0325814536340849</v>
      </c>
      <c r="E26">
        <v>5.447368421052631</v>
      </c>
      <c r="F26">
        <v>7.9020467836257309</v>
      </c>
      <c r="H26">
        <v>0</v>
      </c>
      <c r="I26">
        <v>0.60753500806210847</v>
      </c>
      <c r="J26">
        <v>0.32116097847205471</v>
      </c>
      <c r="K26">
        <v>1.6538693822421422</v>
      </c>
      <c r="L26">
        <v>2.6664022717795954</v>
      </c>
    </row>
    <row r="27" spans="1:20" x14ac:dyDescent="0.25">
      <c r="A27" t="s">
        <v>9</v>
      </c>
      <c r="B27">
        <v>1</v>
      </c>
      <c r="C27">
        <v>0.29643218375598562</v>
      </c>
      <c r="D27">
        <v>0.14931666773189126</v>
      </c>
      <c r="E27">
        <v>2.265772231539449E-2</v>
      </c>
      <c r="F27">
        <v>1.2422442114347067E-2</v>
      </c>
      <c r="H27">
        <v>0</v>
      </c>
      <c r="I27">
        <v>6.9973297373071577E-2</v>
      </c>
      <c r="J27">
        <v>1.5791180736376514E-2</v>
      </c>
      <c r="K27">
        <v>5.9522491193732532E-3</v>
      </c>
      <c r="L27">
        <v>5.6412865414456033E-3</v>
      </c>
    </row>
    <row r="28" spans="1:20" x14ac:dyDescent="0.25">
      <c r="A28" t="s">
        <v>7</v>
      </c>
      <c r="B28">
        <v>1</v>
      </c>
      <c r="C28">
        <v>3.5092220640589478E-2</v>
      </c>
      <c r="D28">
        <v>9.7242576157392305E-3</v>
      </c>
      <c r="E28">
        <v>3.1328548710267876E-3</v>
      </c>
      <c r="F28">
        <v>0</v>
      </c>
      <c r="H28">
        <v>0</v>
      </c>
      <c r="I28">
        <v>1.4838320126041192E-2</v>
      </c>
      <c r="J28">
        <v>6.4685109792364422E-3</v>
      </c>
      <c r="K28">
        <v>2.0247205827524008E-3</v>
      </c>
      <c r="L28">
        <v>0</v>
      </c>
    </row>
    <row r="29" spans="1:20" x14ac:dyDescent="0.25">
      <c r="A29" t="s">
        <v>0</v>
      </c>
      <c r="B29">
        <v>1</v>
      </c>
      <c r="C29">
        <v>1.3711464358837187</v>
      </c>
      <c r="D29">
        <v>0.95881172069156173</v>
      </c>
      <c r="E29">
        <v>3.074230330876762</v>
      </c>
      <c r="F29">
        <v>1.8396820114425305</v>
      </c>
      <c r="H29">
        <v>0</v>
      </c>
      <c r="I29">
        <v>0.41708843233999948</v>
      </c>
      <c r="J29">
        <v>0.55126489548727031</v>
      </c>
      <c r="K29">
        <v>1.4457891617159007</v>
      </c>
      <c r="L29">
        <v>0.75068993914394011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7"/>
  <sheetViews>
    <sheetView workbookViewId="0">
      <selection activeCell="O31" sqref="O31"/>
    </sheetView>
  </sheetViews>
  <sheetFormatPr defaultRowHeight="15" x14ac:dyDescent="0.25"/>
  <sheetData>
    <row r="1" spans="1:20" x14ac:dyDescent="0.25">
      <c r="A1" t="s">
        <v>8</v>
      </c>
      <c r="B1">
        <v>1</v>
      </c>
      <c r="C1">
        <v>1.8387635756056808</v>
      </c>
      <c r="D1">
        <v>3.0325814536340849</v>
      </c>
      <c r="E1">
        <v>5.447368421052631</v>
      </c>
      <c r="F1">
        <v>7.9020467836257309</v>
      </c>
      <c r="H1">
        <v>0</v>
      </c>
      <c r="I1">
        <v>0.60753500806210847</v>
      </c>
      <c r="J1">
        <v>0.32116097847205471</v>
      </c>
      <c r="K1">
        <v>1.6538693822421422</v>
      </c>
      <c r="L1">
        <v>2.6664022717795954</v>
      </c>
    </row>
    <row r="2" spans="1:20" x14ac:dyDescent="0.25">
      <c r="A2" t="s">
        <v>9</v>
      </c>
      <c r="B2">
        <v>1</v>
      </c>
      <c r="C2">
        <v>0.29643218375598562</v>
      </c>
      <c r="D2">
        <v>0.14931666773189126</v>
      </c>
      <c r="E2">
        <v>2.265772231539449E-2</v>
      </c>
      <c r="F2">
        <v>1.2422442114347067E-2</v>
      </c>
      <c r="H2">
        <v>0</v>
      </c>
      <c r="I2">
        <v>6.9973297373071577E-2</v>
      </c>
      <c r="J2">
        <v>1.5791180736376514E-2</v>
      </c>
      <c r="K2">
        <v>5.9522491193732532E-3</v>
      </c>
      <c r="L2">
        <v>5.6412865414456033E-3</v>
      </c>
    </row>
    <row r="3" spans="1:20" x14ac:dyDescent="0.25">
      <c r="A3" t="s">
        <v>7</v>
      </c>
      <c r="B3">
        <v>1</v>
      </c>
      <c r="C3">
        <v>3.5092220640589478E-2</v>
      </c>
      <c r="D3">
        <v>9.7242576157392305E-3</v>
      </c>
      <c r="E3">
        <v>3.1328548710267876E-3</v>
      </c>
      <c r="F3">
        <v>0</v>
      </c>
      <c r="H3">
        <v>0</v>
      </c>
      <c r="I3">
        <v>1.4838320126041192E-2</v>
      </c>
      <c r="J3">
        <v>6.4685109792364422E-3</v>
      </c>
      <c r="K3">
        <v>2.0247205827524008E-3</v>
      </c>
      <c r="L3">
        <v>0</v>
      </c>
    </row>
    <row r="4" spans="1:20" x14ac:dyDescent="0.25">
      <c r="A4" t="s">
        <v>0</v>
      </c>
      <c r="B4">
        <v>1</v>
      </c>
      <c r="C4">
        <v>1.3711464358837187</v>
      </c>
      <c r="D4">
        <v>0.95881172069156173</v>
      </c>
      <c r="E4">
        <v>3.074230330876762</v>
      </c>
      <c r="F4">
        <v>1.8396820114425305</v>
      </c>
      <c r="H4">
        <v>0</v>
      </c>
      <c r="I4">
        <v>0.41708843233999948</v>
      </c>
      <c r="J4">
        <v>0.55126489548727031</v>
      </c>
      <c r="K4">
        <v>1.4457891617159007</v>
      </c>
      <c r="L4">
        <v>0.75068993914394011</v>
      </c>
    </row>
    <row r="8" spans="1:20" x14ac:dyDescent="0.25">
      <c r="L8" s="1" t="s">
        <v>6</v>
      </c>
      <c r="M8" s="1"/>
      <c r="N8" s="1"/>
      <c r="O8" s="1"/>
      <c r="P8" s="1"/>
      <c r="Q8" s="1"/>
      <c r="R8" s="1"/>
      <c r="S8" s="1"/>
      <c r="T8" s="1"/>
    </row>
    <row r="9" spans="1:20" x14ac:dyDescent="0.25">
      <c r="L9" s="1" t="s">
        <v>1</v>
      </c>
      <c r="M9" s="1"/>
      <c r="N9" s="1"/>
      <c r="O9" s="1"/>
      <c r="P9" s="1"/>
      <c r="Q9" s="1"/>
      <c r="R9" s="1"/>
      <c r="S9" s="1"/>
      <c r="T9" s="1"/>
    </row>
    <row r="10" spans="1:20" x14ac:dyDescent="0.25">
      <c r="L10" s="1" t="s">
        <v>2</v>
      </c>
      <c r="M10" s="1"/>
      <c r="N10" s="1"/>
      <c r="O10" s="1"/>
      <c r="P10" s="1"/>
      <c r="Q10" s="1"/>
      <c r="R10" s="1"/>
      <c r="S10" s="1"/>
      <c r="T10" s="1"/>
    </row>
    <row r="11" spans="1:20" x14ac:dyDescent="0.25">
      <c r="L11" s="1" t="s">
        <v>3</v>
      </c>
      <c r="M11" s="1"/>
      <c r="N11" s="1"/>
      <c r="O11" s="1"/>
      <c r="P11" s="1"/>
      <c r="Q11" s="1"/>
      <c r="R11" s="1"/>
      <c r="S11" s="1"/>
      <c r="T11" s="1"/>
    </row>
    <row r="14" spans="1:20" x14ac:dyDescent="0.25">
      <c r="L14" s="1" t="s">
        <v>5</v>
      </c>
      <c r="M14" s="1"/>
    </row>
    <row r="15" spans="1:20" x14ac:dyDescent="0.25">
      <c r="L15" s="1" t="s">
        <v>1</v>
      </c>
      <c r="M15" s="1"/>
    </row>
    <row r="16" spans="1:20" x14ac:dyDescent="0.25">
      <c r="L16" s="1" t="s">
        <v>4</v>
      </c>
      <c r="M16" s="1"/>
    </row>
    <row r="17" spans="12:13" x14ac:dyDescent="0.25">
      <c r="L17" s="1" t="s">
        <v>3</v>
      </c>
      <c r="M1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Dipak</dc:creator>
  <cp:lastModifiedBy>Dipak</cp:lastModifiedBy>
  <dcterms:created xsi:type="dcterms:W3CDTF">2020-02-13T04:58:21Z</dcterms:created>
  <dcterms:modified xsi:type="dcterms:W3CDTF">2022-02-08T03:59:43Z</dcterms:modified>
</cp:coreProperties>
</file>