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afj7/Documents/AA-PAPER/Rtf2/eLife/Revision/Revision2/Correct revision/Final Figs/"/>
    </mc:Choice>
  </mc:AlternateContent>
  <xr:revisionPtr revIDLastSave="0" documentId="8_{00ED48DB-0C78-5E43-B833-79D050497A6D}" xr6:coauthVersionLast="47" xr6:coauthVersionMax="47" xr10:uidLastSave="{00000000-0000-0000-0000-000000000000}"/>
  <bookViews>
    <workbookView xWindow="120" yWindow="500" windowWidth="23460" windowHeight="13440" activeTab="3" xr2:uid="{3E4E88FC-CDE9-454C-9B5E-46560E147677}"/>
  </bookViews>
  <sheets>
    <sheet name="Fig1 WT rtf2Δ" sheetId="3" r:id="rId1"/>
    <sheet name="Fig2 RTS1_AΔ" sheetId="2" r:id="rId2"/>
    <sheet name="Fig4 rtf1Δint" sheetId="1" r:id="rId3"/>
    <sheet name="Fig4-figure suppl 2 intron2N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5" l="1"/>
  <c r="J18" i="5" s="1"/>
  <c r="H18" i="5"/>
  <c r="K18" i="5" s="1"/>
  <c r="L18" i="5" s="1"/>
  <c r="J17" i="5"/>
  <c r="I17" i="5"/>
  <c r="H17" i="5"/>
  <c r="K17" i="5" s="1"/>
  <c r="L17" i="5" s="1"/>
  <c r="K16" i="5"/>
  <c r="L16" i="5" s="1"/>
  <c r="J16" i="5"/>
  <c r="I16" i="5"/>
  <c r="H16" i="5"/>
  <c r="J15" i="5"/>
  <c r="I15" i="5"/>
  <c r="H15" i="5"/>
  <c r="K15" i="5" s="1"/>
  <c r="L15" i="5" s="1"/>
  <c r="K14" i="5"/>
  <c r="L14" i="5" s="1"/>
  <c r="J14" i="5"/>
  <c r="I14" i="5"/>
  <c r="H14" i="5"/>
  <c r="I13" i="5"/>
  <c r="J13" i="5" s="1"/>
  <c r="H13" i="5"/>
  <c r="K13" i="5" s="1"/>
  <c r="L13" i="5" s="1"/>
  <c r="I12" i="5"/>
  <c r="J12" i="5" s="1"/>
  <c r="H12" i="5"/>
  <c r="K12" i="5" s="1"/>
  <c r="L12" i="5" s="1"/>
  <c r="J11" i="5"/>
  <c r="I11" i="5"/>
  <c r="H11" i="5"/>
  <c r="K11" i="5" s="1"/>
  <c r="L11" i="5" s="1"/>
  <c r="I10" i="5"/>
  <c r="J10" i="5" s="1"/>
  <c r="H10" i="5"/>
  <c r="J9" i="5"/>
  <c r="I9" i="5"/>
  <c r="H9" i="5"/>
  <c r="K9" i="5" s="1"/>
  <c r="L9" i="5" s="1"/>
  <c r="K8" i="5"/>
  <c r="L8" i="5" s="1"/>
  <c r="J8" i="5"/>
  <c r="I8" i="5"/>
  <c r="H8" i="5"/>
  <c r="J7" i="5"/>
  <c r="I7" i="5"/>
  <c r="H7" i="5"/>
  <c r="K7" i="5" s="1"/>
  <c r="L7" i="5" s="1"/>
  <c r="K6" i="5"/>
  <c r="L6" i="5" s="1"/>
  <c r="J6" i="5"/>
  <c r="I6" i="5"/>
  <c r="H6" i="5"/>
  <c r="I5" i="5"/>
  <c r="J5" i="5" s="1"/>
  <c r="H5" i="5"/>
  <c r="I4" i="5"/>
  <c r="J4" i="5" s="1"/>
  <c r="H4" i="5"/>
  <c r="K4" i="5" s="1"/>
  <c r="L4" i="5" s="1"/>
  <c r="J3" i="5"/>
  <c r="I3" i="5"/>
  <c r="H3" i="5"/>
  <c r="K3" i="5" s="1"/>
  <c r="L3" i="5" s="1"/>
  <c r="M3" i="5" l="1"/>
  <c r="M15" i="5"/>
  <c r="N15" i="5"/>
  <c r="N11" i="5"/>
  <c r="M11" i="5"/>
  <c r="K5" i="5"/>
  <c r="L5" i="5" s="1"/>
  <c r="N3" i="5" s="1"/>
  <c r="K10" i="5"/>
  <c r="L10" i="5" s="1"/>
  <c r="M7" i="5" s="1"/>
  <c r="N7" i="5" l="1"/>
  <c r="I10" i="3" l="1"/>
  <c r="I11" i="3"/>
  <c r="H10" i="3"/>
  <c r="H11" i="3"/>
  <c r="H3" i="2"/>
  <c r="J11" i="3" l="1"/>
  <c r="J10" i="3"/>
  <c r="I9" i="3"/>
  <c r="J9" i="3" s="1"/>
  <c r="H9" i="3"/>
  <c r="N6" i="3"/>
  <c r="M6" i="3"/>
  <c r="H14" i="2"/>
  <c r="I14" i="2"/>
  <c r="J14" i="2" s="1"/>
  <c r="I23" i="2"/>
  <c r="J23" i="2" s="1"/>
  <c r="H23" i="2"/>
  <c r="I22" i="2"/>
  <c r="J22" i="2" s="1"/>
  <c r="H22" i="2"/>
  <c r="I21" i="2"/>
  <c r="J21" i="2" s="1"/>
  <c r="H21" i="2"/>
  <c r="J20" i="2"/>
  <c r="I20" i="2"/>
  <c r="H20" i="2"/>
  <c r="I19" i="2"/>
  <c r="J19" i="2" s="1"/>
  <c r="H19" i="2"/>
  <c r="I18" i="2"/>
  <c r="J18" i="2" s="1"/>
  <c r="H18" i="2"/>
  <c r="I17" i="2"/>
  <c r="J17" i="2" s="1"/>
  <c r="H17" i="2"/>
  <c r="I16" i="2"/>
  <c r="J16" i="2" s="1"/>
  <c r="H16" i="2"/>
  <c r="I15" i="2"/>
  <c r="J15" i="2" s="1"/>
  <c r="H15" i="2"/>
  <c r="I13" i="2"/>
  <c r="J13" i="2" s="1"/>
  <c r="H13" i="2"/>
  <c r="I12" i="2"/>
  <c r="J12" i="2" s="1"/>
  <c r="H12" i="2"/>
  <c r="I7" i="2"/>
  <c r="J7" i="2" s="1"/>
  <c r="H7" i="2"/>
  <c r="I6" i="2"/>
  <c r="J6" i="2" s="1"/>
  <c r="H6" i="2"/>
  <c r="I5" i="2"/>
  <c r="J5" i="2" s="1"/>
  <c r="H5" i="2"/>
  <c r="I4" i="2"/>
  <c r="J4" i="2" s="1"/>
  <c r="H4" i="2"/>
  <c r="I3" i="2"/>
  <c r="J3" i="2" s="1"/>
  <c r="K3" i="2" s="1"/>
  <c r="I17" i="1"/>
  <c r="J17" i="1" s="1"/>
  <c r="H17" i="1"/>
  <c r="I8" i="1"/>
  <c r="J8" i="1" s="1"/>
  <c r="H8" i="1"/>
  <c r="I24" i="1"/>
  <c r="J24" i="1" s="1"/>
  <c r="H24" i="1"/>
  <c r="I7" i="1"/>
  <c r="J7" i="1" s="1"/>
  <c r="H7" i="1"/>
  <c r="I23" i="1"/>
  <c r="J23" i="1" s="1"/>
  <c r="H23" i="1"/>
  <c r="I20" i="1"/>
  <c r="J20" i="1" s="1"/>
  <c r="H20" i="1"/>
  <c r="I16" i="1"/>
  <c r="J16" i="1" s="1"/>
  <c r="H16" i="1"/>
  <c r="I12" i="1"/>
  <c r="J12" i="1" s="1"/>
  <c r="H12" i="1"/>
  <c r="I6" i="1"/>
  <c r="J6" i="1" s="1"/>
  <c r="H6" i="1"/>
  <c r="I22" i="1"/>
  <c r="J22" i="1" s="1"/>
  <c r="H22" i="1"/>
  <c r="I15" i="1"/>
  <c r="J15" i="1" s="1"/>
  <c r="H15" i="1"/>
  <c r="I11" i="1"/>
  <c r="J11" i="1" s="1"/>
  <c r="H11" i="1"/>
  <c r="I5" i="1"/>
  <c r="J5" i="1" s="1"/>
  <c r="H5" i="1"/>
  <c r="I21" i="1"/>
  <c r="J21" i="1" s="1"/>
  <c r="H21" i="1"/>
  <c r="I19" i="1"/>
  <c r="J19" i="1" s="1"/>
  <c r="H19" i="1"/>
  <c r="I14" i="1"/>
  <c r="J14" i="1" s="1"/>
  <c r="H14" i="1"/>
  <c r="I10" i="1"/>
  <c r="J10" i="1" s="1"/>
  <c r="H10" i="1"/>
  <c r="I4" i="1"/>
  <c r="J4" i="1" s="1"/>
  <c r="H4" i="1"/>
  <c r="I18" i="1"/>
  <c r="J18" i="1" s="1"/>
  <c r="H18" i="1"/>
  <c r="I13" i="1"/>
  <c r="J13" i="1" s="1"/>
  <c r="H13" i="1"/>
  <c r="I9" i="1"/>
  <c r="J9" i="1" s="1"/>
  <c r="H9" i="1"/>
  <c r="I3" i="1"/>
  <c r="J3" i="1" s="1"/>
  <c r="H3" i="1"/>
  <c r="K15" i="2" l="1"/>
  <c r="L15" i="2" s="1"/>
  <c r="K21" i="2"/>
  <c r="L21" i="2" s="1"/>
  <c r="K23" i="2"/>
  <c r="L23" i="2" s="1"/>
  <c r="K9" i="3"/>
  <c r="L9" i="3" s="1"/>
  <c r="K10" i="3"/>
  <c r="L10" i="3" s="1"/>
  <c r="K11" i="3"/>
  <c r="L11" i="3" s="1"/>
  <c r="M9" i="3" s="1"/>
  <c r="K14" i="2"/>
  <c r="L14" i="2" s="1"/>
  <c r="K16" i="2"/>
  <c r="L16" i="2" s="1"/>
  <c r="K17" i="2"/>
  <c r="L17" i="2" s="1"/>
  <c r="K4" i="2"/>
  <c r="L4" i="2" s="1"/>
  <c r="K18" i="2"/>
  <c r="L18" i="2" s="1"/>
  <c r="K19" i="2"/>
  <c r="L19" i="2" s="1"/>
  <c r="K20" i="2"/>
  <c r="L20" i="2" s="1"/>
  <c r="K22" i="2"/>
  <c r="L22" i="2" s="1"/>
  <c r="K5" i="2"/>
  <c r="L5" i="2" s="1"/>
  <c r="K7" i="2"/>
  <c r="L7" i="2" s="1"/>
  <c r="K12" i="2"/>
  <c r="L12" i="2" s="1"/>
  <c r="K6" i="2"/>
  <c r="L6" i="2" s="1"/>
  <c r="K13" i="2"/>
  <c r="L13" i="2" s="1"/>
  <c r="M12" i="2" s="1"/>
  <c r="L3" i="2"/>
  <c r="M24" i="2"/>
  <c r="N8" i="2"/>
  <c r="K10" i="1"/>
  <c r="L10" i="1" s="1"/>
  <c r="K22" i="1"/>
  <c r="L22" i="1" s="1"/>
  <c r="K13" i="1"/>
  <c r="L13" i="1" s="1"/>
  <c r="K5" i="1"/>
  <c r="L5" i="1" s="1"/>
  <c r="K20" i="1"/>
  <c r="L20" i="1" s="1"/>
  <c r="K9" i="1"/>
  <c r="L9" i="1" s="1"/>
  <c r="K4" i="1"/>
  <c r="L4" i="1" s="1"/>
  <c r="K21" i="1"/>
  <c r="L21" i="1" s="1"/>
  <c r="K16" i="1"/>
  <c r="L16" i="1" s="1"/>
  <c r="K8" i="1"/>
  <c r="L8" i="1" s="1"/>
  <c r="K3" i="1"/>
  <c r="L3" i="1" s="1"/>
  <c r="K19" i="1"/>
  <c r="L19" i="1" s="1"/>
  <c r="K15" i="1"/>
  <c r="L15" i="1" s="1"/>
  <c r="K12" i="1"/>
  <c r="L12" i="1" s="1"/>
  <c r="K7" i="1"/>
  <c r="L7" i="1" s="1"/>
  <c r="K24" i="1"/>
  <c r="L24" i="1" s="1"/>
  <c r="K18" i="1"/>
  <c r="L18" i="1" s="1"/>
  <c r="K14" i="1"/>
  <c r="L14" i="1" s="1"/>
  <c r="K11" i="1"/>
  <c r="L11" i="1" s="1"/>
  <c r="K6" i="1"/>
  <c r="L6" i="1" s="1"/>
  <c r="K23" i="1"/>
  <c r="L23" i="1" s="1"/>
  <c r="K17" i="1"/>
  <c r="L17" i="1" s="1"/>
  <c r="N15" i="2" l="1"/>
  <c r="N9" i="3"/>
  <c r="M3" i="3"/>
  <c r="N3" i="3"/>
  <c r="N3" i="2"/>
  <c r="M3" i="2"/>
  <c r="M20" i="2"/>
  <c r="M15" i="2"/>
  <c r="N24" i="2"/>
  <c r="N20" i="2"/>
  <c r="N12" i="2"/>
  <c r="M8" i="2"/>
  <c r="N18" i="1"/>
  <c r="M18" i="1"/>
  <c r="M9" i="1"/>
  <c r="N9" i="1"/>
  <c r="M13" i="1"/>
  <c r="N13" i="1"/>
  <c r="N3" i="1"/>
  <c r="M3" i="1"/>
  <c r="N21" i="1"/>
  <c r="M21" i="1"/>
</calcChain>
</file>

<file path=xl/sharedStrings.xml><?xml version="1.0" encoding="utf-8"?>
<sst xmlns="http://schemas.openxmlformats.org/spreadsheetml/2006/main" count="88" uniqueCount="35">
  <si>
    <t>YE</t>
  </si>
  <si>
    <t>-ura</t>
  </si>
  <si>
    <t>plated</t>
  </si>
  <si>
    <t>%</t>
  </si>
  <si>
    <t>reversion freq (x10^-5)</t>
  </si>
  <si>
    <t>Strain</t>
  </si>
  <si>
    <t>Repeat</t>
  </si>
  <si>
    <t>Name</t>
  </si>
  <si>
    <t>BAY279</t>
  </si>
  <si>
    <t>BAY278</t>
  </si>
  <si>
    <t>BAY176</t>
  </si>
  <si>
    <t>BAY146</t>
  </si>
  <si>
    <t>BAY144</t>
  </si>
  <si>
    <t>OFF</t>
  </si>
  <si>
    <t>ON</t>
  </si>
  <si>
    <t>ON rtf2Δ</t>
  </si>
  <si>
    <t>ON rtf1Δint</t>
  </si>
  <si>
    <t>ON rtf1Δint rtf2Δ</t>
  </si>
  <si>
    <t>Ura-</t>
  </si>
  <si>
    <t>Mean</t>
  </si>
  <si>
    <t>Mean of Repeats</t>
  </si>
  <si>
    <t>SD of Repeats</t>
  </si>
  <si>
    <t>BAY249</t>
  </si>
  <si>
    <t>BAY251</t>
  </si>
  <si>
    <t>BAY252</t>
  </si>
  <si>
    <t>RTS1_AΔ OFF</t>
  </si>
  <si>
    <t>RTS1_AΔ ON</t>
  </si>
  <si>
    <t>RTS1_AΔ ON rtf2Δ</t>
  </si>
  <si>
    <t>AW2324</t>
  </si>
  <si>
    <t>AW2327</t>
  </si>
  <si>
    <t xml:space="preserve">rtf1 
intron2
NE </t>
  </si>
  <si>
    <t>rtf1 
intron2
NE 
rtf2D</t>
  </si>
  <si>
    <t>reversion 
freq (x10^-5)</t>
  </si>
  <si>
    <t>SD of 
Repeats</t>
  </si>
  <si>
    <t>Mean of 
Repeats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</si>
</sst>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9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9" fillId="0" borderId="0" xfId="0" applyFont="1"/>
    <xf numFmtId="49" fontId="0" fillId="0" borderId="0" xfId="0" applyNumberFormat="1"/>
    <xf numFmtId="0" fontId="10" fillId="0" borderId="0" xfId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3B28643-5B62-AE49-80F6-1868B2E1E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14419-CD5A-BB4F-9BE7-E3652A602755}">
  <dimension ref="A1:N35"/>
  <sheetViews>
    <sheetView workbookViewId="0">
      <selection activeCell="E20" sqref="E20"/>
    </sheetView>
  </sheetViews>
  <sheetFormatPr baseColWidth="10" defaultColWidth="11" defaultRowHeight="16" x14ac:dyDescent="0.2"/>
  <sheetData>
    <row r="1" spans="1:14" x14ac:dyDescent="0.2">
      <c r="A1" s="16" t="s">
        <v>5</v>
      </c>
      <c r="B1" s="16" t="s">
        <v>6</v>
      </c>
      <c r="C1" s="16" t="s">
        <v>7</v>
      </c>
      <c r="D1" s="16" t="s">
        <v>18</v>
      </c>
      <c r="E1" s="16"/>
      <c r="F1" s="16" t="s">
        <v>0</v>
      </c>
      <c r="G1" s="16"/>
      <c r="H1" s="16" t="s">
        <v>19</v>
      </c>
      <c r="I1" s="16"/>
      <c r="J1" s="16" t="s">
        <v>2</v>
      </c>
      <c r="K1" s="16" t="s">
        <v>3</v>
      </c>
      <c r="L1" s="17" t="s">
        <v>4</v>
      </c>
      <c r="M1" s="17" t="s">
        <v>20</v>
      </c>
      <c r="N1" s="17" t="s">
        <v>21</v>
      </c>
    </row>
    <row r="2" spans="1:14" x14ac:dyDescent="0.2">
      <c r="A2" s="16"/>
      <c r="B2" s="16"/>
      <c r="C2" s="16"/>
      <c r="D2" s="2">
        <v>1</v>
      </c>
      <c r="E2" s="2">
        <v>2</v>
      </c>
      <c r="F2" s="2">
        <v>1</v>
      </c>
      <c r="G2" s="2">
        <v>2</v>
      </c>
      <c r="H2" s="12" t="s">
        <v>1</v>
      </c>
      <c r="I2" s="11" t="s">
        <v>0</v>
      </c>
      <c r="J2" s="16"/>
      <c r="K2" s="16"/>
      <c r="L2" s="17"/>
      <c r="M2" s="17"/>
      <c r="N2" s="17"/>
    </row>
    <row r="3" spans="1:14" x14ac:dyDescent="0.2">
      <c r="A3" s="16" t="s">
        <v>12</v>
      </c>
      <c r="B3" s="2">
        <v>1</v>
      </c>
      <c r="C3" s="17" t="s">
        <v>13</v>
      </c>
      <c r="D3">
        <v>82</v>
      </c>
      <c r="E3">
        <v>81</v>
      </c>
      <c r="F3">
        <v>137</v>
      </c>
      <c r="G3">
        <v>141</v>
      </c>
      <c r="H3">
        <v>81.5</v>
      </c>
      <c r="I3">
        <v>139</v>
      </c>
      <c r="J3">
        <v>13900000</v>
      </c>
      <c r="K3">
        <v>5.8633093525179856E-4</v>
      </c>
      <c r="L3">
        <v>0.58633093525179858</v>
      </c>
      <c r="M3" s="18">
        <f>AVERAGE(L3:L5)</f>
        <v>0.46324991289020073</v>
      </c>
      <c r="N3" s="18">
        <f>_xlfn.STDEV.P(L3:L5)</f>
        <v>9.3130463146009201E-2</v>
      </c>
    </row>
    <row r="4" spans="1:14" x14ac:dyDescent="0.2">
      <c r="A4" s="16"/>
      <c r="B4" s="2">
        <v>2</v>
      </c>
      <c r="C4" s="17"/>
      <c r="D4">
        <v>23</v>
      </c>
      <c r="E4">
        <v>23</v>
      </c>
      <c r="F4">
        <v>54</v>
      </c>
      <c r="G4">
        <v>50</v>
      </c>
      <c r="H4">
        <v>23</v>
      </c>
      <c r="I4">
        <v>52</v>
      </c>
      <c r="J4">
        <v>5200000</v>
      </c>
      <c r="K4">
        <v>4.4230769230769226E-4</v>
      </c>
      <c r="L4">
        <v>0.44230769230769229</v>
      </c>
      <c r="M4" s="18"/>
      <c r="N4" s="18"/>
    </row>
    <row r="5" spans="1:14" x14ac:dyDescent="0.2">
      <c r="A5" s="16"/>
      <c r="B5" s="2">
        <v>3</v>
      </c>
      <c r="C5" s="17"/>
      <c r="D5">
        <v>37</v>
      </c>
      <c r="E5">
        <v>41</v>
      </c>
      <c r="F5">
        <v>125</v>
      </c>
      <c r="G5">
        <v>91</v>
      </c>
      <c r="H5">
        <v>39</v>
      </c>
      <c r="I5">
        <v>108</v>
      </c>
      <c r="J5">
        <v>10800000</v>
      </c>
      <c r="K5">
        <v>3.6111111111111109E-4</v>
      </c>
      <c r="L5">
        <v>0.3611111111111111</v>
      </c>
      <c r="M5" s="18"/>
      <c r="N5" s="18"/>
    </row>
    <row r="6" spans="1:14" x14ac:dyDescent="0.2">
      <c r="A6" s="16" t="s">
        <v>11</v>
      </c>
      <c r="B6" s="2">
        <v>1</v>
      </c>
      <c r="C6" s="17" t="s">
        <v>14</v>
      </c>
      <c r="D6">
        <v>117</v>
      </c>
      <c r="E6">
        <v>134</v>
      </c>
      <c r="F6">
        <v>60</v>
      </c>
      <c r="G6">
        <v>95</v>
      </c>
      <c r="H6">
        <v>125.5</v>
      </c>
      <c r="I6">
        <v>77.5</v>
      </c>
      <c r="J6">
        <v>775000</v>
      </c>
      <c r="K6">
        <v>1.6193548387096773E-2</v>
      </c>
      <c r="L6">
        <v>16.193548387096772</v>
      </c>
      <c r="M6" s="18">
        <f>AVERAGE(L6:L8)</f>
        <v>13.794766107257148</v>
      </c>
      <c r="N6" s="18">
        <f>_xlfn.STDEV.P(L6:L8)</f>
        <v>1.7104396883142501</v>
      </c>
    </row>
    <row r="7" spans="1:14" x14ac:dyDescent="0.2">
      <c r="A7" s="16"/>
      <c r="B7" s="2">
        <v>2</v>
      </c>
      <c r="C7" s="17"/>
      <c r="D7">
        <v>127</v>
      </c>
      <c r="E7">
        <v>102</v>
      </c>
      <c r="F7">
        <v>92</v>
      </c>
      <c r="G7">
        <v>86</v>
      </c>
      <c r="H7">
        <v>114.5</v>
      </c>
      <c r="I7">
        <v>89</v>
      </c>
      <c r="J7">
        <v>890000</v>
      </c>
      <c r="K7">
        <v>1.2865168539325842E-2</v>
      </c>
      <c r="L7">
        <v>12.865168539325841</v>
      </c>
      <c r="M7" s="18"/>
      <c r="N7" s="18"/>
    </row>
    <row r="8" spans="1:14" x14ac:dyDescent="0.2">
      <c r="A8" s="16"/>
      <c r="B8" s="2">
        <v>3</v>
      </c>
      <c r="C8" s="17"/>
      <c r="D8">
        <v>132</v>
      </c>
      <c r="E8">
        <v>133</v>
      </c>
      <c r="F8">
        <v>110</v>
      </c>
      <c r="G8">
        <v>105</v>
      </c>
      <c r="H8">
        <v>132.5</v>
      </c>
      <c r="I8">
        <v>107.5</v>
      </c>
      <c r="J8">
        <v>1075000</v>
      </c>
      <c r="K8">
        <v>1.2325581395348836E-2</v>
      </c>
      <c r="L8">
        <v>12.325581395348836</v>
      </c>
      <c r="M8" s="18"/>
      <c r="N8" s="18"/>
    </row>
    <row r="9" spans="1:14" x14ac:dyDescent="0.2">
      <c r="A9" s="16" t="s">
        <v>10</v>
      </c>
      <c r="B9" s="2">
        <v>1</v>
      </c>
      <c r="C9" s="17" t="s">
        <v>15</v>
      </c>
      <c r="D9">
        <v>105</v>
      </c>
      <c r="E9">
        <v>152</v>
      </c>
      <c r="F9">
        <v>255</v>
      </c>
      <c r="G9">
        <v>224</v>
      </c>
      <c r="H9">
        <f>(D9+E9)/2</f>
        <v>128.5</v>
      </c>
      <c r="I9">
        <f>(F9+G9)/2</f>
        <v>239.5</v>
      </c>
      <c r="J9">
        <f>I9*10^4</f>
        <v>2395000</v>
      </c>
      <c r="K9">
        <f>(H9/J9)*100</f>
        <v>5.3653444676409192E-3</v>
      </c>
      <c r="L9">
        <f>(K9/100)*100000</f>
        <v>5.3653444676409192</v>
      </c>
      <c r="M9" s="18">
        <f>AVERAGE(L9:L11)</f>
        <v>5.036744988415375</v>
      </c>
      <c r="N9" s="18">
        <f>_xlfn.STDEV.P(L9:L11)</f>
        <v>0.67463481546861559</v>
      </c>
    </row>
    <row r="10" spans="1:14" x14ac:dyDescent="0.2">
      <c r="A10" s="16"/>
      <c r="B10" s="2">
        <v>2</v>
      </c>
      <c r="C10" s="17"/>
      <c r="D10">
        <v>208</v>
      </c>
      <c r="E10">
        <v>207</v>
      </c>
      <c r="F10">
        <v>571</v>
      </c>
      <c r="G10">
        <v>442</v>
      </c>
      <c r="H10">
        <f t="shared" ref="H10:H11" si="0">(D10+E10)/2</f>
        <v>207.5</v>
      </c>
      <c r="I10">
        <f t="shared" ref="I10:I11" si="1">(F10+G10)/2</f>
        <v>506.5</v>
      </c>
      <c r="J10">
        <f>I10*10^4</f>
        <v>5065000</v>
      </c>
      <c r="K10">
        <f>(H10/J10)*100</f>
        <v>4.0967423494570583E-3</v>
      </c>
      <c r="L10">
        <f>(K10/100)*100000</f>
        <v>4.0967423494570587</v>
      </c>
      <c r="M10" s="18"/>
      <c r="N10" s="18"/>
    </row>
    <row r="11" spans="1:14" x14ac:dyDescent="0.2">
      <c r="A11" s="16"/>
      <c r="B11" s="2">
        <v>3</v>
      </c>
      <c r="C11" s="17"/>
      <c r="D11" s="15">
        <v>26</v>
      </c>
      <c r="E11" s="15">
        <v>35</v>
      </c>
      <c r="F11" s="15">
        <v>59</v>
      </c>
      <c r="G11" s="15">
        <v>49</v>
      </c>
      <c r="H11">
        <f t="shared" si="0"/>
        <v>30.5</v>
      </c>
      <c r="I11">
        <f t="shared" si="1"/>
        <v>54</v>
      </c>
      <c r="J11">
        <f>I11*10^4</f>
        <v>540000</v>
      </c>
      <c r="K11">
        <f>(H11/J11)*100</f>
        <v>5.6481481481481478E-3</v>
      </c>
      <c r="L11">
        <f>(K11/100)*100000</f>
        <v>5.6481481481481479</v>
      </c>
      <c r="M11" s="18"/>
      <c r="N11" s="18"/>
    </row>
    <row r="19" spans="1:12" x14ac:dyDescent="0.2">
      <c r="A19" s="5"/>
    </row>
    <row r="20" spans="1:12" x14ac:dyDescent="0.2">
      <c r="G20" s="14"/>
    </row>
    <row r="21" spans="1:12" x14ac:dyDescent="0.2">
      <c r="A21" s="2"/>
    </row>
    <row r="24" spans="1:12" x14ac:dyDescent="0.2">
      <c r="A24" s="2"/>
    </row>
    <row r="26" spans="1:12" x14ac:dyDescent="0.2">
      <c r="A26" s="5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C27" s="2"/>
      <c r="D27" s="2"/>
      <c r="E27" s="2"/>
      <c r="F27" s="2"/>
      <c r="G27" s="6"/>
      <c r="H27" s="2"/>
      <c r="I27" s="2"/>
      <c r="J27" s="2"/>
      <c r="K27" s="2"/>
    </row>
    <row r="28" spans="1:12" x14ac:dyDescent="0.2">
      <c r="A28" s="2"/>
    </row>
    <row r="31" spans="1:12" x14ac:dyDescent="0.2">
      <c r="A31" s="5"/>
      <c r="D31" s="2"/>
      <c r="E31" s="2"/>
      <c r="F31" s="2"/>
      <c r="G31" s="2"/>
      <c r="H31" s="6"/>
      <c r="I31" s="2"/>
      <c r="J31" s="2"/>
      <c r="K31" s="2"/>
      <c r="L31" s="2"/>
    </row>
    <row r="33" spans="1:11" x14ac:dyDescent="0.2">
      <c r="A33" s="2"/>
      <c r="B33" s="3"/>
    </row>
    <row r="34" spans="1:11" x14ac:dyDescent="0.2">
      <c r="A34" s="2"/>
      <c r="B34" s="3"/>
    </row>
    <row r="35" spans="1:11" x14ac:dyDescent="0.2">
      <c r="H35" s="15"/>
      <c r="I35" s="15"/>
      <c r="J35" s="15"/>
      <c r="K35" s="15"/>
    </row>
  </sheetData>
  <mergeCells count="23">
    <mergeCell ref="A3:A5"/>
    <mergeCell ref="C3:C5"/>
    <mergeCell ref="M3:M5"/>
    <mergeCell ref="N3:N5"/>
    <mergeCell ref="A1:A2"/>
    <mergeCell ref="B1:B2"/>
    <mergeCell ref="C1:C2"/>
    <mergeCell ref="D1:E1"/>
    <mergeCell ref="F1:G1"/>
    <mergeCell ref="H1:I1"/>
    <mergeCell ref="J1:J2"/>
    <mergeCell ref="K1:K2"/>
    <mergeCell ref="L1:L2"/>
    <mergeCell ref="M1:M2"/>
    <mergeCell ref="N1:N2"/>
    <mergeCell ref="A6:A8"/>
    <mergeCell ref="C6:C8"/>
    <mergeCell ref="M6:M8"/>
    <mergeCell ref="N6:N8"/>
    <mergeCell ref="A9:A11"/>
    <mergeCell ref="C9:C11"/>
    <mergeCell ref="M9:M11"/>
    <mergeCell ref="N9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58D0-1B5B-C340-827E-86AE823EEB96}">
  <dimension ref="A1:R81"/>
  <sheetViews>
    <sheetView topLeftCell="B1" workbookViewId="0">
      <selection activeCell="K4" sqref="K4"/>
    </sheetView>
  </sheetViews>
  <sheetFormatPr baseColWidth="10" defaultColWidth="11" defaultRowHeight="16" x14ac:dyDescent="0.2"/>
  <sheetData>
    <row r="1" spans="1:14" x14ac:dyDescent="0.2">
      <c r="A1" s="16" t="s">
        <v>5</v>
      </c>
      <c r="B1" s="16" t="s">
        <v>6</v>
      </c>
      <c r="C1" s="16" t="s">
        <v>7</v>
      </c>
      <c r="D1" s="16" t="s">
        <v>18</v>
      </c>
      <c r="E1" s="16"/>
      <c r="F1" s="16" t="s">
        <v>0</v>
      </c>
      <c r="G1" s="16"/>
      <c r="H1" s="16" t="s">
        <v>19</v>
      </c>
      <c r="I1" s="16"/>
      <c r="J1" s="16" t="s">
        <v>2</v>
      </c>
      <c r="K1" s="16" t="s">
        <v>3</v>
      </c>
      <c r="L1" s="17" t="s">
        <v>4</v>
      </c>
      <c r="M1" s="17" t="s">
        <v>20</v>
      </c>
      <c r="N1" s="17" t="s">
        <v>21</v>
      </c>
    </row>
    <row r="2" spans="1:14" x14ac:dyDescent="0.2">
      <c r="A2" s="16"/>
      <c r="B2" s="16"/>
      <c r="C2" s="16"/>
      <c r="D2" s="2">
        <v>1</v>
      </c>
      <c r="E2" s="2">
        <v>2</v>
      </c>
      <c r="F2" s="2">
        <v>1</v>
      </c>
      <c r="G2" s="2">
        <v>2</v>
      </c>
      <c r="H2" s="12" t="s">
        <v>1</v>
      </c>
      <c r="I2" s="11" t="s">
        <v>0</v>
      </c>
      <c r="J2" s="16"/>
      <c r="K2" s="16"/>
      <c r="L2" s="17"/>
      <c r="M2" s="17"/>
      <c r="N2" s="17"/>
    </row>
    <row r="3" spans="1:14" x14ac:dyDescent="0.2">
      <c r="A3" s="16" t="s">
        <v>12</v>
      </c>
      <c r="B3" s="2">
        <v>1</v>
      </c>
      <c r="C3" s="17" t="s">
        <v>13</v>
      </c>
      <c r="D3">
        <v>34</v>
      </c>
      <c r="E3">
        <v>25</v>
      </c>
      <c r="F3">
        <v>130</v>
      </c>
      <c r="G3">
        <v>112</v>
      </c>
      <c r="H3">
        <f>(D3+E3)/2</f>
        <v>29.5</v>
      </c>
      <c r="I3">
        <f>(F3+G3)/2</f>
        <v>121</v>
      </c>
      <c r="J3">
        <f>I3*10^5</f>
        <v>12100000</v>
      </c>
      <c r="K3">
        <f>(H3/J3)*100</f>
        <v>2.4380165289256199E-4</v>
      </c>
      <c r="L3">
        <f>(K3/100)*100000</f>
        <v>0.24380165289256198</v>
      </c>
      <c r="M3" s="18">
        <f>AVERAGE(L3:L7)</f>
        <v>0.14952551821159635</v>
      </c>
      <c r="N3" s="18">
        <f>_xlfn.STDEV.P(L3:L7)</f>
        <v>9.3365927076376448E-2</v>
      </c>
    </row>
    <row r="4" spans="1:14" x14ac:dyDescent="0.2">
      <c r="A4" s="16"/>
      <c r="B4" s="2">
        <v>2</v>
      </c>
      <c r="C4" s="17"/>
      <c r="D4">
        <v>26</v>
      </c>
      <c r="E4">
        <v>31</v>
      </c>
      <c r="F4">
        <v>327</v>
      </c>
      <c r="G4">
        <v>355</v>
      </c>
      <c r="H4">
        <f>(D4+E4)/2</f>
        <v>28.5</v>
      </c>
      <c r="I4">
        <f>(F4+G4)/2</f>
        <v>341</v>
      </c>
      <c r="J4">
        <f>I4*10^5</f>
        <v>34100000</v>
      </c>
      <c r="K4">
        <f>(H4/J4)*100</f>
        <v>8.3577712609970669E-5</v>
      </c>
      <c r="L4">
        <f>(K4/100)*100000</f>
        <v>8.357771260997067E-2</v>
      </c>
      <c r="M4" s="18"/>
      <c r="N4" s="18"/>
    </row>
    <row r="5" spans="1:14" x14ac:dyDescent="0.2">
      <c r="A5" s="16"/>
      <c r="B5" s="2">
        <v>3</v>
      </c>
      <c r="C5" s="17"/>
      <c r="D5">
        <v>33</v>
      </c>
      <c r="E5">
        <v>31</v>
      </c>
      <c r="F5">
        <v>88</v>
      </c>
      <c r="G5">
        <v>140</v>
      </c>
      <c r="H5">
        <f>(D5+E5)/2</f>
        <v>32</v>
      </c>
      <c r="I5">
        <f>(F5+G5)/2</f>
        <v>114</v>
      </c>
      <c r="J5">
        <f>I5*10^5</f>
        <v>11400000</v>
      </c>
      <c r="K5">
        <f>(H5/J5)*100</f>
        <v>2.8070175438596495E-4</v>
      </c>
      <c r="L5">
        <f>(K5/100)*100000</f>
        <v>0.28070175438596495</v>
      </c>
      <c r="M5" s="18"/>
      <c r="N5" s="18"/>
    </row>
    <row r="6" spans="1:14" x14ac:dyDescent="0.2">
      <c r="A6" s="16"/>
      <c r="B6" s="2">
        <v>4</v>
      </c>
      <c r="C6" s="17"/>
      <c r="D6">
        <v>32</v>
      </c>
      <c r="E6">
        <v>20</v>
      </c>
      <c r="F6">
        <v>246</v>
      </c>
      <c r="G6">
        <v>371</v>
      </c>
      <c r="H6">
        <f>(D6+E6)/2</f>
        <v>26</v>
      </c>
      <c r="I6">
        <f>(F6+G6)/2</f>
        <v>308.5</v>
      </c>
      <c r="J6">
        <f>I6*10^5</f>
        <v>30850000</v>
      </c>
      <c r="K6">
        <f>(H6/J6)*100</f>
        <v>8.4278768233387355E-5</v>
      </c>
      <c r="L6">
        <f>(K6/100)*100000</f>
        <v>8.4278768233387355E-2</v>
      </c>
      <c r="M6" s="18"/>
      <c r="N6" s="18"/>
    </row>
    <row r="7" spans="1:14" x14ac:dyDescent="0.2">
      <c r="A7" s="16"/>
      <c r="B7" s="2">
        <v>5</v>
      </c>
      <c r="C7" s="17"/>
      <c r="D7">
        <v>16</v>
      </c>
      <c r="E7">
        <v>16</v>
      </c>
      <c r="F7">
        <v>335</v>
      </c>
      <c r="G7">
        <v>244</v>
      </c>
      <c r="H7">
        <f>(D7+E7)/2</f>
        <v>16</v>
      </c>
      <c r="I7">
        <f>(F7+G7)/2</f>
        <v>289.5</v>
      </c>
      <c r="J7">
        <f>I7*10^5</f>
        <v>28950000</v>
      </c>
      <c r="K7">
        <f>(H7/J7)*100</f>
        <v>5.5267702936096712E-5</v>
      </c>
      <c r="L7">
        <f>(K7/100)*100000</f>
        <v>5.5267702936096716E-2</v>
      </c>
      <c r="M7" s="18"/>
      <c r="N7" s="18"/>
    </row>
    <row r="8" spans="1:14" x14ac:dyDescent="0.2">
      <c r="A8" s="16" t="s">
        <v>11</v>
      </c>
      <c r="B8" s="2">
        <v>1</v>
      </c>
      <c r="C8" s="17" t="s">
        <v>14</v>
      </c>
      <c r="D8">
        <v>30</v>
      </c>
      <c r="E8">
        <v>22</v>
      </c>
      <c r="F8">
        <v>61</v>
      </c>
      <c r="G8">
        <v>62</v>
      </c>
      <c r="H8">
        <v>26</v>
      </c>
      <c r="I8">
        <v>61.5</v>
      </c>
      <c r="J8">
        <v>615000</v>
      </c>
      <c r="K8">
        <v>4.2276422764227642E-3</v>
      </c>
      <c r="L8">
        <v>4.2276422764227641</v>
      </c>
      <c r="M8" s="18">
        <f>AVERAGE(L8:L11)</f>
        <v>5.3805887554887963</v>
      </c>
      <c r="N8" s="18">
        <f>_xlfn.STDEV.P(L8:L11)</f>
        <v>0.81963763626979114</v>
      </c>
    </row>
    <row r="9" spans="1:14" x14ac:dyDescent="0.2">
      <c r="A9" s="16"/>
      <c r="B9" s="2">
        <v>2</v>
      </c>
      <c r="C9" s="17"/>
      <c r="D9">
        <v>55</v>
      </c>
      <c r="E9">
        <v>55</v>
      </c>
      <c r="F9">
        <v>106</v>
      </c>
      <c r="G9">
        <v>77</v>
      </c>
      <c r="H9">
        <v>55</v>
      </c>
      <c r="I9">
        <v>91.5</v>
      </c>
      <c r="J9">
        <v>915000</v>
      </c>
      <c r="K9">
        <v>6.0109289617486343E-3</v>
      </c>
      <c r="L9">
        <v>6.0109289617486343</v>
      </c>
      <c r="M9" s="18"/>
      <c r="N9" s="18"/>
    </row>
    <row r="10" spans="1:14" x14ac:dyDescent="0.2">
      <c r="A10" s="16"/>
      <c r="B10" s="2">
        <v>3</v>
      </c>
      <c r="C10" s="17"/>
      <c r="D10">
        <v>39</v>
      </c>
      <c r="E10">
        <v>47</v>
      </c>
      <c r="F10">
        <v>93</v>
      </c>
      <c r="G10">
        <v>79</v>
      </c>
      <c r="H10">
        <v>43</v>
      </c>
      <c r="I10">
        <v>86</v>
      </c>
      <c r="J10">
        <v>860000</v>
      </c>
      <c r="K10">
        <v>5.0000000000000001E-3</v>
      </c>
      <c r="L10">
        <v>5</v>
      </c>
      <c r="M10" s="18"/>
      <c r="N10" s="18"/>
    </row>
    <row r="11" spans="1:14" x14ac:dyDescent="0.2">
      <c r="A11" s="16"/>
      <c r="B11" s="2">
        <v>4</v>
      </c>
      <c r="C11" s="17"/>
      <c r="D11">
        <v>46</v>
      </c>
      <c r="E11">
        <v>47</v>
      </c>
      <c r="F11">
        <v>77</v>
      </c>
      <c r="G11">
        <v>71</v>
      </c>
      <c r="H11">
        <v>46.5</v>
      </c>
      <c r="I11">
        <v>74</v>
      </c>
      <c r="J11">
        <v>740000</v>
      </c>
      <c r="K11">
        <v>6.2837837837837838E-3</v>
      </c>
      <c r="L11">
        <v>6.2837837837837842</v>
      </c>
      <c r="M11" s="18"/>
      <c r="N11" s="18"/>
    </row>
    <row r="12" spans="1:14" x14ac:dyDescent="0.2">
      <c r="A12" s="16" t="s">
        <v>10</v>
      </c>
      <c r="B12" s="2">
        <v>1</v>
      </c>
      <c r="C12" s="17" t="s">
        <v>15</v>
      </c>
      <c r="D12">
        <v>28</v>
      </c>
      <c r="E12">
        <v>40</v>
      </c>
      <c r="F12">
        <v>85</v>
      </c>
      <c r="G12">
        <v>92</v>
      </c>
      <c r="H12">
        <f t="shared" ref="H12:H23" si="0">(D12+E12)/2</f>
        <v>34</v>
      </c>
      <c r="I12">
        <f t="shared" ref="I12:I23" si="1">(F12+G12)/2</f>
        <v>88.5</v>
      </c>
      <c r="J12">
        <f>I12*10^4</f>
        <v>885000</v>
      </c>
      <c r="K12">
        <f t="shared" ref="K12:K23" si="2">(H12/J12)*100</f>
        <v>3.8418079096045193E-3</v>
      </c>
      <c r="L12">
        <f t="shared" ref="L12:L23" si="3">(K12/100)*100000</f>
        <v>3.8418079096045195</v>
      </c>
      <c r="M12" s="18">
        <f>AVERAGE(L12:L14)</f>
        <v>3.0355045973191537</v>
      </c>
      <c r="N12" s="18">
        <f>_xlfn.STDEV.P(L12:L14)</f>
        <v>0.58029364669382388</v>
      </c>
    </row>
    <row r="13" spans="1:14" x14ac:dyDescent="0.2">
      <c r="A13" s="16"/>
      <c r="B13" s="2">
        <v>2</v>
      </c>
      <c r="C13" s="17"/>
      <c r="D13">
        <v>17</v>
      </c>
      <c r="E13">
        <v>30</v>
      </c>
      <c r="F13">
        <v>98</v>
      </c>
      <c r="G13">
        <v>72</v>
      </c>
      <c r="H13">
        <f t="shared" si="0"/>
        <v>23.5</v>
      </c>
      <c r="I13">
        <f t="shared" si="1"/>
        <v>85</v>
      </c>
      <c r="J13">
        <f>I13*10^4</f>
        <v>850000</v>
      </c>
      <c r="K13">
        <f t="shared" si="2"/>
        <v>2.7647058823529413E-3</v>
      </c>
      <c r="L13">
        <f t="shared" si="3"/>
        <v>2.7647058823529411</v>
      </c>
      <c r="M13" s="18"/>
      <c r="N13" s="18"/>
    </row>
    <row r="14" spans="1:14" x14ac:dyDescent="0.2">
      <c r="A14" s="16"/>
      <c r="B14" s="2">
        <v>3</v>
      </c>
      <c r="C14" s="17"/>
      <c r="D14">
        <v>18</v>
      </c>
      <c r="E14">
        <v>28</v>
      </c>
      <c r="F14">
        <v>104</v>
      </c>
      <c r="G14">
        <v>80</v>
      </c>
      <c r="H14">
        <f t="shared" si="0"/>
        <v>23</v>
      </c>
      <c r="I14">
        <f t="shared" si="1"/>
        <v>92</v>
      </c>
      <c r="J14">
        <f>I14*10^4</f>
        <v>920000</v>
      </c>
      <c r="K14">
        <f t="shared" si="2"/>
        <v>2.5000000000000001E-3</v>
      </c>
      <c r="L14">
        <f t="shared" si="3"/>
        <v>2.5</v>
      </c>
      <c r="M14" s="18"/>
      <c r="N14" s="18"/>
    </row>
    <row r="15" spans="1:14" x14ac:dyDescent="0.2">
      <c r="A15" s="16" t="s">
        <v>22</v>
      </c>
      <c r="B15" s="2">
        <v>1</v>
      </c>
      <c r="C15" s="17" t="s">
        <v>25</v>
      </c>
      <c r="D15">
        <v>22</v>
      </c>
      <c r="E15">
        <v>23</v>
      </c>
      <c r="F15">
        <v>114</v>
      </c>
      <c r="G15">
        <v>125</v>
      </c>
      <c r="H15">
        <f t="shared" si="0"/>
        <v>22.5</v>
      </c>
      <c r="I15">
        <f t="shared" si="1"/>
        <v>119.5</v>
      </c>
      <c r="J15">
        <f>I15*10^5</f>
        <v>11950000</v>
      </c>
      <c r="K15">
        <f t="shared" si="2"/>
        <v>1.8828451882845187E-4</v>
      </c>
      <c r="L15">
        <f t="shared" si="3"/>
        <v>0.18828451882845185</v>
      </c>
      <c r="M15" s="18">
        <f>AVERAGE(L15:L19)</f>
        <v>0.11405718477123454</v>
      </c>
      <c r="N15" s="18">
        <f>_xlfn.STDEV.P(L15:L19)</f>
        <v>4.3130388176429509E-2</v>
      </c>
    </row>
    <row r="16" spans="1:14" x14ac:dyDescent="0.2">
      <c r="A16" s="16"/>
      <c r="B16" s="2">
        <v>2</v>
      </c>
      <c r="C16" s="17"/>
      <c r="D16">
        <v>20</v>
      </c>
      <c r="E16">
        <v>14</v>
      </c>
      <c r="F16">
        <v>163</v>
      </c>
      <c r="G16">
        <v>197</v>
      </c>
      <c r="H16">
        <f t="shared" si="0"/>
        <v>17</v>
      </c>
      <c r="I16">
        <f t="shared" si="1"/>
        <v>180</v>
      </c>
      <c r="J16">
        <f>I16*10^5</f>
        <v>18000000</v>
      </c>
      <c r="K16">
        <f t="shared" si="2"/>
        <v>9.4444444444444442E-5</v>
      </c>
      <c r="L16">
        <f t="shared" si="3"/>
        <v>9.4444444444444442E-2</v>
      </c>
      <c r="M16" s="18"/>
      <c r="N16" s="18"/>
    </row>
    <row r="17" spans="1:14" x14ac:dyDescent="0.2">
      <c r="A17" s="16"/>
      <c r="B17" s="2">
        <v>3</v>
      </c>
      <c r="C17" s="17"/>
      <c r="D17">
        <v>14</v>
      </c>
      <c r="E17">
        <v>15</v>
      </c>
      <c r="F17">
        <v>227</v>
      </c>
      <c r="G17">
        <v>213</v>
      </c>
      <c r="H17">
        <f t="shared" si="0"/>
        <v>14.5</v>
      </c>
      <c r="I17">
        <f t="shared" si="1"/>
        <v>220</v>
      </c>
      <c r="J17">
        <f>I17*10^5</f>
        <v>22000000</v>
      </c>
      <c r="K17">
        <f t="shared" si="2"/>
        <v>6.5909090909090906E-5</v>
      </c>
      <c r="L17">
        <f t="shared" si="3"/>
        <v>6.5909090909090917E-2</v>
      </c>
      <c r="M17" s="18"/>
      <c r="N17" s="18"/>
    </row>
    <row r="18" spans="1:14" x14ac:dyDescent="0.2">
      <c r="A18" s="16"/>
      <c r="B18" s="2">
        <v>4</v>
      </c>
      <c r="C18" s="17"/>
      <c r="D18">
        <v>16</v>
      </c>
      <c r="E18">
        <v>14</v>
      </c>
      <c r="F18">
        <v>153</v>
      </c>
      <c r="G18">
        <v>189</v>
      </c>
      <c r="H18">
        <f t="shared" si="0"/>
        <v>15</v>
      </c>
      <c r="I18">
        <f t="shared" si="1"/>
        <v>171</v>
      </c>
      <c r="J18">
        <f>I18*10^5</f>
        <v>17100000</v>
      </c>
      <c r="K18">
        <f t="shared" si="2"/>
        <v>8.7719298245614042E-5</v>
      </c>
      <c r="L18">
        <f t="shared" si="3"/>
        <v>8.771929824561403E-2</v>
      </c>
      <c r="M18" s="18"/>
      <c r="N18" s="18"/>
    </row>
    <row r="19" spans="1:14" x14ac:dyDescent="0.2">
      <c r="A19" s="16"/>
      <c r="B19" s="2">
        <v>5</v>
      </c>
      <c r="C19" s="17"/>
      <c r="D19">
        <v>13</v>
      </c>
      <c r="E19">
        <v>32</v>
      </c>
      <c r="F19">
        <v>154</v>
      </c>
      <c r="G19">
        <v>182</v>
      </c>
      <c r="H19">
        <f t="shared" si="0"/>
        <v>22.5</v>
      </c>
      <c r="I19">
        <f t="shared" si="1"/>
        <v>168</v>
      </c>
      <c r="J19">
        <f>I19*10^5</f>
        <v>16800000</v>
      </c>
      <c r="K19">
        <f t="shared" si="2"/>
        <v>1.3392857142857144E-4</v>
      </c>
      <c r="L19">
        <f t="shared" si="3"/>
        <v>0.13392857142857142</v>
      </c>
      <c r="M19" s="18"/>
      <c r="N19" s="18"/>
    </row>
    <row r="20" spans="1:14" x14ac:dyDescent="0.2">
      <c r="A20" s="16" t="s">
        <v>23</v>
      </c>
      <c r="B20" s="2">
        <v>1</v>
      </c>
      <c r="C20" s="17" t="s">
        <v>26</v>
      </c>
      <c r="D20">
        <v>59</v>
      </c>
      <c r="E20">
        <v>76</v>
      </c>
      <c r="F20">
        <v>112</v>
      </c>
      <c r="G20">
        <v>67</v>
      </c>
      <c r="H20">
        <f t="shared" si="0"/>
        <v>67.5</v>
      </c>
      <c r="I20">
        <f t="shared" si="1"/>
        <v>89.5</v>
      </c>
      <c r="J20">
        <f>I20*10^4</f>
        <v>895000</v>
      </c>
      <c r="K20">
        <f t="shared" si="2"/>
        <v>7.541899441340782E-3</v>
      </c>
      <c r="L20">
        <f t="shared" si="3"/>
        <v>7.5418994413407825</v>
      </c>
      <c r="M20" s="18">
        <f>AVERAGE(L20:L23)</f>
        <v>6.267099018023119</v>
      </c>
      <c r="N20" s="18">
        <f>_xlfn.STDEV.P(L20:L23)</f>
        <v>0.7800356088204119</v>
      </c>
    </row>
    <row r="21" spans="1:14" x14ac:dyDescent="0.2">
      <c r="A21" s="16"/>
      <c r="B21" s="2">
        <v>2</v>
      </c>
      <c r="C21" s="17"/>
      <c r="D21">
        <v>32</v>
      </c>
      <c r="E21">
        <v>30</v>
      </c>
      <c r="F21">
        <v>52</v>
      </c>
      <c r="G21">
        <v>47</v>
      </c>
      <c r="H21">
        <f t="shared" si="0"/>
        <v>31</v>
      </c>
      <c r="I21">
        <f t="shared" si="1"/>
        <v>49.5</v>
      </c>
      <c r="J21">
        <f>I21*10^4</f>
        <v>495000</v>
      </c>
      <c r="K21">
        <f t="shared" si="2"/>
        <v>6.2626262626262622E-3</v>
      </c>
      <c r="L21">
        <f t="shared" si="3"/>
        <v>6.2626262626262621</v>
      </c>
      <c r="M21" s="18"/>
      <c r="N21" s="18"/>
    </row>
    <row r="22" spans="1:14" x14ac:dyDescent="0.2">
      <c r="A22" s="16"/>
      <c r="B22" s="2">
        <v>3</v>
      </c>
      <c r="C22" s="17"/>
      <c r="D22">
        <v>331</v>
      </c>
      <c r="E22">
        <v>302</v>
      </c>
      <c r="F22">
        <v>53</v>
      </c>
      <c r="G22">
        <v>60</v>
      </c>
      <c r="H22">
        <f t="shared" si="0"/>
        <v>316.5</v>
      </c>
      <c r="I22">
        <f t="shared" si="1"/>
        <v>56.5</v>
      </c>
      <c r="J22">
        <f>I22*10^5</f>
        <v>5650000</v>
      </c>
      <c r="K22">
        <f t="shared" si="2"/>
        <v>5.6017699115044244E-3</v>
      </c>
      <c r="L22">
        <f t="shared" si="3"/>
        <v>5.6017699115044248</v>
      </c>
      <c r="M22" s="18"/>
      <c r="N22" s="18"/>
    </row>
    <row r="23" spans="1:14" x14ac:dyDescent="0.2">
      <c r="A23" s="16"/>
      <c r="B23" s="2">
        <v>4</v>
      </c>
      <c r="C23" s="17"/>
      <c r="D23">
        <v>65</v>
      </c>
      <c r="E23">
        <v>59</v>
      </c>
      <c r="F23">
        <v>123</v>
      </c>
      <c r="G23">
        <v>96</v>
      </c>
      <c r="H23">
        <f t="shared" si="0"/>
        <v>62</v>
      </c>
      <c r="I23">
        <f t="shared" si="1"/>
        <v>109.5</v>
      </c>
      <c r="J23">
        <f>I23*10^4</f>
        <v>1095000</v>
      </c>
      <c r="K23">
        <f t="shared" si="2"/>
        <v>5.6621004566210047E-3</v>
      </c>
      <c r="L23">
        <f t="shared" si="3"/>
        <v>5.6621004566210047</v>
      </c>
      <c r="M23" s="18"/>
      <c r="N23" s="18"/>
    </row>
    <row r="24" spans="1:14" x14ac:dyDescent="0.2">
      <c r="A24" s="16" t="s">
        <v>24</v>
      </c>
      <c r="B24" s="2">
        <v>1</v>
      </c>
      <c r="C24" s="17" t="s">
        <v>27</v>
      </c>
      <c r="D24">
        <v>23</v>
      </c>
      <c r="E24">
        <v>19</v>
      </c>
      <c r="F24">
        <v>67</v>
      </c>
      <c r="G24">
        <v>82</v>
      </c>
      <c r="H24">
        <v>21</v>
      </c>
      <c r="I24">
        <v>74.5</v>
      </c>
      <c r="J24">
        <v>745000</v>
      </c>
      <c r="K24">
        <v>2.8187919463087247E-3</v>
      </c>
      <c r="L24">
        <v>2.8187919463087248</v>
      </c>
      <c r="M24" s="18">
        <f>AVERAGE(L24:L26)</f>
        <v>2.6415085230299926</v>
      </c>
      <c r="N24" s="18">
        <f>_xlfn.STDEV.P(L24:L26)</f>
        <v>0.71470973069041066</v>
      </c>
    </row>
    <row r="25" spans="1:14" x14ac:dyDescent="0.2">
      <c r="A25" s="16"/>
      <c r="B25" s="2">
        <v>2</v>
      </c>
      <c r="C25" s="17"/>
      <c r="D25">
        <v>16</v>
      </c>
      <c r="E25">
        <v>12</v>
      </c>
      <c r="F25">
        <v>53</v>
      </c>
      <c r="G25">
        <v>29</v>
      </c>
      <c r="H25">
        <v>14</v>
      </c>
      <c r="I25">
        <v>41</v>
      </c>
      <c r="J25">
        <v>410000</v>
      </c>
      <c r="K25">
        <v>3.4146341463414634E-3</v>
      </c>
      <c r="L25">
        <v>3.4146341463414633</v>
      </c>
      <c r="M25" s="18"/>
      <c r="N25" s="18"/>
    </row>
    <row r="26" spans="1:14" x14ac:dyDescent="0.2">
      <c r="A26" s="16"/>
      <c r="B26" s="2">
        <v>3</v>
      </c>
      <c r="C26" s="17"/>
      <c r="D26">
        <v>140</v>
      </c>
      <c r="E26">
        <v>183</v>
      </c>
      <c r="F26">
        <v>97</v>
      </c>
      <c r="G26">
        <v>94</v>
      </c>
      <c r="H26">
        <v>161.5</v>
      </c>
      <c r="I26">
        <v>95.5</v>
      </c>
      <c r="J26">
        <v>9550000</v>
      </c>
      <c r="K26">
        <v>1.6910994764397906E-3</v>
      </c>
      <c r="L26">
        <v>1.6910994764397904</v>
      </c>
      <c r="M26" s="18"/>
      <c r="N26" s="18"/>
    </row>
    <row r="40" spans="1:18" x14ac:dyDescent="0.2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R40" s="2"/>
    </row>
    <row r="41" spans="1:18" x14ac:dyDescent="0.2">
      <c r="A41" s="5"/>
      <c r="D41" s="2"/>
      <c r="E41" s="2"/>
      <c r="F41" s="2"/>
      <c r="G41" s="2"/>
      <c r="H41" s="6"/>
      <c r="I41" s="2"/>
      <c r="J41" s="2"/>
      <c r="K41" s="2"/>
      <c r="L41" s="2"/>
      <c r="O41" s="2"/>
      <c r="P41" s="2"/>
      <c r="Q41" s="2"/>
      <c r="R41" s="2"/>
    </row>
    <row r="43" spans="1:18" x14ac:dyDescent="0.2">
      <c r="A43" s="2"/>
      <c r="B43" s="3"/>
    </row>
    <row r="44" spans="1:18" x14ac:dyDescent="0.2">
      <c r="A44" s="2"/>
      <c r="B44" s="3"/>
    </row>
    <row r="45" spans="1:18" x14ac:dyDescent="0.2">
      <c r="A45" s="2"/>
      <c r="B45" s="3"/>
    </row>
    <row r="46" spans="1:18" x14ac:dyDescent="0.2">
      <c r="A46" s="2"/>
      <c r="B46" s="3"/>
    </row>
    <row r="47" spans="1:18" x14ac:dyDescent="0.2">
      <c r="A47" s="2"/>
      <c r="B47" s="3"/>
    </row>
    <row r="48" spans="1:18" x14ac:dyDescent="0.2">
      <c r="A48" s="2"/>
      <c r="B48" s="3"/>
    </row>
    <row r="49" spans="1:12" x14ac:dyDescent="0.2">
      <c r="B49" s="3"/>
    </row>
    <row r="50" spans="1:12" x14ac:dyDescent="0.2">
      <c r="A50" s="2"/>
      <c r="B50" s="3"/>
    </row>
    <row r="51" spans="1:12" x14ac:dyDescent="0.2">
      <c r="A51" s="9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A52" s="2"/>
      <c r="B52" s="3"/>
    </row>
    <row r="53" spans="1:12" x14ac:dyDescent="0.2">
      <c r="A53" s="2"/>
      <c r="B53" s="3"/>
    </row>
    <row r="54" spans="1:12" x14ac:dyDescent="0.2">
      <c r="A54" s="2"/>
      <c r="B54" s="3"/>
    </row>
    <row r="55" spans="1:12" x14ac:dyDescent="0.2">
      <c r="B55" s="3"/>
    </row>
    <row r="56" spans="1:12" x14ac:dyDescent="0.2">
      <c r="B56" s="3"/>
    </row>
    <row r="57" spans="1:12" x14ac:dyDescent="0.2">
      <c r="A57" s="2"/>
      <c r="B57" s="3"/>
    </row>
    <row r="58" spans="1:12" x14ac:dyDescent="0.2">
      <c r="A58" s="2"/>
      <c r="B58" s="3"/>
    </row>
    <row r="59" spans="1:12" x14ac:dyDescent="0.2">
      <c r="A59" s="2"/>
      <c r="B59" s="3"/>
    </row>
    <row r="60" spans="1:12" x14ac:dyDescent="0.2">
      <c r="A60" s="2"/>
      <c r="B60" s="3"/>
    </row>
    <row r="61" spans="1:12" x14ac:dyDescent="0.2">
      <c r="B61" s="3"/>
    </row>
    <row r="62" spans="1:12" x14ac:dyDescent="0.2">
      <c r="B62" s="3"/>
    </row>
    <row r="63" spans="1:12" x14ac:dyDescent="0.2">
      <c r="A63" s="2"/>
      <c r="B63" s="3"/>
    </row>
    <row r="64" spans="1:12" x14ac:dyDescent="0.2">
      <c r="A64" s="2"/>
      <c r="B64" s="3"/>
    </row>
    <row r="65" spans="1:12" x14ac:dyDescent="0.2">
      <c r="A65" s="2"/>
      <c r="B65" s="3"/>
    </row>
    <row r="66" spans="1:12" x14ac:dyDescent="0.2">
      <c r="A66" s="2"/>
      <c r="B66" s="3"/>
    </row>
    <row r="67" spans="1:12" x14ac:dyDescent="0.2">
      <c r="A67" s="2"/>
      <c r="B67" s="3"/>
    </row>
    <row r="69" spans="1:12" x14ac:dyDescent="0.2">
      <c r="B69" s="3"/>
    </row>
    <row r="70" spans="1:12" x14ac:dyDescent="0.2">
      <c r="A70" s="9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2"/>
      <c r="B71" s="3"/>
    </row>
    <row r="72" spans="1:12" x14ac:dyDescent="0.2">
      <c r="A72" s="2"/>
      <c r="B72" s="3"/>
    </row>
    <row r="73" spans="1:12" x14ac:dyDescent="0.2">
      <c r="A73" s="2"/>
      <c r="B73" s="3"/>
    </row>
    <row r="74" spans="1:12" x14ac:dyDescent="0.2">
      <c r="A74" s="2"/>
      <c r="B74" s="3"/>
    </row>
    <row r="76" spans="1:12" x14ac:dyDescent="0.2">
      <c r="B76" s="3"/>
    </row>
    <row r="77" spans="1:12" x14ac:dyDescent="0.2">
      <c r="A77" s="2"/>
      <c r="B77" s="3"/>
    </row>
    <row r="78" spans="1:12" x14ac:dyDescent="0.2">
      <c r="A78" s="2"/>
      <c r="B78" s="3"/>
      <c r="D78" s="10"/>
      <c r="E78" s="10"/>
      <c r="F78" s="10"/>
      <c r="G78" s="10"/>
      <c r="H78" s="10"/>
      <c r="I78" s="10"/>
      <c r="J78" s="10"/>
      <c r="K78" s="10"/>
    </row>
    <row r="79" spans="1:12" x14ac:dyDescent="0.2">
      <c r="A79" s="2"/>
      <c r="B79" s="3"/>
      <c r="D79" s="10"/>
      <c r="E79" s="10"/>
      <c r="F79" s="10"/>
      <c r="G79" s="10"/>
      <c r="H79" s="10"/>
      <c r="I79" s="10"/>
      <c r="J79" s="10"/>
      <c r="K79" s="10"/>
    </row>
    <row r="80" spans="1:12" x14ac:dyDescent="0.2">
      <c r="A80" s="2"/>
      <c r="B80" s="3"/>
    </row>
    <row r="81" spans="1:2" x14ac:dyDescent="0.2">
      <c r="A81" s="2"/>
      <c r="B81" s="3"/>
    </row>
  </sheetData>
  <mergeCells count="35">
    <mergeCell ref="A3:A7"/>
    <mergeCell ref="C3:C7"/>
    <mergeCell ref="M3:M7"/>
    <mergeCell ref="N3:N7"/>
    <mergeCell ref="A1:A2"/>
    <mergeCell ref="B1:B2"/>
    <mergeCell ref="C1:C2"/>
    <mergeCell ref="D1:E1"/>
    <mergeCell ref="F1:G1"/>
    <mergeCell ref="H1:I1"/>
    <mergeCell ref="J1:J2"/>
    <mergeCell ref="K1:K2"/>
    <mergeCell ref="L1:L2"/>
    <mergeCell ref="M1:M2"/>
    <mergeCell ref="N1:N2"/>
    <mergeCell ref="A8:A11"/>
    <mergeCell ref="C8:C11"/>
    <mergeCell ref="M8:M11"/>
    <mergeCell ref="N8:N11"/>
    <mergeCell ref="A12:A14"/>
    <mergeCell ref="C12:C14"/>
    <mergeCell ref="M12:M14"/>
    <mergeCell ref="N12:N14"/>
    <mergeCell ref="A24:A26"/>
    <mergeCell ref="C24:C26"/>
    <mergeCell ref="M24:M26"/>
    <mergeCell ref="N24:N26"/>
    <mergeCell ref="A15:A19"/>
    <mergeCell ref="C15:C19"/>
    <mergeCell ref="M15:M19"/>
    <mergeCell ref="N15:N19"/>
    <mergeCell ref="A20:A23"/>
    <mergeCell ref="C20:C23"/>
    <mergeCell ref="M20:M23"/>
    <mergeCell ref="N20:N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B7C5-0111-0941-86DF-FB2164E42A15}">
  <dimension ref="A1:Y87"/>
  <sheetViews>
    <sheetView workbookViewId="0">
      <selection activeCell="G29" sqref="G29"/>
    </sheetView>
  </sheetViews>
  <sheetFormatPr baseColWidth="10" defaultColWidth="11" defaultRowHeight="16" x14ac:dyDescent="0.2"/>
  <cols>
    <col min="12" max="12" width="14.5" customWidth="1"/>
  </cols>
  <sheetData>
    <row r="1" spans="1:25" ht="34" customHeight="1" x14ac:dyDescent="0.2">
      <c r="A1" s="16" t="s">
        <v>5</v>
      </c>
      <c r="B1" s="16" t="s">
        <v>6</v>
      </c>
      <c r="C1" s="16" t="s">
        <v>7</v>
      </c>
      <c r="D1" s="16" t="s">
        <v>18</v>
      </c>
      <c r="E1" s="16"/>
      <c r="F1" s="16" t="s">
        <v>0</v>
      </c>
      <c r="G1" s="16"/>
      <c r="H1" s="16" t="s">
        <v>19</v>
      </c>
      <c r="I1" s="16"/>
      <c r="J1" s="16" t="s">
        <v>2</v>
      </c>
      <c r="K1" s="16" t="s">
        <v>3</v>
      </c>
      <c r="L1" s="17" t="s">
        <v>4</v>
      </c>
      <c r="M1" s="17" t="s">
        <v>20</v>
      </c>
      <c r="N1" s="17" t="s">
        <v>21</v>
      </c>
    </row>
    <row r="2" spans="1:25" x14ac:dyDescent="0.2">
      <c r="A2" s="16"/>
      <c r="B2" s="16"/>
      <c r="C2" s="16"/>
      <c r="D2" s="2">
        <v>1</v>
      </c>
      <c r="E2" s="2">
        <v>2</v>
      </c>
      <c r="F2" s="2">
        <v>1</v>
      </c>
      <c r="G2" s="2">
        <v>2</v>
      </c>
      <c r="H2" s="12" t="s">
        <v>1</v>
      </c>
      <c r="I2" s="11" t="s">
        <v>0</v>
      </c>
      <c r="J2" s="16"/>
      <c r="K2" s="16"/>
      <c r="L2" s="17"/>
      <c r="M2" s="17"/>
      <c r="N2" s="17"/>
    </row>
    <row r="3" spans="1:25" ht="21" x14ac:dyDescent="0.25">
      <c r="A3" s="16" t="s">
        <v>12</v>
      </c>
      <c r="B3" s="2">
        <v>1</v>
      </c>
      <c r="C3" s="17" t="s">
        <v>13</v>
      </c>
      <c r="D3">
        <v>48</v>
      </c>
      <c r="E3">
        <v>45</v>
      </c>
      <c r="F3">
        <v>978</v>
      </c>
      <c r="G3">
        <v>657</v>
      </c>
      <c r="H3">
        <f t="shared" ref="H3:H24" si="0">(D3+E3)/2</f>
        <v>46.5</v>
      </c>
      <c r="I3">
        <f t="shared" ref="I3:I24" si="1">(F3+G3)/2</f>
        <v>817.5</v>
      </c>
      <c r="J3">
        <f t="shared" ref="J3:J8" si="2">I3*10^5</f>
        <v>81750000</v>
      </c>
      <c r="K3">
        <f t="shared" ref="K3:K24" si="3">(H3/J3)*100</f>
        <v>5.6880733944954126E-5</v>
      </c>
      <c r="L3">
        <f t="shared" ref="L3:L24" si="4">(K3/100)*100000</f>
        <v>5.6880733944954125E-2</v>
      </c>
      <c r="M3" s="18">
        <f>AVERAGE(L3:L8)</f>
        <v>0.18802558577642015</v>
      </c>
      <c r="N3" s="18">
        <f>_xlfn.STDEV.P(L3:L8)</f>
        <v>0.10282612092347483</v>
      </c>
      <c r="O3" s="4"/>
      <c r="P3" s="4"/>
      <c r="Q3" s="4"/>
      <c r="R3" s="4"/>
      <c r="S3" s="4"/>
      <c r="T3" s="1"/>
      <c r="U3" s="1"/>
      <c r="V3" s="1"/>
      <c r="W3" s="1"/>
      <c r="X3" s="1"/>
      <c r="Y3" s="1"/>
    </row>
    <row r="4" spans="1:25" x14ac:dyDescent="0.2">
      <c r="A4" s="16"/>
      <c r="B4" s="2">
        <v>2</v>
      </c>
      <c r="C4" s="17"/>
      <c r="D4">
        <v>78</v>
      </c>
      <c r="E4">
        <v>67</v>
      </c>
      <c r="F4">
        <v>375</v>
      </c>
      <c r="G4">
        <v>278</v>
      </c>
      <c r="H4">
        <f t="shared" si="0"/>
        <v>72.5</v>
      </c>
      <c r="I4">
        <f t="shared" si="1"/>
        <v>326.5</v>
      </c>
      <c r="J4">
        <f t="shared" si="2"/>
        <v>32650000</v>
      </c>
      <c r="K4">
        <f t="shared" si="3"/>
        <v>2.2205206738131701E-4</v>
      </c>
      <c r="L4">
        <f t="shared" si="4"/>
        <v>0.222052067381317</v>
      </c>
      <c r="M4" s="18"/>
      <c r="N4" s="18"/>
      <c r="O4" s="2"/>
      <c r="P4" s="2"/>
      <c r="Q4" s="2"/>
      <c r="R4" s="2"/>
      <c r="S4" s="2"/>
    </row>
    <row r="5" spans="1:25" x14ac:dyDescent="0.2">
      <c r="A5" s="16"/>
      <c r="B5" s="2">
        <v>3</v>
      </c>
      <c r="C5" s="17"/>
      <c r="D5">
        <v>72</v>
      </c>
      <c r="E5">
        <v>66</v>
      </c>
      <c r="F5">
        <v>160</v>
      </c>
      <c r="G5">
        <v>212</v>
      </c>
      <c r="H5">
        <f t="shared" si="0"/>
        <v>69</v>
      </c>
      <c r="I5">
        <f t="shared" si="1"/>
        <v>186</v>
      </c>
      <c r="J5">
        <f t="shared" si="2"/>
        <v>18600000</v>
      </c>
      <c r="K5">
        <f t="shared" si="3"/>
        <v>3.709677419354839E-4</v>
      </c>
      <c r="L5">
        <f t="shared" si="4"/>
        <v>0.37096774193548393</v>
      </c>
      <c r="M5" s="18"/>
      <c r="N5" s="18"/>
    </row>
    <row r="6" spans="1:25" x14ac:dyDescent="0.2">
      <c r="A6" s="16"/>
      <c r="B6" s="2">
        <v>4</v>
      </c>
      <c r="C6" s="17"/>
      <c r="D6">
        <v>40</v>
      </c>
      <c r="E6">
        <v>30</v>
      </c>
      <c r="F6">
        <v>140</v>
      </c>
      <c r="G6">
        <v>155</v>
      </c>
      <c r="H6">
        <f t="shared" si="0"/>
        <v>35</v>
      </c>
      <c r="I6">
        <f t="shared" si="1"/>
        <v>147.5</v>
      </c>
      <c r="J6">
        <f t="shared" si="2"/>
        <v>14750000</v>
      </c>
      <c r="K6">
        <f t="shared" si="3"/>
        <v>2.3728813559322035E-4</v>
      </c>
      <c r="L6">
        <f t="shared" si="4"/>
        <v>0.23728813559322035</v>
      </c>
      <c r="M6" s="18"/>
      <c r="N6" s="18"/>
    </row>
    <row r="7" spans="1:25" x14ac:dyDescent="0.2">
      <c r="A7" s="16"/>
      <c r="B7" s="2">
        <v>5</v>
      </c>
      <c r="C7" s="17"/>
      <c r="D7">
        <v>22</v>
      </c>
      <c r="E7">
        <v>34</v>
      </c>
      <c r="F7">
        <v>246</v>
      </c>
      <c r="G7">
        <v>198</v>
      </c>
      <c r="H7">
        <f t="shared" si="0"/>
        <v>28</v>
      </c>
      <c r="I7">
        <f t="shared" si="1"/>
        <v>222</v>
      </c>
      <c r="J7">
        <f t="shared" si="2"/>
        <v>22200000</v>
      </c>
      <c r="K7">
        <f t="shared" si="3"/>
        <v>1.2612612612612612E-4</v>
      </c>
      <c r="L7">
        <f t="shared" si="4"/>
        <v>0.12612612612612611</v>
      </c>
      <c r="M7" s="18"/>
      <c r="N7" s="18"/>
    </row>
    <row r="8" spans="1:25" x14ac:dyDescent="0.2">
      <c r="A8" s="16"/>
      <c r="B8" s="2">
        <v>6</v>
      </c>
      <c r="C8" s="17"/>
      <c r="D8">
        <v>48</v>
      </c>
      <c r="E8">
        <v>41</v>
      </c>
      <c r="F8">
        <v>502</v>
      </c>
      <c r="G8">
        <v>273</v>
      </c>
      <c r="H8">
        <f t="shared" si="0"/>
        <v>44.5</v>
      </c>
      <c r="I8">
        <f t="shared" si="1"/>
        <v>387.5</v>
      </c>
      <c r="J8">
        <f t="shared" si="2"/>
        <v>38750000</v>
      </c>
      <c r="K8">
        <f t="shared" si="3"/>
        <v>1.1483870967741934E-4</v>
      </c>
      <c r="L8">
        <f t="shared" si="4"/>
        <v>0.11483870967741935</v>
      </c>
      <c r="M8" s="18"/>
      <c r="N8" s="18"/>
    </row>
    <row r="9" spans="1:25" x14ac:dyDescent="0.2">
      <c r="A9" s="16" t="s">
        <v>11</v>
      </c>
      <c r="B9" s="2">
        <v>1</v>
      </c>
      <c r="C9" s="17" t="s">
        <v>14</v>
      </c>
      <c r="D9">
        <v>164</v>
      </c>
      <c r="E9">
        <v>151</v>
      </c>
      <c r="F9">
        <v>172</v>
      </c>
      <c r="G9">
        <v>125</v>
      </c>
      <c r="H9">
        <f t="shared" si="0"/>
        <v>157.5</v>
      </c>
      <c r="I9">
        <f t="shared" si="1"/>
        <v>148.5</v>
      </c>
      <c r="J9">
        <f t="shared" ref="J9:J24" si="5">I9*10^4</f>
        <v>1485000</v>
      </c>
      <c r="K9">
        <f t="shared" si="3"/>
        <v>1.0606060606060607E-2</v>
      </c>
      <c r="L9">
        <f t="shared" si="4"/>
        <v>10.606060606060606</v>
      </c>
      <c r="M9" s="18">
        <f>AVERAGE(L9:L12)</f>
        <v>10.985476231238943</v>
      </c>
      <c r="N9" s="18">
        <f>_xlfn.STDEV.P(L9:L12)</f>
        <v>0.82330148476182152</v>
      </c>
      <c r="O9" s="2"/>
      <c r="P9" s="2"/>
      <c r="Q9" s="2"/>
      <c r="R9" s="2"/>
      <c r="S9" s="2"/>
    </row>
    <row r="10" spans="1:25" x14ac:dyDescent="0.2">
      <c r="A10" s="16"/>
      <c r="B10" s="2">
        <v>2</v>
      </c>
      <c r="C10" s="17"/>
      <c r="D10">
        <v>190</v>
      </c>
      <c r="E10">
        <v>129</v>
      </c>
      <c r="F10">
        <v>141</v>
      </c>
      <c r="G10">
        <v>156</v>
      </c>
      <c r="H10">
        <f t="shared" si="0"/>
        <v>159.5</v>
      </c>
      <c r="I10">
        <f t="shared" si="1"/>
        <v>148.5</v>
      </c>
      <c r="J10">
        <f t="shared" si="5"/>
        <v>1485000</v>
      </c>
      <c r="K10">
        <f t="shared" si="3"/>
        <v>1.0740740740740742E-2</v>
      </c>
      <c r="L10">
        <f t="shared" si="4"/>
        <v>10.740740740740742</v>
      </c>
      <c r="M10" s="18"/>
      <c r="N10" s="18"/>
    </row>
    <row r="11" spans="1:25" x14ac:dyDescent="0.2">
      <c r="A11" s="16"/>
      <c r="B11" s="2">
        <v>3</v>
      </c>
      <c r="C11" s="17"/>
      <c r="D11">
        <v>138</v>
      </c>
      <c r="E11">
        <v>138</v>
      </c>
      <c r="F11">
        <v>139</v>
      </c>
      <c r="G11">
        <v>131</v>
      </c>
      <c r="H11">
        <f t="shared" si="0"/>
        <v>138</v>
      </c>
      <c r="I11">
        <f t="shared" si="1"/>
        <v>135</v>
      </c>
      <c r="J11">
        <f t="shared" si="5"/>
        <v>1350000</v>
      </c>
      <c r="K11">
        <f t="shared" si="3"/>
        <v>1.0222222222222221E-2</v>
      </c>
      <c r="L11">
        <f t="shared" si="4"/>
        <v>10.222222222222221</v>
      </c>
      <c r="M11" s="18"/>
      <c r="N11" s="18"/>
    </row>
    <row r="12" spans="1:25" x14ac:dyDescent="0.2">
      <c r="A12" s="16"/>
      <c r="B12" s="2">
        <v>4</v>
      </c>
      <c r="C12" s="17"/>
      <c r="D12">
        <v>102</v>
      </c>
      <c r="E12">
        <v>117</v>
      </c>
      <c r="F12">
        <v>77</v>
      </c>
      <c r="G12">
        <v>100</v>
      </c>
      <c r="H12">
        <f t="shared" si="0"/>
        <v>109.5</v>
      </c>
      <c r="I12">
        <f t="shared" si="1"/>
        <v>88.5</v>
      </c>
      <c r="J12">
        <f t="shared" si="5"/>
        <v>885000</v>
      </c>
      <c r="K12">
        <f t="shared" si="3"/>
        <v>1.2372881355932203E-2</v>
      </c>
      <c r="L12">
        <f t="shared" si="4"/>
        <v>12.372881355932202</v>
      </c>
      <c r="M12" s="18"/>
      <c r="N12" s="18"/>
    </row>
    <row r="13" spans="1:25" x14ac:dyDescent="0.2">
      <c r="A13" s="16" t="s">
        <v>10</v>
      </c>
      <c r="B13" s="2">
        <v>1</v>
      </c>
      <c r="C13" s="17" t="s">
        <v>15</v>
      </c>
      <c r="D13">
        <v>34</v>
      </c>
      <c r="E13">
        <v>37</v>
      </c>
      <c r="F13">
        <v>64</v>
      </c>
      <c r="G13">
        <v>51</v>
      </c>
      <c r="H13">
        <f t="shared" si="0"/>
        <v>35.5</v>
      </c>
      <c r="I13">
        <f t="shared" si="1"/>
        <v>57.5</v>
      </c>
      <c r="J13">
        <f t="shared" si="5"/>
        <v>575000</v>
      </c>
      <c r="K13">
        <f t="shared" si="3"/>
        <v>6.1739130434782605E-3</v>
      </c>
      <c r="L13">
        <f t="shared" si="4"/>
        <v>6.1739130434782608</v>
      </c>
      <c r="M13" s="18">
        <f>AVERAGE(L13:L17)</f>
        <v>4.0175258575257686</v>
      </c>
      <c r="N13" s="18">
        <f>_xlfn.STDEV.P(L13:L17)</f>
        <v>1.6796197048086596</v>
      </c>
    </row>
    <row r="14" spans="1:25" x14ac:dyDescent="0.2">
      <c r="A14" s="16"/>
      <c r="B14" s="2">
        <v>2</v>
      </c>
      <c r="C14" s="17"/>
      <c r="D14">
        <v>99</v>
      </c>
      <c r="E14">
        <v>124</v>
      </c>
      <c r="F14">
        <v>228</v>
      </c>
      <c r="G14">
        <v>174</v>
      </c>
      <c r="H14">
        <f t="shared" si="0"/>
        <v>111.5</v>
      </c>
      <c r="I14">
        <f t="shared" si="1"/>
        <v>201</v>
      </c>
      <c r="J14">
        <f t="shared" si="5"/>
        <v>2010000</v>
      </c>
      <c r="K14">
        <f t="shared" si="3"/>
        <v>5.5472636815920399E-3</v>
      </c>
      <c r="L14">
        <f t="shared" si="4"/>
        <v>5.5472636815920398</v>
      </c>
      <c r="M14" s="18"/>
      <c r="N14" s="18"/>
    </row>
    <row r="15" spans="1:25" x14ac:dyDescent="0.2">
      <c r="A15" s="16"/>
      <c r="B15" s="2">
        <v>3</v>
      </c>
      <c r="C15" s="17"/>
      <c r="D15">
        <v>16</v>
      </c>
      <c r="E15">
        <v>18</v>
      </c>
      <c r="F15">
        <v>67</v>
      </c>
      <c r="G15">
        <v>69</v>
      </c>
      <c r="H15">
        <f t="shared" si="0"/>
        <v>17</v>
      </c>
      <c r="I15">
        <f t="shared" si="1"/>
        <v>68</v>
      </c>
      <c r="J15">
        <f t="shared" si="5"/>
        <v>680000</v>
      </c>
      <c r="K15">
        <f t="shared" si="3"/>
        <v>2.5000000000000001E-3</v>
      </c>
      <c r="L15">
        <f t="shared" si="4"/>
        <v>2.5</v>
      </c>
      <c r="M15" s="18"/>
      <c r="N15" s="18"/>
    </row>
    <row r="16" spans="1:25" x14ac:dyDescent="0.2">
      <c r="A16" s="16"/>
      <c r="B16" s="2">
        <v>4</v>
      </c>
      <c r="C16" s="17"/>
      <c r="D16">
        <v>22</v>
      </c>
      <c r="E16">
        <v>7</v>
      </c>
      <c r="F16">
        <v>65</v>
      </c>
      <c r="G16">
        <v>94</v>
      </c>
      <c r="H16">
        <f t="shared" si="0"/>
        <v>14.5</v>
      </c>
      <c r="I16">
        <f t="shared" si="1"/>
        <v>79.5</v>
      </c>
      <c r="J16">
        <f t="shared" si="5"/>
        <v>795000</v>
      </c>
      <c r="K16">
        <f t="shared" si="3"/>
        <v>1.8238993710691825E-3</v>
      </c>
      <c r="L16">
        <f t="shared" si="4"/>
        <v>1.8238993710691824</v>
      </c>
      <c r="M16" s="18"/>
      <c r="N16" s="18"/>
    </row>
    <row r="17" spans="1:14" ht="16" customHeight="1" x14ac:dyDescent="0.2">
      <c r="A17" s="16"/>
      <c r="B17" s="2">
        <v>5</v>
      </c>
      <c r="C17" s="17"/>
      <c r="D17">
        <v>42</v>
      </c>
      <c r="E17">
        <v>34</v>
      </c>
      <c r="F17">
        <v>99</v>
      </c>
      <c r="G17">
        <v>89</v>
      </c>
      <c r="H17">
        <f t="shared" si="0"/>
        <v>38</v>
      </c>
      <c r="I17">
        <f t="shared" si="1"/>
        <v>94</v>
      </c>
      <c r="J17">
        <f t="shared" si="5"/>
        <v>940000</v>
      </c>
      <c r="K17">
        <f t="shared" si="3"/>
        <v>4.0425531914893616E-3</v>
      </c>
      <c r="L17">
        <f t="shared" si="4"/>
        <v>4.0425531914893611</v>
      </c>
      <c r="M17" s="18"/>
      <c r="N17" s="18"/>
    </row>
    <row r="18" spans="1:14" x14ac:dyDescent="0.2">
      <c r="A18" s="16" t="s">
        <v>9</v>
      </c>
      <c r="B18" s="2">
        <v>1</v>
      </c>
      <c r="C18" s="17" t="s">
        <v>16</v>
      </c>
      <c r="D18">
        <v>198</v>
      </c>
      <c r="E18">
        <v>142</v>
      </c>
      <c r="F18">
        <v>160</v>
      </c>
      <c r="G18">
        <v>190</v>
      </c>
      <c r="H18">
        <f t="shared" si="0"/>
        <v>170</v>
      </c>
      <c r="I18">
        <f t="shared" si="1"/>
        <v>175</v>
      </c>
      <c r="J18">
        <f t="shared" si="5"/>
        <v>1750000</v>
      </c>
      <c r="K18">
        <f t="shared" si="3"/>
        <v>9.7142857142857135E-3</v>
      </c>
      <c r="L18">
        <f t="shared" si="4"/>
        <v>9.7142857142857135</v>
      </c>
      <c r="M18" s="18">
        <f>AVERAGE(L18:L20)</f>
        <v>9.442437025821846</v>
      </c>
      <c r="N18" s="18">
        <f>_xlfn.STDEV.P(L18:L20)</f>
        <v>1.6048237745202982</v>
      </c>
    </row>
    <row r="19" spans="1:14" ht="16" customHeight="1" x14ac:dyDescent="0.2">
      <c r="A19" s="16"/>
      <c r="B19" s="2">
        <v>2</v>
      </c>
      <c r="C19" s="17"/>
      <c r="D19">
        <v>146</v>
      </c>
      <c r="E19">
        <v>146</v>
      </c>
      <c r="F19">
        <v>189</v>
      </c>
      <c r="G19">
        <v>208</v>
      </c>
      <c r="H19">
        <f t="shared" si="0"/>
        <v>146</v>
      </c>
      <c r="I19">
        <f t="shared" si="1"/>
        <v>198.5</v>
      </c>
      <c r="J19">
        <f t="shared" si="5"/>
        <v>1985000</v>
      </c>
      <c r="K19">
        <f t="shared" si="3"/>
        <v>7.3551637279596974E-3</v>
      </c>
      <c r="L19">
        <f t="shared" si="4"/>
        <v>7.3551637279596971</v>
      </c>
      <c r="M19" s="18"/>
      <c r="N19" s="18"/>
    </row>
    <row r="20" spans="1:14" x14ac:dyDescent="0.2">
      <c r="A20" s="16"/>
      <c r="B20" s="2">
        <v>3</v>
      </c>
      <c r="C20" s="17"/>
      <c r="D20">
        <v>83</v>
      </c>
      <c r="E20">
        <v>96</v>
      </c>
      <c r="F20">
        <v>95</v>
      </c>
      <c r="G20">
        <v>64</v>
      </c>
      <c r="H20">
        <f t="shared" si="0"/>
        <v>89.5</v>
      </c>
      <c r="I20">
        <f t="shared" si="1"/>
        <v>79.5</v>
      </c>
      <c r="J20">
        <f t="shared" si="5"/>
        <v>795000</v>
      </c>
      <c r="K20">
        <f t="shared" si="3"/>
        <v>1.1257861635220126E-2</v>
      </c>
      <c r="L20">
        <f t="shared" si="4"/>
        <v>11.257861635220126</v>
      </c>
      <c r="M20" s="18"/>
      <c r="N20" s="18"/>
    </row>
    <row r="21" spans="1:14" x14ac:dyDescent="0.2">
      <c r="A21" s="16" t="s">
        <v>8</v>
      </c>
      <c r="B21" s="2">
        <v>1</v>
      </c>
      <c r="C21" s="17" t="s">
        <v>17</v>
      </c>
      <c r="D21">
        <v>106</v>
      </c>
      <c r="E21">
        <v>103</v>
      </c>
      <c r="F21">
        <v>112</v>
      </c>
      <c r="G21">
        <v>111</v>
      </c>
      <c r="H21">
        <f t="shared" si="0"/>
        <v>104.5</v>
      </c>
      <c r="I21">
        <f t="shared" si="1"/>
        <v>111.5</v>
      </c>
      <c r="J21">
        <f t="shared" si="5"/>
        <v>1115000</v>
      </c>
      <c r="K21">
        <f t="shared" si="3"/>
        <v>9.3721973094170411E-3</v>
      </c>
      <c r="L21">
        <f t="shared" si="4"/>
        <v>9.3721973094170412</v>
      </c>
      <c r="M21" s="18">
        <f>AVERAGE(L21:L24)</f>
        <v>10.917805975027576</v>
      </c>
      <c r="N21" s="18">
        <f>_xlfn.STDEV.P(L21:L24)</f>
        <v>1.7552015287200555</v>
      </c>
    </row>
    <row r="22" spans="1:14" x14ac:dyDescent="0.2">
      <c r="A22" s="16"/>
      <c r="B22" s="2">
        <v>2</v>
      </c>
      <c r="C22" s="17"/>
      <c r="D22">
        <v>104</v>
      </c>
      <c r="E22">
        <v>117</v>
      </c>
      <c r="F22">
        <v>92</v>
      </c>
      <c r="G22">
        <v>70</v>
      </c>
      <c r="H22">
        <f t="shared" si="0"/>
        <v>110.5</v>
      </c>
      <c r="I22">
        <f t="shared" si="1"/>
        <v>81</v>
      </c>
      <c r="J22">
        <f t="shared" si="5"/>
        <v>810000</v>
      </c>
      <c r="K22">
        <f t="shared" si="3"/>
        <v>1.3641975308641975E-2</v>
      </c>
      <c r="L22">
        <f t="shared" si="4"/>
        <v>13.641975308641976</v>
      </c>
      <c r="M22" s="18"/>
      <c r="N22" s="18"/>
    </row>
    <row r="23" spans="1:14" x14ac:dyDescent="0.2">
      <c r="A23" s="16"/>
      <c r="B23" s="2">
        <v>3</v>
      </c>
      <c r="C23" s="17"/>
      <c r="D23">
        <v>84</v>
      </c>
      <c r="E23">
        <v>111</v>
      </c>
      <c r="F23">
        <v>84</v>
      </c>
      <c r="G23">
        <v>124</v>
      </c>
      <c r="H23">
        <f t="shared" si="0"/>
        <v>97.5</v>
      </c>
      <c r="I23">
        <f t="shared" si="1"/>
        <v>104</v>
      </c>
      <c r="J23">
        <f t="shared" si="5"/>
        <v>1040000</v>
      </c>
      <c r="K23">
        <f t="shared" si="3"/>
        <v>9.3749999999999997E-3</v>
      </c>
      <c r="L23">
        <f t="shared" si="4"/>
        <v>9.375</v>
      </c>
      <c r="M23" s="18"/>
      <c r="N23" s="18"/>
    </row>
    <row r="24" spans="1:14" x14ac:dyDescent="0.2">
      <c r="A24" s="16"/>
      <c r="B24" s="2">
        <v>4</v>
      </c>
      <c r="C24" s="17"/>
      <c r="D24">
        <v>58</v>
      </c>
      <c r="E24">
        <v>74</v>
      </c>
      <c r="F24">
        <v>53</v>
      </c>
      <c r="G24">
        <v>64</v>
      </c>
      <c r="H24">
        <f t="shared" si="0"/>
        <v>66</v>
      </c>
      <c r="I24">
        <f t="shared" si="1"/>
        <v>58.5</v>
      </c>
      <c r="J24">
        <f t="shared" si="5"/>
        <v>585000</v>
      </c>
      <c r="K24">
        <f t="shared" si="3"/>
        <v>1.1282051282051281E-2</v>
      </c>
      <c r="L24">
        <f t="shared" si="4"/>
        <v>11.282051282051281</v>
      </c>
      <c r="M24" s="18"/>
      <c r="N24" s="18"/>
    </row>
    <row r="41" spans="1:13" x14ac:dyDescent="0.2">
      <c r="A41" s="7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2"/>
      <c r="B42" s="2"/>
      <c r="C42" s="2"/>
    </row>
    <row r="43" spans="1:13" x14ac:dyDescent="0.2">
      <c r="A43" s="2"/>
      <c r="B43" s="2"/>
      <c r="C43" s="2"/>
    </row>
    <row r="44" spans="1:13" x14ac:dyDescent="0.2">
      <c r="A44" s="2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"/>
      <c r="B45" s="2"/>
      <c r="C45" s="2"/>
      <c r="D45" s="2"/>
      <c r="E45" s="2"/>
      <c r="F45" s="2"/>
      <c r="G45" s="2"/>
      <c r="H45" s="6"/>
      <c r="I45" s="2"/>
      <c r="J45" s="2"/>
      <c r="K45" s="2"/>
      <c r="L45" s="2"/>
      <c r="M45" s="2"/>
    </row>
    <row r="46" spans="1:13" x14ac:dyDescent="0.2">
      <c r="A46" s="2"/>
      <c r="B46" s="2"/>
      <c r="C46" s="2"/>
    </row>
    <row r="47" spans="1:13" x14ac:dyDescent="0.2">
      <c r="A47" s="2"/>
      <c r="B47" s="2"/>
      <c r="C47" s="2"/>
    </row>
    <row r="48" spans="1:13" x14ac:dyDescent="0.2">
      <c r="A48" s="2"/>
      <c r="B48" s="2"/>
      <c r="C48" s="2"/>
    </row>
    <row r="49" spans="1:12" x14ac:dyDescent="0.2">
      <c r="A49" s="7"/>
      <c r="B49" s="2"/>
      <c r="C49" s="2"/>
    </row>
    <row r="50" spans="1:12" x14ac:dyDescent="0.2">
      <c r="A50" s="2"/>
    </row>
    <row r="51" spans="1:12" x14ac:dyDescent="0.2">
      <c r="A51" s="2"/>
      <c r="B51" s="2"/>
      <c r="C51" s="2"/>
    </row>
    <row r="52" spans="1:12" x14ac:dyDescent="0.2">
      <c r="A52" s="2"/>
      <c r="B52" s="2"/>
      <c r="C52" s="2"/>
    </row>
    <row r="53" spans="1:12" x14ac:dyDescent="0.2">
      <c r="A53" s="2"/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2"/>
      <c r="B54" s="2"/>
      <c r="C54" s="2"/>
      <c r="D54" s="2"/>
      <c r="E54" s="2"/>
      <c r="F54" s="2"/>
      <c r="G54" s="2"/>
      <c r="H54" s="6"/>
      <c r="I54" s="2"/>
      <c r="J54" s="2"/>
      <c r="K54" s="2"/>
      <c r="L54" s="2"/>
    </row>
    <row r="55" spans="1:12" x14ac:dyDescent="0.2">
      <c r="A55" s="2"/>
      <c r="B55" s="2"/>
      <c r="C55" s="2"/>
    </row>
    <row r="56" spans="1:12" x14ac:dyDescent="0.2">
      <c r="A56" s="2"/>
      <c r="B56" s="2"/>
      <c r="C56" s="2"/>
    </row>
    <row r="57" spans="1:12" x14ac:dyDescent="0.2">
      <c r="A57" s="2"/>
      <c r="B57" s="2"/>
      <c r="C57" s="2"/>
    </row>
    <row r="58" spans="1:12" x14ac:dyDescent="0.2">
      <c r="A58" s="9"/>
      <c r="B58" s="9"/>
      <c r="C58" s="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2"/>
      <c r="B59" s="2"/>
      <c r="C59" s="2"/>
    </row>
    <row r="60" spans="1:12" x14ac:dyDescent="0.2">
      <c r="A60" s="2"/>
      <c r="B60" s="2"/>
      <c r="C60" s="2"/>
    </row>
    <row r="61" spans="1:12" x14ac:dyDescent="0.2">
      <c r="A61" s="2"/>
      <c r="B61" s="2"/>
      <c r="C61" s="2"/>
    </row>
    <row r="62" spans="1:12" x14ac:dyDescent="0.2">
      <c r="A62" s="2"/>
      <c r="B62" s="5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"/>
      <c r="F63" s="2"/>
      <c r="G63" s="2"/>
      <c r="H63" s="6"/>
      <c r="I63" s="2"/>
      <c r="J63" s="2"/>
      <c r="K63" s="2"/>
      <c r="L63" s="2"/>
    </row>
    <row r="64" spans="1:12" x14ac:dyDescent="0.2">
      <c r="A64" s="2"/>
      <c r="B64" s="2"/>
      <c r="C64" s="2"/>
    </row>
    <row r="65" spans="1:12" x14ac:dyDescent="0.2">
      <c r="A65" s="2"/>
      <c r="B65" s="2"/>
      <c r="C65" s="2"/>
    </row>
    <row r="66" spans="1:12" x14ac:dyDescent="0.2">
      <c r="A66" s="2"/>
      <c r="B66" s="2"/>
      <c r="C66" s="2"/>
    </row>
    <row r="67" spans="1:12" x14ac:dyDescent="0.2">
      <c r="A67" s="2"/>
      <c r="B67" s="2"/>
      <c r="C67" s="2"/>
    </row>
    <row r="68" spans="1:12" x14ac:dyDescent="0.2">
      <c r="A68" s="2"/>
      <c r="B68" s="2"/>
      <c r="C68" s="2"/>
    </row>
    <row r="69" spans="1:12" x14ac:dyDescent="0.2">
      <c r="A69" s="2"/>
      <c r="B69" s="2"/>
      <c r="C69" s="2"/>
    </row>
    <row r="70" spans="1:12" x14ac:dyDescent="0.2">
      <c r="A70" s="2"/>
      <c r="B70" s="2"/>
      <c r="C70" s="2"/>
    </row>
    <row r="71" spans="1:12" x14ac:dyDescent="0.2">
      <c r="A71" s="2"/>
      <c r="B71" s="5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6"/>
      <c r="I72" s="2"/>
      <c r="J72" s="2"/>
      <c r="K72" s="2"/>
      <c r="L72" s="2"/>
    </row>
    <row r="73" spans="1:12" x14ac:dyDescent="0.2">
      <c r="A73" s="2"/>
      <c r="B73" s="2"/>
      <c r="C73" s="2"/>
    </row>
    <row r="74" spans="1:12" x14ac:dyDescent="0.2">
      <c r="A74" s="2"/>
      <c r="B74" s="2"/>
      <c r="C74" s="2"/>
    </row>
    <row r="75" spans="1:12" x14ac:dyDescent="0.2">
      <c r="A75" s="2"/>
      <c r="B75" s="2"/>
      <c r="C75" s="2"/>
    </row>
    <row r="76" spans="1:12" x14ac:dyDescent="0.2">
      <c r="A76" s="2"/>
      <c r="B76" s="2"/>
      <c r="C76" s="2"/>
    </row>
    <row r="77" spans="1:12" x14ac:dyDescent="0.2">
      <c r="A77" s="2"/>
      <c r="B77" s="2"/>
      <c r="C77" s="2"/>
    </row>
    <row r="78" spans="1:12" x14ac:dyDescent="0.2">
      <c r="A78" s="2"/>
      <c r="B78" s="2"/>
      <c r="C78" s="2"/>
    </row>
    <row r="79" spans="1:12" x14ac:dyDescent="0.2">
      <c r="A79" s="2"/>
      <c r="B79" s="2"/>
      <c r="C79" s="2"/>
    </row>
    <row r="80" spans="1:12" x14ac:dyDescent="0.2">
      <c r="A80" s="2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6"/>
      <c r="I81" s="2"/>
      <c r="J81" s="2"/>
      <c r="K81" s="2"/>
      <c r="L81" s="2"/>
    </row>
    <row r="82" spans="1:12" x14ac:dyDescent="0.2">
      <c r="A82" s="2"/>
      <c r="B82" s="2"/>
      <c r="C82" s="2"/>
    </row>
    <row r="83" spans="1:12" x14ac:dyDescent="0.2">
      <c r="A83" s="2"/>
      <c r="B83" s="2"/>
      <c r="C83" s="2"/>
    </row>
    <row r="84" spans="1:12" x14ac:dyDescent="0.2">
      <c r="A84" s="2"/>
      <c r="B84" s="2"/>
      <c r="C84" s="2"/>
    </row>
    <row r="85" spans="1:12" x14ac:dyDescent="0.2">
      <c r="A85" s="2"/>
      <c r="B85" s="2"/>
      <c r="C85" s="2"/>
    </row>
    <row r="86" spans="1:12" x14ac:dyDescent="0.2">
      <c r="A86" s="2"/>
      <c r="B86" s="2"/>
      <c r="C86" s="2"/>
    </row>
    <row r="87" spans="1:12" x14ac:dyDescent="0.2">
      <c r="A87" s="2"/>
      <c r="B87" s="2"/>
      <c r="C87" s="2"/>
    </row>
  </sheetData>
  <mergeCells count="31">
    <mergeCell ref="A9:A12"/>
    <mergeCell ref="A13:A17"/>
    <mergeCell ref="A18:A20"/>
    <mergeCell ref="A21:A24"/>
    <mergeCell ref="C9:C12"/>
    <mergeCell ref="C13:C17"/>
    <mergeCell ref="C18:C20"/>
    <mergeCell ref="C21:C24"/>
    <mergeCell ref="M18:M20"/>
    <mergeCell ref="M21:M24"/>
    <mergeCell ref="N9:N12"/>
    <mergeCell ref="N13:N17"/>
    <mergeCell ref="N18:N20"/>
    <mergeCell ref="N21:N24"/>
    <mergeCell ref="M9:M12"/>
    <mergeCell ref="M13:M17"/>
    <mergeCell ref="M3:M8"/>
    <mergeCell ref="N3:N8"/>
    <mergeCell ref="H1:I1"/>
    <mergeCell ref="F1:G1"/>
    <mergeCell ref="D1:E1"/>
    <mergeCell ref="J1:J2"/>
    <mergeCell ref="K1:K2"/>
    <mergeCell ref="L1:L2"/>
    <mergeCell ref="M1:M2"/>
    <mergeCell ref="N1:N2"/>
    <mergeCell ref="A1:A2"/>
    <mergeCell ref="B1:B2"/>
    <mergeCell ref="C1:C2"/>
    <mergeCell ref="C3:C8"/>
    <mergeCell ref="A3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04C9-5894-4774-B69B-6C44F3038662}">
  <dimension ref="A1:N18"/>
  <sheetViews>
    <sheetView tabSelected="1" workbookViewId="0">
      <selection activeCell="Q7" sqref="Q7"/>
    </sheetView>
  </sheetViews>
  <sheetFormatPr baseColWidth="10" defaultColWidth="8.83203125" defaultRowHeight="16" x14ac:dyDescent="0.2"/>
  <cols>
    <col min="12" max="12" width="12.1640625" customWidth="1"/>
  </cols>
  <sheetData>
    <row r="1" spans="1:14" x14ac:dyDescent="0.2">
      <c r="A1" s="16" t="s">
        <v>5</v>
      </c>
      <c r="B1" s="16" t="s">
        <v>6</v>
      </c>
      <c r="C1" s="16" t="s">
        <v>7</v>
      </c>
      <c r="D1" s="16" t="s">
        <v>18</v>
      </c>
      <c r="E1" s="18"/>
      <c r="F1" s="16" t="s">
        <v>0</v>
      </c>
      <c r="G1" s="18"/>
      <c r="H1" s="16" t="s">
        <v>19</v>
      </c>
      <c r="I1" s="18"/>
      <c r="J1" s="16" t="s">
        <v>2</v>
      </c>
      <c r="K1" s="16" t="s">
        <v>3</v>
      </c>
      <c r="L1" s="17" t="s">
        <v>32</v>
      </c>
      <c r="M1" s="17" t="s">
        <v>34</v>
      </c>
      <c r="N1" s="17" t="s">
        <v>33</v>
      </c>
    </row>
    <row r="2" spans="1:14" x14ac:dyDescent="0.2">
      <c r="A2" s="19"/>
      <c r="B2" s="18"/>
      <c r="C2" s="19"/>
      <c r="D2" s="2">
        <v>1</v>
      </c>
      <c r="E2" s="2">
        <v>2</v>
      </c>
      <c r="F2" s="2">
        <v>1</v>
      </c>
      <c r="G2" s="2">
        <v>2</v>
      </c>
      <c r="H2" s="6" t="s">
        <v>1</v>
      </c>
      <c r="I2" s="2" t="s">
        <v>0</v>
      </c>
      <c r="J2" s="18"/>
      <c r="K2" s="18"/>
      <c r="L2" s="18"/>
      <c r="M2" s="19"/>
      <c r="N2" s="19"/>
    </row>
    <row r="3" spans="1:14" x14ac:dyDescent="0.2">
      <c r="A3" s="26" t="s">
        <v>11</v>
      </c>
      <c r="B3" s="2">
        <v>1</v>
      </c>
      <c r="C3" s="26" t="s">
        <v>14</v>
      </c>
      <c r="D3">
        <v>576</v>
      </c>
      <c r="E3">
        <v>550</v>
      </c>
      <c r="F3">
        <v>228</v>
      </c>
      <c r="G3">
        <v>229</v>
      </c>
      <c r="H3">
        <f>AVERAGE(D3:E3)</f>
        <v>563</v>
      </c>
      <c r="I3">
        <f>AVERAGE(F3:G3)</f>
        <v>228.5</v>
      </c>
      <c r="J3">
        <f>I3*10000</f>
        <v>2285000</v>
      </c>
      <c r="K3">
        <f>(H3/J3)*100</f>
        <v>2.463894967177243E-2</v>
      </c>
      <c r="L3">
        <f>(K3/100)*100000</f>
        <v>24.63894967177243</v>
      </c>
      <c r="M3" s="20">
        <f>AVERAGE(L3:L6)</f>
        <v>28.028957678556811</v>
      </c>
      <c r="N3" s="20">
        <f>_xlfn.STDEV.P(L3:L6)</f>
        <v>2.9415240125802011</v>
      </c>
    </row>
    <row r="4" spans="1:14" x14ac:dyDescent="0.2">
      <c r="A4" s="24"/>
      <c r="B4" s="2">
        <v>2</v>
      </c>
      <c r="C4" s="24"/>
      <c r="D4">
        <v>590</v>
      </c>
      <c r="E4">
        <v>601</v>
      </c>
      <c r="F4">
        <v>201</v>
      </c>
      <c r="G4">
        <v>165</v>
      </c>
      <c r="H4">
        <f t="shared" ref="H4" si="0">AVERAGE(D4:E4)</f>
        <v>595.5</v>
      </c>
      <c r="I4">
        <f t="shared" ref="I4" si="1">AVERAGE(F4:G4)</f>
        <v>183</v>
      </c>
      <c r="J4">
        <f t="shared" ref="J4" si="2">I4*10000</f>
        <v>1830000</v>
      </c>
      <c r="K4">
        <f t="shared" ref="K4" si="3">(H4/J4)*100</f>
        <v>3.2540983606557376E-2</v>
      </c>
      <c r="L4">
        <f t="shared" ref="L4" si="4">(K4/100)*100000</f>
        <v>32.540983606557376</v>
      </c>
      <c r="M4" s="21"/>
      <c r="N4" s="21"/>
    </row>
    <row r="5" spans="1:14" x14ac:dyDescent="0.2">
      <c r="A5" s="24"/>
      <c r="B5" s="2">
        <v>3</v>
      </c>
      <c r="C5" s="24"/>
      <c r="D5">
        <v>520</v>
      </c>
      <c r="E5">
        <v>511</v>
      </c>
      <c r="F5">
        <v>194</v>
      </c>
      <c r="G5">
        <v>196</v>
      </c>
      <c r="H5">
        <f>AVERAGE(D5:E5)</f>
        <v>515.5</v>
      </c>
      <c r="I5">
        <f>AVERAGE(F5:G5)</f>
        <v>195</v>
      </c>
      <c r="J5">
        <f>I5*10000</f>
        <v>1950000</v>
      </c>
      <c r="K5">
        <f>(H5/J5)*100</f>
        <v>2.643589743589744E-2</v>
      </c>
      <c r="L5">
        <f>(K5/100)*100000</f>
        <v>26.435897435897438</v>
      </c>
      <c r="M5" s="21"/>
      <c r="N5" s="21"/>
    </row>
    <row r="6" spans="1:14" x14ac:dyDescent="0.2">
      <c r="A6" s="25"/>
      <c r="B6" s="2">
        <v>4</v>
      </c>
      <c r="C6" s="25"/>
      <c r="D6">
        <v>576</v>
      </c>
      <c r="E6">
        <v>564</v>
      </c>
      <c r="F6">
        <v>179</v>
      </c>
      <c r="G6">
        <v>221</v>
      </c>
      <c r="H6">
        <f t="shared" ref="H6:H18" si="5">AVERAGE(D6:E6)</f>
        <v>570</v>
      </c>
      <c r="I6">
        <f t="shared" ref="I6:I18" si="6">AVERAGE(F6:G6)</f>
        <v>200</v>
      </c>
      <c r="J6">
        <f t="shared" ref="J6:J18" si="7">I6*10000</f>
        <v>2000000</v>
      </c>
      <c r="K6">
        <f t="shared" ref="K6:K18" si="8">(H6/J6)*100</f>
        <v>2.8499999999999998E-2</v>
      </c>
      <c r="L6">
        <f t="shared" ref="L6:L18" si="9">(K6/100)*100000</f>
        <v>28.5</v>
      </c>
      <c r="M6" s="22"/>
      <c r="N6" s="22"/>
    </row>
    <row r="7" spans="1:14" x14ac:dyDescent="0.2">
      <c r="A7" s="26" t="s">
        <v>10</v>
      </c>
      <c r="B7" s="2">
        <v>1</v>
      </c>
      <c r="C7" s="26" t="s">
        <v>15</v>
      </c>
      <c r="D7">
        <v>303</v>
      </c>
      <c r="E7">
        <v>323</v>
      </c>
      <c r="F7">
        <v>153</v>
      </c>
      <c r="G7">
        <v>161</v>
      </c>
      <c r="H7">
        <f t="shared" si="5"/>
        <v>313</v>
      </c>
      <c r="I7">
        <f t="shared" si="6"/>
        <v>157</v>
      </c>
      <c r="J7">
        <f t="shared" si="7"/>
        <v>1570000</v>
      </c>
      <c r="K7">
        <f t="shared" si="8"/>
        <v>1.9936305732484075E-2</v>
      </c>
      <c r="L7">
        <f t="shared" si="9"/>
        <v>19.936305732484072</v>
      </c>
      <c r="M7" s="20">
        <f>AVERAGE(L7:L10)</f>
        <v>17.381799367354294</v>
      </c>
      <c r="N7" s="20">
        <f>_xlfn.STDEV.P(L7:L10)</f>
        <v>3.3224042963024938</v>
      </c>
    </row>
    <row r="8" spans="1:14" x14ac:dyDescent="0.2">
      <c r="A8" s="24"/>
      <c r="B8" s="2">
        <v>2</v>
      </c>
      <c r="C8" s="21"/>
      <c r="D8">
        <v>362</v>
      </c>
      <c r="E8">
        <v>379</v>
      </c>
      <c r="F8">
        <v>193</v>
      </c>
      <c r="G8">
        <v>157</v>
      </c>
      <c r="H8">
        <f t="shared" si="5"/>
        <v>370.5</v>
      </c>
      <c r="I8">
        <f t="shared" si="6"/>
        <v>175</v>
      </c>
      <c r="J8">
        <f t="shared" si="7"/>
        <v>1750000</v>
      </c>
      <c r="K8">
        <f t="shared" si="8"/>
        <v>2.1171428571428574E-2</v>
      </c>
      <c r="L8">
        <f t="shared" si="9"/>
        <v>21.171428571428571</v>
      </c>
      <c r="M8" s="21"/>
      <c r="N8" s="21"/>
    </row>
    <row r="9" spans="1:14" x14ac:dyDescent="0.2">
      <c r="A9" s="24"/>
      <c r="B9" s="2">
        <v>3</v>
      </c>
      <c r="C9" s="21"/>
      <c r="D9">
        <v>244</v>
      </c>
      <c r="E9">
        <v>240</v>
      </c>
      <c r="F9">
        <v>155</v>
      </c>
      <c r="G9">
        <v>158</v>
      </c>
      <c r="H9">
        <f t="shared" si="5"/>
        <v>242</v>
      </c>
      <c r="I9">
        <f t="shared" si="6"/>
        <v>156.5</v>
      </c>
      <c r="J9">
        <f t="shared" si="7"/>
        <v>1565000</v>
      </c>
      <c r="K9">
        <f t="shared" si="8"/>
        <v>1.546325878594249E-2</v>
      </c>
      <c r="L9">
        <f t="shared" si="9"/>
        <v>15.463258785942491</v>
      </c>
      <c r="M9" s="21"/>
      <c r="N9" s="21"/>
    </row>
    <row r="10" spans="1:14" x14ac:dyDescent="0.2">
      <c r="A10" s="25"/>
      <c r="B10" s="2">
        <v>4</v>
      </c>
      <c r="C10" s="22"/>
      <c r="D10">
        <v>164</v>
      </c>
      <c r="E10">
        <v>191</v>
      </c>
      <c r="F10">
        <v>131</v>
      </c>
      <c r="G10">
        <v>143</v>
      </c>
      <c r="H10">
        <f t="shared" si="5"/>
        <v>177.5</v>
      </c>
      <c r="I10">
        <f t="shared" si="6"/>
        <v>137</v>
      </c>
      <c r="J10">
        <f t="shared" si="7"/>
        <v>1370000</v>
      </c>
      <c r="K10">
        <f t="shared" si="8"/>
        <v>1.2956204379562042E-2</v>
      </c>
      <c r="L10">
        <f t="shared" si="9"/>
        <v>12.956204379562044</v>
      </c>
      <c r="M10" s="22"/>
      <c r="N10" s="22"/>
    </row>
    <row r="11" spans="1:14" x14ac:dyDescent="0.2">
      <c r="A11" s="26" t="s">
        <v>28</v>
      </c>
      <c r="B11" s="2">
        <v>1</v>
      </c>
      <c r="C11" s="27" t="s">
        <v>30</v>
      </c>
      <c r="D11">
        <v>19</v>
      </c>
      <c r="E11">
        <v>14</v>
      </c>
      <c r="F11">
        <v>133</v>
      </c>
      <c r="G11">
        <v>112</v>
      </c>
      <c r="H11">
        <f t="shared" si="5"/>
        <v>16.5</v>
      </c>
      <c r="I11">
        <f t="shared" si="6"/>
        <v>122.5</v>
      </c>
      <c r="J11">
        <f t="shared" si="7"/>
        <v>1225000</v>
      </c>
      <c r="K11">
        <f t="shared" si="8"/>
        <v>1.346938775510204E-3</v>
      </c>
      <c r="L11">
        <f t="shared" si="9"/>
        <v>1.346938775510204</v>
      </c>
      <c r="M11" s="23">
        <f>AVERAGE(L11:L14)</f>
        <v>0.94483929045852</v>
      </c>
      <c r="N11" s="20">
        <f>_xlfn.STDEV.P(L11:L14)</f>
        <v>0.23979773316110539</v>
      </c>
    </row>
    <row r="12" spans="1:14" x14ac:dyDescent="0.2">
      <c r="A12" s="24"/>
      <c r="B12" s="2">
        <v>2</v>
      </c>
      <c r="C12" s="21"/>
      <c r="D12">
        <v>13</v>
      </c>
      <c r="E12">
        <v>15</v>
      </c>
      <c r="F12">
        <v>157</v>
      </c>
      <c r="G12">
        <v>161</v>
      </c>
      <c r="H12">
        <f t="shared" si="5"/>
        <v>14</v>
      </c>
      <c r="I12">
        <f t="shared" si="6"/>
        <v>159</v>
      </c>
      <c r="J12">
        <f t="shared" si="7"/>
        <v>1590000</v>
      </c>
      <c r="K12">
        <f t="shared" si="8"/>
        <v>8.8050314465408801E-4</v>
      </c>
      <c r="L12">
        <f t="shared" si="9"/>
        <v>0.88050314465408797</v>
      </c>
      <c r="M12" s="24"/>
      <c r="N12" s="21"/>
    </row>
    <row r="13" spans="1:14" x14ac:dyDescent="0.2">
      <c r="A13" s="24"/>
      <c r="B13" s="2">
        <v>3</v>
      </c>
      <c r="C13" s="21"/>
      <c r="D13">
        <v>12</v>
      </c>
      <c r="E13">
        <v>15</v>
      </c>
      <c r="F13">
        <v>189</v>
      </c>
      <c r="G13">
        <v>188</v>
      </c>
      <c r="H13">
        <f t="shared" si="5"/>
        <v>13.5</v>
      </c>
      <c r="I13">
        <f t="shared" si="6"/>
        <v>188.5</v>
      </c>
      <c r="J13">
        <f t="shared" si="7"/>
        <v>1885000</v>
      </c>
      <c r="K13">
        <f t="shared" si="8"/>
        <v>7.1618037135278518E-4</v>
      </c>
      <c r="L13">
        <f t="shared" si="9"/>
        <v>0.71618037135278512</v>
      </c>
      <c r="M13" s="24"/>
      <c r="N13" s="21"/>
    </row>
    <row r="14" spans="1:14" x14ac:dyDescent="0.2">
      <c r="A14" s="25"/>
      <c r="B14" s="2">
        <v>4</v>
      </c>
      <c r="C14" s="22"/>
      <c r="D14">
        <v>12</v>
      </c>
      <c r="E14">
        <v>17</v>
      </c>
      <c r="F14">
        <v>154</v>
      </c>
      <c r="G14">
        <v>193</v>
      </c>
      <c r="H14">
        <f t="shared" si="5"/>
        <v>14.5</v>
      </c>
      <c r="I14">
        <f t="shared" si="6"/>
        <v>173.5</v>
      </c>
      <c r="J14">
        <f t="shared" si="7"/>
        <v>1735000</v>
      </c>
      <c r="K14">
        <f t="shared" si="8"/>
        <v>8.3573487031700291E-4</v>
      </c>
      <c r="L14">
        <f t="shared" si="9"/>
        <v>0.83573487031700289</v>
      </c>
      <c r="M14" s="25"/>
      <c r="N14" s="22"/>
    </row>
    <row r="15" spans="1:14" x14ac:dyDescent="0.2">
      <c r="A15" s="26" t="s">
        <v>29</v>
      </c>
      <c r="B15" s="2">
        <v>1</v>
      </c>
      <c r="C15" s="27" t="s">
        <v>31</v>
      </c>
      <c r="D15">
        <v>14</v>
      </c>
      <c r="E15">
        <v>13</v>
      </c>
      <c r="F15">
        <v>126</v>
      </c>
      <c r="G15">
        <v>124</v>
      </c>
      <c r="H15">
        <f t="shared" si="5"/>
        <v>13.5</v>
      </c>
      <c r="I15">
        <f t="shared" si="6"/>
        <v>125</v>
      </c>
      <c r="J15">
        <f t="shared" si="7"/>
        <v>1250000</v>
      </c>
      <c r="K15">
        <f t="shared" si="8"/>
        <v>1.08E-3</v>
      </c>
      <c r="L15">
        <f t="shared" si="9"/>
        <v>1.08</v>
      </c>
      <c r="M15" s="23">
        <f>AVERAGE(L15:L18)</f>
        <v>1.1124537373878582</v>
      </c>
      <c r="N15" s="23">
        <f>_xlfn.STDEV.P(L15:L18)</f>
        <v>0.26839352429228708</v>
      </c>
    </row>
    <row r="16" spans="1:14" x14ac:dyDescent="0.2">
      <c r="A16" s="24"/>
      <c r="B16" s="2">
        <v>2</v>
      </c>
      <c r="C16" s="21"/>
      <c r="D16">
        <v>15</v>
      </c>
      <c r="E16">
        <v>10</v>
      </c>
      <c r="F16">
        <v>157</v>
      </c>
      <c r="G16">
        <v>173</v>
      </c>
      <c r="H16">
        <f t="shared" si="5"/>
        <v>12.5</v>
      </c>
      <c r="I16">
        <f t="shared" si="6"/>
        <v>165</v>
      </c>
      <c r="J16">
        <f t="shared" si="7"/>
        <v>1650000</v>
      </c>
      <c r="K16">
        <f t="shared" si="8"/>
        <v>7.5757575757575758E-4</v>
      </c>
      <c r="L16">
        <f t="shared" si="9"/>
        <v>0.75757575757575757</v>
      </c>
      <c r="M16" s="24"/>
      <c r="N16" s="24"/>
    </row>
    <row r="17" spans="1:14" x14ac:dyDescent="0.2">
      <c r="A17" s="24"/>
      <c r="B17" s="2">
        <v>3</v>
      </c>
      <c r="C17" s="21"/>
      <c r="D17">
        <v>20</v>
      </c>
      <c r="E17">
        <v>19</v>
      </c>
      <c r="F17">
        <v>181</v>
      </c>
      <c r="G17">
        <v>174</v>
      </c>
      <c r="H17">
        <f t="shared" si="5"/>
        <v>19.5</v>
      </c>
      <c r="I17">
        <f t="shared" si="6"/>
        <v>177.5</v>
      </c>
      <c r="J17">
        <f t="shared" si="7"/>
        <v>1775000</v>
      </c>
      <c r="K17">
        <f t="shared" si="8"/>
        <v>1.0985915492957746E-3</v>
      </c>
      <c r="L17">
        <f t="shared" si="9"/>
        <v>1.0985915492957745</v>
      </c>
      <c r="M17" s="24"/>
      <c r="N17" s="24"/>
    </row>
    <row r="18" spans="1:14" x14ac:dyDescent="0.2">
      <c r="A18" s="25"/>
      <c r="B18" s="2">
        <v>4</v>
      </c>
      <c r="C18" s="22"/>
      <c r="D18">
        <v>25</v>
      </c>
      <c r="E18">
        <v>36</v>
      </c>
      <c r="F18">
        <v>195</v>
      </c>
      <c r="G18">
        <v>208</v>
      </c>
      <c r="H18">
        <f t="shared" si="5"/>
        <v>30.5</v>
      </c>
      <c r="I18">
        <f t="shared" si="6"/>
        <v>201.5</v>
      </c>
      <c r="J18">
        <f t="shared" si="7"/>
        <v>2015000</v>
      </c>
      <c r="K18">
        <f t="shared" si="8"/>
        <v>1.5136476426799007E-3</v>
      </c>
      <c r="L18">
        <f t="shared" si="9"/>
        <v>1.5136476426799006</v>
      </c>
      <c r="M18" s="25"/>
      <c r="N18" s="25"/>
    </row>
  </sheetData>
  <mergeCells count="27">
    <mergeCell ref="A3:A6"/>
    <mergeCell ref="A7:A10"/>
    <mergeCell ref="C7:C10"/>
    <mergeCell ref="C3:C6"/>
    <mergeCell ref="C11:C14"/>
    <mergeCell ref="A11:A14"/>
    <mergeCell ref="N3:N6"/>
    <mergeCell ref="N7:N10"/>
    <mergeCell ref="N11:N14"/>
    <mergeCell ref="N15:N18"/>
    <mergeCell ref="A1:A2"/>
    <mergeCell ref="B1:B2"/>
    <mergeCell ref="C1:C2"/>
    <mergeCell ref="D1:E1"/>
    <mergeCell ref="F1:G1"/>
    <mergeCell ref="H1:I1"/>
    <mergeCell ref="A15:A18"/>
    <mergeCell ref="C15:C18"/>
    <mergeCell ref="M3:M6"/>
    <mergeCell ref="M7:M10"/>
    <mergeCell ref="M11:M14"/>
    <mergeCell ref="M15:M18"/>
    <mergeCell ref="J1:J2"/>
    <mergeCell ref="K1:K2"/>
    <mergeCell ref="L1:L2"/>
    <mergeCell ref="M1:M2"/>
    <mergeCell ref="N1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Fig1 WT rtf2Δ</vt:lpstr>
      <vt:lpstr>Fig2 RTS1_AΔ</vt:lpstr>
      <vt:lpstr>Fig4 rtf1Δint</vt:lpstr>
      <vt:lpstr>Fig4-figure suppl 2 intron2NE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TC</cp:lastModifiedBy>
  <dcterms:created xsi:type="dcterms:W3CDTF">2021-12-14T13:46:17Z</dcterms:created>
  <dcterms:modified xsi:type="dcterms:W3CDTF">2023-08-14T12:09:21Z</dcterms:modified>
</cp:coreProperties>
</file>