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home\Paper\UPEC\eLife\Full submission\Revision\source data files\data files to figures\source data file individual\"/>
    </mc:Choice>
  </mc:AlternateContent>
  <bookViews>
    <workbookView xWindow="0" yWindow="0" windowWidth="20490" windowHeight="7620"/>
  </bookViews>
  <sheets>
    <sheet name="Figure 1 panel 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23" i="1"/>
  <c r="M23" i="1"/>
  <c r="L23" i="1"/>
  <c r="K23" i="1"/>
  <c r="S23" i="1" s="1"/>
  <c r="J23" i="1"/>
  <c r="R23" i="1" s="1"/>
  <c r="T23" i="1" s="1"/>
  <c r="O22" i="1"/>
  <c r="N22" i="1"/>
  <c r="M22" i="1"/>
  <c r="L22" i="1"/>
  <c r="S22" i="1" s="1"/>
  <c r="K22" i="1"/>
  <c r="J22" i="1"/>
  <c r="O21" i="1"/>
  <c r="N21" i="1"/>
  <c r="M21" i="1"/>
  <c r="L21" i="1"/>
  <c r="K21" i="1"/>
  <c r="S21" i="1" s="1"/>
  <c r="J21" i="1"/>
  <c r="R21" i="1" s="1"/>
  <c r="T21" i="1" s="1"/>
  <c r="O20" i="1"/>
  <c r="N20" i="1"/>
  <c r="R20" i="1" s="1"/>
  <c r="T20" i="1" s="1"/>
  <c r="M20" i="1"/>
  <c r="L20" i="1"/>
  <c r="K20" i="1"/>
  <c r="J20" i="1"/>
  <c r="O19" i="1"/>
  <c r="N19" i="1"/>
  <c r="M19" i="1"/>
  <c r="L19" i="1"/>
  <c r="K19" i="1"/>
  <c r="S19" i="1" s="1"/>
  <c r="J19" i="1"/>
  <c r="R19" i="1" s="1"/>
  <c r="T19" i="1" s="1"/>
  <c r="S18" i="1"/>
  <c r="R18" i="1"/>
  <c r="T18" i="1" s="1"/>
  <c r="O18" i="1"/>
  <c r="N18" i="1"/>
  <c r="M18" i="1"/>
  <c r="L18" i="1"/>
  <c r="K18" i="1"/>
  <c r="J18" i="1"/>
  <c r="O17" i="1"/>
  <c r="N17" i="1"/>
  <c r="M17" i="1"/>
  <c r="L17" i="1"/>
  <c r="K17" i="1"/>
  <c r="S17" i="1" s="1"/>
  <c r="J17" i="1"/>
  <c r="R17" i="1" s="1"/>
  <c r="T17" i="1" s="1"/>
  <c r="O16" i="1"/>
  <c r="N16" i="1"/>
  <c r="M16" i="1"/>
  <c r="L16" i="1"/>
  <c r="K16" i="1"/>
  <c r="S16" i="1" s="1"/>
  <c r="J16" i="1"/>
  <c r="R16" i="1" s="1"/>
  <c r="T16" i="1" s="1"/>
  <c r="P15" i="1"/>
  <c r="O15" i="1"/>
  <c r="N15" i="1"/>
  <c r="M15" i="1"/>
  <c r="L15" i="1"/>
  <c r="S15" i="1" s="1"/>
  <c r="K15" i="1"/>
  <c r="J15" i="1"/>
  <c r="P14" i="1"/>
  <c r="O14" i="1"/>
  <c r="N14" i="1"/>
  <c r="M14" i="1"/>
  <c r="L14" i="1"/>
  <c r="K14" i="1"/>
  <c r="S14" i="1" s="1"/>
  <c r="J14" i="1"/>
  <c r="R14" i="1" s="1"/>
  <c r="T14" i="1" s="1"/>
  <c r="P13" i="1"/>
  <c r="S13" i="1" s="1"/>
  <c r="O13" i="1"/>
  <c r="N13" i="1"/>
  <c r="M13" i="1"/>
  <c r="L13" i="1"/>
  <c r="K13" i="1"/>
  <c r="J13" i="1"/>
  <c r="P12" i="1"/>
  <c r="O12" i="1"/>
  <c r="N12" i="1"/>
  <c r="M12" i="1"/>
  <c r="L12" i="1"/>
  <c r="K12" i="1"/>
  <c r="S12" i="1" s="1"/>
  <c r="J12" i="1"/>
  <c r="R12" i="1" s="1"/>
  <c r="T12" i="1" s="1"/>
  <c r="P11" i="1"/>
  <c r="O11" i="1"/>
  <c r="N11" i="1"/>
  <c r="M11" i="1"/>
  <c r="L11" i="1"/>
  <c r="K11" i="1"/>
  <c r="S11" i="1" s="1"/>
  <c r="J11" i="1"/>
  <c r="R11" i="1" s="1"/>
  <c r="T11" i="1" s="1"/>
  <c r="P10" i="1"/>
  <c r="O10" i="1"/>
  <c r="N10" i="1"/>
  <c r="S10" i="1" s="1"/>
  <c r="M10" i="1"/>
  <c r="L10" i="1"/>
  <c r="K10" i="1"/>
  <c r="J10" i="1"/>
  <c r="O9" i="1"/>
  <c r="N9" i="1"/>
  <c r="M9" i="1"/>
  <c r="L9" i="1"/>
  <c r="K9" i="1"/>
  <c r="S9" i="1" s="1"/>
  <c r="J9" i="1"/>
  <c r="R9" i="1" s="1"/>
  <c r="T9" i="1" s="1"/>
  <c r="S8" i="1"/>
  <c r="R8" i="1"/>
  <c r="T8" i="1" s="1"/>
  <c r="O8" i="1"/>
  <c r="N8" i="1"/>
  <c r="M8" i="1"/>
  <c r="L8" i="1"/>
  <c r="K8" i="1"/>
  <c r="J8" i="1"/>
  <c r="O7" i="1"/>
  <c r="N7" i="1"/>
  <c r="M7" i="1"/>
  <c r="L7" i="1"/>
  <c r="K7" i="1"/>
  <c r="S7" i="1" s="1"/>
  <c r="J7" i="1"/>
  <c r="R7" i="1" s="1"/>
  <c r="T7" i="1" s="1"/>
  <c r="O6" i="1"/>
  <c r="N6" i="1"/>
  <c r="M6" i="1"/>
  <c r="L6" i="1"/>
  <c r="K6" i="1"/>
  <c r="S6" i="1" s="1"/>
  <c r="J6" i="1"/>
  <c r="R6" i="1" s="1"/>
  <c r="T6" i="1" s="1"/>
  <c r="O5" i="1"/>
  <c r="N5" i="1"/>
  <c r="M5" i="1"/>
  <c r="L5" i="1"/>
  <c r="K5" i="1"/>
  <c r="S5" i="1" s="1"/>
  <c r="J5" i="1"/>
  <c r="O4" i="1"/>
  <c r="N4" i="1"/>
  <c r="M4" i="1"/>
  <c r="L4" i="1"/>
  <c r="K4" i="1"/>
  <c r="S4" i="1" s="1"/>
  <c r="J4" i="1"/>
  <c r="R4" i="1" s="1"/>
  <c r="T4" i="1" s="1"/>
  <c r="R13" i="1" l="1"/>
  <c r="T13" i="1" s="1"/>
  <c r="R10" i="1"/>
  <c r="T10" i="1" s="1"/>
  <c r="R22" i="1"/>
  <c r="T22" i="1" s="1"/>
  <c r="S20" i="1"/>
  <c r="R5" i="1"/>
  <c r="T5" i="1" s="1"/>
  <c r="R15" i="1"/>
  <c r="T15" i="1" s="1"/>
</calcChain>
</file>

<file path=xl/sharedStrings.xml><?xml version="1.0" encoding="utf-8"?>
<sst xmlns="http://schemas.openxmlformats.org/spreadsheetml/2006/main" count="47" uniqueCount="35">
  <si>
    <t>Figure 2, panel F: in vitro T cell assay - T cells in division after contact with WT DCs</t>
  </si>
  <si>
    <t>number of devided cells per peak</t>
  </si>
  <si>
    <t>Sample:</t>
  </si>
  <si>
    <t># cells at start</t>
  </si>
  <si>
    <t>total number of division</t>
  </si>
  <si>
    <t># cells in division</t>
  </si>
  <si>
    <t>stimulus</t>
  </si>
  <si>
    <t>179 01_F5_F05.fcs</t>
  </si>
  <si>
    <t>CFT073 ON1</t>
  </si>
  <si>
    <t>179 01_F6_F06.fcs</t>
  </si>
  <si>
    <t>179 01_F7_F07.fcs</t>
  </si>
  <si>
    <t>180 01_F8_F08.fcs</t>
  </si>
  <si>
    <t>CFT073 OFF1</t>
  </si>
  <si>
    <t>180 01_F9_F09.fcs</t>
  </si>
  <si>
    <t>180 01_F10_F10.fcs</t>
  </si>
  <si>
    <t>OFF 0-1_C5_C05.fcs</t>
  </si>
  <si>
    <t>CFT073 OFF2</t>
  </si>
  <si>
    <t>OFF 0-1_C6_C06.fcs</t>
  </si>
  <si>
    <t>OFF 0-1_C7_C07.fcs</t>
  </si>
  <si>
    <t>ON 0-1_C2_C02.fcs</t>
  </si>
  <si>
    <t>CFT073 ON2</t>
  </si>
  <si>
    <t>ON 0-1_C3_C03.fcs</t>
  </si>
  <si>
    <t>ON 0-1_C4_C04.fcs</t>
  </si>
  <si>
    <t>WT 179 01 2_E2_E02.fcs</t>
  </si>
  <si>
    <t>CFT073 ON3</t>
  </si>
  <si>
    <t>WT 179 01 2_E3_E03.fcs</t>
  </si>
  <si>
    <t>WT 179 01 3_G2_G02.fcs</t>
  </si>
  <si>
    <t>CFT073 ON4</t>
  </si>
  <si>
    <t>WT 179 01 3_G3_G03.fcs</t>
  </si>
  <si>
    <t>WT 180 01 2_E4_E04.fcs</t>
  </si>
  <si>
    <t>CFT073 OFF3</t>
  </si>
  <si>
    <t>WT 180 01 2_E5_E05.fcs</t>
  </si>
  <si>
    <t>WT 180 01 3_G4_G04.fcs</t>
  </si>
  <si>
    <t>CFT073 OFF4</t>
  </si>
  <si>
    <t>WT 180 01 3_G5_G05.fcs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</si>
</sst>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workbookViewId="0">
      <selection activeCell="H20" sqref="H20"/>
    </sheetView>
  </sheetViews>
  <sheetFormatPr defaultRowHeight="15" x14ac:dyDescent="0.25"/>
  <cols>
    <col min="1" max="1" width="24.7109375" bestFit="1" customWidth="1"/>
    <col min="18" max="18" width="14.5703125" bestFit="1" customWidth="1"/>
    <col min="19" max="19" width="24.28515625" bestFit="1" customWidth="1"/>
    <col min="20" max="20" width="18" bestFit="1" customWidth="1"/>
    <col min="21" max="21" width="14.140625" bestFit="1" customWidth="1"/>
  </cols>
  <sheetData>
    <row r="1" spans="1:21" ht="15.75" x14ac:dyDescent="0.25">
      <c r="A1" s="1" t="s">
        <v>0</v>
      </c>
    </row>
    <row r="2" spans="1:21" x14ac:dyDescent="0.25">
      <c r="A2" s="2"/>
      <c r="B2" s="2"/>
      <c r="C2" s="2"/>
      <c r="D2" s="2"/>
      <c r="E2" s="2"/>
      <c r="F2" s="2"/>
      <c r="G2" s="2"/>
      <c r="H2" s="2"/>
      <c r="I2" s="2"/>
      <c r="J2" s="3" t="s">
        <v>1</v>
      </c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 x14ac:dyDescent="0.25">
      <c r="A3" s="3" t="s">
        <v>2</v>
      </c>
      <c r="B3" s="3">
        <v>0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/>
      <c r="J3" s="3">
        <v>0</v>
      </c>
      <c r="K3" s="3">
        <v>1</v>
      </c>
      <c r="L3" s="3">
        <v>2</v>
      </c>
      <c r="M3" s="3">
        <v>3</v>
      </c>
      <c r="N3" s="3">
        <v>4</v>
      </c>
      <c r="O3" s="3">
        <v>5</v>
      </c>
      <c r="P3" s="3">
        <v>6</v>
      </c>
      <c r="Q3" s="2"/>
      <c r="R3" s="3" t="s">
        <v>3</v>
      </c>
      <c r="S3" s="3" t="s">
        <v>4</v>
      </c>
      <c r="T3" s="3" t="s">
        <v>5</v>
      </c>
      <c r="U3" s="3" t="s">
        <v>6</v>
      </c>
    </row>
    <row r="4" spans="1:21" x14ac:dyDescent="0.25">
      <c r="A4" s="2" t="s">
        <v>7</v>
      </c>
      <c r="B4" s="2">
        <v>115</v>
      </c>
      <c r="C4" s="2">
        <v>384</v>
      </c>
      <c r="D4" s="2">
        <v>557</v>
      </c>
      <c r="E4" s="2">
        <v>628</v>
      </c>
      <c r="F4" s="2">
        <v>485</v>
      </c>
      <c r="G4" s="2">
        <v>159</v>
      </c>
      <c r="H4" s="2"/>
      <c r="I4" s="2"/>
      <c r="J4" s="4">
        <f t="shared" ref="J4:J23" si="0">B4/1</f>
        <v>115</v>
      </c>
      <c r="K4" s="4">
        <f t="shared" ref="K4:K23" si="1">C4/2</f>
        <v>192</v>
      </c>
      <c r="L4" s="4">
        <f t="shared" ref="L4:L23" si="2">D4/4</f>
        <v>139.25</v>
      </c>
      <c r="M4" s="4">
        <f t="shared" ref="M4:M23" si="3">E4/8</f>
        <v>78.5</v>
      </c>
      <c r="N4" s="4">
        <f t="shared" ref="N4:N23" si="4">F4/16</f>
        <v>30.3125</v>
      </c>
      <c r="O4" s="4">
        <f t="shared" ref="O4:O23" si="5">G4/32</f>
        <v>4.96875</v>
      </c>
      <c r="P4" s="4"/>
      <c r="Q4" s="4"/>
      <c r="R4" s="4">
        <f>SUM(J4:O4)</f>
        <v>560.03125</v>
      </c>
      <c r="S4" s="4">
        <f>K4*K$3+L4*L$3+M4*M$3+N4*N$3+O4*O$3</f>
        <v>852.09375</v>
      </c>
      <c r="T4" s="4">
        <f>R4-J4</f>
        <v>445.03125</v>
      </c>
      <c r="U4" s="2" t="s">
        <v>8</v>
      </c>
    </row>
    <row r="5" spans="1:21" x14ac:dyDescent="0.25">
      <c r="A5" s="2" t="s">
        <v>9</v>
      </c>
      <c r="B5" s="2">
        <v>138</v>
      </c>
      <c r="C5" s="2">
        <v>222</v>
      </c>
      <c r="D5" s="2">
        <v>310</v>
      </c>
      <c r="E5" s="2">
        <v>342</v>
      </c>
      <c r="F5" s="2">
        <v>165</v>
      </c>
      <c r="G5" s="2">
        <v>105</v>
      </c>
      <c r="H5" s="2"/>
      <c r="I5" s="2"/>
      <c r="J5" s="4">
        <f t="shared" si="0"/>
        <v>138</v>
      </c>
      <c r="K5" s="4">
        <f t="shared" si="1"/>
        <v>111</v>
      </c>
      <c r="L5" s="4">
        <f t="shared" si="2"/>
        <v>77.5</v>
      </c>
      <c r="M5" s="4">
        <f t="shared" si="3"/>
        <v>42.75</v>
      </c>
      <c r="N5" s="4">
        <f t="shared" si="4"/>
        <v>10.3125</v>
      </c>
      <c r="O5" s="4">
        <f t="shared" si="5"/>
        <v>3.28125</v>
      </c>
      <c r="P5" s="4"/>
      <c r="Q5" s="4"/>
      <c r="R5" s="4">
        <f t="shared" ref="R5:R9" si="6">SUM(J5:O5)</f>
        <v>382.84375</v>
      </c>
      <c r="S5" s="4">
        <f t="shared" ref="S5:S9" si="7">K5*K$3+L5*L$3+M5*M$3+N5*N$3+O5*O$3</f>
        <v>451.90625</v>
      </c>
      <c r="T5" s="4">
        <f t="shared" ref="T5:T9" si="8">R5-J5</f>
        <v>244.84375</v>
      </c>
      <c r="U5" s="2" t="s">
        <v>8</v>
      </c>
    </row>
    <row r="6" spans="1:21" x14ac:dyDescent="0.25">
      <c r="A6" s="2" t="s">
        <v>10</v>
      </c>
      <c r="B6" s="2">
        <v>136</v>
      </c>
      <c r="C6" s="2">
        <v>263</v>
      </c>
      <c r="D6" s="2">
        <v>384</v>
      </c>
      <c r="E6" s="2">
        <v>357</v>
      </c>
      <c r="F6" s="2">
        <v>168</v>
      </c>
      <c r="G6" s="2">
        <v>37</v>
      </c>
      <c r="H6" s="2"/>
      <c r="I6" s="2"/>
      <c r="J6" s="4">
        <f t="shared" si="0"/>
        <v>136</v>
      </c>
      <c r="K6" s="4">
        <f t="shared" si="1"/>
        <v>131.5</v>
      </c>
      <c r="L6" s="4">
        <f t="shared" si="2"/>
        <v>96</v>
      </c>
      <c r="M6" s="4">
        <f t="shared" si="3"/>
        <v>44.625</v>
      </c>
      <c r="N6" s="4">
        <f t="shared" si="4"/>
        <v>10.5</v>
      </c>
      <c r="O6" s="4">
        <f t="shared" si="5"/>
        <v>1.15625</v>
      </c>
      <c r="P6" s="4"/>
      <c r="Q6" s="4"/>
      <c r="R6" s="4">
        <f t="shared" si="6"/>
        <v>419.78125</v>
      </c>
      <c r="S6" s="4">
        <f t="shared" si="7"/>
        <v>505.15625</v>
      </c>
      <c r="T6" s="4">
        <f t="shared" si="8"/>
        <v>283.78125</v>
      </c>
      <c r="U6" s="2" t="s">
        <v>8</v>
      </c>
    </row>
    <row r="7" spans="1:21" x14ac:dyDescent="0.25">
      <c r="A7" s="2" t="s">
        <v>11</v>
      </c>
      <c r="B7" s="2">
        <v>1024</v>
      </c>
      <c r="C7" s="2">
        <v>4478</v>
      </c>
      <c r="D7" s="2">
        <v>5113</v>
      </c>
      <c r="E7" s="2">
        <v>4825</v>
      </c>
      <c r="F7" s="2">
        <v>3215</v>
      </c>
      <c r="G7" s="2">
        <v>1802</v>
      </c>
      <c r="H7" s="2"/>
      <c r="I7" s="2"/>
      <c r="J7" s="4">
        <f t="shared" si="0"/>
        <v>1024</v>
      </c>
      <c r="K7" s="4">
        <f t="shared" si="1"/>
        <v>2239</v>
      </c>
      <c r="L7" s="4">
        <f t="shared" si="2"/>
        <v>1278.25</v>
      </c>
      <c r="M7" s="4">
        <f t="shared" si="3"/>
        <v>603.125</v>
      </c>
      <c r="N7" s="4">
        <f t="shared" si="4"/>
        <v>200.9375</v>
      </c>
      <c r="O7" s="4">
        <f t="shared" si="5"/>
        <v>56.3125</v>
      </c>
      <c r="P7" s="4"/>
      <c r="Q7" s="4"/>
      <c r="R7" s="4">
        <f t="shared" si="6"/>
        <v>5401.625</v>
      </c>
      <c r="S7" s="4">
        <f t="shared" si="7"/>
        <v>7690.1875</v>
      </c>
      <c r="T7" s="4">
        <f t="shared" si="8"/>
        <v>4377.625</v>
      </c>
      <c r="U7" s="2" t="s">
        <v>12</v>
      </c>
    </row>
    <row r="8" spans="1:21" x14ac:dyDescent="0.25">
      <c r="A8" s="2" t="s">
        <v>13</v>
      </c>
      <c r="B8" s="2">
        <v>945</v>
      </c>
      <c r="C8" s="2">
        <v>5618</v>
      </c>
      <c r="D8" s="2">
        <v>6818</v>
      </c>
      <c r="E8" s="2">
        <v>7716</v>
      </c>
      <c r="F8" s="2">
        <v>6944</v>
      </c>
      <c r="G8" s="2">
        <v>6182</v>
      </c>
      <c r="H8" s="2"/>
      <c r="I8" s="2"/>
      <c r="J8" s="4">
        <f t="shared" si="0"/>
        <v>945</v>
      </c>
      <c r="K8" s="4">
        <f t="shared" si="1"/>
        <v>2809</v>
      </c>
      <c r="L8" s="4">
        <f t="shared" si="2"/>
        <v>1704.5</v>
      </c>
      <c r="M8" s="4">
        <f t="shared" si="3"/>
        <v>964.5</v>
      </c>
      <c r="N8" s="4">
        <f t="shared" si="4"/>
        <v>434</v>
      </c>
      <c r="O8" s="4">
        <f t="shared" si="5"/>
        <v>193.1875</v>
      </c>
      <c r="P8" s="4"/>
      <c r="Q8" s="4"/>
      <c r="R8" s="4">
        <f t="shared" si="6"/>
        <v>7050.1875</v>
      </c>
      <c r="S8" s="4">
        <f t="shared" si="7"/>
        <v>11813.4375</v>
      </c>
      <c r="T8" s="4">
        <f t="shared" si="8"/>
        <v>6105.1875</v>
      </c>
      <c r="U8" s="2" t="s">
        <v>12</v>
      </c>
    </row>
    <row r="9" spans="1:21" x14ac:dyDescent="0.25">
      <c r="A9" s="2" t="s">
        <v>14</v>
      </c>
      <c r="B9" s="2">
        <v>986</v>
      </c>
      <c r="C9" s="2">
        <v>4772</v>
      </c>
      <c r="D9" s="2">
        <v>6022</v>
      </c>
      <c r="E9" s="2">
        <v>5838</v>
      </c>
      <c r="F9" s="2">
        <v>5294</v>
      </c>
      <c r="G9" s="2">
        <v>4868</v>
      </c>
      <c r="H9" s="2"/>
      <c r="I9" s="2"/>
      <c r="J9" s="4">
        <f t="shared" si="0"/>
        <v>986</v>
      </c>
      <c r="K9" s="4">
        <f t="shared" si="1"/>
        <v>2386</v>
      </c>
      <c r="L9" s="4">
        <f t="shared" si="2"/>
        <v>1505.5</v>
      </c>
      <c r="M9" s="4">
        <f t="shared" si="3"/>
        <v>729.75</v>
      </c>
      <c r="N9" s="4">
        <f t="shared" si="4"/>
        <v>330.875</v>
      </c>
      <c r="O9" s="4">
        <f t="shared" si="5"/>
        <v>152.125</v>
      </c>
      <c r="P9" s="4"/>
      <c r="Q9" s="4"/>
      <c r="R9" s="4">
        <f t="shared" si="6"/>
        <v>6090.25</v>
      </c>
      <c r="S9" s="4">
        <f t="shared" si="7"/>
        <v>9670.375</v>
      </c>
      <c r="T9" s="4">
        <f t="shared" si="8"/>
        <v>5104.25</v>
      </c>
      <c r="U9" s="2" t="s">
        <v>12</v>
      </c>
    </row>
    <row r="10" spans="1:21" x14ac:dyDescent="0.25">
      <c r="A10" s="2" t="s">
        <v>15</v>
      </c>
      <c r="B10" s="2">
        <v>2902</v>
      </c>
      <c r="C10" s="2">
        <v>2665</v>
      </c>
      <c r="D10" s="2">
        <v>5588</v>
      </c>
      <c r="E10" s="2">
        <v>13829</v>
      </c>
      <c r="F10" s="2">
        <v>17219</v>
      </c>
      <c r="G10" s="2">
        <v>19633</v>
      </c>
      <c r="H10" s="2">
        <v>25804</v>
      </c>
      <c r="I10" s="2"/>
      <c r="J10" s="4">
        <f t="shared" si="0"/>
        <v>2902</v>
      </c>
      <c r="K10" s="4">
        <f t="shared" si="1"/>
        <v>1332.5</v>
      </c>
      <c r="L10" s="4">
        <f t="shared" si="2"/>
        <v>1397</v>
      </c>
      <c r="M10" s="4">
        <f t="shared" si="3"/>
        <v>1728.625</v>
      </c>
      <c r="N10" s="4">
        <f t="shared" si="4"/>
        <v>1076.1875</v>
      </c>
      <c r="O10" s="4">
        <f t="shared" si="5"/>
        <v>613.53125</v>
      </c>
      <c r="P10" s="4">
        <f t="shared" ref="P10:P15" si="9">H10/64</f>
        <v>403.1875</v>
      </c>
      <c r="Q10" s="4"/>
      <c r="R10" s="4">
        <f>SUM(J10:P10)</f>
        <v>9453.03125</v>
      </c>
      <c r="S10" s="4">
        <f>K10*K$3+L10*L$3+M10*M$3+N10*N$3+O10*O$3+P10*P$3</f>
        <v>19103.90625</v>
      </c>
      <c r="T10" s="4">
        <f>R10-J10</f>
        <v>6551.03125</v>
      </c>
      <c r="U10" s="2" t="s">
        <v>16</v>
      </c>
    </row>
    <row r="11" spans="1:21" x14ac:dyDescent="0.25">
      <c r="A11" s="2" t="s">
        <v>17</v>
      </c>
      <c r="B11" s="2">
        <v>2799</v>
      </c>
      <c r="C11" s="2">
        <v>2647</v>
      </c>
      <c r="D11" s="2">
        <v>5654</v>
      </c>
      <c r="E11" s="2">
        <v>12927</v>
      </c>
      <c r="F11" s="2">
        <v>15983</v>
      </c>
      <c r="G11" s="2">
        <v>18987</v>
      </c>
      <c r="H11" s="2">
        <v>25278</v>
      </c>
      <c r="I11" s="2"/>
      <c r="J11" s="4">
        <f t="shared" si="0"/>
        <v>2799</v>
      </c>
      <c r="K11" s="4">
        <f t="shared" si="1"/>
        <v>1323.5</v>
      </c>
      <c r="L11" s="4">
        <f t="shared" si="2"/>
        <v>1413.5</v>
      </c>
      <c r="M11" s="4">
        <f t="shared" si="3"/>
        <v>1615.875</v>
      </c>
      <c r="N11" s="4">
        <f t="shared" si="4"/>
        <v>998.9375</v>
      </c>
      <c r="O11" s="4">
        <f t="shared" si="5"/>
        <v>593.34375</v>
      </c>
      <c r="P11" s="4">
        <f t="shared" si="9"/>
        <v>394.96875</v>
      </c>
      <c r="Q11" s="4"/>
      <c r="R11" s="4">
        <f t="shared" ref="R11:R15" si="10">SUM(J11:P11)</f>
        <v>9139.125</v>
      </c>
      <c r="S11" s="4">
        <f t="shared" ref="S11:S15" si="11">K11*K$3+L11*L$3+M11*M$3+N11*N$3+O11*O$3+P11*P$3</f>
        <v>18330.40625</v>
      </c>
      <c r="T11" s="4">
        <f t="shared" ref="T11:T23" si="12">R11-J11</f>
        <v>6340.125</v>
      </c>
      <c r="U11" s="2" t="s">
        <v>16</v>
      </c>
    </row>
    <row r="12" spans="1:21" x14ac:dyDescent="0.25">
      <c r="A12" s="2" t="s">
        <v>18</v>
      </c>
      <c r="B12" s="2">
        <v>2497</v>
      </c>
      <c r="C12" s="2">
        <v>2281</v>
      </c>
      <c r="D12" s="2">
        <v>5362</v>
      </c>
      <c r="E12" s="2">
        <v>10791</v>
      </c>
      <c r="F12" s="2">
        <v>20294</v>
      </c>
      <c r="G12" s="2">
        <v>19626</v>
      </c>
      <c r="H12" s="2">
        <v>34099</v>
      </c>
      <c r="I12" s="2"/>
      <c r="J12" s="4">
        <f t="shared" si="0"/>
        <v>2497</v>
      </c>
      <c r="K12" s="4">
        <f t="shared" si="1"/>
        <v>1140.5</v>
      </c>
      <c r="L12" s="4">
        <f t="shared" si="2"/>
        <v>1340.5</v>
      </c>
      <c r="M12" s="4">
        <f t="shared" si="3"/>
        <v>1348.875</v>
      </c>
      <c r="N12" s="4">
        <f t="shared" si="4"/>
        <v>1268.375</v>
      </c>
      <c r="O12" s="4">
        <f t="shared" si="5"/>
        <v>613.3125</v>
      </c>
      <c r="P12" s="4">
        <f t="shared" si="9"/>
        <v>532.796875</v>
      </c>
      <c r="Q12" s="4"/>
      <c r="R12" s="4">
        <f t="shared" si="10"/>
        <v>8741.359375</v>
      </c>
      <c r="S12" s="4">
        <f t="shared" si="11"/>
        <v>19204.96875</v>
      </c>
      <c r="T12" s="4">
        <f t="shared" si="12"/>
        <v>6244.359375</v>
      </c>
      <c r="U12" s="2" t="s">
        <v>16</v>
      </c>
    </row>
    <row r="13" spans="1:21" x14ac:dyDescent="0.25">
      <c r="A13" s="2" t="s">
        <v>19</v>
      </c>
      <c r="B13" s="2">
        <v>3093</v>
      </c>
      <c r="C13" s="2">
        <v>973</v>
      </c>
      <c r="D13" s="2">
        <v>1832</v>
      </c>
      <c r="E13" s="2">
        <v>4831</v>
      </c>
      <c r="F13" s="2">
        <v>6756</v>
      </c>
      <c r="G13" s="2">
        <v>8965</v>
      </c>
      <c r="H13" s="2">
        <v>15598</v>
      </c>
      <c r="I13" s="2"/>
      <c r="J13" s="4">
        <f t="shared" si="0"/>
        <v>3093</v>
      </c>
      <c r="K13" s="4">
        <f t="shared" si="1"/>
        <v>486.5</v>
      </c>
      <c r="L13" s="4">
        <f t="shared" si="2"/>
        <v>458</v>
      </c>
      <c r="M13" s="4">
        <f t="shared" si="3"/>
        <v>603.875</v>
      </c>
      <c r="N13" s="4">
        <f t="shared" si="4"/>
        <v>422.25</v>
      </c>
      <c r="O13" s="4">
        <f t="shared" si="5"/>
        <v>280.15625</v>
      </c>
      <c r="P13" s="4">
        <f t="shared" si="9"/>
        <v>243.71875</v>
      </c>
      <c r="Q13" s="4"/>
      <c r="R13" s="4">
        <f t="shared" si="10"/>
        <v>5587.5</v>
      </c>
      <c r="S13" s="4">
        <f>K13*K$3+L13*L$3+M13*M$3+N13*N$3+O13*O$3+P13*P$3</f>
        <v>7766.21875</v>
      </c>
      <c r="T13" s="4">
        <f t="shared" si="12"/>
        <v>2494.5</v>
      </c>
      <c r="U13" s="2" t="s">
        <v>20</v>
      </c>
    </row>
    <row r="14" spans="1:21" x14ac:dyDescent="0.25">
      <c r="A14" s="2" t="s">
        <v>21</v>
      </c>
      <c r="B14" s="2">
        <v>3709</v>
      </c>
      <c r="C14" s="2">
        <v>1071</v>
      </c>
      <c r="D14" s="2">
        <v>1996</v>
      </c>
      <c r="E14" s="2">
        <v>4266</v>
      </c>
      <c r="F14" s="2">
        <v>6459</v>
      </c>
      <c r="G14" s="2">
        <v>7838</v>
      </c>
      <c r="H14" s="2">
        <v>12392</v>
      </c>
      <c r="I14" s="2"/>
      <c r="J14" s="4">
        <f t="shared" si="0"/>
        <v>3709</v>
      </c>
      <c r="K14" s="4">
        <f t="shared" si="1"/>
        <v>535.5</v>
      </c>
      <c r="L14" s="4">
        <f t="shared" si="2"/>
        <v>499</v>
      </c>
      <c r="M14" s="4">
        <f t="shared" si="3"/>
        <v>533.25</v>
      </c>
      <c r="N14" s="4">
        <f t="shared" si="4"/>
        <v>403.6875</v>
      </c>
      <c r="O14" s="4">
        <f t="shared" si="5"/>
        <v>244.9375</v>
      </c>
      <c r="P14" s="4">
        <f t="shared" si="9"/>
        <v>193.625</v>
      </c>
      <c r="Q14" s="4"/>
      <c r="R14" s="4">
        <f t="shared" si="10"/>
        <v>6119</v>
      </c>
      <c r="S14" s="4">
        <f t="shared" si="11"/>
        <v>7134.4375</v>
      </c>
      <c r="T14" s="4">
        <f t="shared" si="12"/>
        <v>2410</v>
      </c>
      <c r="U14" s="2" t="s">
        <v>20</v>
      </c>
    </row>
    <row r="15" spans="1:21" x14ac:dyDescent="0.25">
      <c r="A15" s="2" t="s">
        <v>22</v>
      </c>
      <c r="B15" s="2">
        <v>3407</v>
      </c>
      <c r="C15" s="2">
        <v>934</v>
      </c>
      <c r="D15" s="2">
        <v>1935</v>
      </c>
      <c r="E15" s="2">
        <v>4998</v>
      </c>
      <c r="F15" s="2">
        <v>7180</v>
      </c>
      <c r="G15" s="2">
        <v>9535</v>
      </c>
      <c r="H15" s="2">
        <v>14675</v>
      </c>
      <c r="I15" s="2"/>
      <c r="J15" s="4">
        <f t="shared" si="0"/>
        <v>3407</v>
      </c>
      <c r="K15" s="4">
        <f t="shared" si="1"/>
        <v>467</v>
      </c>
      <c r="L15" s="4">
        <f t="shared" si="2"/>
        <v>483.75</v>
      </c>
      <c r="M15" s="4">
        <f t="shared" si="3"/>
        <v>624.75</v>
      </c>
      <c r="N15" s="4">
        <f t="shared" si="4"/>
        <v>448.75</v>
      </c>
      <c r="O15" s="4">
        <f t="shared" si="5"/>
        <v>297.96875</v>
      </c>
      <c r="P15" s="4">
        <f t="shared" si="9"/>
        <v>229.296875</v>
      </c>
      <c r="Q15" s="4"/>
      <c r="R15" s="4">
        <f t="shared" si="10"/>
        <v>5958.515625</v>
      </c>
      <c r="S15" s="4">
        <f t="shared" si="11"/>
        <v>7969.375</v>
      </c>
      <c r="T15" s="4">
        <f t="shared" si="12"/>
        <v>2551.515625</v>
      </c>
      <c r="U15" s="2" t="s">
        <v>20</v>
      </c>
    </row>
    <row r="16" spans="1:21" x14ac:dyDescent="0.25">
      <c r="A16" s="2" t="s">
        <v>23</v>
      </c>
      <c r="B16" s="2">
        <v>1095</v>
      </c>
      <c r="C16" s="2">
        <v>1871</v>
      </c>
      <c r="D16" s="2">
        <v>1905</v>
      </c>
      <c r="E16" s="2">
        <v>1090</v>
      </c>
      <c r="F16" s="2">
        <v>367</v>
      </c>
      <c r="G16" s="2">
        <v>154</v>
      </c>
      <c r="H16" s="2"/>
      <c r="I16" s="2"/>
      <c r="J16" s="4">
        <f t="shared" si="0"/>
        <v>1095</v>
      </c>
      <c r="K16" s="4">
        <f t="shared" si="1"/>
        <v>935.5</v>
      </c>
      <c r="L16" s="4">
        <f t="shared" si="2"/>
        <v>476.25</v>
      </c>
      <c r="M16" s="4">
        <f t="shared" si="3"/>
        <v>136.25</v>
      </c>
      <c r="N16" s="4">
        <f t="shared" si="4"/>
        <v>22.9375</v>
      </c>
      <c r="O16" s="4">
        <f t="shared" si="5"/>
        <v>4.8125</v>
      </c>
      <c r="P16" s="4"/>
      <c r="Q16" s="4"/>
      <c r="R16" s="4">
        <f t="shared" ref="R16:R19" si="13">SUM(J16:O16)</f>
        <v>2670.75</v>
      </c>
      <c r="S16" s="4">
        <f t="shared" ref="S16:S23" si="14">K16*K$4+L16*L$4+M16*M$4+N16*N$4+O16*O$4</f>
        <v>257348.642578125</v>
      </c>
      <c r="T16" s="4">
        <f t="shared" si="12"/>
        <v>1575.75</v>
      </c>
      <c r="U16" s="2" t="s">
        <v>24</v>
      </c>
    </row>
    <row r="17" spans="1:21" x14ac:dyDescent="0.25">
      <c r="A17" s="2" t="s">
        <v>25</v>
      </c>
      <c r="B17" s="2">
        <v>1523</v>
      </c>
      <c r="C17" s="2">
        <v>2185</v>
      </c>
      <c r="D17" s="2">
        <v>2444</v>
      </c>
      <c r="E17" s="2">
        <v>1625</v>
      </c>
      <c r="F17" s="2">
        <v>756</v>
      </c>
      <c r="G17" s="2">
        <v>218</v>
      </c>
      <c r="H17" s="2"/>
      <c r="I17" s="2"/>
      <c r="J17" s="4">
        <f t="shared" si="0"/>
        <v>1523</v>
      </c>
      <c r="K17" s="4">
        <f t="shared" si="1"/>
        <v>1092.5</v>
      </c>
      <c r="L17" s="4">
        <f t="shared" si="2"/>
        <v>611</v>
      </c>
      <c r="M17" s="4">
        <f t="shared" si="3"/>
        <v>203.125</v>
      </c>
      <c r="N17" s="4">
        <f t="shared" si="4"/>
        <v>47.25</v>
      </c>
      <c r="O17" s="4">
        <f t="shared" si="5"/>
        <v>6.8125</v>
      </c>
      <c r="P17" s="4"/>
      <c r="Q17" s="4"/>
      <c r="R17" s="4">
        <f t="shared" si="13"/>
        <v>3483.6875</v>
      </c>
      <c r="S17" s="4">
        <f t="shared" si="14"/>
        <v>312253.177734375</v>
      </c>
      <c r="T17" s="4">
        <f t="shared" si="12"/>
        <v>1960.6875</v>
      </c>
      <c r="U17" s="2" t="s">
        <v>24</v>
      </c>
    </row>
    <row r="18" spans="1:21" x14ac:dyDescent="0.25">
      <c r="A18" s="2" t="s">
        <v>26</v>
      </c>
      <c r="B18" s="2">
        <v>1382</v>
      </c>
      <c r="C18" s="2">
        <v>2397</v>
      </c>
      <c r="D18" s="2">
        <v>2252</v>
      </c>
      <c r="E18" s="2">
        <v>1431</v>
      </c>
      <c r="F18" s="2">
        <v>629</v>
      </c>
      <c r="G18" s="2">
        <v>235</v>
      </c>
      <c r="H18" s="2"/>
      <c r="I18" s="2"/>
      <c r="J18" s="4">
        <f t="shared" si="0"/>
        <v>1382</v>
      </c>
      <c r="K18" s="4">
        <f t="shared" si="1"/>
        <v>1198.5</v>
      </c>
      <c r="L18" s="4">
        <f t="shared" si="2"/>
        <v>563</v>
      </c>
      <c r="M18" s="4">
        <f t="shared" si="3"/>
        <v>178.875</v>
      </c>
      <c r="N18" s="4">
        <f t="shared" si="4"/>
        <v>39.3125</v>
      </c>
      <c r="O18" s="4">
        <f t="shared" si="5"/>
        <v>7.34375</v>
      </c>
      <c r="P18" s="4"/>
      <c r="Q18" s="4"/>
      <c r="R18" s="4">
        <f t="shared" si="13"/>
        <v>3369.03125</v>
      </c>
      <c r="S18" s="4">
        <f t="shared" si="14"/>
        <v>323779.5869140625</v>
      </c>
      <c r="T18" s="4">
        <f t="shared" si="12"/>
        <v>1987.03125</v>
      </c>
      <c r="U18" s="2" t="s">
        <v>27</v>
      </c>
    </row>
    <row r="19" spans="1:21" x14ac:dyDescent="0.25">
      <c r="A19" s="2" t="s">
        <v>28</v>
      </c>
      <c r="B19" s="2">
        <v>1593</v>
      </c>
      <c r="C19" s="2">
        <v>3127</v>
      </c>
      <c r="D19" s="2">
        <v>3629</v>
      </c>
      <c r="E19" s="2">
        <v>2528</v>
      </c>
      <c r="F19" s="2">
        <v>984</v>
      </c>
      <c r="G19" s="2">
        <v>383</v>
      </c>
      <c r="H19" s="2"/>
      <c r="I19" s="2"/>
      <c r="J19" s="4">
        <f t="shared" si="0"/>
        <v>1593</v>
      </c>
      <c r="K19" s="4">
        <f t="shared" si="1"/>
        <v>1563.5</v>
      </c>
      <c r="L19" s="4">
        <f t="shared" si="2"/>
        <v>907.25</v>
      </c>
      <c r="M19" s="4">
        <f t="shared" si="3"/>
        <v>316</v>
      </c>
      <c r="N19" s="4">
        <f t="shared" si="4"/>
        <v>61.5</v>
      </c>
      <c r="O19" s="4">
        <f t="shared" si="5"/>
        <v>11.96875</v>
      </c>
      <c r="P19" s="4"/>
      <c r="Q19" s="4"/>
      <c r="R19" s="4">
        <f t="shared" si="13"/>
        <v>4453.21875</v>
      </c>
      <c r="S19" s="4">
        <f t="shared" si="14"/>
        <v>453256.2509765625</v>
      </c>
      <c r="T19" s="4">
        <f t="shared" si="12"/>
        <v>2860.21875</v>
      </c>
      <c r="U19" s="2" t="s">
        <v>27</v>
      </c>
    </row>
    <row r="20" spans="1:21" x14ac:dyDescent="0.25">
      <c r="A20" s="2" t="s">
        <v>29</v>
      </c>
      <c r="B20" s="2">
        <v>5285</v>
      </c>
      <c r="C20" s="2">
        <v>10677</v>
      </c>
      <c r="D20" s="2">
        <v>18983</v>
      </c>
      <c r="E20" s="2">
        <v>25419</v>
      </c>
      <c r="F20" s="2">
        <v>22021</v>
      </c>
      <c r="G20" s="2">
        <v>18214</v>
      </c>
      <c r="H20" s="2"/>
      <c r="I20" s="2"/>
      <c r="J20" s="4">
        <f t="shared" si="0"/>
        <v>5285</v>
      </c>
      <c r="K20" s="4">
        <f t="shared" si="1"/>
        <v>5338.5</v>
      </c>
      <c r="L20" s="4">
        <f t="shared" si="2"/>
        <v>4745.75</v>
      </c>
      <c r="M20" s="4">
        <f t="shared" si="3"/>
        <v>3177.375</v>
      </c>
      <c r="N20" s="4">
        <f t="shared" si="4"/>
        <v>1376.3125</v>
      </c>
      <c r="O20" s="4">
        <f t="shared" si="5"/>
        <v>569.1875</v>
      </c>
      <c r="P20" s="2"/>
      <c r="Q20" s="2"/>
      <c r="R20" s="4">
        <f t="shared" ref="R20:R23" si="15">SUM(J20:O20)</f>
        <v>20492.125</v>
      </c>
      <c r="S20" s="4">
        <f t="shared" si="14"/>
        <v>1979809.248046875</v>
      </c>
      <c r="T20" s="4">
        <f t="shared" si="12"/>
        <v>15207.125</v>
      </c>
      <c r="U20" s="2" t="s">
        <v>30</v>
      </c>
    </row>
    <row r="21" spans="1:21" x14ac:dyDescent="0.25">
      <c r="A21" s="2" t="s">
        <v>31</v>
      </c>
      <c r="B21" s="2">
        <v>4449</v>
      </c>
      <c r="C21" s="2">
        <v>9732</v>
      </c>
      <c r="D21" s="2">
        <v>20032</v>
      </c>
      <c r="E21" s="2">
        <v>27196</v>
      </c>
      <c r="F21" s="2">
        <v>21489</v>
      </c>
      <c r="G21" s="2">
        <v>18006</v>
      </c>
      <c r="H21" s="2"/>
      <c r="I21" s="2"/>
      <c r="J21" s="4">
        <f t="shared" si="0"/>
        <v>4449</v>
      </c>
      <c r="K21" s="4">
        <f t="shared" si="1"/>
        <v>4866</v>
      </c>
      <c r="L21" s="4">
        <f t="shared" si="2"/>
        <v>5008</v>
      </c>
      <c r="M21" s="4">
        <f t="shared" si="3"/>
        <v>3399.5</v>
      </c>
      <c r="N21" s="4">
        <f t="shared" si="4"/>
        <v>1343.0625</v>
      </c>
      <c r="O21" s="4">
        <f t="shared" si="5"/>
        <v>562.6875</v>
      </c>
      <c r="P21" s="2"/>
      <c r="Q21" s="2"/>
      <c r="R21" s="4">
        <f t="shared" si="15"/>
        <v>19628.25</v>
      </c>
      <c r="S21" s="4">
        <f t="shared" si="14"/>
        <v>1942004.185546875</v>
      </c>
      <c r="T21" s="4">
        <f t="shared" si="12"/>
        <v>15179.25</v>
      </c>
      <c r="U21" s="2" t="s">
        <v>30</v>
      </c>
    </row>
    <row r="22" spans="1:21" x14ac:dyDescent="0.25">
      <c r="A22" s="2" t="s">
        <v>32</v>
      </c>
      <c r="B22" s="2">
        <v>4388</v>
      </c>
      <c r="C22" s="2">
        <v>8880</v>
      </c>
      <c r="D22" s="2">
        <v>17447</v>
      </c>
      <c r="E22" s="2">
        <v>22999</v>
      </c>
      <c r="F22" s="2">
        <v>18673</v>
      </c>
      <c r="G22" s="2">
        <v>11667</v>
      </c>
      <c r="H22" s="2"/>
      <c r="I22" s="2"/>
      <c r="J22" s="4">
        <f t="shared" si="0"/>
        <v>4388</v>
      </c>
      <c r="K22" s="4">
        <f t="shared" si="1"/>
        <v>4440</v>
      </c>
      <c r="L22" s="4">
        <f t="shared" si="2"/>
        <v>4361.75</v>
      </c>
      <c r="M22" s="4">
        <f t="shared" si="3"/>
        <v>2874.875</v>
      </c>
      <c r="N22" s="4">
        <f t="shared" si="4"/>
        <v>1167.0625</v>
      </c>
      <c r="O22" s="4">
        <f t="shared" si="5"/>
        <v>364.59375</v>
      </c>
      <c r="P22" s="2"/>
      <c r="Q22" s="2"/>
      <c r="R22" s="4">
        <f t="shared" si="15"/>
        <v>17596.28125</v>
      </c>
      <c r="S22" s="4">
        <f t="shared" si="14"/>
        <v>1722719.5322265625</v>
      </c>
      <c r="T22" s="4">
        <f t="shared" si="12"/>
        <v>13208.28125</v>
      </c>
      <c r="U22" s="2" t="s">
        <v>33</v>
      </c>
    </row>
    <row r="23" spans="1:21" x14ac:dyDescent="0.25">
      <c r="A23" s="2" t="s">
        <v>34</v>
      </c>
      <c r="B23" s="2">
        <v>4662</v>
      </c>
      <c r="C23" s="2">
        <v>9453</v>
      </c>
      <c r="D23" s="2">
        <v>18608</v>
      </c>
      <c r="E23" s="2">
        <v>24942</v>
      </c>
      <c r="F23" s="2">
        <v>21195</v>
      </c>
      <c r="G23" s="2">
        <v>14951</v>
      </c>
      <c r="H23" s="2"/>
      <c r="I23" s="2"/>
      <c r="J23" s="4">
        <f t="shared" si="0"/>
        <v>4662</v>
      </c>
      <c r="K23" s="4">
        <f t="shared" si="1"/>
        <v>4726.5</v>
      </c>
      <c r="L23" s="4">
        <f t="shared" si="2"/>
        <v>4652</v>
      </c>
      <c r="M23" s="4">
        <f t="shared" si="3"/>
        <v>3117.75</v>
      </c>
      <c r="N23" s="4">
        <f t="shared" si="4"/>
        <v>1324.6875</v>
      </c>
      <c r="O23" s="4">
        <f t="shared" si="5"/>
        <v>467.21875</v>
      </c>
      <c r="P23" s="2"/>
      <c r="Q23" s="2"/>
      <c r="R23" s="4">
        <f t="shared" si="15"/>
        <v>18950.15625</v>
      </c>
      <c r="S23" s="4">
        <f t="shared" si="14"/>
        <v>1842498.4580078125</v>
      </c>
      <c r="T23" s="4">
        <f t="shared" si="12"/>
        <v>14288.15625</v>
      </c>
      <c r="U23" s="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 panel F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TOMASEK</dc:creator>
  <cp:lastModifiedBy>Kathrin TOMASEK</cp:lastModifiedBy>
  <dcterms:created xsi:type="dcterms:W3CDTF">2022-07-08T06:51:01Z</dcterms:created>
  <dcterms:modified xsi:type="dcterms:W3CDTF">2022-07-08T06:51:53Z</dcterms:modified>
</cp:coreProperties>
</file>