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34F20D11-6E4F-4ECE-9940-A94B59F06D01}" xr6:coauthVersionLast="47" xr6:coauthVersionMax="47" xr10:uidLastSave="{00000000-0000-0000-0000-000000000000}"/>
  <bookViews>
    <workbookView xWindow="-120" yWindow="-120" windowWidth="19440" windowHeight="15000" xr2:uid="{4C97C042-7324-4E87-A82A-B16F22500524}"/>
  </bookViews>
  <sheets>
    <sheet name="Calibration_1" sheetId="1" r:id="rId1"/>
    <sheet name="Intracellular pH_FB_1" sheetId="2" r:id="rId2"/>
    <sheet name="Intracellular pH_5%_1" sheetId="3" r:id="rId3"/>
    <sheet name="Intracellular pH_20%_1" sheetId="4" r:id="rId4"/>
    <sheet name="Calibration_2" sheetId="5" r:id="rId5"/>
    <sheet name="Intracellular pH_5%_2" sheetId="6" r:id="rId6"/>
    <sheet name="Intracellular pH_20%_2" sheetId="7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7" l="1"/>
  <c r="F8" i="7"/>
  <c r="J8" i="7" s="1"/>
  <c r="L8" i="7" s="1"/>
  <c r="I7" i="7"/>
  <c r="F7" i="7"/>
  <c r="J7" i="7" s="1"/>
  <c r="L7" i="7" s="1"/>
  <c r="I6" i="7"/>
  <c r="F6" i="7"/>
  <c r="J6" i="7" s="1"/>
  <c r="L6" i="7" s="1"/>
  <c r="I5" i="7"/>
  <c r="F5" i="7"/>
  <c r="J5" i="7" s="1"/>
  <c r="L5" i="7" s="1"/>
  <c r="I4" i="7"/>
  <c r="F4" i="7"/>
  <c r="J4" i="7" s="1"/>
  <c r="L4" i="7" s="1"/>
  <c r="I14" i="6"/>
  <c r="F14" i="6"/>
  <c r="J14" i="6" s="1"/>
  <c r="L14" i="6" s="1"/>
  <c r="I13" i="6"/>
  <c r="F13" i="6"/>
  <c r="J13" i="6" s="1"/>
  <c r="L13" i="6" s="1"/>
  <c r="I12" i="6"/>
  <c r="F12" i="6"/>
  <c r="J12" i="6" s="1"/>
  <c r="L12" i="6" s="1"/>
  <c r="I11" i="6"/>
  <c r="F11" i="6"/>
  <c r="J11" i="6" s="1"/>
  <c r="L11" i="6" s="1"/>
  <c r="I10" i="6"/>
  <c r="F10" i="6"/>
  <c r="J10" i="6" s="1"/>
  <c r="L10" i="6" s="1"/>
  <c r="I9" i="6"/>
  <c r="F9" i="6"/>
  <c r="J9" i="6" s="1"/>
  <c r="L9" i="6" s="1"/>
  <c r="I8" i="6"/>
  <c r="F8" i="6"/>
  <c r="J8" i="6" s="1"/>
  <c r="L8" i="6" s="1"/>
  <c r="I7" i="6"/>
  <c r="F7" i="6"/>
  <c r="J7" i="6" s="1"/>
  <c r="L7" i="6" s="1"/>
  <c r="I6" i="6"/>
  <c r="F6" i="6"/>
  <c r="J6" i="6" s="1"/>
  <c r="L6" i="6" s="1"/>
  <c r="I5" i="6"/>
  <c r="F5" i="6"/>
  <c r="J5" i="6" s="1"/>
  <c r="L5" i="6" s="1"/>
  <c r="I4" i="6"/>
  <c r="F4" i="6"/>
  <c r="J4" i="6" s="1"/>
  <c r="L4" i="6" s="1"/>
  <c r="H35" i="5"/>
  <c r="E35" i="5"/>
  <c r="I35" i="5" s="1"/>
  <c r="K34" i="5"/>
  <c r="I34" i="5"/>
  <c r="H34" i="5"/>
  <c r="L34" i="5" s="1"/>
  <c r="E34" i="5"/>
  <c r="H32" i="5"/>
  <c r="E32" i="5"/>
  <c r="I32" i="5" s="1"/>
  <c r="L31" i="5"/>
  <c r="K31" i="5"/>
  <c r="M31" i="5" s="1"/>
  <c r="I31" i="5"/>
  <c r="H31" i="5"/>
  <c r="E31" i="5"/>
  <c r="H29" i="5"/>
  <c r="E29" i="5"/>
  <c r="I29" i="5" s="1"/>
  <c r="L28" i="5"/>
  <c r="K28" i="5"/>
  <c r="M28" i="5" s="1"/>
  <c r="H28" i="5"/>
  <c r="E28" i="5"/>
  <c r="I28" i="5" s="1"/>
  <c r="H26" i="5"/>
  <c r="E26" i="5"/>
  <c r="K25" i="5" s="1"/>
  <c r="M25" i="5" s="1"/>
  <c r="L25" i="5"/>
  <c r="H25" i="5"/>
  <c r="E25" i="5"/>
  <c r="I25" i="5" s="1"/>
  <c r="H23" i="5"/>
  <c r="E23" i="5"/>
  <c r="I23" i="5" s="1"/>
  <c r="H22" i="5"/>
  <c r="L22" i="5" s="1"/>
  <c r="E22" i="5"/>
  <c r="K22" i="5" s="1"/>
  <c r="M22" i="5" s="1"/>
  <c r="I17" i="5"/>
  <c r="H17" i="5"/>
  <c r="E17" i="5"/>
  <c r="H16" i="5"/>
  <c r="L16" i="5" s="1"/>
  <c r="E16" i="5"/>
  <c r="K16" i="5" s="1"/>
  <c r="I14" i="5"/>
  <c r="H14" i="5"/>
  <c r="E14" i="5"/>
  <c r="H13" i="5"/>
  <c r="L13" i="5" s="1"/>
  <c r="E13" i="5"/>
  <c r="K13" i="5" s="1"/>
  <c r="M13" i="5" s="1"/>
  <c r="H11" i="5"/>
  <c r="E11" i="5"/>
  <c r="I11" i="5" s="1"/>
  <c r="K10" i="5"/>
  <c r="I10" i="5"/>
  <c r="H10" i="5"/>
  <c r="L10" i="5" s="1"/>
  <c r="E10" i="5"/>
  <c r="H8" i="5"/>
  <c r="E8" i="5"/>
  <c r="I8" i="5" s="1"/>
  <c r="L7" i="5"/>
  <c r="K7" i="5"/>
  <c r="M7" i="5" s="1"/>
  <c r="I7" i="5"/>
  <c r="H7" i="5"/>
  <c r="E7" i="5"/>
  <c r="H5" i="5"/>
  <c r="E5" i="5"/>
  <c r="I5" i="5" s="1"/>
  <c r="L4" i="5"/>
  <c r="H4" i="5"/>
  <c r="E4" i="5"/>
  <c r="K4" i="5" s="1"/>
  <c r="M4" i="5" s="1"/>
  <c r="C16" i="4"/>
  <c r="C16" i="3"/>
  <c r="C15" i="4"/>
  <c r="E3" i="4"/>
  <c r="I3" i="4" s="1"/>
  <c r="H3" i="4"/>
  <c r="H5" i="4"/>
  <c r="E5" i="4"/>
  <c r="C15" i="3"/>
  <c r="I5" i="3"/>
  <c r="H5" i="3"/>
  <c r="E5" i="3"/>
  <c r="I3" i="3"/>
  <c r="H3" i="3"/>
  <c r="E3" i="3"/>
  <c r="H4" i="2"/>
  <c r="D4" i="2"/>
  <c r="M24" i="2"/>
  <c r="M25" i="2"/>
  <c r="M26" i="2"/>
  <c r="M27" i="2"/>
  <c r="M28" i="2"/>
  <c r="D17" i="2"/>
  <c r="P10" i="2"/>
  <c r="P8" i="2"/>
  <c r="P6" i="2"/>
  <c r="O8" i="2"/>
  <c r="O6" i="2"/>
  <c r="O10" i="2"/>
  <c r="O12" i="2"/>
  <c r="L8" i="2"/>
  <c r="L10" i="2"/>
  <c r="L12" i="2"/>
  <c r="L6" i="2"/>
  <c r="O4" i="2"/>
  <c r="L4" i="2"/>
  <c r="D18" i="2"/>
  <c r="D19" i="2"/>
  <c r="D20" i="2"/>
  <c r="D21" i="2"/>
  <c r="H8" i="2"/>
  <c r="G6" i="2"/>
  <c r="G8" i="2"/>
  <c r="G10" i="2"/>
  <c r="G12" i="2"/>
  <c r="D12" i="2"/>
  <c r="H12" i="2" s="1"/>
  <c r="D10" i="2"/>
  <c r="H10" i="2" s="1"/>
  <c r="D8" i="2"/>
  <c r="D6" i="2"/>
  <c r="H6" i="2" s="1"/>
  <c r="G4" i="2"/>
  <c r="G24" i="1"/>
  <c r="G22" i="1"/>
  <c r="G20" i="1"/>
  <c r="G26" i="1"/>
  <c r="G18" i="1"/>
  <c r="D24" i="1"/>
  <c r="D20" i="1"/>
  <c r="D22" i="1"/>
  <c r="D26" i="1"/>
  <c r="D18" i="1"/>
  <c r="G10" i="1"/>
  <c r="G8" i="1"/>
  <c r="G6" i="1"/>
  <c r="G12" i="1"/>
  <c r="G4" i="1"/>
  <c r="D12" i="1"/>
  <c r="D6" i="1"/>
  <c r="D8" i="1"/>
  <c r="D10" i="1"/>
  <c r="D4" i="1"/>
  <c r="M34" i="5" l="1"/>
  <c r="N22" i="5" s="1"/>
  <c r="M10" i="5"/>
  <c r="N4" i="5" s="1"/>
  <c r="M16" i="5"/>
  <c r="I13" i="5"/>
  <c r="I16" i="5"/>
  <c r="I22" i="5"/>
  <c r="I26" i="5"/>
  <c r="I4" i="5"/>
  <c r="I5" i="4"/>
  <c r="P12" i="2"/>
  <c r="P4" i="2"/>
  <c r="K8" i="1"/>
  <c r="H8" i="1"/>
  <c r="K10" i="1"/>
  <c r="H10" i="1"/>
  <c r="K6" i="1"/>
  <c r="H6" i="1"/>
  <c r="H18" i="1"/>
  <c r="K22" i="1"/>
  <c r="K24" i="1"/>
  <c r="H24" i="1"/>
  <c r="H22" i="1"/>
  <c r="K26" i="1"/>
  <c r="H26" i="1"/>
  <c r="H20" i="1"/>
  <c r="K20" i="1"/>
  <c r="K18" i="1"/>
  <c r="K4" i="1"/>
  <c r="H4" i="1"/>
  <c r="K12" i="1"/>
  <c r="H12" i="1"/>
  <c r="L4" i="1" l="1"/>
  <c r="L18" i="1"/>
</calcChain>
</file>

<file path=xl/sharedStrings.xml><?xml version="1.0" encoding="utf-8"?>
<sst xmlns="http://schemas.openxmlformats.org/spreadsheetml/2006/main" count="131" uniqueCount="43">
  <si>
    <t>pH sensitive</t>
  </si>
  <si>
    <t>pH insensitive</t>
  </si>
  <si>
    <t>FB</t>
  </si>
  <si>
    <t>pH sen/insen</t>
  </si>
  <si>
    <t>pH 6.22</t>
  </si>
  <si>
    <t>pH 7.56</t>
  </si>
  <si>
    <t>Avg_sen/insen</t>
  </si>
  <si>
    <t>1st</t>
  </si>
  <si>
    <t>2nd</t>
  </si>
  <si>
    <t>Analysis</t>
  </si>
  <si>
    <t xml:space="preserve">pH </t>
  </si>
  <si>
    <t>subs</t>
  </si>
  <si>
    <t>ph-subs</t>
  </si>
  <si>
    <t>pH 7.64</t>
  </si>
  <si>
    <t>pH sens</t>
  </si>
  <si>
    <t>BG subst</t>
  </si>
  <si>
    <t>Abs pH sen</t>
  </si>
  <si>
    <t>Abs pH insen</t>
  </si>
  <si>
    <t>TB(28)</t>
  </si>
  <si>
    <t>IM(39)</t>
  </si>
  <si>
    <t>TB(31)</t>
  </si>
  <si>
    <t>IM(43)</t>
  </si>
  <si>
    <t>TB(30)</t>
  </si>
  <si>
    <t>IM(30)</t>
  </si>
  <si>
    <t>TB(32)</t>
  </si>
  <si>
    <t>TB(29)</t>
  </si>
  <si>
    <t>IM(36)</t>
  </si>
  <si>
    <t>pH 6.26</t>
  </si>
  <si>
    <t>TB(23)</t>
  </si>
  <si>
    <t>IM(35)</t>
  </si>
  <si>
    <t>TB(24)</t>
  </si>
  <si>
    <t>IM(37)</t>
  </si>
  <si>
    <t>results</t>
  </si>
  <si>
    <t>BL(25)</t>
  </si>
  <si>
    <t>BL(27)</t>
  </si>
  <si>
    <t>BL(30)</t>
  </si>
  <si>
    <t>BL(28)</t>
  </si>
  <si>
    <t>BL(26)</t>
  </si>
  <si>
    <t xml:space="preserve"> 9 . 1</t>
  </si>
  <si>
    <t>BL(32)</t>
  </si>
  <si>
    <t>BL(31)</t>
  </si>
  <si>
    <t>BL(33)</t>
  </si>
  <si>
    <t>BL(29)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</si>
</sst>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3267716535433072E-3"/>
                  <c:y val="-0.27763670166229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Calibration_1!$N$2:$N$3</c:f>
              <c:numCache>
                <c:formatCode>General</c:formatCode>
                <c:ptCount val="2"/>
                <c:pt idx="0">
                  <c:v>6.22</c:v>
                </c:pt>
                <c:pt idx="1">
                  <c:v>7.56</c:v>
                </c:pt>
              </c:numCache>
            </c:numRef>
          </c:xVal>
          <c:yVal>
            <c:numRef>
              <c:f>Calibration_1!$O$2:$O$3</c:f>
              <c:numCache>
                <c:formatCode>General</c:formatCode>
                <c:ptCount val="2"/>
                <c:pt idx="0">
                  <c:v>0.15752557275680448</c:v>
                </c:pt>
                <c:pt idx="1">
                  <c:v>7.900958397967224E-2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9-47C5-AE09-AD8C3EC5D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165008"/>
        <c:axId val="1083834512"/>
      </c:scatterChart>
      <c:valAx>
        <c:axId val="1086165008"/>
        <c:scaling>
          <c:orientation val="minMax"/>
          <c:max val="7.6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4512"/>
        <c:crosses val="autoZero"/>
        <c:crossBetween val="midCat"/>
      </c:valAx>
      <c:valAx>
        <c:axId val="10838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16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3267716535433072E-3"/>
                  <c:y val="-0.27763670166229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Calibration_1!$N$2:$N$3</c:f>
              <c:numCache>
                <c:formatCode>General</c:formatCode>
                <c:ptCount val="2"/>
                <c:pt idx="0">
                  <c:v>6.22</c:v>
                </c:pt>
                <c:pt idx="1">
                  <c:v>7.56</c:v>
                </c:pt>
              </c:numCache>
            </c:numRef>
          </c:xVal>
          <c:yVal>
            <c:numRef>
              <c:f>Calibration_1!$O$2:$O$3</c:f>
              <c:numCache>
                <c:formatCode>General</c:formatCode>
                <c:ptCount val="2"/>
                <c:pt idx="0">
                  <c:v>0.15752557275680448</c:v>
                </c:pt>
                <c:pt idx="1">
                  <c:v>7.900958397967224E-2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1D-44E2-AA46-81E527D51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165008"/>
        <c:axId val="1083834512"/>
      </c:scatterChart>
      <c:valAx>
        <c:axId val="1086165008"/>
        <c:scaling>
          <c:orientation val="minMax"/>
          <c:max val="7.6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4512"/>
        <c:crosses val="autoZero"/>
        <c:crossBetween val="midCat"/>
      </c:valAx>
      <c:valAx>
        <c:axId val="10838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16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3267716535433072E-3"/>
                  <c:y val="-0.27763670166229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Calibration_1!$N$2:$N$3</c:f>
              <c:numCache>
                <c:formatCode>General</c:formatCode>
                <c:ptCount val="2"/>
                <c:pt idx="0">
                  <c:v>6.22</c:v>
                </c:pt>
                <c:pt idx="1">
                  <c:v>7.56</c:v>
                </c:pt>
              </c:numCache>
            </c:numRef>
          </c:xVal>
          <c:yVal>
            <c:numRef>
              <c:f>Calibration_1!$O$2:$O$3</c:f>
              <c:numCache>
                <c:formatCode>General</c:formatCode>
                <c:ptCount val="2"/>
                <c:pt idx="0">
                  <c:v>0.15752557275680448</c:v>
                </c:pt>
                <c:pt idx="1">
                  <c:v>7.900958397967224E-2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6F-448C-84E4-008E1893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165008"/>
        <c:axId val="1083834512"/>
      </c:scatterChart>
      <c:valAx>
        <c:axId val="1086165008"/>
        <c:scaling>
          <c:orientation val="minMax"/>
          <c:max val="7.6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4512"/>
        <c:crosses val="autoZero"/>
        <c:crossBetween val="midCat"/>
      </c:valAx>
      <c:valAx>
        <c:axId val="10838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16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3267716535433072E-3"/>
                  <c:y val="-0.27763670166229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Calibration_1!$N$2:$N$3</c:f>
              <c:numCache>
                <c:formatCode>General</c:formatCode>
                <c:ptCount val="2"/>
                <c:pt idx="0">
                  <c:v>6.22</c:v>
                </c:pt>
                <c:pt idx="1">
                  <c:v>7.56</c:v>
                </c:pt>
              </c:numCache>
            </c:numRef>
          </c:xVal>
          <c:yVal>
            <c:numRef>
              <c:f>Calibration_1!$O$2:$O$3</c:f>
              <c:numCache>
                <c:formatCode>General</c:formatCode>
                <c:ptCount val="2"/>
                <c:pt idx="0">
                  <c:v>0.15752557275680448</c:v>
                </c:pt>
                <c:pt idx="1">
                  <c:v>7.900958397967224E-2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B4-4E49-B66F-1741CE42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165008"/>
        <c:axId val="1083834512"/>
      </c:scatterChart>
      <c:valAx>
        <c:axId val="1086165008"/>
        <c:scaling>
          <c:orientation val="minMax"/>
          <c:max val="7.6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4512"/>
        <c:crosses val="autoZero"/>
        <c:crossBetween val="midCat"/>
      </c:valAx>
      <c:valAx>
        <c:axId val="10838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16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Calibration_2!$P$2:$P$3</c:f>
              <c:numCache>
                <c:formatCode>General</c:formatCode>
                <c:ptCount val="2"/>
                <c:pt idx="0">
                  <c:v>6.26</c:v>
                </c:pt>
                <c:pt idx="1">
                  <c:v>7.64</c:v>
                </c:pt>
              </c:numCache>
            </c:numRef>
          </c:xVal>
          <c:yVal>
            <c:numRef>
              <c:f>Calibration_2!$Q$2:$Q$3</c:f>
              <c:numCache>
                <c:formatCode>General</c:formatCode>
                <c:ptCount val="2"/>
                <c:pt idx="0">
                  <c:v>0.2215849821243781</c:v>
                </c:pt>
                <c:pt idx="1">
                  <c:v>0.41333954285242924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04-462E-A636-2CBFA4DAB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41872"/>
        <c:axId val="501780880"/>
      </c:scatterChart>
      <c:valAx>
        <c:axId val="500941872"/>
        <c:scaling>
          <c:orientation val="minMax"/>
          <c:max val="8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780880"/>
        <c:crosses val="autoZero"/>
        <c:crossBetween val="midCat"/>
      </c:valAx>
      <c:valAx>
        <c:axId val="50178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94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3267716535433072E-3"/>
                  <c:y val="-0.27763670166229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CD-4804-B862-D8E640D0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165008"/>
        <c:axId val="1083834512"/>
      </c:scatterChart>
      <c:valAx>
        <c:axId val="1086165008"/>
        <c:scaling>
          <c:orientation val="minMax"/>
          <c:max val="7.6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4512"/>
        <c:crosses val="autoZero"/>
        <c:crossBetween val="midCat"/>
      </c:valAx>
      <c:valAx>
        <c:axId val="10838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16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5294952884987735E-2"/>
                  <c:y val="0.270033003300330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EB-4E5D-B5E5-16F291F48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41872"/>
        <c:axId val="501780880"/>
      </c:scatterChart>
      <c:valAx>
        <c:axId val="500941872"/>
        <c:scaling>
          <c:orientation val="minMax"/>
          <c:max val="8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780880"/>
        <c:crosses val="autoZero"/>
        <c:crossBetween val="midCat"/>
      </c:valAx>
      <c:valAx>
        <c:axId val="50178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94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4</xdr:row>
      <xdr:rowOff>128587</xdr:rowOff>
    </xdr:from>
    <xdr:to>
      <xdr:col>17</xdr:col>
      <xdr:colOff>361950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A6BD5D-58B5-43AB-9561-B936447C4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809625</xdr:colOff>
      <xdr:row>12</xdr:row>
      <xdr:rowOff>66675</xdr:rowOff>
    </xdr:from>
    <xdr:to>
      <xdr:col>15</xdr:col>
      <xdr:colOff>19050</xdr:colOff>
      <xdr:row>21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7A253C-959F-4CD9-841E-046A0154E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8</xdr:row>
      <xdr:rowOff>114300</xdr:rowOff>
    </xdr:from>
    <xdr:to>
      <xdr:col>14</xdr:col>
      <xdr:colOff>9525</xdr:colOff>
      <xdr:row>20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95F167-873A-4B02-A16D-3EDF86F54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800100</xdr:colOff>
      <xdr:row>8</xdr:row>
      <xdr:rowOff>161925</xdr:rowOff>
    </xdr:from>
    <xdr:to>
      <xdr:col>14</xdr:col>
      <xdr:colOff>457200</xdr:colOff>
      <xdr:row>20</xdr:row>
      <xdr:rowOff>128588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3B41A2-80E3-4C44-ABB0-677187B3E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5</xdr:row>
      <xdr:rowOff>4762</xdr:rowOff>
    </xdr:from>
    <xdr:to>
      <xdr:col>17</xdr:col>
      <xdr:colOff>219075</xdr:colOff>
      <xdr:row>19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E597D-90BE-45EF-9776-22A524F56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304801</xdr:colOff>
      <xdr:row>14</xdr:row>
      <xdr:rowOff>30480</xdr:rowOff>
    </xdr:from>
    <xdr:to>
      <xdr:col>8</xdr:col>
      <xdr:colOff>30481</xdr:colOff>
      <xdr:row>20</xdr:row>
      <xdr:rowOff>183833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5F1023-72A1-464F-9588-13A5466E5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10</xdr:row>
      <xdr:rowOff>76200</xdr:rowOff>
    </xdr:from>
    <xdr:to>
      <xdr:col>11</xdr:col>
      <xdr:colOff>28575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F3B931-5F24-4710-B60A-8417D0E81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-source%20dat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FFCA-2F3A-4AA7-8F37-DBA475068B6E}">
  <dimension ref="A1:O26"/>
  <sheetViews>
    <sheetView tabSelected="1" workbookViewId="0">
      <selection activeCell="E11" sqref="E11"/>
    </sheetView>
  </sheetViews>
  <sheetFormatPr defaultRowHeight="15" x14ac:dyDescent="0.25"/>
  <cols>
    <col min="2" max="2" width="15.28515625" customWidth="1"/>
    <col min="3" max="4" width="8" bestFit="1" customWidth="1"/>
    <col min="5" max="5" width="16.85546875" customWidth="1"/>
    <col min="6" max="7" width="8" bestFit="1" customWidth="1"/>
    <col min="8" max="8" width="12.5703125" bestFit="1" customWidth="1"/>
    <col min="9" max="9" width="4.7109375" customWidth="1"/>
    <col min="10" max="10" width="8" customWidth="1"/>
    <col min="11" max="11" width="14.28515625" bestFit="1" customWidth="1"/>
  </cols>
  <sheetData>
    <row r="1" spans="1:15" x14ac:dyDescent="0.25">
      <c r="A1" s="5" t="s">
        <v>4</v>
      </c>
      <c r="B1" s="5"/>
      <c r="C1" s="5"/>
      <c r="D1" s="5"/>
      <c r="E1" s="5"/>
      <c r="F1" s="5"/>
      <c r="G1" s="5"/>
      <c r="H1" s="5"/>
    </row>
    <row r="2" spans="1:15" x14ac:dyDescent="0.25">
      <c r="A2" s="1"/>
      <c r="B2" s="2" t="s">
        <v>0</v>
      </c>
      <c r="C2" s="2" t="s">
        <v>11</v>
      </c>
      <c r="D2" s="2" t="s">
        <v>12</v>
      </c>
      <c r="E2" s="2" t="s">
        <v>1</v>
      </c>
      <c r="F2" s="2" t="s">
        <v>11</v>
      </c>
      <c r="G2" s="2" t="s">
        <v>12</v>
      </c>
      <c r="H2" t="s">
        <v>3</v>
      </c>
      <c r="K2" t="s">
        <v>6</v>
      </c>
      <c r="N2">
        <v>6.22</v>
      </c>
      <c r="O2">
        <v>0.15752557275680448</v>
      </c>
    </row>
    <row r="3" spans="1:15" x14ac:dyDescent="0.25">
      <c r="A3" s="2" t="s">
        <v>2</v>
      </c>
      <c r="N3">
        <v>7.56</v>
      </c>
      <c r="O3">
        <v>7.900958397967224E-2</v>
      </c>
    </row>
    <row r="4" spans="1:15" x14ac:dyDescent="0.25">
      <c r="A4" s="2">
        <v>1</v>
      </c>
      <c r="B4">
        <v>693.41800000000001</v>
      </c>
      <c r="C4">
        <v>145.79900000000001</v>
      </c>
      <c r="D4">
        <f>B4-C4</f>
        <v>547.61900000000003</v>
      </c>
      <c r="E4">
        <v>3593.125</v>
      </c>
      <c r="F4">
        <v>234.39400000000001</v>
      </c>
      <c r="G4">
        <f>E4-F4</f>
        <v>3358.7309999999998</v>
      </c>
      <c r="H4">
        <f>D4/G4</f>
        <v>0.16304342324526735</v>
      </c>
      <c r="K4">
        <f>D4/G4</f>
        <v>0.16304342324526735</v>
      </c>
      <c r="L4">
        <f>AVERAGE(K4,K6,K8,K10,K12)</f>
        <v>0.15752557275680448</v>
      </c>
    </row>
    <row r="5" spans="1:15" x14ac:dyDescent="0.25">
      <c r="A5" s="2"/>
    </row>
    <row r="6" spans="1:15" x14ac:dyDescent="0.25">
      <c r="A6" s="2">
        <v>2</v>
      </c>
      <c r="B6">
        <v>731.45699999999999</v>
      </c>
      <c r="C6">
        <v>129.16900000000001</v>
      </c>
      <c r="D6">
        <f t="shared" ref="D6:D10" si="0">B6-C6</f>
        <v>602.28800000000001</v>
      </c>
      <c r="E6">
        <v>3901.4810000000002</v>
      </c>
      <c r="F6">
        <v>223.46899999999999</v>
      </c>
      <c r="G6">
        <f>E6-F6</f>
        <v>3678.0120000000002</v>
      </c>
      <c r="H6">
        <f t="shared" ref="H6:H10" si="1">D6/G6</f>
        <v>0.16375367997711807</v>
      </c>
      <c r="K6">
        <f t="shared" ref="K6:K12" si="2">D6/G6</f>
        <v>0.16375367997711807</v>
      </c>
    </row>
    <row r="7" spans="1:15" x14ac:dyDescent="0.25">
      <c r="A7" s="2"/>
    </row>
    <row r="8" spans="1:15" x14ac:dyDescent="0.25">
      <c r="A8" s="2">
        <v>3</v>
      </c>
      <c r="B8">
        <v>821.19</v>
      </c>
      <c r="C8">
        <v>135.18100000000001</v>
      </c>
      <c r="D8">
        <f t="shared" si="0"/>
        <v>686.00900000000001</v>
      </c>
      <c r="E8">
        <v>4481.9849999999997</v>
      </c>
      <c r="F8">
        <v>201.27799999999999</v>
      </c>
      <c r="G8">
        <f>E8-F8</f>
        <v>4280.7069999999994</v>
      </c>
      <c r="H8">
        <f t="shared" si="1"/>
        <v>0.16025600444038804</v>
      </c>
      <c r="K8">
        <f t="shared" si="2"/>
        <v>0.16025600444038804</v>
      </c>
    </row>
    <row r="9" spans="1:15" x14ac:dyDescent="0.25">
      <c r="A9" s="2"/>
    </row>
    <row r="10" spans="1:15" x14ac:dyDescent="0.25">
      <c r="A10" s="2">
        <v>4</v>
      </c>
      <c r="B10">
        <v>857.81299999999999</v>
      </c>
      <c r="C10">
        <v>132.11600000000001</v>
      </c>
      <c r="D10">
        <f t="shared" si="0"/>
        <v>725.697</v>
      </c>
      <c r="E10">
        <v>4901.3670000000002</v>
      </c>
      <c r="F10">
        <v>155.29599999999999</v>
      </c>
      <c r="G10">
        <f>E10-F10</f>
        <v>4746.0709999999999</v>
      </c>
      <c r="H10">
        <f t="shared" si="1"/>
        <v>0.15290479219548128</v>
      </c>
      <c r="K10">
        <f t="shared" si="2"/>
        <v>0.15290479219548128</v>
      </c>
    </row>
    <row r="11" spans="1:15" x14ac:dyDescent="0.25">
      <c r="A11" s="2"/>
    </row>
    <row r="12" spans="1:15" x14ac:dyDescent="0.25">
      <c r="A12" s="2">
        <v>5</v>
      </c>
      <c r="B12">
        <v>901.18</v>
      </c>
      <c r="C12">
        <v>148.303</v>
      </c>
      <c r="D12">
        <f>B12-C12</f>
        <v>752.87699999999995</v>
      </c>
      <c r="E12">
        <v>5301.1790000000001</v>
      </c>
      <c r="F12">
        <v>202.803</v>
      </c>
      <c r="G12">
        <f t="shared" ref="G12" si="3">E12-F12</f>
        <v>5098.3760000000002</v>
      </c>
      <c r="H12">
        <f>D12/G12</f>
        <v>0.14766996392576773</v>
      </c>
      <c r="K12">
        <f t="shared" si="2"/>
        <v>0.14766996392576773</v>
      </c>
    </row>
    <row r="15" spans="1:15" x14ac:dyDescent="0.25">
      <c r="A15" s="5" t="s">
        <v>5</v>
      </c>
      <c r="B15" s="5"/>
      <c r="C15" s="5"/>
      <c r="D15" s="5"/>
      <c r="E15" s="5"/>
      <c r="F15" s="5"/>
      <c r="G15" s="5"/>
      <c r="H15" s="5"/>
    </row>
    <row r="16" spans="1:15" x14ac:dyDescent="0.25">
      <c r="A16" s="1"/>
      <c r="B16" s="2" t="s">
        <v>0</v>
      </c>
      <c r="C16" s="2" t="s">
        <v>11</v>
      </c>
      <c r="D16" s="2" t="s">
        <v>12</v>
      </c>
      <c r="E16" s="2" t="s">
        <v>1</v>
      </c>
      <c r="F16" s="2" t="s">
        <v>11</v>
      </c>
      <c r="G16" s="2" t="s">
        <v>12</v>
      </c>
      <c r="H16" t="s">
        <v>3</v>
      </c>
    </row>
    <row r="17" spans="1:12" x14ac:dyDescent="0.25">
      <c r="A17" s="2" t="s">
        <v>2</v>
      </c>
    </row>
    <row r="18" spans="1:12" x14ac:dyDescent="0.25">
      <c r="A18" s="2">
        <v>6</v>
      </c>
      <c r="B18">
        <v>453.89400000000001</v>
      </c>
      <c r="C18">
        <v>115.29900000000001</v>
      </c>
      <c r="D18">
        <f>B18-C18</f>
        <v>338.59500000000003</v>
      </c>
      <c r="E18">
        <v>4680.9210000000003</v>
      </c>
      <c r="F18">
        <v>207.18700000000001</v>
      </c>
      <c r="G18">
        <f>E18-F18</f>
        <v>4473.7340000000004</v>
      </c>
      <c r="H18">
        <f>D18/G18</f>
        <v>7.5685098845841084E-2</v>
      </c>
      <c r="K18">
        <f>D18/G18</f>
        <v>7.5685098845841084E-2</v>
      </c>
      <c r="L18">
        <f>AVERAGE(K18,K20,K22,K26,K24)</f>
        <v>7.900958397967224E-2</v>
      </c>
    </row>
    <row r="19" spans="1:12" x14ac:dyDescent="0.25">
      <c r="A19" s="2"/>
    </row>
    <row r="20" spans="1:12" x14ac:dyDescent="0.25">
      <c r="A20" s="2">
        <v>7</v>
      </c>
      <c r="B20">
        <v>524.61800000000005</v>
      </c>
      <c r="C20">
        <v>126.717</v>
      </c>
      <c r="D20">
        <f t="shared" ref="D20:D26" si="4">B20-C20</f>
        <v>397.90100000000007</v>
      </c>
      <c r="E20">
        <v>5276.6750000000002</v>
      </c>
      <c r="F20">
        <v>255.89500000000001</v>
      </c>
      <c r="G20">
        <f>E20-F20</f>
        <v>5020.78</v>
      </c>
      <c r="H20">
        <f>D20/G20</f>
        <v>7.9250833535825127E-2</v>
      </c>
      <c r="K20">
        <f t="shared" ref="K20:K26" si="5">D20/G20</f>
        <v>7.9250833535825127E-2</v>
      </c>
    </row>
    <row r="21" spans="1:12" x14ac:dyDescent="0.25">
      <c r="A21" s="2"/>
    </row>
    <row r="22" spans="1:12" x14ac:dyDescent="0.25">
      <c r="A22" s="2">
        <v>8</v>
      </c>
      <c r="B22">
        <v>444.97500000000002</v>
      </c>
      <c r="C22">
        <v>128.84100000000001</v>
      </c>
      <c r="D22">
        <f t="shared" si="4"/>
        <v>316.13400000000001</v>
      </c>
      <c r="E22">
        <v>4378.55</v>
      </c>
      <c r="F22">
        <v>201.18899999999999</v>
      </c>
      <c r="G22">
        <f>E22-F22</f>
        <v>4177.3609999999999</v>
      </c>
      <c r="H22">
        <f>D22/G22</f>
        <v>7.5677922018231134E-2</v>
      </c>
      <c r="K22">
        <f t="shared" si="5"/>
        <v>7.5677922018231134E-2</v>
      </c>
    </row>
    <row r="23" spans="1:12" x14ac:dyDescent="0.25">
      <c r="A23" s="2"/>
    </row>
    <row r="24" spans="1:12" x14ac:dyDescent="0.25">
      <c r="A24" s="2">
        <v>9</v>
      </c>
      <c r="B24">
        <v>414.35</v>
      </c>
      <c r="C24">
        <v>125.087</v>
      </c>
      <c r="D24">
        <f>B24-C24</f>
        <v>289.26300000000003</v>
      </c>
      <c r="E24">
        <v>3629.194</v>
      </c>
      <c r="F24">
        <v>219.709</v>
      </c>
      <c r="G24">
        <f>E24-F24</f>
        <v>3409.4850000000001</v>
      </c>
      <c r="H24">
        <f>D24/G24</f>
        <v>8.4840672418268454E-2</v>
      </c>
      <c r="K24">
        <f>D24/G24</f>
        <v>8.4840672418268454E-2</v>
      </c>
    </row>
    <row r="25" spans="1:12" x14ac:dyDescent="0.25">
      <c r="A25" s="2"/>
    </row>
    <row r="26" spans="1:12" x14ac:dyDescent="0.25">
      <c r="A26" s="2">
        <v>10</v>
      </c>
      <c r="B26">
        <v>301.84899999999999</v>
      </c>
      <c r="C26">
        <v>113.044</v>
      </c>
      <c r="D26">
        <f t="shared" si="4"/>
        <v>188.80500000000001</v>
      </c>
      <c r="E26">
        <v>2530.4299999999998</v>
      </c>
      <c r="F26">
        <v>158.31100000000001</v>
      </c>
      <c r="G26">
        <f t="shared" ref="G26" si="6">E26-F26</f>
        <v>2372.1189999999997</v>
      </c>
      <c r="H26">
        <f>D26/G26</f>
        <v>7.9593393080195404E-2</v>
      </c>
      <c r="K26">
        <f t="shared" si="5"/>
        <v>7.9593393080195404E-2</v>
      </c>
    </row>
  </sheetData>
  <mergeCells count="2">
    <mergeCell ref="A1:H1"/>
    <mergeCell ref="A15:H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4D38-DAE7-4BE1-A111-A558EDEFA10C}">
  <dimension ref="A1:P39"/>
  <sheetViews>
    <sheetView workbookViewId="0">
      <selection activeCell="N24" sqref="N24"/>
    </sheetView>
  </sheetViews>
  <sheetFormatPr defaultRowHeight="15" x14ac:dyDescent="0.25"/>
  <cols>
    <col min="1" max="1" width="12" bestFit="1" customWidth="1"/>
    <col min="2" max="2" width="11.85546875" bestFit="1" customWidth="1"/>
    <col min="3" max="3" width="8" bestFit="1" customWidth="1"/>
    <col min="4" max="4" width="10.5703125" customWidth="1"/>
    <col min="5" max="5" width="13.7109375" bestFit="1" customWidth="1"/>
    <col min="6" max="6" width="8.5703125" customWidth="1"/>
    <col min="7" max="7" width="10.42578125" customWidth="1"/>
    <col min="8" max="8" width="12.7109375" bestFit="1" customWidth="1"/>
    <col min="9" max="11" width="8.28515625" customWidth="1"/>
    <col min="12" max="12" width="7.85546875" customWidth="1"/>
    <col min="13" max="13" width="13.7109375" bestFit="1" customWidth="1"/>
    <col min="14" max="14" width="8" bestFit="1" customWidth="1"/>
    <col min="15" max="15" width="8.7109375" customWidth="1"/>
    <col min="16" max="16" width="13.7109375" bestFit="1" customWidth="1"/>
    <col min="17" max="17" width="2.42578125" customWidth="1"/>
    <col min="18" max="18" width="8.140625" customWidth="1"/>
    <col min="19" max="19" width="8.85546875" customWidth="1"/>
  </cols>
  <sheetData>
    <row r="1" spans="1:16" x14ac:dyDescent="0.25">
      <c r="A1" t="s">
        <v>7</v>
      </c>
      <c r="I1" t="s">
        <v>8</v>
      </c>
    </row>
    <row r="2" spans="1:16" x14ac:dyDescent="0.25">
      <c r="A2" s="1"/>
      <c r="B2" s="2" t="s">
        <v>0</v>
      </c>
      <c r="C2" s="2" t="s">
        <v>11</v>
      </c>
      <c r="D2" s="2" t="s">
        <v>12</v>
      </c>
      <c r="E2" s="2" t="s">
        <v>1</v>
      </c>
      <c r="F2" s="2" t="s">
        <v>11</v>
      </c>
      <c r="G2" s="2" t="s">
        <v>12</v>
      </c>
      <c r="H2" s="2" t="s">
        <v>3</v>
      </c>
      <c r="I2" s="1"/>
      <c r="J2" s="2" t="s">
        <v>0</v>
      </c>
      <c r="K2" s="2" t="s">
        <v>11</v>
      </c>
      <c r="L2" s="2" t="s">
        <v>12</v>
      </c>
      <c r="M2" s="2" t="s">
        <v>1</v>
      </c>
      <c r="N2" s="2" t="s">
        <v>11</v>
      </c>
      <c r="O2" s="2" t="s">
        <v>12</v>
      </c>
      <c r="P2" t="s">
        <v>3</v>
      </c>
    </row>
    <row r="3" spans="1:16" x14ac:dyDescent="0.25">
      <c r="A3" s="2" t="s">
        <v>2</v>
      </c>
      <c r="B3" s="2"/>
      <c r="C3" s="2"/>
      <c r="D3" s="2"/>
      <c r="E3" s="2"/>
      <c r="F3" s="2"/>
      <c r="G3" s="2"/>
      <c r="H3" s="2"/>
      <c r="I3" s="2" t="s">
        <v>2</v>
      </c>
    </row>
    <row r="4" spans="1:16" x14ac:dyDescent="0.25">
      <c r="A4" s="2">
        <v>1</v>
      </c>
      <c r="B4" s="2">
        <v>372.024</v>
      </c>
      <c r="C4" s="2">
        <v>115.726</v>
      </c>
      <c r="D4" s="2">
        <f>B4-C4</f>
        <v>256.298</v>
      </c>
      <c r="E4" s="2">
        <v>2589.65</v>
      </c>
      <c r="F4" s="2">
        <v>157.41900000000001</v>
      </c>
      <c r="G4" s="2">
        <f>E4-F4</f>
        <v>2432.2310000000002</v>
      </c>
      <c r="H4" s="2">
        <f>D4/G4</f>
        <v>0.10537568183285222</v>
      </c>
      <c r="I4" s="2">
        <v>2</v>
      </c>
      <c r="J4">
        <v>219.11799999999999</v>
      </c>
      <c r="K4" s="2">
        <v>113.264</v>
      </c>
      <c r="L4" s="2">
        <f>J4-K4</f>
        <v>105.854</v>
      </c>
      <c r="M4">
        <v>1272.269</v>
      </c>
      <c r="N4">
        <v>222.518</v>
      </c>
      <c r="O4" s="2">
        <f>M4-N4</f>
        <v>1049.751</v>
      </c>
      <c r="P4" s="2">
        <f>L4/O4</f>
        <v>0.10083724616599556</v>
      </c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L5" s="2"/>
      <c r="O5" s="2"/>
      <c r="P5" s="2"/>
    </row>
    <row r="6" spans="1:16" x14ac:dyDescent="0.25">
      <c r="A6" s="2">
        <v>2</v>
      </c>
      <c r="B6" s="2">
        <v>426.85399999999998</v>
      </c>
      <c r="C6" s="2">
        <v>114.363</v>
      </c>
      <c r="D6" s="2">
        <f>B6-C6</f>
        <v>312.49099999999999</v>
      </c>
      <c r="E6" s="2">
        <v>2919.9940000000001</v>
      </c>
      <c r="F6" s="2">
        <v>193.79599999999999</v>
      </c>
      <c r="G6" s="2">
        <f t="shared" ref="G6:G12" si="0">E6-F6</f>
        <v>2726.1980000000003</v>
      </c>
      <c r="H6" s="2">
        <f>D6/G6</f>
        <v>0.11462520330511575</v>
      </c>
      <c r="I6" s="2">
        <v>4</v>
      </c>
      <c r="J6">
        <v>222.672</v>
      </c>
      <c r="K6" s="2">
        <v>208.554</v>
      </c>
      <c r="L6" s="2">
        <f t="shared" ref="L6" si="1">J6-K6</f>
        <v>14.117999999999995</v>
      </c>
      <c r="M6">
        <v>1252.5119999999999</v>
      </c>
      <c r="N6">
        <v>115.098</v>
      </c>
      <c r="O6" s="2">
        <f>M6-N6</f>
        <v>1137.414</v>
      </c>
      <c r="P6" s="2">
        <f>L6/O6</f>
        <v>1.2412367000933693E-2</v>
      </c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L7" s="2"/>
      <c r="O7" s="2"/>
      <c r="P7" s="2"/>
    </row>
    <row r="8" spans="1:16" x14ac:dyDescent="0.25">
      <c r="A8" s="2">
        <v>3</v>
      </c>
      <c r="B8" s="2">
        <v>305.09300000000002</v>
      </c>
      <c r="C8" s="2">
        <v>114.54600000000001</v>
      </c>
      <c r="D8" s="2">
        <f>B8-C8</f>
        <v>190.54700000000003</v>
      </c>
      <c r="E8" s="2">
        <v>1987.297</v>
      </c>
      <c r="F8" s="2">
        <v>170.99600000000001</v>
      </c>
      <c r="G8" s="2">
        <f t="shared" si="0"/>
        <v>1816.3009999999999</v>
      </c>
      <c r="H8" s="2">
        <f>D8/G8</f>
        <v>0.10490937350141856</v>
      </c>
      <c r="I8" s="2">
        <v>5</v>
      </c>
      <c r="J8">
        <v>182.68299999999999</v>
      </c>
      <c r="K8" s="2">
        <v>109.453</v>
      </c>
      <c r="L8" s="2">
        <f>J8-K8</f>
        <v>73.22999999999999</v>
      </c>
      <c r="M8">
        <v>853.83500000000004</v>
      </c>
      <c r="N8">
        <v>148.91200000000001</v>
      </c>
      <c r="O8" s="2">
        <f>M8-N8</f>
        <v>704.923</v>
      </c>
      <c r="P8" s="2">
        <f>L8/O8</f>
        <v>0.10388368658704566</v>
      </c>
    </row>
    <row r="9" spans="1:16" x14ac:dyDescent="0.25">
      <c r="A9" s="2"/>
      <c r="B9" s="2"/>
      <c r="C9" s="2"/>
      <c r="D9" s="2"/>
      <c r="E9" s="2"/>
      <c r="F9" s="2"/>
      <c r="G9" s="2"/>
      <c r="H9" s="2"/>
      <c r="O9" s="2"/>
      <c r="P9" s="2"/>
    </row>
    <row r="10" spans="1:16" x14ac:dyDescent="0.25">
      <c r="A10" s="2">
        <v>4</v>
      </c>
      <c r="B10" s="2">
        <v>269.928</v>
      </c>
      <c r="C10" s="2">
        <v>117.70699999999999</v>
      </c>
      <c r="D10" s="2">
        <f>B10-C10</f>
        <v>152.221</v>
      </c>
      <c r="E10" s="2">
        <v>1767.8489999999999</v>
      </c>
      <c r="F10" s="2">
        <v>212.43299999999999</v>
      </c>
      <c r="G10" s="2">
        <f t="shared" si="0"/>
        <v>1555.4159999999999</v>
      </c>
      <c r="H10" s="2">
        <f>D10/G10</f>
        <v>9.7865137043723363E-2</v>
      </c>
      <c r="I10" s="2">
        <v>6</v>
      </c>
      <c r="J10">
        <v>247.989</v>
      </c>
      <c r="K10">
        <v>108.965</v>
      </c>
      <c r="L10" s="2">
        <f>J10-K10</f>
        <v>139.024</v>
      </c>
      <c r="M10">
        <v>1485.3520000000001</v>
      </c>
      <c r="N10">
        <v>135.97200000000001</v>
      </c>
      <c r="O10" s="2">
        <f t="shared" ref="O10:O12" si="2">M10-N10</f>
        <v>1349.38</v>
      </c>
      <c r="P10" s="2">
        <f>L10/O10</f>
        <v>0.10302805733003305</v>
      </c>
    </row>
    <row r="11" spans="1:16" x14ac:dyDescent="0.25">
      <c r="A11" s="2"/>
      <c r="B11" s="2"/>
      <c r="C11" s="2"/>
      <c r="D11" s="2"/>
      <c r="E11" s="2"/>
      <c r="F11" s="2"/>
      <c r="G11" s="2"/>
      <c r="H11" s="2"/>
      <c r="O11" s="2"/>
      <c r="P11" s="2"/>
    </row>
    <row r="12" spans="1:16" x14ac:dyDescent="0.25">
      <c r="A12" s="2">
        <v>5</v>
      </c>
      <c r="B12" s="2">
        <v>266.59300000000002</v>
      </c>
      <c r="C12" s="2">
        <v>120.03700000000001</v>
      </c>
      <c r="D12" s="2">
        <f>B12-C12</f>
        <v>146.55600000000001</v>
      </c>
      <c r="E12" s="2">
        <v>1704.586</v>
      </c>
      <c r="F12" s="2">
        <v>252.934</v>
      </c>
      <c r="G12" s="2">
        <f t="shared" si="0"/>
        <v>1451.652</v>
      </c>
      <c r="H12" s="2">
        <f>D12/G12</f>
        <v>0.10095808086235544</v>
      </c>
      <c r="I12" s="2">
        <v>7</v>
      </c>
      <c r="J12">
        <v>232.601</v>
      </c>
      <c r="K12" s="2">
        <v>113.23099999999999</v>
      </c>
      <c r="L12" s="2">
        <f>J12-K12</f>
        <v>119.37</v>
      </c>
      <c r="M12">
        <v>1389.866</v>
      </c>
      <c r="N12">
        <v>160.22900000000001</v>
      </c>
      <c r="O12" s="2">
        <f t="shared" si="2"/>
        <v>1229.6369999999999</v>
      </c>
      <c r="P12" s="2">
        <f>L12/O12</f>
        <v>9.7077430168415565E-2</v>
      </c>
    </row>
    <row r="16" spans="1:16" x14ac:dyDescent="0.25">
      <c r="B16" t="s">
        <v>9</v>
      </c>
      <c r="D16" t="s">
        <v>10</v>
      </c>
    </row>
    <row r="17" spans="1:13" x14ac:dyDescent="0.25">
      <c r="A17">
        <v>1</v>
      </c>
      <c r="B17">
        <v>0.10537568183285222</v>
      </c>
      <c r="D17">
        <f>(B17-0.522)/-0.0586</f>
        <v>7.1096300028523514</v>
      </c>
    </row>
    <row r="18" spans="1:13" x14ac:dyDescent="0.25">
      <c r="A18">
        <v>2</v>
      </c>
      <c r="B18">
        <v>0.114625203305116</v>
      </c>
      <c r="D18">
        <f t="shared" ref="D18:D21" si="3">(B18-0.522)/-0.0586</f>
        <v>6.9517883395031408</v>
      </c>
    </row>
    <row r="19" spans="1:13" x14ac:dyDescent="0.25">
      <c r="A19">
        <v>3</v>
      </c>
      <c r="B19">
        <v>0.10490937350141856</v>
      </c>
      <c r="D19">
        <f t="shared" si="3"/>
        <v>7.1175874829109471</v>
      </c>
    </row>
    <row r="20" spans="1:13" x14ac:dyDescent="0.25">
      <c r="A20">
        <v>4</v>
      </c>
      <c r="B20">
        <v>9.7865137043723405E-2</v>
      </c>
      <c r="D20">
        <f t="shared" si="3"/>
        <v>7.2377962961821947</v>
      </c>
    </row>
    <row r="21" spans="1:13" x14ac:dyDescent="0.25">
      <c r="A21">
        <v>5</v>
      </c>
      <c r="B21">
        <v>0.10095808086235544</v>
      </c>
      <c r="D21">
        <f t="shared" si="3"/>
        <v>7.1850156849427398</v>
      </c>
    </row>
    <row r="23" spans="1:13" x14ac:dyDescent="0.25">
      <c r="J23" t="s">
        <v>9</v>
      </c>
      <c r="M23" t="s">
        <v>10</v>
      </c>
    </row>
    <row r="24" spans="1:13" x14ac:dyDescent="0.25">
      <c r="I24">
        <v>2</v>
      </c>
      <c r="J24">
        <v>0.10083724616599556</v>
      </c>
      <c r="M24">
        <f>(J24-0.522)/-0.0586</f>
        <v>7.187077710477892</v>
      </c>
    </row>
    <row r="25" spans="1:13" x14ac:dyDescent="0.25">
      <c r="I25">
        <v>4</v>
      </c>
      <c r="J25">
        <v>1.2412367000933693E-2</v>
      </c>
      <c r="M25">
        <f t="shared" ref="M25:M28" si="4">(J25-0.522)/-0.0586</f>
        <v>8.6960346928168306</v>
      </c>
    </row>
    <row r="26" spans="1:13" x14ac:dyDescent="0.25">
      <c r="I26">
        <v>5</v>
      </c>
      <c r="J26">
        <v>0.10388368658704566</v>
      </c>
      <c r="M26">
        <f t="shared" si="4"/>
        <v>7.1350906725760126</v>
      </c>
    </row>
    <row r="27" spans="1:13" x14ac:dyDescent="0.25">
      <c r="A27" s="1"/>
      <c r="B27" s="2"/>
      <c r="C27" s="2"/>
      <c r="D27" s="2"/>
      <c r="E27" s="2"/>
      <c r="F27" s="2"/>
      <c r="G27" s="2"/>
      <c r="I27">
        <v>6</v>
      </c>
      <c r="J27">
        <v>0.10302805733003305</v>
      </c>
      <c r="M27">
        <f t="shared" si="4"/>
        <v>7.1496918544362966</v>
      </c>
    </row>
    <row r="28" spans="1:13" x14ac:dyDescent="0.25">
      <c r="A28" s="2"/>
      <c r="I28">
        <v>7</v>
      </c>
      <c r="J28">
        <v>9.7077430168415565E-2</v>
      </c>
      <c r="M28">
        <f t="shared" si="4"/>
        <v>7.2512383930304516</v>
      </c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257E-934B-4919-82F4-74D7A438915D}">
  <dimension ref="A1:I16"/>
  <sheetViews>
    <sheetView workbookViewId="0">
      <selection activeCell="F14" sqref="F14"/>
    </sheetView>
  </sheetViews>
  <sheetFormatPr defaultRowHeight="15" x14ac:dyDescent="0.25"/>
  <cols>
    <col min="3" max="3" width="11.85546875" bestFit="1" customWidth="1"/>
    <col min="4" max="5" width="8" bestFit="1" customWidth="1"/>
    <col min="6" max="6" width="13.7109375" bestFit="1" customWidth="1"/>
    <col min="7" max="7" width="8" bestFit="1" customWidth="1"/>
    <col min="8" max="8" width="9" bestFit="1" customWidth="1"/>
    <col min="9" max="9" width="12.7109375" bestFit="1" customWidth="1"/>
    <col min="10" max="10" width="14.28515625" bestFit="1" customWidth="1"/>
  </cols>
  <sheetData>
    <row r="1" spans="1:9" x14ac:dyDescent="0.25">
      <c r="B1" s="1"/>
      <c r="C1" s="2" t="s">
        <v>0</v>
      </c>
      <c r="D1" s="2" t="s">
        <v>11</v>
      </c>
      <c r="E1" s="2" t="s">
        <v>12</v>
      </c>
      <c r="F1" s="2" t="s">
        <v>1</v>
      </c>
      <c r="G1" s="2" t="s">
        <v>11</v>
      </c>
      <c r="H1" s="2" t="s">
        <v>12</v>
      </c>
      <c r="I1" t="s">
        <v>3</v>
      </c>
    </row>
    <row r="2" spans="1:9" x14ac:dyDescent="0.25">
      <c r="B2" s="3">
        <v>0.05</v>
      </c>
    </row>
    <row r="3" spans="1:9" x14ac:dyDescent="0.25">
      <c r="B3" s="2">
        <v>9</v>
      </c>
      <c r="C3">
        <v>269.55500000000001</v>
      </c>
      <c r="D3">
        <v>113.595</v>
      </c>
      <c r="E3">
        <f>C3-D3</f>
        <v>155.96</v>
      </c>
      <c r="F3">
        <v>1779.028</v>
      </c>
      <c r="G3">
        <v>179.48699999999999</v>
      </c>
      <c r="H3">
        <f>F3-G3</f>
        <v>1599.5409999999999</v>
      </c>
      <c r="I3">
        <f>E3/H3</f>
        <v>9.7502971164852931E-2</v>
      </c>
    </row>
    <row r="4" spans="1:9" x14ac:dyDescent="0.25">
      <c r="B4" s="2"/>
    </row>
    <row r="5" spans="1:9" x14ac:dyDescent="0.25">
      <c r="B5" s="2">
        <v>8</v>
      </c>
      <c r="C5">
        <v>227.76300000000001</v>
      </c>
      <c r="D5">
        <v>118.28</v>
      </c>
      <c r="E5">
        <f>C5-D5</f>
        <v>109.483</v>
      </c>
      <c r="F5">
        <v>1436.0119999999999</v>
      </c>
      <c r="G5">
        <v>279.15300000000002</v>
      </c>
      <c r="H5">
        <f>F5-G5</f>
        <v>1156.8589999999999</v>
      </c>
      <c r="I5">
        <f>E5/H5</f>
        <v>9.4638153828599691E-2</v>
      </c>
    </row>
    <row r="6" spans="1:9" x14ac:dyDescent="0.25">
      <c r="B6" s="2"/>
    </row>
    <row r="7" spans="1:9" x14ac:dyDescent="0.25">
      <c r="B7" s="2"/>
    </row>
    <row r="8" spans="1:9" x14ac:dyDescent="0.25">
      <c r="B8" s="2"/>
    </row>
    <row r="9" spans="1:9" x14ac:dyDescent="0.25">
      <c r="B9" s="2"/>
    </row>
    <row r="10" spans="1:9" x14ac:dyDescent="0.25">
      <c r="B10" s="2"/>
    </row>
    <row r="14" spans="1:9" x14ac:dyDescent="0.25">
      <c r="B14" t="s">
        <v>9</v>
      </c>
      <c r="C14" s="2" t="s">
        <v>10</v>
      </c>
      <c r="D14" s="2"/>
      <c r="E14" s="2"/>
    </row>
    <row r="15" spans="1:9" x14ac:dyDescent="0.25">
      <c r="A15">
        <v>1</v>
      </c>
      <c r="B15">
        <v>9.7502971164852931E-2</v>
      </c>
      <c r="C15">
        <f>(B15-0.522)/-0.0586</f>
        <v>7.2439766012823732</v>
      </c>
    </row>
    <row r="16" spans="1:9" x14ac:dyDescent="0.25">
      <c r="A16">
        <v>2</v>
      </c>
      <c r="B16">
        <v>9.4638153828599691E-2</v>
      </c>
      <c r="C16">
        <f>(B16-0.522)/-0.0586</f>
        <v>7.2928642691365244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92AC-1811-4642-8330-B5DE95950E71}">
  <dimension ref="A1:I16"/>
  <sheetViews>
    <sheetView workbookViewId="0">
      <selection activeCell="E21" sqref="E21"/>
    </sheetView>
  </sheetViews>
  <sheetFormatPr defaultRowHeight="15" x14ac:dyDescent="0.25"/>
  <cols>
    <col min="3" max="3" width="11.85546875" bestFit="1" customWidth="1"/>
    <col min="4" max="5" width="11.85546875" customWidth="1"/>
    <col min="6" max="6" width="13.7109375" bestFit="1" customWidth="1"/>
    <col min="7" max="8" width="13.7109375" customWidth="1"/>
    <col min="9" max="9" width="12.7109375" bestFit="1" customWidth="1"/>
    <col min="10" max="10" width="11.7109375" customWidth="1"/>
  </cols>
  <sheetData>
    <row r="1" spans="1:9" x14ac:dyDescent="0.25">
      <c r="B1" s="1"/>
      <c r="C1" s="2" t="s">
        <v>0</v>
      </c>
      <c r="D1" s="2" t="s">
        <v>11</v>
      </c>
      <c r="E1" s="2" t="s">
        <v>12</v>
      </c>
      <c r="F1" s="2" t="s">
        <v>1</v>
      </c>
      <c r="G1" s="2" t="s">
        <v>11</v>
      </c>
      <c r="H1" s="2" t="s">
        <v>12</v>
      </c>
      <c r="I1" t="s">
        <v>3</v>
      </c>
    </row>
    <row r="2" spans="1:9" x14ac:dyDescent="0.25">
      <c r="B2" s="3">
        <v>0.2</v>
      </c>
    </row>
    <row r="3" spans="1:9" x14ac:dyDescent="0.25">
      <c r="B3" s="2">
        <v>11</v>
      </c>
      <c r="C3">
        <v>212.41</v>
      </c>
      <c r="D3">
        <v>93.828000000000003</v>
      </c>
      <c r="E3">
        <f>C3-D3</f>
        <v>118.58199999999999</v>
      </c>
      <c r="F3">
        <v>1642.4090000000001</v>
      </c>
      <c r="G3">
        <v>216.63200000000001</v>
      </c>
      <c r="H3">
        <f>F3-G3</f>
        <v>1425.777</v>
      </c>
      <c r="I3">
        <f>E3/H3</f>
        <v>8.317008901111464E-2</v>
      </c>
    </row>
    <row r="4" spans="1:9" x14ac:dyDescent="0.25">
      <c r="B4" s="2"/>
    </row>
    <row r="5" spans="1:9" x14ac:dyDescent="0.25">
      <c r="B5" s="2">
        <v>10</v>
      </c>
      <c r="C5">
        <v>285.15300000000002</v>
      </c>
      <c r="D5">
        <v>132.15199999999999</v>
      </c>
      <c r="E5">
        <f>C5-D5</f>
        <v>153.00100000000003</v>
      </c>
      <c r="F5">
        <v>1885.38</v>
      </c>
      <c r="G5">
        <v>187.387</v>
      </c>
      <c r="H5">
        <f>F5-G5</f>
        <v>1697.9930000000002</v>
      </c>
      <c r="I5">
        <f>E5/H5</f>
        <v>9.0106967460996612E-2</v>
      </c>
    </row>
    <row r="6" spans="1:9" x14ac:dyDescent="0.25">
      <c r="B6" s="2"/>
    </row>
    <row r="11" spans="1:9" x14ac:dyDescent="0.25">
      <c r="B11" s="2"/>
    </row>
    <row r="14" spans="1:9" x14ac:dyDescent="0.25">
      <c r="B14" t="s">
        <v>9</v>
      </c>
      <c r="C14" s="2" t="s">
        <v>10</v>
      </c>
      <c r="D14" s="2"/>
      <c r="E14" s="2"/>
    </row>
    <row r="15" spans="1:9" x14ac:dyDescent="0.25">
      <c r="A15">
        <v>1</v>
      </c>
      <c r="B15">
        <v>8.317008901111464E-2</v>
      </c>
      <c r="C15">
        <f>(B15-0.522)/-0.0586</f>
        <v>7.4885650339400236</v>
      </c>
    </row>
    <row r="16" spans="1:9" x14ac:dyDescent="0.25">
      <c r="A16">
        <v>2</v>
      </c>
      <c r="B16">
        <v>9.0106967460996612E-2</v>
      </c>
      <c r="C16">
        <f>(B16-0.522)/-0.0586</f>
        <v>7.3701882685836759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8289F-5FF2-45D9-A1EE-4935AC4C1C46}">
  <dimension ref="A1:Q35"/>
  <sheetViews>
    <sheetView workbookViewId="0">
      <selection activeCell="A19" sqref="A19:I19"/>
    </sheetView>
  </sheetViews>
  <sheetFormatPr defaultRowHeight="15" x14ac:dyDescent="0.25"/>
  <cols>
    <col min="1" max="1" width="4.42578125" customWidth="1"/>
    <col min="2" max="2" width="6.42578125" customWidth="1"/>
    <col min="3" max="3" width="9.28515625" customWidth="1"/>
    <col min="4" max="4" width="8.5703125" customWidth="1"/>
    <col min="5" max="5" width="10.7109375" bestFit="1" customWidth="1"/>
    <col min="6" max="6" width="13.7109375" bestFit="1" customWidth="1"/>
    <col min="7" max="7" width="16.85546875" customWidth="1"/>
    <col min="8" max="8" width="12.42578125" bestFit="1" customWidth="1"/>
    <col min="9" max="9" width="12.5703125" bestFit="1" customWidth="1"/>
    <col min="10" max="10" width="12.5703125" customWidth="1"/>
    <col min="11" max="11" width="14.28515625" bestFit="1" customWidth="1"/>
    <col min="13" max="13" width="14.28515625" bestFit="1" customWidth="1"/>
  </cols>
  <sheetData>
    <row r="1" spans="1:17" x14ac:dyDescent="0.25">
      <c r="A1" s="5" t="s">
        <v>13</v>
      </c>
      <c r="B1" s="5"/>
      <c r="C1" s="5"/>
      <c r="D1" s="5"/>
      <c r="E1" s="5"/>
      <c r="F1" s="5"/>
      <c r="G1" s="5"/>
      <c r="H1" s="5"/>
      <c r="I1" s="5"/>
      <c r="J1" s="4"/>
    </row>
    <row r="2" spans="1:17" x14ac:dyDescent="0.25">
      <c r="A2" s="2"/>
      <c r="B2" s="2"/>
      <c r="C2" s="2" t="s">
        <v>14</v>
      </c>
      <c r="D2" s="2" t="s">
        <v>15</v>
      </c>
      <c r="E2" s="6" t="s">
        <v>16</v>
      </c>
      <c r="F2" s="2" t="s">
        <v>1</v>
      </c>
      <c r="G2" s="2" t="s">
        <v>15</v>
      </c>
      <c r="H2" s="2" t="s">
        <v>17</v>
      </c>
      <c r="I2" s="2" t="s">
        <v>3</v>
      </c>
      <c r="J2" s="2"/>
      <c r="M2" t="s">
        <v>6</v>
      </c>
      <c r="P2">
        <v>6.26</v>
      </c>
      <c r="Q2">
        <v>0.2215849821243781</v>
      </c>
    </row>
    <row r="3" spans="1:17" x14ac:dyDescent="0.25">
      <c r="A3" s="2" t="s">
        <v>2</v>
      </c>
      <c r="B3" s="2"/>
      <c r="C3" s="2"/>
      <c r="D3" s="2"/>
      <c r="E3" s="6"/>
      <c r="F3" s="2"/>
      <c r="G3" s="2"/>
      <c r="H3" s="2"/>
      <c r="I3" s="2"/>
      <c r="J3" s="2"/>
      <c r="P3">
        <v>7.64</v>
      </c>
      <c r="Q3">
        <v>0.41333954285242924</v>
      </c>
    </row>
    <row r="4" spans="1:17" x14ac:dyDescent="0.25">
      <c r="A4" s="2">
        <v>10</v>
      </c>
      <c r="B4" s="2" t="s">
        <v>18</v>
      </c>
      <c r="C4" s="2">
        <v>207.15100000000001</v>
      </c>
      <c r="D4" s="2">
        <v>105.17100000000001</v>
      </c>
      <c r="E4" s="6">
        <f>C4-D4</f>
        <v>101.98</v>
      </c>
      <c r="F4" s="2">
        <v>366.59800000000001</v>
      </c>
      <c r="G4" s="2">
        <v>133.51599999999999</v>
      </c>
      <c r="H4" s="2">
        <f>F4-G4</f>
        <v>233.08200000000002</v>
      </c>
      <c r="I4" s="2">
        <f>E4/H4</f>
        <v>0.43752842347328408</v>
      </c>
      <c r="J4" s="2"/>
      <c r="K4">
        <f>AVERAGE(E4:E5)</f>
        <v>143.23599999999999</v>
      </c>
      <c r="L4">
        <f>AVERAGE(H4:H5)</f>
        <v>327.61149999999998</v>
      </c>
      <c r="M4">
        <f>K4/L4</f>
        <v>0.43721297939785386</v>
      </c>
      <c r="N4">
        <f>AVERAGE(M4,M7,M10,M13,M16)</f>
        <v>0.41333954285242924</v>
      </c>
    </row>
    <row r="5" spans="1:17" x14ac:dyDescent="0.25">
      <c r="A5" s="2"/>
      <c r="B5" s="2" t="s">
        <v>19</v>
      </c>
      <c r="C5" s="2">
        <v>295.31799999999998</v>
      </c>
      <c r="D5" s="2">
        <v>110.82599999999999</v>
      </c>
      <c r="E5" s="6">
        <f>C5-D5</f>
        <v>184.49199999999999</v>
      </c>
      <c r="F5" s="2">
        <v>580.94399999999996</v>
      </c>
      <c r="G5" s="2">
        <v>158.803</v>
      </c>
      <c r="H5" s="2">
        <f>F5-G5</f>
        <v>422.14099999999996</v>
      </c>
      <c r="I5" s="2">
        <f>E5/H5</f>
        <v>0.43703880930779054</v>
      </c>
      <c r="J5" s="2"/>
    </row>
    <row r="6" spans="1:17" x14ac:dyDescent="0.25">
      <c r="A6" s="2"/>
      <c r="B6" s="2"/>
      <c r="C6" s="4"/>
      <c r="D6" s="4"/>
      <c r="E6" s="7"/>
      <c r="F6" s="4"/>
      <c r="G6" s="4"/>
      <c r="H6" s="4"/>
      <c r="I6" s="4"/>
    </row>
    <row r="7" spans="1:17" x14ac:dyDescent="0.25">
      <c r="A7" s="2">
        <v>9</v>
      </c>
      <c r="B7" s="2" t="s">
        <v>20</v>
      </c>
      <c r="C7" s="4">
        <v>247.20099999999999</v>
      </c>
      <c r="D7" s="4">
        <v>105.202</v>
      </c>
      <c r="E7" s="6">
        <f>C7-D7</f>
        <v>141.999</v>
      </c>
      <c r="F7" s="4">
        <v>468.86200000000002</v>
      </c>
      <c r="G7" s="4">
        <v>129.505</v>
      </c>
      <c r="H7" s="2">
        <f>F7-G7</f>
        <v>339.35700000000003</v>
      </c>
      <c r="I7" s="2">
        <f>E7/H7</f>
        <v>0.41843545293010009</v>
      </c>
      <c r="K7">
        <f>AVERAGE(E7:E8)</f>
        <v>133.69</v>
      </c>
      <c r="L7">
        <f>AVERAGE(H7:H8)</f>
        <v>338.1345</v>
      </c>
      <c r="M7">
        <f>K7/L7</f>
        <v>0.39537521311785695</v>
      </c>
    </row>
    <row r="8" spans="1:17" x14ac:dyDescent="0.25">
      <c r="A8" s="2"/>
      <c r="B8" s="2" t="s">
        <v>21</v>
      </c>
      <c r="C8" s="4">
        <v>245.809</v>
      </c>
      <c r="D8" s="4">
        <v>120.428</v>
      </c>
      <c r="E8" s="6">
        <f>C8-D8</f>
        <v>125.381</v>
      </c>
      <c r="F8" s="4">
        <v>482.11399999999998</v>
      </c>
      <c r="G8" s="4">
        <v>145.202</v>
      </c>
      <c r="H8" s="2">
        <f>F8-G8</f>
        <v>336.91199999999998</v>
      </c>
      <c r="I8" s="2">
        <f>E8/H8</f>
        <v>0.37214762311820299</v>
      </c>
    </row>
    <row r="9" spans="1:17" x14ac:dyDescent="0.25">
      <c r="A9" s="2"/>
      <c r="B9" s="2"/>
      <c r="C9" s="4"/>
      <c r="D9" s="4"/>
      <c r="E9" s="7"/>
      <c r="F9" s="4"/>
      <c r="G9" s="4"/>
      <c r="H9" s="4"/>
      <c r="I9" s="4"/>
    </row>
    <row r="10" spans="1:17" x14ac:dyDescent="0.25">
      <c r="A10" s="2">
        <v>8</v>
      </c>
      <c r="B10" s="2" t="s">
        <v>22</v>
      </c>
      <c r="C10" s="4">
        <v>308.11799999999999</v>
      </c>
      <c r="D10" s="4">
        <v>115.563</v>
      </c>
      <c r="E10" s="6">
        <f>C10-D10</f>
        <v>192.55500000000001</v>
      </c>
      <c r="F10" s="4">
        <v>607.24</v>
      </c>
      <c r="G10" s="4">
        <v>138.22</v>
      </c>
      <c r="H10" s="2">
        <f>F10-G10</f>
        <v>469.02</v>
      </c>
      <c r="I10" s="4">
        <f>E10/H10</f>
        <v>0.41054752462581556</v>
      </c>
      <c r="K10">
        <f>AVERAGE(E10:E11)</f>
        <v>205.58600000000001</v>
      </c>
      <c r="L10">
        <f>AVERAGE(H10:H11)</f>
        <v>465.91249999999997</v>
      </c>
      <c r="M10">
        <f>K10/L10</f>
        <v>0.4412545274058971</v>
      </c>
    </row>
    <row r="11" spans="1:17" x14ac:dyDescent="0.25">
      <c r="A11" s="2"/>
      <c r="B11" s="2" t="s">
        <v>23</v>
      </c>
      <c r="C11" s="4">
        <v>334.18</v>
      </c>
      <c r="D11" s="4">
        <v>115.563</v>
      </c>
      <c r="E11" s="6">
        <f>C11-D11</f>
        <v>218.61700000000002</v>
      </c>
      <c r="F11" s="4">
        <v>601.02499999999998</v>
      </c>
      <c r="G11" s="4">
        <v>138.22</v>
      </c>
      <c r="H11" s="2">
        <f>F11-G11</f>
        <v>462.80499999999995</v>
      </c>
      <c r="I11" s="4">
        <f>E11/H11</f>
        <v>0.47237389397262353</v>
      </c>
    </row>
    <row r="12" spans="1:17" x14ac:dyDescent="0.25">
      <c r="A12" s="2"/>
      <c r="B12" s="2"/>
      <c r="E12" s="8"/>
      <c r="H12" s="2"/>
    </row>
    <row r="13" spans="1:17" x14ac:dyDescent="0.25">
      <c r="A13" s="2">
        <v>7</v>
      </c>
      <c r="B13" s="2" t="s">
        <v>24</v>
      </c>
      <c r="C13" s="4">
        <v>294.495</v>
      </c>
      <c r="D13" s="4">
        <v>123.124</v>
      </c>
      <c r="E13" s="6">
        <f>C13-D13</f>
        <v>171.37100000000001</v>
      </c>
      <c r="F13" s="4">
        <v>576.60400000000004</v>
      </c>
      <c r="G13" s="4">
        <v>133.45099999999999</v>
      </c>
      <c r="H13" s="2">
        <f>F13-G13</f>
        <v>443.15300000000002</v>
      </c>
      <c r="I13" s="4">
        <f>E13/H13</f>
        <v>0.38670842801470373</v>
      </c>
      <c r="K13">
        <f>AVERAGE(E13:E14)</f>
        <v>207.89500000000001</v>
      </c>
      <c r="L13">
        <f>AVERAGE(H13:H14)</f>
        <v>517.03200000000004</v>
      </c>
      <c r="M13">
        <f>K13/L13</f>
        <v>0.40209310062046449</v>
      </c>
    </row>
    <row r="14" spans="1:17" x14ac:dyDescent="0.25">
      <c r="A14" s="2"/>
      <c r="B14" s="2" t="s">
        <v>19</v>
      </c>
      <c r="C14" s="4">
        <v>372.733</v>
      </c>
      <c r="D14" s="4">
        <v>128.31399999999999</v>
      </c>
      <c r="E14" s="6">
        <f>C14-D14</f>
        <v>244.41900000000001</v>
      </c>
      <c r="F14" s="4">
        <v>732.87800000000004</v>
      </c>
      <c r="G14" s="4">
        <v>141.96700000000001</v>
      </c>
      <c r="H14" s="2">
        <f>F14-G14</f>
        <v>590.91100000000006</v>
      </c>
      <c r="I14" s="4">
        <f>E14/H14</f>
        <v>0.41363081750043573</v>
      </c>
    </row>
    <row r="15" spans="1:17" x14ac:dyDescent="0.25">
      <c r="A15" s="2"/>
      <c r="B15" s="2"/>
      <c r="E15" s="8"/>
      <c r="H15" s="2"/>
    </row>
    <row r="16" spans="1:17" x14ac:dyDescent="0.25">
      <c r="A16" s="2">
        <v>6</v>
      </c>
      <c r="B16" s="2" t="s">
        <v>25</v>
      </c>
      <c r="C16" s="4">
        <v>292.00099999999998</v>
      </c>
      <c r="D16" s="4">
        <v>117.07</v>
      </c>
      <c r="E16" s="6">
        <f>C16-D16</f>
        <v>174.93099999999998</v>
      </c>
      <c r="F16" s="4">
        <v>569.24900000000002</v>
      </c>
      <c r="G16" s="4">
        <v>123.688</v>
      </c>
      <c r="H16" s="2">
        <f>F16-G16</f>
        <v>445.56100000000004</v>
      </c>
      <c r="I16" s="4">
        <f>E16/H16</f>
        <v>0.39260841949811581</v>
      </c>
      <c r="K16">
        <f>AVERAGE(E16:E17)</f>
        <v>225.81699999999998</v>
      </c>
      <c r="L16">
        <f>AVERAGE(H16:H17)</f>
        <v>577.88900000000001</v>
      </c>
      <c r="M16">
        <f>K16/L16</f>
        <v>0.39076189372007425</v>
      </c>
    </row>
    <row r="17" spans="1:14" x14ac:dyDescent="0.25">
      <c r="B17" s="2" t="s">
        <v>26</v>
      </c>
      <c r="C17" s="4">
        <v>397.84699999999998</v>
      </c>
      <c r="D17" s="4">
        <v>121.14400000000001</v>
      </c>
      <c r="E17" s="6">
        <f>C17-D17</f>
        <v>276.70299999999997</v>
      </c>
      <c r="F17" s="4">
        <v>838.60500000000002</v>
      </c>
      <c r="G17" s="4">
        <v>128.38800000000001</v>
      </c>
      <c r="H17" s="2">
        <f>F17-G17</f>
        <v>710.21699999999998</v>
      </c>
      <c r="I17" s="4">
        <f>E17/H17</f>
        <v>0.38960345922443418</v>
      </c>
    </row>
    <row r="19" spans="1:14" x14ac:dyDescent="0.25">
      <c r="A19" s="5" t="s">
        <v>27</v>
      </c>
      <c r="B19" s="5"/>
      <c r="C19" s="5"/>
      <c r="D19" s="5"/>
      <c r="E19" s="5"/>
      <c r="F19" s="5"/>
      <c r="G19" s="5"/>
      <c r="H19" s="5"/>
      <c r="I19" s="5"/>
      <c r="J19" s="4"/>
    </row>
    <row r="20" spans="1:14" x14ac:dyDescent="0.25">
      <c r="A20" s="2"/>
      <c r="B20" s="2"/>
      <c r="C20" s="2" t="s">
        <v>14</v>
      </c>
      <c r="D20" s="2" t="s">
        <v>15</v>
      </c>
      <c r="E20" s="6" t="s">
        <v>16</v>
      </c>
      <c r="F20" s="2" t="s">
        <v>1</v>
      </c>
      <c r="G20" s="2" t="s">
        <v>15</v>
      </c>
      <c r="H20" s="2" t="s">
        <v>17</v>
      </c>
      <c r="I20" s="2" t="s">
        <v>3</v>
      </c>
    </row>
    <row r="21" spans="1:14" x14ac:dyDescent="0.25">
      <c r="A21" s="2" t="s">
        <v>2</v>
      </c>
      <c r="B21" s="2"/>
      <c r="C21" s="2"/>
      <c r="D21" s="2"/>
      <c r="E21" s="6"/>
      <c r="F21" s="2"/>
      <c r="G21" s="2"/>
      <c r="H21" s="2"/>
      <c r="I21" s="2"/>
    </row>
    <row r="22" spans="1:14" x14ac:dyDescent="0.25">
      <c r="A22" s="2">
        <v>5</v>
      </c>
      <c r="B22" s="2" t="s">
        <v>20</v>
      </c>
      <c r="C22" s="2">
        <v>226.85900000000001</v>
      </c>
      <c r="D22" s="2">
        <v>112.82299999999999</v>
      </c>
      <c r="E22" s="6">
        <f>C22-D22</f>
        <v>114.03600000000002</v>
      </c>
      <c r="F22" s="2">
        <v>672.78200000000004</v>
      </c>
      <c r="G22" s="2">
        <v>127.991</v>
      </c>
      <c r="H22" s="2">
        <f>F22-G22</f>
        <v>544.79100000000005</v>
      </c>
      <c r="I22" s="2">
        <f>E22/H22</f>
        <v>0.20932063855680436</v>
      </c>
      <c r="K22">
        <f>AVERAGE(E22:E23)</f>
        <v>116.94950000000001</v>
      </c>
      <c r="L22">
        <f>AVERAGE(H22:H23)</f>
        <v>553.82899999999995</v>
      </c>
      <c r="M22">
        <f>K22/L22</f>
        <v>0.21116535970489089</v>
      </c>
      <c r="N22">
        <f>AVERAGE(M22,M25,M31,M34,M28)</f>
        <v>0.2215849821243781</v>
      </c>
    </row>
    <row r="23" spans="1:14" x14ac:dyDescent="0.25">
      <c r="A23" s="2"/>
      <c r="B23" s="2" t="s">
        <v>21</v>
      </c>
      <c r="C23" s="2">
        <v>235.44200000000001</v>
      </c>
      <c r="D23" s="2">
        <v>115.57899999999999</v>
      </c>
      <c r="E23" s="6">
        <f>C23-D23</f>
        <v>119.86300000000001</v>
      </c>
      <c r="F23" s="2">
        <v>694.22</v>
      </c>
      <c r="G23" s="2">
        <v>131.35300000000001</v>
      </c>
      <c r="H23" s="2">
        <f>F23-G23</f>
        <v>562.86699999999996</v>
      </c>
      <c r="I23" s="2">
        <f>E23/H23</f>
        <v>0.21295083918581126</v>
      </c>
    </row>
    <row r="24" spans="1:14" x14ac:dyDescent="0.25">
      <c r="A24" s="2"/>
      <c r="B24" s="2"/>
      <c r="C24" s="4"/>
      <c r="D24" s="4"/>
      <c r="E24" s="7"/>
      <c r="F24" s="4"/>
      <c r="G24" s="4"/>
      <c r="H24" s="4"/>
      <c r="I24" s="4"/>
    </row>
    <row r="25" spans="1:14" x14ac:dyDescent="0.25">
      <c r="A25" s="2">
        <v>4</v>
      </c>
      <c r="B25" s="2" t="s">
        <v>28</v>
      </c>
      <c r="C25" s="4">
        <v>334.846</v>
      </c>
      <c r="D25" s="4">
        <v>114.839</v>
      </c>
      <c r="E25" s="6">
        <f>C25-D25</f>
        <v>220.00700000000001</v>
      </c>
      <c r="F25" s="4">
        <v>1070.0809999999999</v>
      </c>
      <c r="G25" s="4">
        <v>131.51300000000001</v>
      </c>
      <c r="H25" s="2">
        <f>F25-G25</f>
        <v>938.56799999999987</v>
      </c>
      <c r="I25" s="2">
        <f>E25/H25</f>
        <v>0.23440709676869448</v>
      </c>
      <c r="K25">
        <f>AVERAGE(E25:E26)</f>
        <v>221.01599999999999</v>
      </c>
      <c r="L25">
        <f>AVERAGE(H25:H26)</f>
        <v>939.94550000000004</v>
      </c>
      <c r="M25">
        <f>K25/L25</f>
        <v>0.23513703720056109</v>
      </c>
    </row>
    <row r="26" spans="1:14" x14ac:dyDescent="0.25">
      <c r="A26" s="2"/>
      <c r="B26" s="2" t="s">
        <v>21</v>
      </c>
      <c r="C26" s="4">
        <v>339.01</v>
      </c>
      <c r="D26" s="4">
        <v>116.985</v>
      </c>
      <c r="E26" s="6">
        <f>C26-D26</f>
        <v>222.02499999999998</v>
      </c>
      <c r="F26" s="4">
        <v>1085.2460000000001</v>
      </c>
      <c r="G26" s="4">
        <v>143.923</v>
      </c>
      <c r="H26" s="2">
        <f>F26-G26</f>
        <v>941.32300000000009</v>
      </c>
      <c r="I26" s="2">
        <f>E26/H26</f>
        <v>0.23586484129252122</v>
      </c>
    </row>
    <row r="27" spans="1:14" x14ac:dyDescent="0.25">
      <c r="A27" s="2"/>
      <c r="B27" s="2"/>
      <c r="C27" s="4"/>
      <c r="D27" s="4"/>
      <c r="E27" s="7"/>
      <c r="F27" s="4"/>
      <c r="G27" s="4"/>
      <c r="H27" s="4"/>
      <c r="I27" s="4"/>
    </row>
    <row r="28" spans="1:14" x14ac:dyDescent="0.25">
      <c r="A28" s="2">
        <v>3</v>
      </c>
      <c r="B28" s="2" t="s">
        <v>22</v>
      </c>
      <c r="C28" s="4">
        <v>246.577</v>
      </c>
      <c r="D28" s="4">
        <v>116.887</v>
      </c>
      <c r="E28" s="6">
        <f>C28-D28</f>
        <v>129.69</v>
      </c>
      <c r="F28" s="4">
        <v>741.19600000000003</v>
      </c>
      <c r="G28" s="4">
        <v>135.131</v>
      </c>
      <c r="H28" s="2">
        <f>F28-G28</f>
        <v>606.06500000000005</v>
      </c>
      <c r="I28" s="2">
        <f>E28/H28</f>
        <v>0.21398694859462267</v>
      </c>
      <c r="K28">
        <f>AVERAGE(E28:E29)</f>
        <v>161.727</v>
      </c>
      <c r="L28">
        <f>AVERAGE(H28:H29)</f>
        <v>746.44600000000003</v>
      </c>
      <c r="M28">
        <f>K28/L28</f>
        <v>0.2166626922778071</v>
      </c>
    </row>
    <row r="29" spans="1:14" x14ac:dyDescent="0.25">
      <c r="A29" s="2"/>
      <c r="B29" s="2" t="s">
        <v>23</v>
      </c>
      <c r="C29" s="4">
        <v>310.65100000000001</v>
      </c>
      <c r="D29" s="4">
        <v>116.887</v>
      </c>
      <c r="E29" s="6">
        <f>C29-D29</f>
        <v>193.76400000000001</v>
      </c>
      <c r="F29" s="4">
        <v>1021.958</v>
      </c>
      <c r="G29" s="4">
        <v>135.131</v>
      </c>
      <c r="H29" s="2">
        <f>F29-G29</f>
        <v>886.827</v>
      </c>
      <c r="I29" s="2">
        <f>E29/H29</f>
        <v>0.21849131792333792</v>
      </c>
    </row>
    <row r="30" spans="1:14" x14ac:dyDescent="0.25">
      <c r="A30" s="2"/>
      <c r="B30" s="2"/>
      <c r="E30" s="8"/>
      <c r="H30" s="2"/>
    </row>
    <row r="31" spans="1:14" x14ac:dyDescent="0.25">
      <c r="A31" s="2">
        <v>2</v>
      </c>
      <c r="B31" s="2" t="s">
        <v>18</v>
      </c>
      <c r="C31" s="4">
        <v>283.88400000000001</v>
      </c>
      <c r="D31" s="4">
        <v>120.758</v>
      </c>
      <c r="E31" s="6">
        <f>C31-D31</f>
        <v>163.12600000000003</v>
      </c>
      <c r="F31" s="4">
        <v>878.74900000000002</v>
      </c>
      <c r="G31" s="4">
        <v>119.245</v>
      </c>
      <c r="H31" s="2">
        <f>F31-G31</f>
        <v>759.50400000000002</v>
      </c>
      <c r="I31" s="2">
        <f>E31/H31</f>
        <v>0.21477964566348567</v>
      </c>
      <c r="K31">
        <f>AVERAGE(E31:E32)</f>
        <v>212.18750000000003</v>
      </c>
      <c r="L31">
        <f>AVERAGE(H31:H32)</f>
        <v>994.68900000000008</v>
      </c>
      <c r="M31">
        <f>K31/L31</f>
        <v>0.21332044488277241</v>
      </c>
    </row>
    <row r="32" spans="1:14" x14ac:dyDescent="0.25">
      <c r="A32" s="2"/>
      <c r="B32" s="2" t="s">
        <v>29</v>
      </c>
      <c r="C32" s="4">
        <v>385.58100000000002</v>
      </c>
      <c r="D32" s="4">
        <v>124.33199999999999</v>
      </c>
      <c r="E32" s="6">
        <f>C32-D32</f>
        <v>261.24900000000002</v>
      </c>
      <c r="F32" s="4">
        <v>1355.2840000000001</v>
      </c>
      <c r="G32" s="4">
        <v>125.41</v>
      </c>
      <c r="H32" s="2">
        <f>F32-G32</f>
        <v>1229.874</v>
      </c>
      <c r="I32" s="2">
        <f>E32/H32</f>
        <v>0.21241932100361502</v>
      </c>
    </row>
    <row r="33" spans="1:13" x14ac:dyDescent="0.25">
      <c r="A33" s="2"/>
      <c r="B33" s="2"/>
      <c r="E33" s="8"/>
      <c r="H33" s="2"/>
    </row>
    <row r="34" spans="1:13" x14ac:dyDescent="0.25">
      <c r="A34" s="2">
        <v>1</v>
      </c>
      <c r="B34" s="2" t="s">
        <v>30</v>
      </c>
      <c r="C34" s="4">
        <v>234.59299999999999</v>
      </c>
      <c r="D34" s="4">
        <v>116.038</v>
      </c>
      <c r="E34" s="6">
        <f>C34-D34</f>
        <v>118.55499999999999</v>
      </c>
      <c r="F34" s="4">
        <v>673.44399999999996</v>
      </c>
      <c r="G34" s="4">
        <v>131.37</v>
      </c>
      <c r="H34" s="2">
        <f>F34-G34</f>
        <v>542.07399999999996</v>
      </c>
      <c r="I34" s="2">
        <f>E34/H34</f>
        <v>0.21870630209159636</v>
      </c>
      <c r="K34">
        <f>AVERAGE(E34:E35)</f>
        <v>165.21250000000001</v>
      </c>
      <c r="L34">
        <f>AVERAGE(H34:H35)</f>
        <v>713.23149999999998</v>
      </c>
      <c r="M34">
        <f>K34/L34</f>
        <v>0.23163937655585881</v>
      </c>
    </row>
    <row r="35" spans="1:13" x14ac:dyDescent="0.25">
      <c r="B35" s="2" t="s">
        <v>31</v>
      </c>
      <c r="C35" s="4">
        <v>331.358</v>
      </c>
      <c r="D35" s="4">
        <v>119.488</v>
      </c>
      <c r="E35" s="6">
        <f>C35-D35</f>
        <v>211.87</v>
      </c>
      <c r="F35" s="4">
        <v>1021.294</v>
      </c>
      <c r="G35" s="4">
        <v>136.905</v>
      </c>
      <c r="H35" s="2">
        <f>F35-G35</f>
        <v>884.38900000000001</v>
      </c>
      <c r="I35" s="2">
        <f>E35/H35</f>
        <v>0.23956652558998359</v>
      </c>
    </row>
  </sheetData>
  <mergeCells count="2">
    <mergeCell ref="A1:I1"/>
    <mergeCell ref="A19:I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1E1D-13B4-4161-903F-674E20DDECBD}">
  <dimension ref="A1:L15"/>
  <sheetViews>
    <sheetView workbookViewId="0">
      <selection activeCell="C19" sqref="C19"/>
    </sheetView>
  </sheetViews>
  <sheetFormatPr defaultRowHeight="15" x14ac:dyDescent="0.25"/>
  <cols>
    <col min="1" max="1" width="0.85546875" customWidth="1"/>
    <col min="3" max="3" width="10.42578125" bestFit="1" customWidth="1"/>
    <col min="4" max="4" width="11.85546875" bestFit="1" customWidth="1"/>
    <col min="5" max="5" width="13.7109375" bestFit="1" customWidth="1"/>
    <col min="6" max="6" width="12.7109375" bestFit="1" customWidth="1"/>
    <col min="7" max="7" width="14.28515625" bestFit="1" customWidth="1"/>
    <col min="9" max="9" width="12.42578125" bestFit="1" customWidth="1"/>
    <col min="10" max="10" width="12.7109375" bestFit="1" customWidth="1"/>
    <col min="11" max="11" width="1.42578125" customWidth="1"/>
  </cols>
  <sheetData>
    <row r="1" spans="1:12" x14ac:dyDescent="0.25">
      <c r="C1" s="4"/>
      <c r="D1" s="2"/>
      <c r="E1" s="2"/>
    </row>
    <row r="2" spans="1:12" x14ac:dyDescent="0.25">
      <c r="A2" s="2"/>
      <c r="B2" s="2"/>
      <c r="C2" s="2"/>
      <c r="D2" s="2" t="s">
        <v>14</v>
      </c>
      <c r="E2" s="2" t="s">
        <v>15</v>
      </c>
      <c r="F2" s="6" t="s">
        <v>16</v>
      </c>
      <c r="G2" s="2" t="s">
        <v>1</v>
      </c>
      <c r="H2" s="2" t="s">
        <v>15</v>
      </c>
      <c r="I2" s="2" t="s">
        <v>17</v>
      </c>
      <c r="J2" s="2" t="s">
        <v>3</v>
      </c>
      <c r="L2" s="2" t="s">
        <v>32</v>
      </c>
    </row>
    <row r="3" spans="1:12" x14ac:dyDescent="0.25">
      <c r="A3" s="3">
        <v>0.05</v>
      </c>
      <c r="B3" s="3">
        <v>0.05</v>
      </c>
      <c r="C3" s="2"/>
      <c r="D3" s="2"/>
      <c r="E3" s="2"/>
      <c r="F3" s="6"/>
      <c r="G3" s="2"/>
      <c r="H3" s="2"/>
      <c r="I3" s="2"/>
      <c r="J3" s="2"/>
    </row>
    <row r="4" spans="1:12" x14ac:dyDescent="0.25">
      <c r="A4" s="2">
        <v>5</v>
      </c>
      <c r="B4" s="2">
        <v>1</v>
      </c>
      <c r="C4" s="2" t="s">
        <v>33</v>
      </c>
      <c r="D4" s="2">
        <v>227.834</v>
      </c>
      <c r="E4" s="2">
        <v>120.907</v>
      </c>
      <c r="F4" s="6">
        <f t="shared" ref="F4:F14" si="0">D4-E4</f>
        <v>106.92700000000001</v>
      </c>
      <c r="G4" s="2">
        <v>433.84899999999999</v>
      </c>
      <c r="H4" s="2">
        <v>137.517</v>
      </c>
      <c r="I4" s="6">
        <f t="shared" ref="I4:I14" si="1">G4-H4</f>
        <v>296.33199999999999</v>
      </c>
      <c r="J4" s="2">
        <f t="shared" ref="J4:J14" si="2">F4/I4</f>
        <v>0.36083514436510405</v>
      </c>
      <c r="L4">
        <f t="shared" ref="L4:L14" si="3">(J4+0.6483)/0.139</f>
        <v>7.2599650673748481</v>
      </c>
    </row>
    <row r="5" spans="1:12" x14ac:dyDescent="0.25">
      <c r="A5" s="2">
        <v>4</v>
      </c>
      <c r="B5" s="2">
        <v>2</v>
      </c>
      <c r="C5" s="2" t="s">
        <v>34</v>
      </c>
      <c r="D5" s="4">
        <v>243.702</v>
      </c>
      <c r="E5" s="4">
        <v>113.696</v>
      </c>
      <c r="F5" s="6">
        <f t="shared" si="0"/>
        <v>130.006</v>
      </c>
      <c r="G5" s="4">
        <v>445.65600000000001</v>
      </c>
      <c r="H5" s="4">
        <v>105.557</v>
      </c>
      <c r="I5" s="6">
        <f t="shared" si="1"/>
        <v>340.09899999999999</v>
      </c>
      <c r="J5" s="2">
        <f t="shared" si="2"/>
        <v>0.38225928332632558</v>
      </c>
      <c r="L5">
        <f t="shared" si="3"/>
        <v>7.4140955634987442</v>
      </c>
    </row>
    <row r="6" spans="1:12" x14ac:dyDescent="0.25">
      <c r="A6" s="2">
        <v>3</v>
      </c>
      <c r="B6" s="2">
        <v>3</v>
      </c>
      <c r="C6" s="2" t="s">
        <v>35</v>
      </c>
      <c r="D6" s="4">
        <v>264.10599999999999</v>
      </c>
      <c r="E6" s="4">
        <v>125.22</v>
      </c>
      <c r="F6" s="6">
        <f t="shared" si="0"/>
        <v>138.886</v>
      </c>
      <c r="G6" s="4">
        <v>498.40699999999998</v>
      </c>
      <c r="H6" s="4">
        <v>133.58600000000001</v>
      </c>
      <c r="I6" s="6">
        <f t="shared" si="1"/>
        <v>364.82099999999997</v>
      </c>
      <c r="J6" s="2">
        <f t="shared" si="2"/>
        <v>0.38069628667209399</v>
      </c>
      <c r="L6">
        <f t="shared" si="3"/>
        <v>7.4028509832524731</v>
      </c>
    </row>
    <row r="7" spans="1:12" ht="16.899999999999999" customHeight="1" x14ac:dyDescent="0.25">
      <c r="A7" s="2">
        <v>1</v>
      </c>
      <c r="B7" s="2">
        <v>4</v>
      </c>
      <c r="C7" s="2" t="s">
        <v>36</v>
      </c>
      <c r="D7" s="4">
        <v>287.51799999999997</v>
      </c>
      <c r="E7" s="4">
        <v>120.16800000000001</v>
      </c>
      <c r="F7" s="6">
        <f t="shared" si="0"/>
        <v>167.34999999999997</v>
      </c>
      <c r="G7" s="4">
        <v>574.65599999999995</v>
      </c>
      <c r="H7" s="4">
        <v>128.917</v>
      </c>
      <c r="I7" s="6">
        <f t="shared" si="1"/>
        <v>445.73899999999992</v>
      </c>
      <c r="J7" s="2">
        <f t="shared" si="2"/>
        <v>0.37544392570540158</v>
      </c>
      <c r="L7">
        <f t="shared" si="3"/>
        <v>7.3650642137079236</v>
      </c>
    </row>
    <row r="8" spans="1:12" x14ac:dyDescent="0.25">
      <c r="A8" s="2">
        <v>10</v>
      </c>
      <c r="B8" s="2">
        <v>5</v>
      </c>
      <c r="C8" s="2" t="s">
        <v>33</v>
      </c>
      <c r="D8" s="4">
        <v>200.29400000000001</v>
      </c>
      <c r="E8" s="4">
        <v>113.55500000000001</v>
      </c>
      <c r="F8" s="6">
        <f t="shared" si="0"/>
        <v>86.739000000000004</v>
      </c>
      <c r="G8" s="4">
        <v>342.548</v>
      </c>
      <c r="H8" s="4">
        <v>113.15900000000001</v>
      </c>
      <c r="I8" s="6">
        <f t="shared" si="1"/>
        <v>229.38900000000001</v>
      </c>
      <c r="J8" s="2">
        <f t="shared" si="2"/>
        <v>0.37813059911329661</v>
      </c>
      <c r="L8">
        <f t="shared" si="3"/>
        <v>7.3843927993762346</v>
      </c>
    </row>
    <row r="9" spans="1:12" x14ac:dyDescent="0.25">
      <c r="A9" s="4">
        <v>9</v>
      </c>
      <c r="B9" s="4">
        <v>6</v>
      </c>
      <c r="C9" s="2" t="s">
        <v>37</v>
      </c>
      <c r="D9" s="4">
        <v>199.69300000000001</v>
      </c>
      <c r="E9" s="4">
        <v>120.086</v>
      </c>
      <c r="F9" s="6">
        <f t="shared" si="0"/>
        <v>79.607000000000014</v>
      </c>
      <c r="G9" s="4">
        <v>346.64600000000002</v>
      </c>
      <c r="H9" s="4">
        <v>128.084</v>
      </c>
      <c r="I9" s="6">
        <f t="shared" si="1"/>
        <v>218.56200000000001</v>
      </c>
      <c r="J9" s="2">
        <f t="shared" si="2"/>
        <v>0.36423074459421129</v>
      </c>
      <c r="L9">
        <f t="shared" si="3"/>
        <v>7.2843938460015201</v>
      </c>
    </row>
    <row r="10" spans="1:12" x14ac:dyDescent="0.25">
      <c r="A10" s="4" t="s">
        <v>38</v>
      </c>
      <c r="B10" s="4">
        <v>7</v>
      </c>
      <c r="C10" s="2" t="s">
        <v>36</v>
      </c>
      <c r="D10" s="4">
        <v>263.38099999999997</v>
      </c>
      <c r="E10" s="4">
        <v>129.28</v>
      </c>
      <c r="F10" s="6">
        <f t="shared" si="0"/>
        <v>134.10099999999997</v>
      </c>
      <c r="G10" s="4">
        <v>508.94499999999999</v>
      </c>
      <c r="H10" s="4">
        <v>156.93600000000001</v>
      </c>
      <c r="I10" s="6">
        <f t="shared" si="1"/>
        <v>352.00900000000001</v>
      </c>
      <c r="J10" s="2">
        <f t="shared" si="2"/>
        <v>0.38095900957077794</v>
      </c>
      <c r="L10">
        <f t="shared" si="3"/>
        <v>7.4047410760487606</v>
      </c>
    </row>
    <row r="11" spans="1:12" x14ac:dyDescent="0.25">
      <c r="A11" s="4">
        <v>8</v>
      </c>
      <c r="B11" s="4">
        <v>8</v>
      </c>
      <c r="C11" s="2" t="s">
        <v>36</v>
      </c>
      <c r="D11" s="4">
        <v>224.709</v>
      </c>
      <c r="E11" s="4">
        <v>117.467</v>
      </c>
      <c r="F11" s="6">
        <f t="shared" si="0"/>
        <v>107.242</v>
      </c>
      <c r="G11" s="4">
        <v>412.44099999999997</v>
      </c>
      <c r="H11" s="4">
        <v>124.977</v>
      </c>
      <c r="I11" s="6">
        <f t="shared" si="1"/>
        <v>287.46399999999994</v>
      </c>
      <c r="J11" s="2">
        <f t="shared" si="2"/>
        <v>0.37306236607018628</v>
      </c>
      <c r="L11">
        <f t="shared" si="3"/>
        <v>7.3479306911524187</v>
      </c>
    </row>
    <row r="12" spans="1:12" x14ac:dyDescent="0.25">
      <c r="A12" s="4">
        <v>7</v>
      </c>
      <c r="B12" s="4">
        <v>9</v>
      </c>
      <c r="C12" s="2" t="s">
        <v>37</v>
      </c>
      <c r="D12" s="4">
        <v>251.40700000000001</v>
      </c>
      <c r="E12" s="4">
        <v>132.22200000000001</v>
      </c>
      <c r="F12" s="6">
        <f t="shared" si="0"/>
        <v>119.185</v>
      </c>
      <c r="G12" s="4">
        <v>519.42100000000005</v>
      </c>
      <c r="H12" s="4">
        <v>192.977</v>
      </c>
      <c r="I12" s="6">
        <f t="shared" si="1"/>
        <v>326.44400000000007</v>
      </c>
      <c r="J12" s="2">
        <f t="shared" si="2"/>
        <v>0.36510090551518781</v>
      </c>
      <c r="L12">
        <f t="shared" si="3"/>
        <v>7.290653996512142</v>
      </c>
    </row>
    <row r="13" spans="1:12" x14ac:dyDescent="0.25">
      <c r="A13" s="4">
        <v>6</v>
      </c>
      <c r="B13" s="4">
        <v>10</v>
      </c>
      <c r="C13" s="2" t="s">
        <v>37</v>
      </c>
      <c r="D13" s="4">
        <v>293.13099999999997</v>
      </c>
      <c r="E13" s="4">
        <v>113.33499999999999</v>
      </c>
      <c r="F13" s="6">
        <f t="shared" si="0"/>
        <v>179.79599999999999</v>
      </c>
      <c r="G13" s="4">
        <v>590.37800000000004</v>
      </c>
      <c r="H13" s="4">
        <v>114.30200000000001</v>
      </c>
      <c r="I13" s="6">
        <f t="shared" si="1"/>
        <v>476.07600000000002</v>
      </c>
      <c r="J13" s="2">
        <f t="shared" si="2"/>
        <v>0.37766239003856522</v>
      </c>
      <c r="L13">
        <f t="shared" si="3"/>
        <v>7.3810243887666562</v>
      </c>
    </row>
    <row r="14" spans="1:12" x14ac:dyDescent="0.25">
      <c r="A14" s="2">
        <v>5</v>
      </c>
      <c r="B14" s="2">
        <v>11</v>
      </c>
      <c r="C14" s="2" t="s">
        <v>34</v>
      </c>
      <c r="D14" s="2">
        <v>173.64400000000001</v>
      </c>
      <c r="E14" s="2">
        <v>112.545</v>
      </c>
      <c r="F14" s="6">
        <f t="shared" si="0"/>
        <v>61.099000000000004</v>
      </c>
      <c r="G14" s="2">
        <v>284.56400000000002</v>
      </c>
      <c r="H14" s="2">
        <v>114.27</v>
      </c>
      <c r="I14" s="6">
        <f t="shared" si="1"/>
        <v>170.29400000000004</v>
      </c>
      <c r="J14" s="2">
        <f t="shared" si="2"/>
        <v>0.3587853946703935</v>
      </c>
      <c r="L14">
        <f t="shared" si="3"/>
        <v>7.2452186666934777</v>
      </c>
    </row>
    <row r="15" spans="1:12" x14ac:dyDescent="0.25">
      <c r="A15" s="2"/>
      <c r="B15" s="2"/>
      <c r="C15" s="2"/>
      <c r="D15" s="2"/>
      <c r="E15" s="2"/>
      <c r="F15" s="6"/>
      <c r="G15" s="2"/>
      <c r="H15" s="2"/>
      <c r="I15" s="6"/>
      <c r="J15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AF90-060D-43D7-892C-E007B3008496}">
  <dimension ref="A1:L10"/>
  <sheetViews>
    <sheetView workbookViewId="0">
      <selection activeCell="C19" sqref="C19"/>
    </sheetView>
  </sheetViews>
  <sheetFormatPr defaultRowHeight="15" x14ac:dyDescent="0.25"/>
  <cols>
    <col min="1" max="1" width="0.85546875" customWidth="1"/>
    <col min="3" max="3" width="10.42578125" bestFit="1" customWidth="1"/>
    <col min="4" max="4" width="11.85546875" bestFit="1" customWidth="1"/>
    <col min="5" max="5" width="13.7109375" bestFit="1" customWidth="1"/>
    <col min="6" max="6" width="12.7109375" bestFit="1" customWidth="1"/>
    <col min="7" max="7" width="14.28515625" bestFit="1" customWidth="1"/>
    <col min="9" max="9" width="12.42578125" bestFit="1" customWidth="1"/>
    <col min="10" max="10" width="12.7109375" bestFit="1" customWidth="1"/>
  </cols>
  <sheetData>
    <row r="1" spans="1:12" x14ac:dyDescent="0.25">
      <c r="C1" s="4"/>
      <c r="D1" s="2"/>
      <c r="E1" s="2"/>
    </row>
    <row r="2" spans="1:12" x14ac:dyDescent="0.25">
      <c r="A2" s="2"/>
      <c r="B2" s="2"/>
      <c r="C2" s="2"/>
      <c r="D2" s="2" t="s">
        <v>14</v>
      </c>
      <c r="E2" s="2" t="s">
        <v>15</v>
      </c>
      <c r="F2" s="6" t="s">
        <v>16</v>
      </c>
      <c r="G2" s="2" t="s">
        <v>1</v>
      </c>
      <c r="H2" s="2" t="s">
        <v>15</v>
      </c>
      <c r="I2" s="2" t="s">
        <v>17</v>
      </c>
      <c r="J2" s="2" t="s">
        <v>3</v>
      </c>
      <c r="L2" s="2" t="s">
        <v>32</v>
      </c>
    </row>
    <row r="3" spans="1:12" x14ac:dyDescent="0.25">
      <c r="A3" s="3">
        <v>0.2</v>
      </c>
      <c r="B3" s="3">
        <v>0.2</v>
      </c>
      <c r="C3" s="2"/>
      <c r="D3" s="2"/>
      <c r="E3" s="2"/>
      <c r="F3" s="6"/>
      <c r="G3" s="2"/>
      <c r="H3" s="2"/>
      <c r="I3" s="2"/>
      <c r="J3" s="2"/>
    </row>
    <row r="4" spans="1:12" x14ac:dyDescent="0.25">
      <c r="A4" s="2">
        <v>4</v>
      </c>
      <c r="B4" s="2">
        <v>1</v>
      </c>
      <c r="C4" s="2" t="s">
        <v>39</v>
      </c>
      <c r="D4" s="4">
        <v>227.499</v>
      </c>
      <c r="E4" s="4">
        <v>113.572</v>
      </c>
      <c r="F4" s="6">
        <f>D4-E4</f>
        <v>113.92699999999999</v>
      </c>
      <c r="G4" s="4">
        <v>396.25900000000001</v>
      </c>
      <c r="H4" s="4">
        <v>116.09399999999999</v>
      </c>
      <c r="I4" s="6">
        <f>G4-H4</f>
        <v>280.16500000000002</v>
      </c>
      <c r="J4" s="2">
        <f>F4/I4</f>
        <v>0.40664251423268427</v>
      </c>
      <c r="K4" s="4"/>
      <c r="L4" s="4">
        <f>(J4+0.6483)/0.139</f>
        <v>7.5895144908826202</v>
      </c>
    </row>
    <row r="5" spans="1:12" x14ac:dyDescent="0.25">
      <c r="A5" s="2">
        <v>3</v>
      </c>
      <c r="B5" s="2">
        <v>2</v>
      </c>
      <c r="C5" s="2" t="s">
        <v>40</v>
      </c>
      <c r="D5" s="4">
        <v>231.96100000000001</v>
      </c>
      <c r="E5" s="4">
        <v>130.56800000000001</v>
      </c>
      <c r="F5" s="6">
        <f>D5-E5</f>
        <v>101.393</v>
      </c>
      <c r="G5" s="4">
        <v>401.53199999999998</v>
      </c>
      <c r="H5" s="4">
        <v>145.46299999999999</v>
      </c>
      <c r="I5" s="6">
        <f>G5-H5</f>
        <v>256.06899999999996</v>
      </c>
      <c r="J5" s="2">
        <f>F5/I5</f>
        <v>0.39595968274176108</v>
      </c>
      <c r="K5" s="4"/>
      <c r="L5" s="4">
        <f>(J5+0.6483)/0.139</f>
        <v>7.5126595880702238</v>
      </c>
    </row>
    <row r="6" spans="1:12" x14ac:dyDescent="0.25">
      <c r="A6" s="2">
        <v>2</v>
      </c>
      <c r="B6" s="2">
        <v>3</v>
      </c>
      <c r="C6" s="2" t="s">
        <v>41</v>
      </c>
      <c r="D6" s="4">
        <v>161.35</v>
      </c>
      <c r="E6" s="4">
        <v>112.626</v>
      </c>
      <c r="F6" s="6">
        <f>D6-E6</f>
        <v>48.72399999999999</v>
      </c>
      <c r="G6" s="4">
        <v>232.25700000000001</v>
      </c>
      <c r="H6" s="4">
        <v>111.718</v>
      </c>
      <c r="I6" s="6">
        <f>G6-H6</f>
        <v>120.539</v>
      </c>
      <c r="J6" s="2">
        <f>F6/I6</f>
        <v>0.40421772206505768</v>
      </c>
      <c r="K6" s="4"/>
      <c r="L6" s="4">
        <f>(J6+0.6483)/0.139</f>
        <v>7.5720699429140836</v>
      </c>
    </row>
    <row r="7" spans="1:12" x14ac:dyDescent="0.25">
      <c r="A7" s="2">
        <v>1</v>
      </c>
      <c r="B7" s="2">
        <v>4</v>
      </c>
      <c r="C7" s="2" t="s">
        <v>42</v>
      </c>
      <c r="D7" s="4">
        <v>247.37100000000001</v>
      </c>
      <c r="E7" s="4">
        <v>128.749</v>
      </c>
      <c r="F7" s="6">
        <f>D7-E7</f>
        <v>118.62200000000001</v>
      </c>
      <c r="G7" s="4">
        <v>427.56099999999998</v>
      </c>
      <c r="H7" s="4">
        <v>137.17699999999999</v>
      </c>
      <c r="I7" s="6">
        <f>G7-H7</f>
        <v>290.38400000000001</v>
      </c>
      <c r="J7" s="2">
        <f>F7/I7</f>
        <v>0.40850046834536341</v>
      </c>
      <c r="K7" s="4"/>
      <c r="L7" s="4">
        <f>(J7+0.6483)/0.139</f>
        <v>7.6028810672328291</v>
      </c>
    </row>
    <row r="8" spans="1:12" x14ac:dyDescent="0.25">
      <c r="A8" s="2">
        <v>11</v>
      </c>
      <c r="B8" s="2">
        <v>5</v>
      </c>
      <c r="C8" s="2" t="s">
        <v>42</v>
      </c>
      <c r="D8" s="2">
        <v>258.31200000000001</v>
      </c>
      <c r="E8" s="2">
        <v>116.95099999999999</v>
      </c>
      <c r="F8" s="6">
        <f>D8-E8</f>
        <v>141.36100000000002</v>
      </c>
      <c r="G8" s="2">
        <v>465.00400000000002</v>
      </c>
      <c r="H8" s="2">
        <v>123.872</v>
      </c>
      <c r="I8" s="6">
        <f>G8-H8</f>
        <v>341.13200000000001</v>
      </c>
      <c r="J8" s="2">
        <f>F8/I8</f>
        <v>0.41438797884689804</v>
      </c>
      <c r="K8" s="4"/>
      <c r="L8" s="4">
        <f>(J8+0.6483)/0.139</f>
        <v>7.6452372578913526</v>
      </c>
    </row>
    <row r="10" spans="1:12" x14ac:dyDescent="0.25">
      <c r="A10" s="2"/>
      <c r="B10" s="2"/>
      <c r="C10" s="2"/>
      <c r="D10" s="2"/>
      <c r="E10" s="4"/>
      <c r="F10" s="6"/>
      <c r="G10" s="2"/>
      <c r="H10" s="4"/>
      <c r="I10" s="6"/>
      <c r="J1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Calibration_1</vt:lpstr>
      <vt:lpstr>Intracellular pH_FB_1</vt:lpstr>
      <vt:lpstr>Intracellular pH_5%_1</vt:lpstr>
      <vt:lpstr>Intracellular pH_20%_1</vt:lpstr>
      <vt:lpstr>Calibration_2</vt:lpstr>
      <vt:lpstr>Intracellular pH_5%_2</vt:lpstr>
      <vt:lpstr>Intracellular pH_20%_2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2020-08-17T17:24:36Z</dcterms:created>
  <dcterms:modified xsi:type="dcterms:W3CDTF">2022-05-12T00:09:59Z</dcterms:modified>
</cp:coreProperties>
</file>