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OK HEE\Experiment analysis\Lactate &amp; Pyruvate assay\"/>
    </mc:Choice>
  </mc:AlternateContent>
  <xr:revisionPtr revIDLastSave="0" documentId="13_ncr:1_{67343656-BBEB-490F-8B7A-50C7FF740602}" xr6:coauthVersionLast="44" xr6:coauthVersionMax="45" xr10:uidLastSave="{00000000-0000-0000-0000-000000000000}"/>
  <bookViews>
    <workbookView xWindow="19080" yWindow="-120" windowWidth="20730" windowHeight="11160" xr2:uid="{F952B47F-8B23-4267-A283-D2BC69A68544}"/>
  </bookViews>
  <sheets>
    <sheet name="Lactat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0" i="1"/>
  <c r="I14" i="1" l="1"/>
  <c r="J15" i="1"/>
  <c r="P7" i="1"/>
  <c r="M14" i="1" l="1"/>
  <c r="I23" i="1"/>
  <c r="H14" i="1"/>
  <c r="H23" i="1" s="1"/>
  <c r="G14" i="1"/>
  <c r="G23" i="1" s="1"/>
  <c r="B12" i="1"/>
  <c r="K26" i="1"/>
  <c r="H27" i="1"/>
  <c r="I27" i="1"/>
  <c r="J27" i="1"/>
  <c r="I25" i="1"/>
  <c r="J25" i="1"/>
  <c r="G22" i="1"/>
  <c r="I22" i="1"/>
  <c r="J22" i="1"/>
  <c r="K22" i="1"/>
  <c r="M22" i="1"/>
  <c r="I21" i="1"/>
  <c r="J21" i="1"/>
  <c r="L21" i="1"/>
  <c r="M21" i="1"/>
  <c r="G12" i="1"/>
  <c r="G21" i="1" s="1"/>
  <c r="K17" i="1"/>
  <c r="G13" i="1"/>
  <c r="H13" i="1"/>
  <c r="H22" i="1" s="1"/>
  <c r="I13" i="1"/>
  <c r="J13" i="1"/>
  <c r="K13" i="1"/>
  <c r="L13" i="1"/>
  <c r="L22" i="1" s="1"/>
  <c r="M13" i="1"/>
  <c r="J14" i="1"/>
  <c r="J23" i="1" s="1"/>
  <c r="K14" i="1"/>
  <c r="K23" i="1" s="1"/>
  <c r="L14" i="1"/>
  <c r="L23" i="1" s="1"/>
  <c r="M23" i="1"/>
  <c r="G15" i="1"/>
  <c r="G24" i="1" s="1"/>
  <c r="H15" i="1"/>
  <c r="H24" i="1" s="1"/>
  <c r="I15" i="1"/>
  <c r="I24" i="1" s="1"/>
  <c r="J24" i="1"/>
  <c r="K15" i="1"/>
  <c r="K24" i="1" s="1"/>
  <c r="L15" i="1"/>
  <c r="L24" i="1" s="1"/>
  <c r="M15" i="1"/>
  <c r="M24" i="1" s="1"/>
  <c r="G16" i="1"/>
  <c r="G25" i="1" s="1"/>
  <c r="H16" i="1"/>
  <c r="H25" i="1" s="1"/>
  <c r="I16" i="1"/>
  <c r="J16" i="1"/>
  <c r="K16" i="1"/>
  <c r="K25" i="1" s="1"/>
  <c r="G17" i="1"/>
  <c r="G26" i="1" s="1"/>
  <c r="H17" i="1"/>
  <c r="H26" i="1" s="1"/>
  <c r="I17" i="1"/>
  <c r="I26" i="1" s="1"/>
  <c r="J17" i="1"/>
  <c r="J26" i="1" s="1"/>
  <c r="G18" i="1"/>
  <c r="G27" i="1" s="1"/>
  <c r="H18" i="1"/>
  <c r="I18" i="1"/>
  <c r="J18" i="1"/>
  <c r="K18" i="1"/>
  <c r="K27" i="1" s="1"/>
  <c r="H12" i="1"/>
  <c r="H21" i="1" s="1"/>
  <c r="I12" i="1"/>
  <c r="J12" i="1"/>
  <c r="K12" i="1"/>
  <c r="K21" i="1" s="1"/>
  <c r="L12" i="1"/>
  <c r="M12" i="1"/>
  <c r="Q7" i="1"/>
  <c r="R7" i="1" s="1"/>
  <c r="P8" i="1"/>
  <c r="Q8" i="1" s="1"/>
  <c r="R8" i="1" s="1"/>
  <c r="P6" i="1"/>
  <c r="Q6" i="1" s="1"/>
  <c r="R6" i="1" s="1"/>
  <c r="P5" i="1"/>
  <c r="Q5" i="1" s="1"/>
  <c r="R5" i="1" s="1"/>
  <c r="P3" i="1"/>
  <c r="Q3" i="1" s="1"/>
  <c r="R3" i="1" s="1"/>
  <c r="P2" i="1"/>
  <c r="Q2" i="1" s="1"/>
  <c r="R2" i="1" s="1"/>
  <c r="C12" i="1"/>
  <c r="B13" i="1" l="1"/>
  <c r="C13" i="1" s="1"/>
  <c r="P4" i="1"/>
  <c r="Q4" i="1" s="1"/>
  <c r="R4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</calcChain>
</file>

<file path=xl/sharedStrings.xml><?xml version="1.0" encoding="utf-8"?>
<sst xmlns="http://schemas.openxmlformats.org/spreadsheetml/2006/main" count="60" uniqueCount="31">
  <si>
    <t>S2</t>
  </si>
  <si>
    <t>S1</t>
    <phoneticPr fontId="1" type="noConversion"/>
  </si>
  <si>
    <t>S3</t>
  </si>
  <si>
    <t>S4</t>
  </si>
  <si>
    <t>S5</t>
  </si>
  <si>
    <t>S6</t>
  </si>
  <si>
    <t>S7</t>
  </si>
  <si>
    <t>S8</t>
  </si>
  <si>
    <t>5% medium</t>
    <phoneticPr fontId="1" type="noConversion"/>
  </si>
  <si>
    <t>5% medium w/o BL</t>
    <phoneticPr fontId="1" type="noConversion"/>
  </si>
  <si>
    <t>20% medium</t>
    <phoneticPr fontId="1" type="noConversion"/>
  </si>
  <si>
    <t>20% medium w/o BL</t>
    <phoneticPr fontId="1" type="noConversion"/>
  </si>
  <si>
    <t>FB</t>
    <phoneticPr fontId="1" type="noConversion"/>
  </si>
  <si>
    <t>5% BL</t>
    <phoneticPr fontId="1" type="noConversion"/>
  </si>
  <si>
    <t>20% BL</t>
    <phoneticPr fontId="1" type="noConversion"/>
  </si>
  <si>
    <t>Lactate</t>
    <phoneticPr fontId="1" type="noConversion"/>
  </si>
  <si>
    <t xml:space="preserve">uM </t>
    <phoneticPr fontId="1" type="noConversion"/>
  </si>
  <si>
    <t>Intensity</t>
    <phoneticPr fontId="1" type="noConversion"/>
  </si>
  <si>
    <t>Average</t>
    <phoneticPr fontId="1" type="noConversion"/>
  </si>
  <si>
    <t>Substract</t>
    <phoneticPr fontId="1" type="noConversion"/>
  </si>
  <si>
    <t>Conc</t>
    <phoneticPr fontId="1" type="noConversion"/>
  </si>
  <si>
    <t>substract</t>
  </si>
  <si>
    <t>Tech Repli 1</t>
  </si>
  <si>
    <t>Tech Repli 2</t>
  </si>
  <si>
    <t>Tech Repli 3</t>
  </si>
  <si>
    <t>Tech Repli 4</t>
  </si>
  <si>
    <t>Tech Repli 5</t>
  </si>
  <si>
    <t>Tech Repli 6</t>
  </si>
  <si>
    <t>Tech Repli 7</t>
  </si>
  <si>
    <t>Average Conc</t>
  </si>
  <si>
    <t>Concentration (uM)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</si>
</sst>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Lactate!$A$12:$A$19</c:f>
              <c:numCache>
                <c:formatCode>General</c:formatCode>
                <c:ptCount val="8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400</c:v>
                </c:pt>
                <c:pt idx="6">
                  <c:v>600</c:v>
                </c:pt>
                <c:pt idx="7">
                  <c:v>1000</c:v>
                </c:pt>
              </c:numCache>
            </c:numRef>
          </c:xVal>
          <c:yVal>
            <c:numRef>
              <c:f>Lactate!$C$12:$C$19</c:f>
              <c:numCache>
                <c:formatCode>General</c:formatCode>
                <c:ptCount val="8"/>
                <c:pt idx="0">
                  <c:v>0</c:v>
                </c:pt>
                <c:pt idx="1">
                  <c:v>407.64</c:v>
                </c:pt>
                <c:pt idx="2">
                  <c:v>655.69</c:v>
                </c:pt>
                <c:pt idx="3">
                  <c:v>1261.49</c:v>
                </c:pt>
                <c:pt idx="4">
                  <c:v>2813.09</c:v>
                </c:pt>
                <c:pt idx="5">
                  <c:v>6411.5233333333326</c:v>
                </c:pt>
                <c:pt idx="6">
                  <c:v>10331.19</c:v>
                </c:pt>
                <c:pt idx="7">
                  <c:v>17277.523333333331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EB-4464-8B26-FA79E883B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527199"/>
        <c:axId val="335561615"/>
      </c:scatterChart>
      <c:valAx>
        <c:axId val="401527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561615"/>
        <c:crosses val="autoZero"/>
        <c:crossBetween val="midCat"/>
      </c:valAx>
      <c:valAx>
        <c:axId val="33556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527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9</xdr:row>
      <xdr:rowOff>114300</xdr:rowOff>
    </xdr:from>
    <xdr:to>
      <xdr:col>18</xdr:col>
      <xdr:colOff>251460</xdr:colOff>
      <xdr:row>18</xdr:row>
      <xdr:rowOff>167640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4CCCC070-E625-4219-9F4D-5367EFF3C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D7C5-FA7D-4EE0-9FBD-07F03F836146}">
  <dimension ref="A1:R36"/>
  <sheetViews>
    <sheetView tabSelected="1" topLeftCell="A16" workbookViewId="0">
      <selection activeCell="F24" sqref="F24"/>
    </sheetView>
  </sheetViews>
  <sheetFormatPr defaultRowHeight="15"/>
  <cols>
    <col min="5" max="5" width="2.85546875" customWidth="1"/>
    <col min="6" max="6" width="19.140625" bestFit="1" customWidth="1"/>
    <col min="7" max="13" width="12" bestFit="1" customWidth="1"/>
  </cols>
  <sheetData>
    <row r="1" spans="1:18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P1" t="s">
        <v>18</v>
      </c>
      <c r="Q1" t="s">
        <v>19</v>
      </c>
      <c r="R1" t="s">
        <v>20</v>
      </c>
    </row>
    <row r="2" spans="1:18">
      <c r="A2" s="2" t="s">
        <v>1</v>
      </c>
      <c r="B2" s="1">
        <v>531.26</v>
      </c>
      <c r="C2" s="1">
        <v>538.51</v>
      </c>
      <c r="D2" s="1">
        <v>546.66</v>
      </c>
      <c r="E2" s="1"/>
      <c r="F2" s="1" t="s">
        <v>8</v>
      </c>
      <c r="G2" s="1">
        <v>886.02</v>
      </c>
      <c r="H2" s="1">
        <v>974.57</v>
      </c>
      <c r="I2" s="1">
        <v>900.52</v>
      </c>
      <c r="J2" s="1">
        <v>900.79</v>
      </c>
      <c r="K2" s="1">
        <v>976.99</v>
      </c>
      <c r="L2" s="1">
        <v>879.14</v>
      </c>
      <c r="M2" s="1">
        <v>886.99</v>
      </c>
      <c r="N2" s="1"/>
      <c r="P2">
        <f>AVERAGE(G2:M2)</f>
        <v>915.00285714285724</v>
      </c>
      <c r="Q2">
        <f>P2-538.81</f>
        <v>376.19285714285729</v>
      </c>
      <c r="R2">
        <f>(Q2+285.73)/17.45*2*3</f>
        <v>227.59525173966441</v>
      </c>
    </row>
    <row r="3" spans="1:18">
      <c r="A3" s="2" t="s">
        <v>0</v>
      </c>
      <c r="B3" s="1">
        <v>950.99</v>
      </c>
      <c r="C3" s="1">
        <v>950.7</v>
      </c>
      <c r="D3" s="1">
        <v>937.66</v>
      </c>
      <c r="E3" s="1"/>
      <c r="F3" s="1" t="s">
        <v>9</v>
      </c>
      <c r="G3" s="1">
        <v>1218.9000000000001</v>
      </c>
      <c r="H3" s="1">
        <v>1194.7</v>
      </c>
      <c r="I3" s="1">
        <v>1154</v>
      </c>
      <c r="J3" s="1">
        <v>1259.0999999999999</v>
      </c>
      <c r="K3" s="1">
        <v>1189.9000000000001</v>
      </c>
      <c r="L3" s="1">
        <v>1168</v>
      </c>
      <c r="M3" s="1">
        <v>1214.4000000000001</v>
      </c>
      <c r="N3" s="1"/>
      <c r="P3">
        <f>AVERAGE(G3:M3)</f>
        <v>1199.8571428571429</v>
      </c>
      <c r="Q3">
        <f t="shared" ref="Q3:Q8" si="0">P3-538.81</f>
        <v>661.04714285714294</v>
      </c>
      <c r="R3">
        <f t="shared" ref="R3:R5" si="1">(Q3+285.73)/17.45*2*3</f>
        <v>325.53941874744174</v>
      </c>
    </row>
    <row r="4" spans="1:18">
      <c r="A4" s="2" t="s">
        <v>2</v>
      </c>
      <c r="B4" s="1">
        <v>1128.7</v>
      </c>
      <c r="C4" s="1">
        <v>1228.2</v>
      </c>
      <c r="D4" s="1">
        <v>1226.5999999999999</v>
      </c>
      <c r="E4" s="1"/>
      <c r="F4" s="1" t="s">
        <v>10</v>
      </c>
      <c r="G4" s="1">
        <v>853.69</v>
      </c>
      <c r="H4" s="1">
        <v>854.26</v>
      </c>
      <c r="I4" s="1">
        <v>813.54</v>
      </c>
      <c r="J4" s="1">
        <v>838.56</v>
      </c>
      <c r="K4" s="1">
        <v>859.99</v>
      </c>
      <c r="L4" s="1">
        <v>845.95</v>
      </c>
      <c r="M4" s="1">
        <v>835.9</v>
      </c>
      <c r="N4" s="1"/>
      <c r="P4">
        <f>AVERAGE(G4:M4)</f>
        <v>843.12714285714276</v>
      </c>
      <c r="Q4">
        <f t="shared" si="0"/>
        <v>304.31714285714281</v>
      </c>
      <c r="R4">
        <f>(Q4+285.73)/17.45*2*3</f>
        <v>202.88153909128121</v>
      </c>
    </row>
    <row r="5" spans="1:18">
      <c r="A5" s="2" t="s">
        <v>3</v>
      </c>
      <c r="B5" s="1">
        <v>1785.3</v>
      </c>
      <c r="C5" s="1">
        <v>1835.4</v>
      </c>
      <c r="D5" s="1">
        <v>1780.2</v>
      </c>
      <c r="E5" s="1"/>
      <c r="F5" s="1" t="s">
        <v>11</v>
      </c>
      <c r="G5" s="1">
        <v>1289.5999999999999</v>
      </c>
      <c r="H5" s="1">
        <v>1149.5</v>
      </c>
      <c r="I5" s="1">
        <v>1156.5</v>
      </c>
      <c r="J5" s="1">
        <v>1159.5</v>
      </c>
      <c r="K5" s="1">
        <v>1194.4000000000001</v>
      </c>
      <c r="L5" s="1">
        <v>1128.0999999999999</v>
      </c>
      <c r="M5" s="1">
        <v>1137.3</v>
      </c>
      <c r="N5" s="1"/>
      <c r="P5">
        <f>AVERAGE(G5:M5)</f>
        <v>1173.5571428571427</v>
      </c>
      <c r="Q5">
        <f t="shared" si="0"/>
        <v>634.74714285714276</v>
      </c>
      <c r="R5">
        <f t="shared" si="1"/>
        <v>316.49643880474827</v>
      </c>
    </row>
    <row r="6" spans="1:18">
      <c r="A6" s="2" t="s">
        <v>4</v>
      </c>
      <c r="B6" s="1">
        <v>3227.4</v>
      </c>
      <c r="C6" s="1">
        <v>3734.3</v>
      </c>
      <c r="D6" s="1">
        <v>3094</v>
      </c>
      <c r="E6" s="1"/>
      <c r="F6" s="1" t="s">
        <v>12</v>
      </c>
      <c r="G6" s="1">
        <v>636.55999999999995</v>
      </c>
      <c r="H6" s="1">
        <v>667.92</v>
      </c>
      <c r="I6" s="1">
        <v>656.84</v>
      </c>
      <c r="J6" s="1">
        <v>693.77</v>
      </c>
      <c r="K6" s="1">
        <v>657.43</v>
      </c>
      <c r="L6" s="1"/>
      <c r="M6" s="1"/>
      <c r="N6" s="1"/>
      <c r="P6">
        <f>AVERAGE(G6:K6)</f>
        <v>662.50400000000002</v>
      </c>
      <c r="Q6">
        <f>P6-538.81</f>
        <v>123.69400000000007</v>
      </c>
      <c r="R6">
        <f>(Q6+285.73)/17.45*3</f>
        <v>70.388080229226375</v>
      </c>
    </row>
    <row r="7" spans="1:18">
      <c r="A7" s="2" t="s">
        <v>5</v>
      </c>
      <c r="B7" s="1">
        <v>6856.2</v>
      </c>
      <c r="C7" s="1">
        <v>6925.1</v>
      </c>
      <c r="D7" s="1">
        <v>7069.7</v>
      </c>
      <c r="E7" s="1"/>
      <c r="F7" s="1" t="s">
        <v>13</v>
      </c>
      <c r="G7" s="1">
        <v>732.97</v>
      </c>
      <c r="H7" s="1">
        <v>756.85</v>
      </c>
      <c r="I7" s="1">
        <v>752.02</v>
      </c>
      <c r="J7" s="1">
        <v>723.21</v>
      </c>
      <c r="K7" s="1">
        <v>719.56</v>
      </c>
      <c r="L7" s="1"/>
      <c r="M7" s="1"/>
      <c r="N7" s="1"/>
      <c r="P7">
        <f>AVERAGE(G7:K7)</f>
        <v>736.92200000000003</v>
      </c>
      <c r="Q7">
        <f t="shared" si="0"/>
        <v>198.11200000000008</v>
      </c>
      <c r="R7">
        <f t="shared" ref="R7:R8" si="2">(Q7+285.73)/17.45*3</f>
        <v>83.182005730659043</v>
      </c>
    </row>
    <row r="8" spans="1:18">
      <c r="A8" s="2" t="s">
        <v>6</v>
      </c>
      <c r="B8" s="1">
        <v>11055</v>
      </c>
      <c r="C8" s="1">
        <v>10468</v>
      </c>
      <c r="D8" s="1">
        <v>11087</v>
      </c>
      <c r="E8" s="1"/>
      <c r="F8" s="1" t="s">
        <v>14</v>
      </c>
      <c r="G8" s="1">
        <v>769.74</v>
      </c>
      <c r="H8" s="1">
        <v>790.17</v>
      </c>
      <c r="I8" s="1">
        <v>829.76</v>
      </c>
      <c r="J8" s="1">
        <v>780.52</v>
      </c>
      <c r="K8" s="1">
        <v>766.34</v>
      </c>
      <c r="L8" s="1"/>
      <c r="M8" s="1"/>
      <c r="N8" s="1"/>
      <c r="P8">
        <f>AVERAGE(G8:K8)</f>
        <v>787.30600000000004</v>
      </c>
      <c r="Q8">
        <f t="shared" si="0"/>
        <v>248.49600000000009</v>
      </c>
      <c r="R8">
        <f t="shared" si="2"/>
        <v>91.844011461318075</v>
      </c>
    </row>
    <row r="9" spans="1:18">
      <c r="A9" s="2" t="s">
        <v>7</v>
      </c>
      <c r="B9" s="1">
        <v>17450</v>
      </c>
      <c r="C9" s="1">
        <v>17847</v>
      </c>
      <c r="D9" s="1">
        <v>18152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1" spans="1:18">
      <c r="A11" s="2" t="s">
        <v>16</v>
      </c>
      <c r="B11" s="4" t="s">
        <v>17</v>
      </c>
      <c r="C11" s="4" t="s">
        <v>19</v>
      </c>
      <c r="F11" s="3" t="s">
        <v>21</v>
      </c>
      <c r="G11" s="7" t="s">
        <v>22</v>
      </c>
      <c r="H11" s="7" t="s">
        <v>23</v>
      </c>
      <c r="I11" s="7" t="s">
        <v>24</v>
      </c>
      <c r="J11" s="7" t="s">
        <v>25</v>
      </c>
      <c r="K11" s="7" t="s">
        <v>26</v>
      </c>
      <c r="L11" s="7" t="s">
        <v>27</v>
      </c>
      <c r="M11" s="7" t="s">
        <v>28</v>
      </c>
    </row>
    <row r="12" spans="1:18">
      <c r="A12">
        <v>0</v>
      </c>
      <c r="B12">
        <f>AVERAGE(B2:D2)</f>
        <v>538.80999999999995</v>
      </c>
      <c r="C12">
        <f>B12-538.81</f>
        <v>0</v>
      </c>
      <c r="F12" s="1" t="s">
        <v>8</v>
      </c>
      <c r="G12" s="1">
        <f>(G2-538.81)</f>
        <v>347.21000000000004</v>
      </c>
      <c r="H12" s="1">
        <f t="shared" ref="H12:M12" si="3">(H2-538.81)</f>
        <v>435.7600000000001</v>
      </c>
      <c r="I12" s="1">
        <f t="shared" si="3"/>
        <v>361.71000000000004</v>
      </c>
      <c r="J12" s="1">
        <f t="shared" si="3"/>
        <v>361.98</v>
      </c>
      <c r="K12" s="1">
        <f t="shared" si="3"/>
        <v>438.18000000000006</v>
      </c>
      <c r="L12" s="1">
        <f t="shared" si="3"/>
        <v>340.33000000000004</v>
      </c>
      <c r="M12" s="1">
        <f t="shared" si="3"/>
        <v>348.18000000000006</v>
      </c>
    </row>
    <row r="13" spans="1:18">
      <c r="A13">
        <v>25</v>
      </c>
      <c r="B13">
        <f>AVERAGE(B3:D3)</f>
        <v>946.44999999999993</v>
      </c>
      <c r="C13">
        <f>B13-538.81</f>
        <v>407.64</v>
      </c>
      <c r="F13" s="1" t="s">
        <v>9</v>
      </c>
      <c r="G13" s="1">
        <f t="shared" ref="G13:M13" si="4">(G3-538.81)</f>
        <v>680.09000000000015</v>
      </c>
      <c r="H13" s="1">
        <f t="shared" si="4"/>
        <v>655.8900000000001</v>
      </c>
      <c r="I13" s="1">
        <f t="shared" si="4"/>
        <v>615.19000000000005</v>
      </c>
      <c r="J13" s="1">
        <f t="shared" si="4"/>
        <v>720.29</v>
      </c>
      <c r="K13" s="1">
        <f t="shared" si="4"/>
        <v>651.09000000000015</v>
      </c>
      <c r="L13" s="1">
        <f t="shared" si="4"/>
        <v>629.19000000000005</v>
      </c>
      <c r="M13" s="1">
        <f t="shared" si="4"/>
        <v>675.59000000000015</v>
      </c>
    </row>
    <row r="14" spans="1:18">
      <c r="A14">
        <v>50</v>
      </c>
      <c r="B14">
        <f t="shared" ref="B14:B19" si="5">AVERAGE(B4:D4)</f>
        <v>1194.5</v>
      </c>
      <c r="C14">
        <f t="shared" ref="C14:C19" si="6">B14-538.81</f>
        <v>655.69</v>
      </c>
      <c r="F14" s="1" t="s">
        <v>10</v>
      </c>
      <c r="G14" s="1">
        <f>(G4-538.81)</f>
        <v>314.88000000000011</v>
      </c>
      <c r="H14" s="1">
        <f>(H4-538.81)</f>
        <v>315.45000000000005</v>
      </c>
      <c r="I14" s="1">
        <f>(I4-538.81)</f>
        <v>274.73</v>
      </c>
      <c r="J14" s="1">
        <f t="shared" ref="J14:L14" si="7">(J4-538.81)</f>
        <v>299.75</v>
      </c>
      <c r="K14" s="1">
        <f t="shared" si="7"/>
        <v>321.18000000000006</v>
      </c>
      <c r="L14" s="1">
        <f t="shared" si="7"/>
        <v>307.1400000000001</v>
      </c>
      <c r="M14" s="1">
        <f>(M4-538.81)</f>
        <v>297.09000000000003</v>
      </c>
    </row>
    <row r="15" spans="1:18">
      <c r="A15">
        <v>100</v>
      </c>
      <c r="B15">
        <f t="shared" si="5"/>
        <v>1800.3</v>
      </c>
      <c r="C15">
        <f t="shared" si="6"/>
        <v>1261.49</v>
      </c>
      <c r="F15" s="1" t="s">
        <v>11</v>
      </c>
      <c r="G15" s="1">
        <f t="shared" ref="G15:M15" si="8">(G5-538.81)</f>
        <v>750.79</v>
      </c>
      <c r="H15" s="1">
        <f t="shared" si="8"/>
        <v>610.69000000000005</v>
      </c>
      <c r="I15" s="1">
        <f t="shared" si="8"/>
        <v>617.69000000000005</v>
      </c>
      <c r="J15" s="1">
        <f>(J5-538.81)</f>
        <v>620.69000000000005</v>
      </c>
      <c r="K15" s="1">
        <f t="shared" si="8"/>
        <v>655.59000000000015</v>
      </c>
      <c r="L15" s="1">
        <f t="shared" si="8"/>
        <v>589.29</v>
      </c>
      <c r="M15" s="1">
        <f t="shared" si="8"/>
        <v>598.49</v>
      </c>
    </row>
    <row r="16" spans="1:18">
      <c r="A16">
        <v>200</v>
      </c>
      <c r="B16">
        <f t="shared" si="5"/>
        <v>3351.9</v>
      </c>
      <c r="C16">
        <f t="shared" si="6"/>
        <v>2813.09</v>
      </c>
      <c r="F16" s="1" t="s">
        <v>12</v>
      </c>
      <c r="G16" s="1">
        <f t="shared" ref="G16:K16" si="9">(G6-538.81)</f>
        <v>97.75</v>
      </c>
      <c r="H16" s="1">
        <f t="shared" si="9"/>
        <v>129.11000000000001</v>
      </c>
      <c r="I16" s="1">
        <f t="shared" si="9"/>
        <v>118.03000000000009</v>
      </c>
      <c r="J16" s="1">
        <f t="shared" si="9"/>
        <v>154.96000000000004</v>
      </c>
      <c r="K16" s="1">
        <f t="shared" si="9"/>
        <v>118.62</v>
      </c>
      <c r="L16" s="1"/>
      <c r="M16" s="1"/>
    </row>
    <row r="17" spans="1:13">
      <c r="A17">
        <v>400</v>
      </c>
      <c r="B17">
        <f t="shared" si="5"/>
        <v>6950.333333333333</v>
      </c>
      <c r="C17">
        <f t="shared" si="6"/>
        <v>6411.5233333333326</v>
      </c>
      <c r="F17" s="1" t="s">
        <v>13</v>
      </c>
      <c r="G17" s="1">
        <f t="shared" ref="G17:J17" si="10">(G7-538.81)</f>
        <v>194.16000000000008</v>
      </c>
      <c r="H17" s="1">
        <f t="shared" si="10"/>
        <v>218.04000000000008</v>
      </c>
      <c r="I17" s="1">
        <f t="shared" si="10"/>
        <v>213.21000000000004</v>
      </c>
      <c r="J17" s="1">
        <f t="shared" si="10"/>
        <v>184.40000000000009</v>
      </c>
      <c r="K17" s="1">
        <f>(K7-538.81)</f>
        <v>180.75</v>
      </c>
      <c r="L17" s="1"/>
      <c r="M17" s="1"/>
    </row>
    <row r="18" spans="1:13">
      <c r="A18">
        <v>600</v>
      </c>
      <c r="B18">
        <f t="shared" si="5"/>
        <v>10870</v>
      </c>
      <c r="C18">
        <f t="shared" si="6"/>
        <v>10331.19</v>
      </c>
      <c r="F18" s="1" t="s">
        <v>14</v>
      </c>
      <c r="G18" s="1">
        <f t="shared" ref="G18:K18" si="11">(G8-538.81)</f>
        <v>230.93000000000006</v>
      </c>
      <c r="H18" s="1">
        <f t="shared" si="11"/>
        <v>251.36</v>
      </c>
      <c r="I18" s="1">
        <f t="shared" si="11"/>
        <v>290.95000000000005</v>
      </c>
      <c r="J18" s="1">
        <f t="shared" si="11"/>
        <v>241.71000000000004</v>
      </c>
      <c r="K18" s="1">
        <f t="shared" si="11"/>
        <v>227.53000000000009</v>
      </c>
      <c r="L18" s="1"/>
      <c r="M18" s="1"/>
    </row>
    <row r="19" spans="1:13">
      <c r="A19">
        <v>1000</v>
      </c>
      <c r="B19">
        <f t="shared" si="5"/>
        <v>17816.333333333332</v>
      </c>
      <c r="C19">
        <f t="shared" si="6"/>
        <v>17277.523333333331</v>
      </c>
    </row>
    <row r="20" spans="1:13">
      <c r="F20" s="2" t="s">
        <v>30</v>
      </c>
      <c r="G20" s="8" t="s">
        <v>22</v>
      </c>
      <c r="H20" s="8" t="s">
        <v>23</v>
      </c>
      <c r="I20" s="8" t="s">
        <v>24</v>
      </c>
      <c r="J20" s="8" t="s">
        <v>25</v>
      </c>
      <c r="K20" s="8" t="s">
        <v>26</v>
      </c>
      <c r="L20" s="8" t="s">
        <v>27</v>
      </c>
      <c r="M20" s="8" t="s">
        <v>28</v>
      </c>
    </row>
    <row r="21" spans="1:13">
      <c r="F21" s="1" t="s">
        <v>8</v>
      </c>
      <c r="G21" s="1">
        <f>(G12+285.73)/17.45*2*3</f>
        <v>217.62979942693414</v>
      </c>
      <c r="H21" s="1">
        <f t="shared" ref="H21:M21" si="12">(H12+285.73)/17.45*2*3</f>
        <v>248.07679083094564</v>
      </c>
      <c r="I21" s="1">
        <f t="shared" si="12"/>
        <v>222.61547277936967</v>
      </c>
      <c r="J21" s="1">
        <f t="shared" si="12"/>
        <v>222.7083094555874</v>
      </c>
      <c r="K21" s="1">
        <f t="shared" si="12"/>
        <v>248.90888252149</v>
      </c>
      <c r="L21" s="1">
        <f t="shared" si="12"/>
        <v>215.26418338108886</v>
      </c>
      <c r="M21" s="1">
        <f t="shared" si="12"/>
        <v>217.96332378223502</v>
      </c>
    </row>
    <row r="22" spans="1:13">
      <c r="F22" s="1" t="s">
        <v>9</v>
      </c>
      <c r="G22" s="1">
        <f t="shared" ref="G22:M22" si="13">(G13+285.73)/17.45*2*3</f>
        <v>332.08710601719201</v>
      </c>
      <c r="H22" s="1">
        <f t="shared" si="13"/>
        <v>323.76618911174791</v>
      </c>
      <c r="I22" s="1">
        <f t="shared" si="13"/>
        <v>309.77191977077371</v>
      </c>
      <c r="J22" s="1">
        <f t="shared" si="13"/>
        <v>345.90945558739259</v>
      </c>
      <c r="K22" s="1">
        <f t="shared" si="13"/>
        <v>322.11575931232096</v>
      </c>
      <c r="L22" s="1">
        <f t="shared" si="13"/>
        <v>314.58567335243555</v>
      </c>
      <c r="M22" s="1">
        <f t="shared" si="13"/>
        <v>330.53982808022931</v>
      </c>
    </row>
    <row r="23" spans="1:13">
      <c r="F23" s="1" t="s">
        <v>10</v>
      </c>
      <c r="G23" s="1">
        <f t="shared" ref="G23:M23" si="14">(G14+285.73)/17.45*2*3</f>
        <v>206.51346704871065</v>
      </c>
      <c r="H23" s="1">
        <f t="shared" si="14"/>
        <v>206.7094555873926</v>
      </c>
      <c r="I23" s="1">
        <f t="shared" si="14"/>
        <v>192.7083094555874</v>
      </c>
      <c r="J23" s="1">
        <f>(J14+285.73)/17.45*2*3</f>
        <v>201.31117478510032</v>
      </c>
      <c r="K23" s="1">
        <f t="shared" si="14"/>
        <v>208.67965616045851</v>
      </c>
      <c r="L23" s="1">
        <f t="shared" si="14"/>
        <v>203.85214899713469</v>
      </c>
      <c r="M23" s="1">
        <f t="shared" si="14"/>
        <v>200.39656160458458</v>
      </c>
    </row>
    <row r="24" spans="1:13">
      <c r="F24" s="1" t="s">
        <v>11</v>
      </c>
      <c r="G24" s="1">
        <f t="shared" ref="G24:L24" si="15">(G15+285.73)/17.45*2*3</f>
        <v>356.39656160458452</v>
      </c>
      <c r="H24" s="1">
        <f t="shared" si="15"/>
        <v>308.22464183381089</v>
      </c>
      <c r="I24" s="1">
        <f t="shared" si="15"/>
        <v>310.63151862464184</v>
      </c>
      <c r="J24" s="1">
        <f t="shared" si="15"/>
        <v>311.66303724928372</v>
      </c>
      <c r="K24" s="1">
        <f t="shared" si="15"/>
        <v>323.66303724928378</v>
      </c>
      <c r="L24" s="1">
        <f t="shared" si="15"/>
        <v>300.86647564469916</v>
      </c>
      <c r="M24" s="1">
        <f>(M15+285.73)/17.45*2*3</f>
        <v>304.02979942693412</v>
      </c>
    </row>
    <row r="25" spans="1:13">
      <c r="F25" s="1" t="s">
        <v>12</v>
      </c>
      <c r="G25" s="1">
        <f>(G16+285.73)/17.45*3</f>
        <v>65.927793696275074</v>
      </c>
      <c r="H25" s="1">
        <f>(H16+285.73)/17.45*3</f>
        <v>71.319197707736407</v>
      </c>
      <c r="I25" s="1">
        <f t="shared" ref="I25:J25" si="16">(I16+285.73)/17.45*3</f>
        <v>69.414326647564494</v>
      </c>
      <c r="J25" s="1">
        <f t="shared" si="16"/>
        <v>75.763323782234977</v>
      </c>
      <c r="K25" s="1">
        <f>(K16+285.73)/17.45*3</f>
        <v>69.515759312320924</v>
      </c>
      <c r="L25" s="1"/>
      <c r="M25" s="1"/>
    </row>
    <row r="26" spans="1:13">
      <c r="F26" s="1" t="s">
        <v>13</v>
      </c>
      <c r="G26" s="1">
        <f t="shared" ref="G26:K26" si="17">(G17+285.73)/17.45*3</f>
        <v>82.502578796561622</v>
      </c>
      <c r="H26" s="1">
        <f t="shared" si="17"/>
        <v>86.608022922636124</v>
      </c>
      <c r="I26" s="1">
        <f t="shared" si="17"/>
        <v>85.777650429799436</v>
      </c>
      <c r="J26" s="1">
        <f t="shared" si="17"/>
        <v>80.824641833810915</v>
      </c>
      <c r="K26" s="1">
        <f t="shared" si="17"/>
        <v>80.197134670487117</v>
      </c>
      <c r="L26" s="1"/>
      <c r="M26" s="1"/>
    </row>
    <row r="27" spans="1:13">
      <c r="F27" s="1" t="s">
        <v>14</v>
      </c>
      <c r="G27" s="1">
        <f t="shared" ref="G27:K27" si="18">(G18+285.73)/17.45*3</f>
        <v>88.824068767908329</v>
      </c>
      <c r="H27" s="1">
        <f t="shared" si="18"/>
        <v>92.336389684813753</v>
      </c>
      <c r="I27" s="1">
        <f t="shared" si="18"/>
        <v>99.142693409742122</v>
      </c>
      <c r="J27" s="1">
        <f t="shared" si="18"/>
        <v>90.677363896848149</v>
      </c>
      <c r="K27" s="1">
        <f t="shared" si="18"/>
        <v>88.239541547277952</v>
      </c>
      <c r="L27" s="1"/>
      <c r="M27" s="1"/>
    </row>
    <row r="29" spans="1:13">
      <c r="F29" s="5" t="s">
        <v>29</v>
      </c>
    </row>
    <row r="30" spans="1:13">
      <c r="F30" s="1" t="s">
        <v>8</v>
      </c>
      <c r="G30">
        <f>AVERAGE(G21:M21)</f>
        <v>227.59525173966435</v>
      </c>
    </row>
    <row r="31" spans="1:13">
      <c r="F31" s="1" t="s">
        <v>9</v>
      </c>
      <c r="G31">
        <f t="shared" ref="G31:G37" si="19">AVERAGE(G22:M22)</f>
        <v>325.53941874744174</v>
      </c>
    </row>
    <row r="32" spans="1:13">
      <c r="F32" s="1" t="s">
        <v>10</v>
      </c>
      <c r="G32">
        <f t="shared" si="19"/>
        <v>202.88153909128124</v>
      </c>
    </row>
    <row r="33" spans="6:7">
      <c r="F33" s="1" t="s">
        <v>11</v>
      </c>
      <c r="G33">
        <f t="shared" si="19"/>
        <v>316.49643880474827</v>
      </c>
    </row>
    <row r="34" spans="6:7">
      <c r="F34" s="1" t="s">
        <v>12</v>
      </c>
      <c r="G34">
        <f t="shared" si="19"/>
        <v>70.388080229226375</v>
      </c>
    </row>
    <row r="35" spans="6:7">
      <c r="F35" s="1" t="s">
        <v>13</v>
      </c>
      <c r="G35">
        <f t="shared" si="19"/>
        <v>83.182005730659043</v>
      </c>
    </row>
    <row r="36" spans="6:7">
      <c r="F36" s="1" t="s">
        <v>14</v>
      </c>
      <c r="G36">
        <f t="shared" si="19"/>
        <v>91.844011461318061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Seok Hee Lee</dc:creator>
  <cp:lastModifiedBy>Lee, Seokhee</cp:lastModifiedBy>
  <dcterms:created xsi:type="dcterms:W3CDTF">2020-09-30T07:54:22Z</dcterms:created>
  <dcterms:modified xsi:type="dcterms:W3CDTF">2020-10-12T20:32:16Z</dcterms:modified>
</cp:coreProperties>
</file>