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"/>
    </mc:Choice>
  </mc:AlternateContent>
  <xr:revisionPtr revIDLastSave="0" documentId="8_{5A1994B5-C93A-BA4E-97B4-B4CA3A7D8500}" xr6:coauthVersionLast="36" xr6:coauthVersionMax="36" xr10:uidLastSave="{00000000-0000-0000-0000-000000000000}"/>
  <bookViews>
    <workbookView xWindow="10760" yWindow="4360" windowWidth="27640" windowHeight="16940" xr2:uid="{0B28A87F-2AC6-7442-B5D9-5B6C8BFB981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O30" i="1"/>
  <c r="M30" i="1"/>
  <c r="L30" i="1"/>
  <c r="J30" i="1"/>
  <c r="I30" i="1"/>
  <c r="G30" i="1"/>
  <c r="F30" i="1"/>
  <c r="D30" i="1"/>
  <c r="C30" i="1"/>
  <c r="P29" i="1"/>
  <c r="O29" i="1"/>
  <c r="M29" i="1"/>
  <c r="L29" i="1"/>
  <c r="J29" i="1"/>
  <c r="I29" i="1"/>
  <c r="G29" i="1"/>
  <c r="F29" i="1"/>
  <c r="D29" i="1"/>
  <c r="C29" i="1"/>
  <c r="P28" i="1"/>
  <c r="O28" i="1"/>
  <c r="M28" i="1"/>
  <c r="L28" i="1"/>
  <c r="J28" i="1"/>
  <c r="I28" i="1"/>
  <c r="G28" i="1"/>
  <c r="F28" i="1"/>
  <c r="D28" i="1"/>
  <c r="C28" i="1"/>
  <c r="P27" i="1"/>
  <c r="O27" i="1"/>
  <c r="M27" i="1"/>
  <c r="L27" i="1"/>
  <c r="J27" i="1"/>
  <c r="I27" i="1"/>
  <c r="G27" i="1"/>
  <c r="F27" i="1"/>
  <c r="D27" i="1"/>
  <c r="C27" i="1"/>
  <c r="P26" i="1"/>
  <c r="O26" i="1"/>
  <c r="M26" i="1"/>
  <c r="L26" i="1"/>
  <c r="J26" i="1"/>
  <c r="I26" i="1"/>
  <c r="G26" i="1"/>
  <c r="F26" i="1"/>
  <c r="D26" i="1"/>
  <c r="C26" i="1"/>
  <c r="P25" i="1"/>
  <c r="O25" i="1"/>
  <c r="M25" i="1"/>
  <c r="L25" i="1"/>
  <c r="J25" i="1"/>
  <c r="I25" i="1"/>
  <c r="G25" i="1"/>
  <c r="F25" i="1"/>
  <c r="D25" i="1"/>
  <c r="C25" i="1"/>
  <c r="P24" i="1"/>
  <c r="O24" i="1"/>
  <c r="M24" i="1"/>
  <c r="L24" i="1"/>
  <c r="J24" i="1"/>
  <c r="I24" i="1"/>
  <c r="G24" i="1"/>
  <c r="F24" i="1"/>
  <c r="D24" i="1"/>
  <c r="C24" i="1"/>
  <c r="Z13" i="1"/>
  <c r="W13" i="1"/>
  <c r="Z12" i="1"/>
  <c r="W12" i="1"/>
  <c r="T12" i="1"/>
  <c r="Z11" i="1"/>
  <c r="Z10" i="1"/>
  <c r="P10" i="1"/>
  <c r="Y13" i="1" s="1"/>
  <c r="O10" i="1"/>
  <c r="M10" i="1"/>
  <c r="L10" i="1"/>
  <c r="J10" i="1"/>
  <c r="I10" i="1"/>
  <c r="G10" i="1"/>
  <c r="T13" i="1" s="1"/>
  <c r="F10" i="1"/>
  <c r="D10" i="1"/>
  <c r="V13" i="1" s="1"/>
  <c r="C10" i="1"/>
  <c r="P9" i="1"/>
  <c r="Y12" i="1" s="1"/>
  <c r="O9" i="1"/>
  <c r="M9" i="1"/>
  <c r="L9" i="1"/>
  <c r="J9" i="1"/>
  <c r="I9" i="1"/>
  <c r="G9" i="1"/>
  <c r="S12" i="1" s="1"/>
  <c r="F9" i="1"/>
  <c r="D9" i="1"/>
  <c r="V12" i="1" s="1"/>
  <c r="C9" i="1"/>
  <c r="Z8" i="1"/>
  <c r="P8" i="1"/>
  <c r="Y11" i="1" s="1"/>
  <c r="O8" i="1"/>
  <c r="M8" i="1"/>
  <c r="T11" i="1" s="1"/>
  <c r="L8" i="1"/>
  <c r="J8" i="1"/>
  <c r="I8" i="1"/>
  <c r="G8" i="1"/>
  <c r="S11" i="1" s="1"/>
  <c r="F8" i="1"/>
  <c r="D8" i="1"/>
  <c r="W11" i="1" s="1"/>
  <c r="C8" i="1"/>
  <c r="Z7" i="1"/>
  <c r="P7" i="1"/>
  <c r="Y10" i="1" s="1"/>
  <c r="O7" i="1"/>
  <c r="M7" i="1"/>
  <c r="L7" i="1"/>
  <c r="J7" i="1"/>
  <c r="I7" i="1"/>
  <c r="G7" i="1"/>
  <c r="T10" i="1" s="1"/>
  <c r="F7" i="1"/>
  <c r="D7" i="1"/>
  <c r="W10" i="1" s="1"/>
  <c r="C7" i="1"/>
  <c r="P6" i="1"/>
  <c r="Y9" i="1" s="1"/>
  <c r="O6" i="1"/>
  <c r="M6" i="1"/>
  <c r="L6" i="1"/>
  <c r="J6" i="1"/>
  <c r="I6" i="1"/>
  <c r="G6" i="1"/>
  <c r="T9" i="1" s="1"/>
  <c r="F6" i="1"/>
  <c r="D6" i="1"/>
  <c r="W9" i="1" s="1"/>
  <c r="C6" i="1"/>
  <c r="P5" i="1"/>
  <c r="Y8" i="1" s="1"/>
  <c r="O5" i="1"/>
  <c r="M5" i="1"/>
  <c r="L5" i="1"/>
  <c r="J5" i="1"/>
  <c r="I5" i="1"/>
  <c r="G5" i="1"/>
  <c r="T8" i="1" s="1"/>
  <c r="F5" i="1"/>
  <c r="D5" i="1"/>
  <c r="W8" i="1" s="1"/>
  <c r="C5" i="1"/>
  <c r="P4" i="1"/>
  <c r="Y7" i="1" s="1"/>
  <c r="O4" i="1"/>
  <c r="M4" i="1"/>
  <c r="L4" i="1"/>
  <c r="J4" i="1"/>
  <c r="T7" i="1" s="1"/>
  <c r="I4" i="1"/>
  <c r="G4" i="1"/>
  <c r="S7" i="1" s="1"/>
  <c r="F4" i="1"/>
  <c r="D4" i="1"/>
  <c r="W7" i="1" s="1"/>
  <c r="C4" i="1"/>
  <c r="S8" i="1" l="1"/>
  <c r="S9" i="1"/>
  <c r="S10" i="1"/>
  <c r="V11" i="1"/>
  <c r="Z9" i="1"/>
  <c r="V7" i="1"/>
  <c r="V8" i="1"/>
  <c r="V9" i="1"/>
  <c r="V10" i="1"/>
  <c r="S13" i="1"/>
</calcChain>
</file>

<file path=xl/sharedStrings.xml><?xml version="1.0" encoding="utf-8"?>
<sst xmlns="http://schemas.openxmlformats.org/spreadsheetml/2006/main" count="131" uniqueCount="38">
  <si>
    <t>A08x_A1L</t>
  </si>
  <si>
    <t>A08j1_A1L</t>
  </si>
  <si>
    <t>A08j3_A1L</t>
  </si>
  <si>
    <t>A08j2_A1L</t>
  </si>
  <si>
    <t>A08m_A1L</t>
  </si>
  <si>
    <t>Synapses from</t>
  </si>
  <si>
    <t>Percent of all synaptic input</t>
  </si>
  <si>
    <t>Percent of (INs + CHO only) synaptic input</t>
  </si>
  <si>
    <t>Combined left-right (INs + CHO only)  total</t>
  </si>
  <si>
    <t>Basins Left</t>
  </si>
  <si>
    <t>A08j1-3</t>
  </si>
  <si>
    <t>A08x</t>
  </si>
  <si>
    <t>A08m</t>
  </si>
  <si>
    <t>Basins Right</t>
  </si>
  <si>
    <t>Average</t>
  </si>
  <si>
    <t>Stdev</t>
  </si>
  <si>
    <t>other A08 Left</t>
  </si>
  <si>
    <t>other A08 Right</t>
  </si>
  <si>
    <t>Ladders</t>
  </si>
  <si>
    <t>CHO Left</t>
  </si>
  <si>
    <t>CHO Right</t>
  </si>
  <si>
    <t>all</t>
  </si>
  <si>
    <t>INs + CHOs</t>
  </si>
  <si>
    <t>Total synapse #</t>
  </si>
  <si>
    <t>indirect CHO input from</t>
  </si>
  <si>
    <t>Basin L</t>
  </si>
  <si>
    <t>Basin R</t>
  </si>
  <si>
    <t xml:space="preserve"> </t>
  </si>
  <si>
    <t>A08x_A1R</t>
  </si>
  <si>
    <t>A08j1_A1R</t>
  </si>
  <si>
    <t>A08j3_A1R</t>
  </si>
  <si>
    <t>A08j2_A1R</t>
  </si>
  <si>
    <t>A08m_A1R</t>
  </si>
  <si>
    <t>IN = interneuron</t>
  </si>
  <si>
    <t>SN = sensory neuron</t>
  </si>
  <si>
    <t>CB = central brain</t>
  </si>
  <si>
    <t>SEZ = subesophageal zone</t>
  </si>
  <si>
    <t>CHO = chordotonal sensory neuron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</si>
</sst>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Border="1"/>
    <xf numFmtId="0" fontId="0" fillId="0" borderId="0" xfId="0" applyBorder="1"/>
    <xf numFmtId="0" fontId="0" fillId="0" borderId="0" xfId="0" applyFill="1" applyBorder="1"/>
    <xf numFmtId="0" fontId="3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4" fillId="0" borderId="1" xfId="0" applyFont="1" applyBorder="1"/>
    <xf numFmtId="0" fontId="3" fillId="0" borderId="1" xfId="0" applyFont="1" applyBorder="1"/>
    <xf numFmtId="0" fontId="5" fillId="0" borderId="0" xfId="0" applyFont="1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0" fillId="0" borderId="4" xfId="0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5" fillId="0" borderId="5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9" fontId="5" fillId="0" borderId="0" xfId="1" applyFont="1" applyBorder="1"/>
    <xf numFmtId="0" fontId="3" fillId="0" borderId="1" xfId="0" applyFont="1" applyFill="1" applyBorder="1"/>
    <xf numFmtId="0" fontId="5" fillId="0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4" xfId="0" applyFill="1" applyBorder="1"/>
    <xf numFmtId="0" fontId="0" fillId="0" borderId="4" xfId="0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/>
    <xf numFmtId="0" fontId="5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9" fontId="0" fillId="0" borderId="4" xfId="0" applyNumberFormat="1" applyBorder="1"/>
    <xf numFmtId="9" fontId="0" fillId="0" borderId="5" xfId="1" applyFont="1" applyBorder="1"/>
    <xf numFmtId="9" fontId="0" fillId="0" borderId="5" xfId="0" applyNumberFormat="1" applyBorder="1"/>
    <xf numFmtId="9" fontId="0" fillId="0" borderId="4" xfId="0" applyNumberFormat="1" applyFill="1" applyBorder="1"/>
    <xf numFmtId="0" fontId="0" fillId="0" borderId="1" xfId="0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0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9" fontId="0" fillId="0" borderId="6" xfId="0" applyNumberFormat="1" applyBorder="1"/>
    <xf numFmtId="9" fontId="0" fillId="0" borderId="8" xfId="1" applyFont="1" applyBorder="1"/>
    <xf numFmtId="9" fontId="0" fillId="0" borderId="8" xfId="0" applyNumberFormat="1" applyBorder="1"/>
    <xf numFmtId="9" fontId="0" fillId="0" borderId="6" xfId="0" applyNumberFormat="1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0" xfId="0" applyNumberFormat="1" applyBorder="1"/>
    <xf numFmtId="9" fontId="5" fillId="0" borderId="0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5" fillId="0" borderId="7" xfId="0" applyNumberFormat="1" applyFont="1" applyBorder="1" applyAlignment="1">
      <alignment horizontal="center"/>
    </xf>
    <xf numFmtId="9" fontId="5" fillId="0" borderId="8" xfId="0" applyNumberFormat="1" applyFon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0" fontId="5" fillId="0" borderId="2" xfId="0" applyFont="1" applyBorder="1"/>
    <xf numFmtId="0" fontId="5" fillId="0" borderId="2" xfId="0" applyFont="1" applyFill="1" applyBorder="1"/>
    <xf numFmtId="9" fontId="5" fillId="0" borderId="5" xfId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9" fontId="0" fillId="0" borderId="0" xfId="1" applyFont="1" applyFill="1" applyBorder="1"/>
    <xf numFmtId="9" fontId="5" fillId="0" borderId="0" xfId="1" applyFont="1" applyFill="1" applyBorder="1"/>
    <xf numFmtId="0" fontId="2" fillId="0" borderId="0" xfId="0" applyFont="1" applyBorder="1"/>
    <xf numFmtId="0" fontId="5" fillId="0" borderId="5" xfId="0" applyFont="1" applyFill="1" applyBorder="1" applyAlignment="1">
      <alignment horizontal="center"/>
    </xf>
    <xf numFmtId="9" fontId="2" fillId="0" borderId="6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F68D-B1A0-EF46-86FF-1247AD879572}">
  <dimension ref="A1:AA52"/>
  <sheetViews>
    <sheetView tabSelected="1" workbookViewId="0">
      <selection sqref="A1:AA52"/>
    </sheetView>
  </sheetViews>
  <sheetFormatPr baseColWidth="10" defaultRowHeight="16"/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2"/>
    </row>
    <row r="2" spans="1:27">
      <c r="A2" s="1"/>
      <c r="B2" s="4" t="s">
        <v>0</v>
      </c>
      <c r="C2" s="5"/>
      <c r="D2" s="6"/>
      <c r="E2" s="7" t="s">
        <v>1</v>
      </c>
      <c r="F2" s="5"/>
      <c r="G2" s="6"/>
      <c r="H2" s="8" t="s">
        <v>2</v>
      </c>
      <c r="I2" s="5"/>
      <c r="J2" s="6"/>
      <c r="K2" s="8" t="s">
        <v>3</v>
      </c>
      <c r="L2" s="5"/>
      <c r="M2" s="6"/>
      <c r="N2" s="8" t="s">
        <v>4</v>
      </c>
      <c r="O2" s="5"/>
      <c r="P2" s="6"/>
      <c r="Q2" s="2"/>
      <c r="R2" s="2"/>
      <c r="S2" s="2"/>
      <c r="T2" s="2"/>
      <c r="U2" s="9"/>
      <c r="V2" s="2"/>
      <c r="W2" s="2"/>
      <c r="X2" s="9"/>
      <c r="Y2" s="2"/>
      <c r="Z2" s="3"/>
      <c r="AA2" s="2"/>
    </row>
    <row r="3" spans="1:27" ht="85">
      <c r="A3" s="10"/>
      <c r="B3" s="11" t="s">
        <v>5</v>
      </c>
      <c r="C3" s="12" t="s">
        <v>6</v>
      </c>
      <c r="D3" s="13" t="s">
        <v>7</v>
      </c>
      <c r="E3" s="11" t="s">
        <v>5</v>
      </c>
      <c r="F3" s="12" t="s">
        <v>6</v>
      </c>
      <c r="G3" s="13" t="s">
        <v>7</v>
      </c>
      <c r="H3" s="11" t="s">
        <v>5</v>
      </c>
      <c r="I3" s="12" t="s">
        <v>6</v>
      </c>
      <c r="J3" s="13" t="s">
        <v>7</v>
      </c>
      <c r="K3" s="11" t="s">
        <v>5</v>
      </c>
      <c r="L3" s="12" t="s">
        <v>6</v>
      </c>
      <c r="M3" s="13" t="s">
        <v>7</v>
      </c>
      <c r="N3" s="11" t="s">
        <v>5</v>
      </c>
      <c r="O3" s="12" t="s">
        <v>6</v>
      </c>
      <c r="P3" s="13" t="s">
        <v>7</v>
      </c>
      <c r="Q3" s="14"/>
      <c r="R3" s="15" t="s">
        <v>8</v>
      </c>
      <c r="S3" s="2"/>
      <c r="T3" s="2"/>
      <c r="U3" s="14"/>
      <c r="V3" s="10"/>
      <c r="W3" s="10"/>
      <c r="X3" s="16"/>
      <c r="Y3" s="10"/>
      <c r="Z3" s="14"/>
      <c r="AA3" s="10"/>
    </row>
    <row r="4" spans="1:27">
      <c r="A4" s="2" t="s">
        <v>9</v>
      </c>
      <c r="B4" s="17">
        <v>4</v>
      </c>
      <c r="C4" s="18">
        <f>B4/246</f>
        <v>1.6260162601626018E-2</v>
      </c>
      <c r="D4" s="19">
        <f>B4/D13</f>
        <v>2.185792349726776E-2</v>
      </c>
      <c r="E4" s="20">
        <v>0</v>
      </c>
      <c r="F4" s="18">
        <f>E4/388</f>
        <v>0</v>
      </c>
      <c r="G4" s="19">
        <f>E4/G13</f>
        <v>0</v>
      </c>
      <c r="H4" s="17">
        <v>0</v>
      </c>
      <c r="I4" s="18">
        <f t="shared" ref="I4:I10" si="0">H4/344</f>
        <v>0</v>
      </c>
      <c r="J4" s="19">
        <f>H4/J13</f>
        <v>0</v>
      </c>
      <c r="K4" s="17">
        <v>0</v>
      </c>
      <c r="L4" s="18">
        <f>K4/253</f>
        <v>0</v>
      </c>
      <c r="M4" s="19">
        <f t="shared" ref="M4:M10" si="1">K4/184</f>
        <v>0</v>
      </c>
      <c r="N4" s="17">
        <v>1</v>
      </c>
      <c r="O4" s="18">
        <f>N4/174</f>
        <v>5.7471264367816091E-3</v>
      </c>
      <c r="P4" s="19">
        <f t="shared" ref="P4:P10" si="2">N4/136</f>
        <v>7.3529411764705881E-3</v>
      </c>
      <c r="Q4" s="21"/>
      <c r="R4" s="2"/>
      <c r="S4" s="8" t="s">
        <v>10</v>
      </c>
      <c r="T4" s="6"/>
      <c r="U4" s="2"/>
      <c r="V4" s="8" t="s">
        <v>11</v>
      </c>
      <c r="W4" s="6"/>
      <c r="X4" s="2"/>
      <c r="Y4" s="22" t="s">
        <v>12</v>
      </c>
      <c r="Z4" s="23"/>
      <c r="AA4" s="2"/>
    </row>
    <row r="5" spans="1:27">
      <c r="A5" s="2" t="s">
        <v>13</v>
      </c>
      <c r="B5" s="17">
        <v>29</v>
      </c>
      <c r="C5" s="18">
        <f t="shared" ref="C5:C10" si="3">B5/246</f>
        <v>0.11788617886178862</v>
      </c>
      <c r="D5" s="19">
        <f>B5/D13</f>
        <v>0.15846994535519127</v>
      </c>
      <c r="E5" s="20">
        <v>0</v>
      </c>
      <c r="F5" s="18">
        <f t="shared" ref="F5:F10" si="4">E5/388</f>
        <v>0</v>
      </c>
      <c r="G5" s="19">
        <f>E5/G13</f>
        <v>0</v>
      </c>
      <c r="H5" s="17">
        <v>0</v>
      </c>
      <c r="I5" s="18">
        <f t="shared" si="0"/>
        <v>0</v>
      </c>
      <c r="J5" s="19">
        <f>H5/J13</f>
        <v>0</v>
      </c>
      <c r="K5" s="17">
        <v>0</v>
      </c>
      <c r="L5" s="18">
        <f t="shared" ref="L5:L10" si="5">K5/253</f>
        <v>0</v>
      </c>
      <c r="M5" s="19">
        <f t="shared" si="1"/>
        <v>0</v>
      </c>
      <c r="N5" s="17">
        <v>26</v>
      </c>
      <c r="O5" s="18">
        <f t="shared" ref="O5:O10" si="6">N5/174</f>
        <v>0.14942528735632185</v>
      </c>
      <c r="P5" s="19">
        <f t="shared" si="2"/>
        <v>0.19117647058823528</v>
      </c>
      <c r="Q5" s="21"/>
      <c r="R5" s="2"/>
      <c r="S5" s="24" t="s">
        <v>14</v>
      </c>
      <c r="T5" s="25" t="s">
        <v>15</v>
      </c>
      <c r="U5" s="2"/>
      <c r="V5" s="24" t="s">
        <v>14</v>
      </c>
      <c r="W5" s="25" t="s">
        <v>15</v>
      </c>
      <c r="X5" s="2"/>
      <c r="Y5" s="26" t="s">
        <v>14</v>
      </c>
      <c r="Z5" s="25" t="s">
        <v>15</v>
      </c>
      <c r="AA5" s="2"/>
    </row>
    <row r="6" spans="1:27">
      <c r="A6" s="2" t="s">
        <v>16</v>
      </c>
      <c r="B6" s="17">
        <v>26</v>
      </c>
      <c r="C6" s="18">
        <f t="shared" si="3"/>
        <v>0.10569105691056911</v>
      </c>
      <c r="D6" s="19">
        <f>B6/D13</f>
        <v>0.14207650273224043</v>
      </c>
      <c r="E6" s="20">
        <v>0</v>
      </c>
      <c r="F6" s="18">
        <f t="shared" si="4"/>
        <v>0</v>
      </c>
      <c r="G6" s="19">
        <f>E6/G13</f>
        <v>0</v>
      </c>
      <c r="H6" s="17">
        <v>18</v>
      </c>
      <c r="I6" s="18">
        <f t="shared" si="0"/>
        <v>5.232558139534884E-2</v>
      </c>
      <c r="J6" s="19">
        <f>H6/J13</f>
        <v>6.228373702422145E-2</v>
      </c>
      <c r="K6" s="17">
        <v>7</v>
      </c>
      <c r="L6" s="18">
        <f t="shared" si="5"/>
        <v>2.766798418972332E-2</v>
      </c>
      <c r="M6" s="19">
        <f t="shared" si="1"/>
        <v>3.8043478260869568E-2</v>
      </c>
      <c r="N6" s="17">
        <v>2</v>
      </c>
      <c r="O6" s="18">
        <f t="shared" si="6"/>
        <v>1.1494252873563218E-2</v>
      </c>
      <c r="P6" s="19">
        <f t="shared" si="2"/>
        <v>1.4705882352941176E-2</v>
      </c>
      <c r="Q6" s="21"/>
      <c r="R6" s="14"/>
      <c r="S6" s="27"/>
      <c r="T6" s="28"/>
      <c r="U6" s="2"/>
      <c r="V6" s="27"/>
      <c r="W6" s="29"/>
      <c r="X6" s="2"/>
      <c r="Y6" s="30"/>
      <c r="Z6" s="31"/>
      <c r="AA6" s="2"/>
    </row>
    <row r="7" spans="1:27">
      <c r="A7" s="2" t="s">
        <v>17</v>
      </c>
      <c r="B7" s="17">
        <v>2</v>
      </c>
      <c r="C7" s="18">
        <f t="shared" si="3"/>
        <v>8.130081300813009E-3</v>
      </c>
      <c r="D7" s="19">
        <f>B7/D13</f>
        <v>1.092896174863388E-2</v>
      </c>
      <c r="E7" s="32">
        <v>3</v>
      </c>
      <c r="F7" s="18">
        <f t="shared" si="4"/>
        <v>7.7319587628865982E-3</v>
      </c>
      <c r="G7" s="19">
        <f>E7/G13</f>
        <v>8.7209302325581394E-3</v>
      </c>
      <c r="H7" s="33">
        <v>19</v>
      </c>
      <c r="I7" s="18">
        <f t="shared" si="0"/>
        <v>5.5232558139534885E-2</v>
      </c>
      <c r="J7" s="19">
        <f>H7/J13</f>
        <v>6.5743944636678195E-2</v>
      </c>
      <c r="K7" s="17">
        <v>16</v>
      </c>
      <c r="L7" s="18">
        <f t="shared" si="5"/>
        <v>6.3241106719367585E-2</v>
      </c>
      <c r="M7" s="19">
        <f t="shared" si="1"/>
        <v>8.6956521739130432E-2</v>
      </c>
      <c r="N7" s="17">
        <v>3</v>
      </c>
      <c r="O7" s="18">
        <f t="shared" si="6"/>
        <v>1.7241379310344827E-2</v>
      </c>
      <c r="P7" s="19">
        <f t="shared" si="2"/>
        <v>2.2058823529411766E-2</v>
      </c>
      <c r="Q7" s="21"/>
      <c r="R7" s="2" t="s">
        <v>9</v>
      </c>
      <c r="S7" s="34">
        <f t="shared" ref="S7:S13" si="7">AVERAGE(G4,J4,M4,G24,J24,M24)</f>
        <v>0</v>
      </c>
      <c r="T7" s="35">
        <f t="shared" ref="T7:T13" si="8">STDEV(G4,J4,M4,G24,J24,M24)</f>
        <v>0</v>
      </c>
      <c r="U7" s="2"/>
      <c r="V7" s="34">
        <f>AVERAGE(D4,D25)</f>
        <v>3.9574795081967214E-2</v>
      </c>
      <c r="W7" s="36">
        <f>STDEV(D4,D24)</f>
        <v>6.5566766083383757E-2</v>
      </c>
      <c r="X7" s="2"/>
      <c r="Y7" s="37">
        <f t="shared" ref="Y7:Y12" si="9">AVERAGE(P4,P24)</f>
        <v>7.9868154158215E-3</v>
      </c>
      <c r="Z7" s="36">
        <f t="shared" ref="Z7:Z13" si="10">STDEV(P4,P24)</f>
        <v>8.964335461289902E-4</v>
      </c>
      <c r="AA7" s="2"/>
    </row>
    <row r="8" spans="1:27">
      <c r="A8" s="2" t="s">
        <v>18</v>
      </c>
      <c r="B8" s="17">
        <v>31</v>
      </c>
      <c r="C8" s="18">
        <f t="shared" si="3"/>
        <v>0.12601626016260162</v>
      </c>
      <c r="D8" s="19">
        <f>B8/D13</f>
        <v>0.16939890710382513</v>
      </c>
      <c r="E8" s="20">
        <v>47</v>
      </c>
      <c r="F8" s="18">
        <f t="shared" si="4"/>
        <v>0.1211340206185567</v>
      </c>
      <c r="G8" s="19">
        <f>E8/G13</f>
        <v>0.13662790697674418</v>
      </c>
      <c r="H8" s="17">
        <v>63</v>
      </c>
      <c r="I8" s="18">
        <f t="shared" si="0"/>
        <v>0.18313953488372092</v>
      </c>
      <c r="J8" s="19">
        <f>H8/J13</f>
        <v>0.2179930795847751</v>
      </c>
      <c r="K8" s="17">
        <v>52</v>
      </c>
      <c r="L8" s="18">
        <f t="shared" si="5"/>
        <v>0.20553359683794467</v>
      </c>
      <c r="M8" s="19">
        <f t="shared" si="1"/>
        <v>0.28260869565217389</v>
      </c>
      <c r="N8" s="17">
        <v>0</v>
      </c>
      <c r="O8" s="18">
        <f t="shared" si="6"/>
        <v>0</v>
      </c>
      <c r="P8" s="19">
        <f t="shared" si="2"/>
        <v>0</v>
      </c>
      <c r="Q8" s="21"/>
      <c r="R8" s="2" t="s">
        <v>13</v>
      </c>
      <c r="S8" s="34">
        <f t="shared" si="7"/>
        <v>0</v>
      </c>
      <c r="T8" s="35">
        <f t="shared" si="8"/>
        <v>0</v>
      </c>
      <c r="U8" s="2"/>
      <c r="V8" s="34">
        <f>AVERAGE(D5,D24)</f>
        <v>0.13652663934426229</v>
      </c>
      <c r="W8" s="36">
        <f>STDEV(D5,D25)</f>
        <v>7.1543846969438094E-2</v>
      </c>
      <c r="X8" s="2"/>
      <c r="Y8" s="37">
        <f t="shared" si="9"/>
        <v>0.22058823529411764</v>
      </c>
      <c r="Z8" s="36">
        <f t="shared" si="10"/>
        <v>4.1594516540385131E-2</v>
      </c>
      <c r="AA8" s="2"/>
    </row>
    <row r="9" spans="1:27">
      <c r="A9" s="2" t="s">
        <v>19</v>
      </c>
      <c r="B9" s="17">
        <v>4</v>
      </c>
      <c r="C9" s="18">
        <f t="shared" si="3"/>
        <v>1.6260162601626018E-2</v>
      </c>
      <c r="D9" s="19">
        <f>B9/D13</f>
        <v>2.185792349726776E-2</v>
      </c>
      <c r="E9" s="20">
        <v>132</v>
      </c>
      <c r="F9" s="18">
        <f t="shared" si="4"/>
        <v>0.34020618556701032</v>
      </c>
      <c r="G9" s="19">
        <f>E9/G13</f>
        <v>0.38372093023255816</v>
      </c>
      <c r="H9" s="17">
        <v>24</v>
      </c>
      <c r="I9" s="18">
        <f t="shared" si="0"/>
        <v>6.9767441860465115E-2</v>
      </c>
      <c r="J9" s="19">
        <f>H9/J13</f>
        <v>8.3044982698961933E-2</v>
      </c>
      <c r="K9" s="17">
        <v>9</v>
      </c>
      <c r="L9" s="18">
        <f t="shared" si="5"/>
        <v>3.5573122529644272E-2</v>
      </c>
      <c r="M9" s="19">
        <f t="shared" si="1"/>
        <v>4.8913043478260872E-2</v>
      </c>
      <c r="N9" s="17">
        <v>0</v>
      </c>
      <c r="O9" s="18">
        <f t="shared" si="6"/>
        <v>0</v>
      </c>
      <c r="P9" s="19">
        <f t="shared" si="2"/>
        <v>0</v>
      </c>
      <c r="Q9" s="21"/>
      <c r="R9" s="2" t="s">
        <v>16</v>
      </c>
      <c r="S9" s="34">
        <f t="shared" si="7"/>
        <v>3.6150352020524294E-2</v>
      </c>
      <c r="T9" s="35">
        <f t="shared" si="8"/>
        <v>3.044478211040029E-2</v>
      </c>
      <c r="U9" s="2"/>
      <c r="V9" s="34">
        <f>AVERAGE(D6,D27)</f>
        <v>0.14655908469945356</v>
      </c>
      <c r="W9" s="36">
        <f>STDEV(D6,D27)</f>
        <v>6.339328212481855E-3</v>
      </c>
      <c r="X9" s="2"/>
      <c r="Y9" s="37">
        <f t="shared" si="9"/>
        <v>7.3529411764705881E-3</v>
      </c>
      <c r="Z9" s="36">
        <f t="shared" si="10"/>
        <v>1.0398629135096288E-2</v>
      </c>
      <c r="AA9" s="2"/>
    </row>
    <row r="10" spans="1:27">
      <c r="A10" s="2" t="s">
        <v>20</v>
      </c>
      <c r="B10" s="17">
        <v>6</v>
      </c>
      <c r="C10" s="18">
        <f t="shared" si="3"/>
        <v>2.4390243902439025E-2</v>
      </c>
      <c r="D10" s="19">
        <f>B10/D13</f>
        <v>3.2786885245901641E-2</v>
      </c>
      <c r="E10" s="20">
        <v>88</v>
      </c>
      <c r="F10" s="18">
        <f t="shared" si="4"/>
        <v>0.22680412371134021</v>
      </c>
      <c r="G10" s="19">
        <f>E10/G13</f>
        <v>0.2558139534883721</v>
      </c>
      <c r="H10" s="17">
        <v>18</v>
      </c>
      <c r="I10" s="18">
        <f t="shared" si="0"/>
        <v>5.232558139534884E-2</v>
      </c>
      <c r="J10" s="19">
        <f>H10/J13</f>
        <v>6.228373702422145E-2</v>
      </c>
      <c r="K10" s="17">
        <v>32</v>
      </c>
      <c r="L10" s="18">
        <f t="shared" si="5"/>
        <v>0.12648221343873517</v>
      </c>
      <c r="M10" s="19">
        <f t="shared" si="1"/>
        <v>0.17391304347826086</v>
      </c>
      <c r="N10" s="17">
        <v>9</v>
      </c>
      <c r="O10" s="18">
        <f t="shared" si="6"/>
        <v>5.1724137931034482E-2</v>
      </c>
      <c r="P10" s="19">
        <f t="shared" si="2"/>
        <v>6.6176470588235295E-2</v>
      </c>
      <c r="Q10" s="21"/>
      <c r="R10" s="2" t="s">
        <v>17</v>
      </c>
      <c r="S10" s="34">
        <f t="shared" si="7"/>
        <v>5.0129876827705193E-2</v>
      </c>
      <c r="T10" s="35">
        <f t="shared" si="8"/>
        <v>3.100462259530885E-2</v>
      </c>
      <c r="U10" s="2"/>
      <c r="V10" s="34">
        <f>AVERAGE(D7,D26)</f>
        <v>2.3693647540983607E-2</v>
      </c>
      <c r="W10" s="36">
        <f>STDEV(D7,D26)</f>
        <v>1.8051991766972149E-2</v>
      </c>
      <c r="X10" s="2"/>
      <c r="Y10" s="37">
        <f t="shared" si="9"/>
        <v>1.1029411764705883E-2</v>
      </c>
      <c r="Z10" s="36">
        <f t="shared" si="10"/>
        <v>1.5597943702644432E-2</v>
      </c>
      <c r="AA10" s="2"/>
    </row>
    <row r="11" spans="1:27">
      <c r="A11" s="2"/>
      <c r="B11" s="17"/>
      <c r="C11" s="18"/>
      <c r="D11" s="19"/>
      <c r="E11" s="20"/>
      <c r="F11" s="18"/>
      <c r="G11" s="19"/>
      <c r="H11" s="17"/>
      <c r="I11" s="18"/>
      <c r="J11" s="19"/>
      <c r="K11" s="17"/>
      <c r="L11" s="18"/>
      <c r="M11" s="19"/>
      <c r="N11" s="17"/>
      <c r="O11" s="18"/>
      <c r="P11" s="19"/>
      <c r="Q11" s="21"/>
      <c r="R11" s="2" t="s">
        <v>18</v>
      </c>
      <c r="S11" s="34">
        <f t="shared" si="7"/>
        <v>0.22249224566940537</v>
      </c>
      <c r="T11" s="35">
        <f t="shared" si="8"/>
        <v>5.7493364089744724E-2</v>
      </c>
      <c r="U11" s="2"/>
      <c r="V11" s="34">
        <f>AVERAGE(D8,D28)</f>
        <v>0.13678278688524589</v>
      </c>
      <c r="W11" s="36">
        <f>STDEV(D8,D28)</f>
        <v>4.6126159565106156E-2</v>
      </c>
      <c r="X11" s="2"/>
      <c r="Y11" s="37">
        <f t="shared" si="9"/>
        <v>1.2931034482758621E-2</v>
      </c>
      <c r="Z11" s="36">
        <f t="shared" si="10"/>
        <v>1.8287244341031402E-2</v>
      </c>
      <c r="AA11" s="2"/>
    </row>
    <row r="12" spans="1:27">
      <c r="A12" s="2"/>
      <c r="B12" s="38"/>
      <c r="C12" s="39" t="s">
        <v>21</v>
      </c>
      <c r="D12" s="40" t="s">
        <v>22</v>
      </c>
      <c r="E12" s="41"/>
      <c r="F12" s="39" t="s">
        <v>21</v>
      </c>
      <c r="G12" s="40" t="s">
        <v>22</v>
      </c>
      <c r="H12" s="38"/>
      <c r="I12" s="39" t="s">
        <v>21</v>
      </c>
      <c r="J12" s="40" t="s">
        <v>22</v>
      </c>
      <c r="K12" s="38"/>
      <c r="L12" s="39" t="s">
        <v>21</v>
      </c>
      <c r="M12" s="40" t="s">
        <v>22</v>
      </c>
      <c r="N12" s="38"/>
      <c r="O12" s="39" t="s">
        <v>21</v>
      </c>
      <c r="P12" s="40" t="s">
        <v>22</v>
      </c>
      <c r="Q12" s="21"/>
      <c r="R12" s="2" t="s">
        <v>19</v>
      </c>
      <c r="S12" s="34">
        <f t="shared" si="7"/>
        <v>0.17301132442698819</v>
      </c>
      <c r="T12" s="35">
        <f t="shared" si="8"/>
        <v>0.1331759898699115</v>
      </c>
      <c r="U12" s="2"/>
      <c r="V12" s="34">
        <f>AVERAGE(D9,D30)</f>
        <v>2.6553961748633878E-2</v>
      </c>
      <c r="W12" s="36">
        <f>STDEV(D9,D29)</f>
        <v>1.5455885927574809E-2</v>
      </c>
      <c r="X12" s="2"/>
      <c r="Y12" s="37">
        <f t="shared" si="9"/>
        <v>5.1724137931034482E-2</v>
      </c>
      <c r="Z12" s="36">
        <f t="shared" si="10"/>
        <v>7.3148977364125609E-2</v>
      </c>
      <c r="AA12" s="2"/>
    </row>
    <row r="13" spans="1:27">
      <c r="A13" s="2" t="s">
        <v>23</v>
      </c>
      <c r="B13" s="42"/>
      <c r="C13" s="43">
        <v>246</v>
      </c>
      <c r="D13" s="44">
        <v>183</v>
      </c>
      <c r="E13" s="42"/>
      <c r="F13" s="43">
        <v>388</v>
      </c>
      <c r="G13" s="44">
        <v>344</v>
      </c>
      <c r="H13" s="42"/>
      <c r="I13" s="43">
        <v>344</v>
      </c>
      <c r="J13" s="44">
        <v>289</v>
      </c>
      <c r="K13" s="42"/>
      <c r="L13" s="43">
        <v>253</v>
      </c>
      <c r="M13" s="44">
        <v>184</v>
      </c>
      <c r="N13" s="42"/>
      <c r="O13" s="43">
        <v>174</v>
      </c>
      <c r="P13" s="44">
        <v>136</v>
      </c>
      <c r="Q13" s="9"/>
      <c r="R13" s="2" t="s">
        <v>20</v>
      </c>
      <c r="S13" s="45">
        <f t="shared" si="7"/>
        <v>0.2073399660910388</v>
      </c>
      <c r="T13" s="46">
        <f t="shared" si="8"/>
        <v>0.10420052795383601</v>
      </c>
      <c r="U13" s="2"/>
      <c r="V13" s="45">
        <f>AVERAGE(D10,D29)</f>
        <v>1.6393442622950821E-2</v>
      </c>
      <c r="W13" s="47">
        <f>STDEV(D10,D30)</f>
        <v>1.0867419792826049E-3</v>
      </c>
      <c r="X13" s="2"/>
      <c r="Y13" s="48">
        <f>AVERAGE(P10,P29)</f>
        <v>8.481237322515213E-2</v>
      </c>
      <c r="Z13" s="47">
        <f t="shared" si="10"/>
        <v>1.6315090539547619E-2</v>
      </c>
      <c r="AA13" s="2"/>
    </row>
    <row r="14" spans="1:27">
      <c r="A14" s="2"/>
      <c r="B14" s="17"/>
      <c r="C14" s="49"/>
      <c r="D14" s="50"/>
      <c r="E14" s="17"/>
      <c r="F14" s="51"/>
      <c r="G14" s="52"/>
      <c r="H14" s="17"/>
      <c r="I14" s="49"/>
      <c r="J14" s="50"/>
      <c r="K14" s="17"/>
      <c r="L14" s="49"/>
      <c r="M14" s="50"/>
      <c r="N14" s="53"/>
      <c r="O14" s="49"/>
      <c r="P14" s="50"/>
      <c r="Q14" s="2"/>
      <c r="R14" s="54"/>
      <c r="S14" s="54"/>
      <c r="T14" s="55"/>
      <c r="U14" s="2"/>
      <c r="V14" s="2"/>
      <c r="W14" s="2"/>
      <c r="X14" s="2"/>
      <c r="Y14" s="2"/>
      <c r="Z14" s="2"/>
      <c r="AA14" s="2"/>
    </row>
    <row r="15" spans="1:27">
      <c r="A15" s="2" t="s">
        <v>24</v>
      </c>
      <c r="B15" s="38" t="s">
        <v>25</v>
      </c>
      <c r="C15" s="56" t="s">
        <v>26</v>
      </c>
      <c r="D15" s="57" t="s">
        <v>18</v>
      </c>
      <c r="E15" s="38" t="s">
        <v>25</v>
      </c>
      <c r="F15" s="56" t="s">
        <v>26</v>
      </c>
      <c r="G15" s="57" t="s">
        <v>18</v>
      </c>
      <c r="H15" s="38" t="s">
        <v>25</v>
      </c>
      <c r="I15" s="56" t="s">
        <v>26</v>
      </c>
      <c r="J15" s="57" t="s">
        <v>18</v>
      </c>
      <c r="K15" s="38" t="s">
        <v>25</v>
      </c>
      <c r="L15" s="56" t="s">
        <v>26</v>
      </c>
      <c r="M15" s="57" t="s">
        <v>18</v>
      </c>
      <c r="N15" s="38" t="s">
        <v>25</v>
      </c>
      <c r="O15" s="56" t="s">
        <v>26</v>
      </c>
      <c r="P15" s="57" t="s">
        <v>18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/>
      <c r="B16" s="58">
        <v>0.22</v>
      </c>
      <c r="C16" s="59">
        <v>0.23</v>
      </c>
      <c r="D16" s="60">
        <v>0.32</v>
      </c>
      <c r="E16" s="61"/>
      <c r="F16" s="62"/>
      <c r="G16" s="60">
        <v>0.4</v>
      </c>
      <c r="H16" s="61"/>
      <c r="I16" s="62"/>
      <c r="J16" s="60">
        <v>0.28000000000000003</v>
      </c>
      <c r="K16" s="61"/>
      <c r="L16" s="62"/>
      <c r="M16" s="60">
        <v>0.27</v>
      </c>
      <c r="N16" s="58">
        <v>0.11</v>
      </c>
      <c r="O16" s="59">
        <v>0.28999999999999998</v>
      </c>
      <c r="P16" s="60">
        <v>0</v>
      </c>
      <c r="Q16" s="55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9"/>
      <c r="U20" s="63"/>
      <c r="V20" s="2"/>
      <c r="W20" s="2"/>
      <c r="X20" s="2"/>
      <c r="Y20" s="2"/>
      <c r="Z20" s="2"/>
      <c r="AA20" s="2"/>
    </row>
    <row r="21" spans="1:2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64" t="s">
        <v>27</v>
      </c>
      <c r="B22" s="4" t="s">
        <v>28</v>
      </c>
      <c r="C22" s="5"/>
      <c r="D22" s="6"/>
      <c r="E22" s="8" t="s">
        <v>29</v>
      </c>
      <c r="F22" s="5"/>
      <c r="G22" s="6"/>
      <c r="H22" s="8" t="s">
        <v>30</v>
      </c>
      <c r="I22" s="65"/>
      <c r="J22" s="6"/>
      <c r="K22" s="8" t="s">
        <v>31</v>
      </c>
      <c r="L22" s="5"/>
      <c r="M22" s="6"/>
      <c r="N22" s="8" t="s">
        <v>32</v>
      </c>
      <c r="O22" s="66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85">
      <c r="A23" s="2"/>
      <c r="B23" s="17" t="s">
        <v>5</v>
      </c>
      <c r="C23" s="12" t="s">
        <v>6</v>
      </c>
      <c r="D23" s="13" t="s">
        <v>7</v>
      </c>
      <c r="E23" s="17" t="s">
        <v>5</v>
      </c>
      <c r="F23" s="12" t="s">
        <v>6</v>
      </c>
      <c r="G23" s="13" t="s">
        <v>7</v>
      </c>
      <c r="H23" s="17" t="s">
        <v>5</v>
      </c>
      <c r="I23" s="12" t="s">
        <v>6</v>
      </c>
      <c r="J23" s="13" t="s">
        <v>7</v>
      </c>
      <c r="K23" s="17" t="s">
        <v>5</v>
      </c>
      <c r="L23" s="12" t="s">
        <v>6</v>
      </c>
      <c r="M23" s="13" t="s">
        <v>7</v>
      </c>
      <c r="N23" s="17" t="s">
        <v>5</v>
      </c>
      <c r="O23" s="12" t="s">
        <v>6</v>
      </c>
      <c r="P23" s="13" t="s">
        <v>7</v>
      </c>
      <c r="Q23" s="63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2" t="s">
        <v>9</v>
      </c>
      <c r="B24" s="20">
        <v>22</v>
      </c>
      <c r="C24" s="18">
        <f>B24/C33</f>
        <v>9.2827004219409287E-2</v>
      </c>
      <c r="D24" s="67">
        <f>B24/D33</f>
        <v>0.11458333333333333</v>
      </c>
      <c r="E24" s="17">
        <v>0</v>
      </c>
      <c r="F24" s="18">
        <f>E24/388</f>
        <v>0</v>
      </c>
      <c r="G24" s="67">
        <f>E24/G33</f>
        <v>0</v>
      </c>
      <c r="H24" s="17">
        <v>0</v>
      </c>
      <c r="I24" s="18">
        <f>H24/344</f>
        <v>0</v>
      </c>
      <c r="J24" s="67">
        <f>H24/J33</f>
        <v>0</v>
      </c>
      <c r="K24" s="17">
        <v>0</v>
      </c>
      <c r="L24" s="18">
        <f>K24/253</f>
        <v>0</v>
      </c>
      <c r="M24" s="67">
        <f>K24/M33</f>
        <v>0</v>
      </c>
      <c r="N24" s="68">
        <v>1</v>
      </c>
      <c r="O24" s="69">
        <f>N24/174</f>
        <v>5.7471264367816091E-3</v>
      </c>
      <c r="P24" s="70">
        <f>N24/P33</f>
        <v>8.6206896551724137E-3</v>
      </c>
      <c r="Q24" s="71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2" t="s">
        <v>13</v>
      </c>
      <c r="B25" s="20">
        <v>11</v>
      </c>
      <c r="C25" s="18">
        <f>B25/C33</f>
        <v>4.6413502109704644E-2</v>
      </c>
      <c r="D25" s="67">
        <f>B25/D33</f>
        <v>5.7291666666666664E-2</v>
      </c>
      <c r="E25" s="17">
        <v>0</v>
      </c>
      <c r="F25" s="18">
        <f t="shared" ref="F25:F30" si="11">E25/388</f>
        <v>0</v>
      </c>
      <c r="G25" s="67">
        <f>E25/G33</f>
        <v>0</v>
      </c>
      <c r="H25" s="17">
        <v>0</v>
      </c>
      <c r="I25" s="18">
        <f t="shared" ref="I25:I30" si="12">H25/344</f>
        <v>0</v>
      </c>
      <c r="J25" s="67">
        <f>H25/J33</f>
        <v>0</v>
      </c>
      <c r="K25" s="17">
        <v>0</v>
      </c>
      <c r="L25" s="18">
        <f t="shared" ref="L25:L30" si="13">K25/253</f>
        <v>0</v>
      </c>
      <c r="M25" s="67">
        <f>K25/M33</f>
        <v>0</v>
      </c>
      <c r="N25" s="68">
        <v>29</v>
      </c>
      <c r="O25" s="69">
        <f t="shared" ref="O25:O30" si="14">N25/174</f>
        <v>0.16666666666666666</v>
      </c>
      <c r="P25" s="70">
        <f>N25/P33</f>
        <v>0.25</v>
      </c>
      <c r="Q25" s="71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2" t="s">
        <v>16</v>
      </c>
      <c r="B26" s="20">
        <v>7</v>
      </c>
      <c r="C26" s="18">
        <f>B26/C33</f>
        <v>2.9535864978902954E-2</v>
      </c>
      <c r="D26" s="67">
        <f>B26/D33</f>
        <v>3.6458333333333336E-2</v>
      </c>
      <c r="E26" s="17">
        <v>1</v>
      </c>
      <c r="F26" s="18">
        <f t="shared" si="11"/>
        <v>2.5773195876288659E-3</v>
      </c>
      <c r="G26" s="67">
        <f>E26/G33</f>
        <v>5.2910052910052907E-3</v>
      </c>
      <c r="H26" s="17">
        <v>22</v>
      </c>
      <c r="I26" s="18">
        <f t="shared" si="12"/>
        <v>6.3953488372093026E-2</v>
      </c>
      <c r="J26" s="67">
        <f>H26/J33</f>
        <v>7.7192982456140355E-2</v>
      </c>
      <c r="K26" s="17">
        <v>6</v>
      </c>
      <c r="L26" s="18">
        <f t="shared" si="13"/>
        <v>2.3715415019762844E-2</v>
      </c>
      <c r="M26" s="67">
        <f>K26/M33</f>
        <v>3.4090909090909088E-2</v>
      </c>
      <c r="N26" s="17">
        <v>0</v>
      </c>
      <c r="O26" s="18">
        <f t="shared" si="14"/>
        <v>0</v>
      </c>
      <c r="P26" s="67">
        <f>N26/P33</f>
        <v>0</v>
      </c>
      <c r="Q26" s="72"/>
      <c r="R26" s="2"/>
      <c r="S26" s="2"/>
      <c r="T26" s="2"/>
      <c r="U26" s="2"/>
      <c r="V26" s="2"/>
      <c r="W26" s="2"/>
      <c r="X26" s="9"/>
      <c r="Y26" s="2"/>
      <c r="Z26" s="2"/>
      <c r="AA26" s="2"/>
    </row>
    <row r="27" spans="1:27">
      <c r="A27" s="2" t="s">
        <v>17</v>
      </c>
      <c r="B27" s="20">
        <v>29</v>
      </c>
      <c r="C27" s="18">
        <f>B27/C33</f>
        <v>0.12236286919831224</v>
      </c>
      <c r="D27" s="67">
        <f>B27/D33</f>
        <v>0.15104166666666666</v>
      </c>
      <c r="E27" s="33">
        <v>3</v>
      </c>
      <c r="F27" s="18">
        <f t="shared" si="11"/>
        <v>7.7319587628865982E-3</v>
      </c>
      <c r="G27" s="67">
        <f>E27/G33</f>
        <v>1.5873015873015872E-2</v>
      </c>
      <c r="H27" s="33">
        <v>19</v>
      </c>
      <c r="I27" s="18">
        <f t="shared" si="12"/>
        <v>5.5232558139534885E-2</v>
      </c>
      <c r="J27" s="67">
        <f>H27/J33</f>
        <v>6.6666666666666666E-2</v>
      </c>
      <c r="K27" s="17">
        <v>10</v>
      </c>
      <c r="L27" s="18">
        <f t="shared" si="13"/>
        <v>3.9525691699604744E-2</v>
      </c>
      <c r="M27" s="67">
        <f>K27/M33</f>
        <v>5.6818181818181816E-2</v>
      </c>
      <c r="N27" s="17">
        <v>0</v>
      </c>
      <c r="O27" s="18">
        <f t="shared" si="14"/>
        <v>0</v>
      </c>
      <c r="P27" s="67">
        <f>N27/P33</f>
        <v>0</v>
      </c>
      <c r="Q27" s="72"/>
      <c r="R27" s="2"/>
      <c r="S27" s="2"/>
      <c r="T27" s="2"/>
      <c r="U27" s="2"/>
      <c r="V27" s="2"/>
      <c r="W27" s="2"/>
      <c r="X27" s="9"/>
      <c r="Y27" s="63"/>
      <c r="Z27" s="73"/>
      <c r="AA27" s="2"/>
    </row>
    <row r="28" spans="1:27">
      <c r="A28" s="2" t="s">
        <v>18</v>
      </c>
      <c r="B28" s="20">
        <v>20</v>
      </c>
      <c r="C28" s="18">
        <f>B28/C33</f>
        <v>8.4388185654008435E-2</v>
      </c>
      <c r="D28" s="67">
        <f>B28/D33</f>
        <v>0.10416666666666667</v>
      </c>
      <c r="E28" s="17">
        <v>55</v>
      </c>
      <c r="F28" s="18">
        <f t="shared" si="11"/>
        <v>0.14175257731958762</v>
      </c>
      <c r="G28" s="67">
        <f>E28/G33</f>
        <v>0.29100529100529099</v>
      </c>
      <c r="H28" s="17">
        <v>56</v>
      </c>
      <c r="I28" s="18">
        <f t="shared" si="12"/>
        <v>0.16279069767441862</v>
      </c>
      <c r="J28" s="67">
        <f>H28/J33</f>
        <v>0.19649122807017544</v>
      </c>
      <c r="K28" s="17">
        <v>37</v>
      </c>
      <c r="L28" s="18">
        <f t="shared" si="13"/>
        <v>0.14624505928853754</v>
      </c>
      <c r="M28" s="67">
        <f>K28/M33</f>
        <v>0.21022727272727273</v>
      </c>
      <c r="N28" s="17">
        <v>3</v>
      </c>
      <c r="O28" s="18">
        <f t="shared" si="14"/>
        <v>1.7241379310344827E-2</v>
      </c>
      <c r="P28" s="67">
        <f>N28/P33</f>
        <v>2.5862068965517241E-2</v>
      </c>
      <c r="Q28" s="72"/>
      <c r="R28" s="2"/>
      <c r="S28" s="2"/>
      <c r="T28" s="2"/>
      <c r="U28" s="2"/>
      <c r="V28" s="73"/>
      <c r="W28" s="2"/>
      <c r="X28" s="2"/>
      <c r="Y28" s="2"/>
      <c r="Z28" s="2"/>
      <c r="AA28" s="2"/>
    </row>
    <row r="29" spans="1:27">
      <c r="A29" s="2" t="s">
        <v>19</v>
      </c>
      <c r="B29" s="20">
        <v>0</v>
      </c>
      <c r="C29" s="18">
        <f>B29/C33</f>
        <v>0</v>
      </c>
      <c r="D29" s="67">
        <f>B29/D33</f>
        <v>0</v>
      </c>
      <c r="E29" s="17">
        <v>53</v>
      </c>
      <c r="F29" s="18">
        <f t="shared" si="11"/>
        <v>0.13659793814432988</v>
      </c>
      <c r="G29" s="67">
        <f>E29/G33</f>
        <v>0.28042328042328041</v>
      </c>
      <c r="H29" s="17">
        <v>22</v>
      </c>
      <c r="I29" s="18">
        <f t="shared" si="12"/>
        <v>6.3953488372093026E-2</v>
      </c>
      <c r="J29" s="67">
        <f>H29/J33</f>
        <v>7.7192982456140355E-2</v>
      </c>
      <c r="K29" s="17">
        <v>29</v>
      </c>
      <c r="L29" s="18">
        <f t="shared" si="13"/>
        <v>0.11462450592885376</v>
      </c>
      <c r="M29" s="67">
        <f>K29/M33</f>
        <v>0.16477272727272727</v>
      </c>
      <c r="N29" s="17">
        <v>12</v>
      </c>
      <c r="O29" s="18">
        <f t="shared" si="14"/>
        <v>6.8965517241379309E-2</v>
      </c>
      <c r="P29" s="67">
        <f>N29/P33</f>
        <v>0.10344827586206896</v>
      </c>
      <c r="Q29" s="72"/>
      <c r="R29" s="2"/>
      <c r="S29" s="2"/>
      <c r="T29" s="2"/>
      <c r="U29" s="2"/>
      <c r="V29" s="73"/>
      <c r="W29" s="2"/>
      <c r="X29" s="2"/>
      <c r="Y29" s="2"/>
      <c r="Z29" s="2"/>
      <c r="AA29" s="2"/>
    </row>
    <row r="30" spans="1:27">
      <c r="A30" s="2" t="s">
        <v>20</v>
      </c>
      <c r="B30" s="20">
        <v>6</v>
      </c>
      <c r="C30" s="18">
        <f>B30/C33</f>
        <v>2.5316455696202531E-2</v>
      </c>
      <c r="D30" s="67">
        <f>B30/D33</f>
        <v>3.125E-2</v>
      </c>
      <c r="E30" s="17">
        <v>70</v>
      </c>
      <c r="F30" s="18">
        <f t="shared" si="11"/>
        <v>0.18041237113402062</v>
      </c>
      <c r="G30" s="67">
        <f>E30/G33</f>
        <v>0.37037037037037035</v>
      </c>
      <c r="H30" s="17">
        <v>44</v>
      </c>
      <c r="I30" s="18">
        <f t="shared" si="12"/>
        <v>0.12790697674418605</v>
      </c>
      <c r="J30" s="67">
        <f>H30/J33</f>
        <v>0.15438596491228071</v>
      </c>
      <c r="K30" s="17">
        <v>40</v>
      </c>
      <c r="L30" s="18">
        <f t="shared" si="13"/>
        <v>0.15810276679841898</v>
      </c>
      <c r="M30" s="67">
        <f>K30/M33</f>
        <v>0.22727272727272727</v>
      </c>
      <c r="N30" s="17">
        <v>5</v>
      </c>
      <c r="O30" s="18">
        <f t="shared" si="14"/>
        <v>2.8735632183908046E-2</v>
      </c>
      <c r="P30" s="67">
        <f>N30/P33</f>
        <v>4.3103448275862072E-2</v>
      </c>
      <c r="Q30" s="72"/>
      <c r="R30" s="2"/>
      <c r="S30" s="2"/>
      <c r="T30" s="2"/>
      <c r="U30" s="2"/>
      <c r="V30" s="73"/>
      <c r="W30" s="2"/>
      <c r="X30" s="2"/>
      <c r="Y30" s="2"/>
      <c r="Z30" s="2"/>
      <c r="AA30" s="2"/>
    </row>
    <row r="31" spans="1:27">
      <c r="A31" s="2"/>
      <c r="B31" s="20"/>
      <c r="C31" s="18"/>
      <c r="D31" s="67"/>
      <c r="E31" s="17"/>
      <c r="F31" s="18"/>
      <c r="G31" s="67"/>
      <c r="H31" s="17"/>
      <c r="I31" s="18"/>
      <c r="J31" s="67"/>
      <c r="K31" s="17"/>
      <c r="L31" s="18"/>
      <c r="M31" s="67"/>
      <c r="N31" s="17"/>
      <c r="O31" s="18"/>
      <c r="P31" s="67"/>
      <c r="Q31" s="72"/>
      <c r="R31" s="2"/>
      <c r="S31" s="2"/>
      <c r="T31" s="2"/>
      <c r="U31" s="2"/>
      <c r="V31" s="73"/>
      <c r="W31" s="2"/>
      <c r="X31" s="2"/>
      <c r="Y31" s="2"/>
      <c r="Z31" s="2"/>
      <c r="AA31" s="2"/>
    </row>
    <row r="32" spans="1:27">
      <c r="A32" s="2"/>
      <c r="B32" s="20"/>
      <c r="C32" s="18" t="s">
        <v>21</v>
      </c>
      <c r="D32" s="67" t="s">
        <v>22</v>
      </c>
      <c r="E32" s="17"/>
      <c r="F32" s="18" t="s">
        <v>21</v>
      </c>
      <c r="G32" s="67" t="s">
        <v>22</v>
      </c>
      <c r="H32" s="17"/>
      <c r="I32" s="18" t="s">
        <v>21</v>
      </c>
      <c r="J32" s="67" t="s">
        <v>22</v>
      </c>
      <c r="K32" s="17"/>
      <c r="L32" s="18" t="s">
        <v>21</v>
      </c>
      <c r="M32" s="67" t="s">
        <v>22</v>
      </c>
      <c r="N32" s="17"/>
      <c r="O32" s="18" t="s">
        <v>21</v>
      </c>
      <c r="P32" s="67" t="s">
        <v>22</v>
      </c>
      <c r="Q32" s="7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 t="s">
        <v>23</v>
      </c>
      <c r="B33" s="17"/>
      <c r="C33" s="51">
        <v>237</v>
      </c>
      <c r="D33" s="74">
        <v>192</v>
      </c>
      <c r="E33" s="17"/>
      <c r="F33" s="51">
        <v>241</v>
      </c>
      <c r="G33" s="50">
        <v>189</v>
      </c>
      <c r="H33" s="17"/>
      <c r="I33" s="51">
        <v>351</v>
      </c>
      <c r="J33" s="50">
        <v>285</v>
      </c>
      <c r="K33" s="17"/>
      <c r="L33" s="51">
        <v>242</v>
      </c>
      <c r="M33" s="52">
        <v>176</v>
      </c>
      <c r="N33" s="17"/>
      <c r="O33" s="51">
        <v>139</v>
      </c>
      <c r="P33" s="50">
        <v>116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17"/>
      <c r="C34" s="49"/>
      <c r="D34" s="50"/>
      <c r="E34" s="17"/>
      <c r="F34" s="49"/>
      <c r="G34" s="50"/>
      <c r="H34" s="17"/>
      <c r="I34" s="49"/>
      <c r="J34" s="50"/>
      <c r="K34" s="17"/>
      <c r="L34" s="49"/>
      <c r="M34" s="50"/>
      <c r="N34" s="17"/>
      <c r="O34" s="49"/>
      <c r="P34" s="5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 t="s">
        <v>24</v>
      </c>
      <c r="B35" s="17" t="s">
        <v>25</v>
      </c>
      <c r="C35" s="49" t="s">
        <v>26</v>
      </c>
      <c r="D35" s="50" t="s">
        <v>18</v>
      </c>
      <c r="E35" s="17" t="s">
        <v>25</v>
      </c>
      <c r="F35" s="49" t="s">
        <v>26</v>
      </c>
      <c r="G35" s="50" t="s">
        <v>18</v>
      </c>
      <c r="H35" s="17" t="s">
        <v>25</v>
      </c>
      <c r="I35" s="49" t="s">
        <v>26</v>
      </c>
      <c r="J35" s="50" t="s">
        <v>18</v>
      </c>
      <c r="K35" s="17" t="s">
        <v>25</v>
      </c>
      <c r="L35" s="49" t="s">
        <v>26</v>
      </c>
      <c r="M35" s="50" t="s">
        <v>18</v>
      </c>
      <c r="N35" s="17" t="s">
        <v>25</v>
      </c>
      <c r="O35" s="49" t="s">
        <v>26</v>
      </c>
      <c r="P35" s="50" t="s">
        <v>18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58">
        <v>0.24</v>
      </c>
      <c r="C36" s="59">
        <v>0.27</v>
      </c>
      <c r="D36" s="60">
        <v>0.32</v>
      </c>
      <c r="E36" s="75"/>
      <c r="F36" s="76"/>
      <c r="G36" s="60">
        <v>0.4</v>
      </c>
      <c r="H36" s="75"/>
      <c r="I36" s="76"/>
      <c r="J36" s="60">
        <v>0.3</v>
      </c>
      <c r="K36" s="75"/>
      <c r="L36" s="76"/>
      <c r="M36" s="60">
        <v>0.28000000000000003</v>
      </c>
      <c r="N36" s="58">
        <v>0</v>
      </c>
      <c r="O36" s="59">
        <v>0.25</v>
      </c>
      <c r="P36" s="44">
        <v>42</v>
      </c>
      <c r="Q36" s="9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55"/>
      <c r="X39" s="55"/>
      <c r="Y39" s="9"/>
      <c r="Z39" s="2"/>
      <c r="AA39" s="2"/>
    </row>
    <row r="40" spans="1:27">
      <c r="A40" s="2"/>
      <c r="B40" s="2"/>
      <c r="C40" t="s">
        <v>33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2"/>
      <c r="C41" t="s">
        <v>34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2"/>
      <c r="C42" t="s">
        <v>35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2"/>
      <c r="C43" t="s">
        <v>36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2"/>
      <c r="C44" t="s">
        <v>37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2022-04-13T14:05:17Z</dcterms:created>
  <dcterms:modified xsi:type="dcterms:W3CDTF">2022-04-13T14:05:53Z</dcterms:modified>
</cp:coreProperties>
</file>