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\Documents\Research\sec53\Manuscript\datasets\"/>
    </mc:Choice>
  </mc:AlternateContent>
  <xr:revisionPtr revIDLastSave="0" documentId="8_{EA0339FC-9336-4366-B0E1-F8AD75AB9009}" xr6:coauthVersionLast="47" xr6:coauthVersionMax="47" xr10:uidLastSave="{00000000-0000-0000-0000-000000000000}"/>
  <bookViews>
    <workbookView xWindow="1008" yWindow="-108" windowWidth="22140" windowHeight="13176" xr2:uid="{F3D5DCFD-5399-4FDF-AF44-D9B15C99272E}"/>
  </bookViews>
  <sheets>
    <sheet name="Establishing Priors" sheetId="6" r:id="rId1"/>
    <sheet name="sec53-V238M" sheetId="3" r:id="rId2"/>
    <sheet name="sec53-F126L" sheetId="4" r:id="rId3"/>
    <sheet name="SEC53-WT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6" l="1"/>
  <c r="C15" i="6"/>
  <c r="G22" i="4"/>
  <c r="I22" i="4" s="1"/>
  <c r="F22" i="4"/>
  <c r="H22" i="4" s="1"/>
  <c r="J22" i="4" s="1"/>
  <c r="G21" i="4"/>
  <c r="I21" i="4" s="1"/>
  <c r="K21" i="4" s="1"/>
  <c r="F21" i="4"/>
  <c r="H21" i="4" s="1"/>
  <c r="I20" i="4"/>
  <c r="H20" i="4"/>
  <c r="J20" i="4" s="1"/>
  <c r="G20" i="4"/>
  <c r="F20" i="4"/>
  <c r="G19" i="4"/>
  <c r="I19" i="4" s="1"/>
  <c r="F19" i="4"/>
  <c r="H19" i="4" s="1"/>
  <c r="J19" i="4" s="1"/>
  <c r="G18" i="4"/>
  <c r="I18" i="4" s="1"/>
  <c r="F18" i="4"/>
  <c r="H18" i="4" s="1"/>
  <c r="J18" i="4" s="1"/>
  <c r="G17" i="4"/>
  <c r="I17" i="4" s="1"/>
  <c r="K17" i="4" s="1"/>
  <c r="F17" i="4"/>
  <c r="H17" i="4" s="1"/>
  <c r="I16" i="4"/>
  <c r="H16" i="4"/>
  <c r="J16" i="4" s="1"/>
  <c r="G16" i="4"/>
  <c r="F16" i="4"/>
  <c r="G15" i="4"/>
  <c r="I15" i="4" s="1"/>
  <c r="F15" i="4"/>
  <c r="H15" i="4" s="1"/>
  <c r="J15" i="4" s="1"/>
  <c r="G14" i="4"/>
  <c r="I14" i="4" s="1"/>
  <c r="F14" i="4"/>
  <c r="H14" i="4" s="1"/>
  <c r="J14" i="4" s="1"/>
  <c r="G13" i="4"/>
  <c r="I13" i="4" s="1"/>
  <c r="K13" i="4" s="1"/>
  <c r="F13" i="4"/>
  <c r="H13" i="4" s="1"/>
  <c r="I12" i="4"/>
  <c r="H12" i="4"/>
  <c r="J12" i="4" s="1"/>
  <c r="G12" i="4"/>
  <c r="F12" i="4"/>
  <c r="G11" i="4"/>
  <c r="I11" i="4" s="1"/>
  <c r="F11" i="4"/>
  <c r="H11" i="4" s="1"/>
  <c r="J11" i="4" s="1"/>
  <c r="G35" i="3"/>
  <c r="I35" i="3" s="1"/>
  <c r="F35" i="3"/>
  <c r="H35" i="3" s="1"/>
  <c r="J35" i="3" s="1"/>
  <c r="G34" i="3"/>
  <c r="I34" i="3" s="1"/>
  <c r="K34" i="3" s="1"/>
  <c r="F34" i="3"/>
  <c r="H34" i="3" s="1"/>
  <c r="J34" i="3" s="1"/>
  <c r="H33" i="3"/>
  <c r="G33" i="3"/>
  <c r="I33" i="3" s="1"/>
  <c r="K33" i="3" s="1"/>
  <c r="F33" i="3"/>
  <c r="G32" i="3"/>
  <c r="I32" i="3" s="1"/>
  <c r="F32" i="3"/>
  <c r="H32" i="3" s="1"/>
  <c r="J32" i="3" s="1"/>
  <c r="G31" i="3"/>
  <c r="I31" i="3" s="1"/>
  <c r="K31" i="3" s="1"/>
  <c r="F31" i="3"/>
  <c r="H31" i="3" s="1"/>
  <c r="G30" i="3"/>
  <c r="I30" i="3" s="1"/>
  <c r="K30" i="3" s="1"/>
  <c r="F30" i="3"/>
  <c r="H30" i="3" s="1"/>
  <c r="J30" i="3" s="1"/>
  <c r="H29" i="3"/>
  <c r="G29" i="3"/>
  <c r="I29" i="3" s="1"/>
  <c r="K29" i="3" s="1"/>
  <c r="F29" i="3"/>
  <c r="G28" i="3"/>
  <c r="I28" i="3" s="1"/>
  <c r="F28" i="3"/>
  <c r="H28" i="3" s="1"/>
  <c r="J28" i="3" s="1"/>
  <c r="G27" i="3"/>
  <c r="I27" i="3" s="1"/>
  <c r="F27" i="3"/>
  <c r="H27" i="3" s="1"/>
  <c r="J27" i="3" s="1"/>
  <c r="G26" i="3"/>
  <c r="I26" i="3" s="1"/>
  <c r="K26" i="3" s="1"/>
  <c r="F26" i="3"/>
  <c r="H26" i="3" s="1"/>
  <c r="J26" i="3" s="1"/>
  <c r="H25" i="3"/>
  <c r="G25" i="3"/>
  <c r="I25" i="3" s="1"/>
  <c r="K25" i="3" s="1"/>
  <c r="F25" i="3"/>
  <c r="G24" i="3"/>
  <c r="I24" i="3" s="1"/>
  <c r="F24" i="3"/>
  <c r="H24" i="3" s="1"/>
  <c r="J24" i="3" s="1"/>
  <c r="G23" i="3"/>
  <c r="I23" i="3" s="1"/>
  <c r="K23" i="3" s="1"/>
  <c r="F23" i="3"/>
  <c r="H23" i="3" s="1"/>
  <c r="G22" i="3"/>
  <c r="I22" i="3" s="1"/>
  <c r="K22" i="3" s="1"/>
  <c r="F22" i="3"/>
  <c r="H22" i="3" s="1"/>
  <c r="J22" i="3" s="1"/>
  <c r="H21" i="3"/>
  <c r="G21" i="3"/>
  <c r="I21" i="3" s="1"/>
  <c r="K21" i="3" s="1"/>
  <c r="F21" i="3"/>
  <c r="G20" i="3"/>
  <c r="I20" i="3" s="1"/>
  <c r="F20" i="3"/>
  <c r="H20" i="3" s="1"/>
  <c r="J20" i="3" s="1"/>
  <c r="I19" i="3"/>
  <c r="G19" i="3"/>
  <c r="F19" i="3"/>
  <c r="H19" i="3" s="1"/>
  <c r="J19" i="3" s="1"/>
  <c r="G18" i="3"/>
  <c r="I18" i="3" s="1"/>
  <c r="K18" i="3" s="1"/>
  <c r="F18" i="3"/>
  <c r="H18" i="3" s="1"/>
  <c r="H17" i="3"/>
  <c r="G17" i="3"/>
  <c r="I17" i="3" s="1"/>
  <c r="K17" i="3" s="1"/>
  <c r="F17" i="3"/>
  <c r="G16" i="3"/>
  <c r="I16" i="3" s="1"/>
  <c r="F16" i="3"/>
  <c r="H16" i="3" s="1"/>
  <c r="J16" i="3" s="1"/>
  <c r="I15" i="3"/>
  <c r="G15" i="3"/>
  <c r="F15" i="3"/>
  <c r="H15" i="3" s="1"/>
  <c r="J15" i="3" s="1"/>
  <c r="G14" i="3"/>
  <c r="I14" i="3" s="1"/>
  <c r="K14" i="3" s="1"/>
  <c r="F14" i="3"/>
  <c r="H14" i="3" s="1"/>
  <c r="H13" i="3"/>
  <c r="G13" i="3"/>
  <c r="I13" i="3" s="1"/>
  <c r="K13" i="3" s="1"/>
  <c r="F13" i="3"/>
  <c r="G12" i="3"/>
  <c r="I12" i="3" s="1"/>
  <c r="F12" i="3"/>
  <c r="H12" i="3" s="1"/>
  <c r="J12" i="3" s="1"/>
  <c r="I11" i="3"/>
  <c r="G11" i="3"/>
  <c r="F11" i="3"/>
  <c r="H11" i="3" s="1"/>
  <c r="J11" i="3" s="1"/>
  <c r="G19" i="2"/>
  <c r="I19" i="2" s="1"/>
  <c r="F19" i="2"/>
  <c r="H19" i="2" s="1"/>
  <c r="I18" i="2"/>
  <c r="H18" i="2"/>
  <c r="J18" i="2" s="1"/>
  <c r="G18" i="2"/>
  <c r="F18" i="2"/>
  <c r="G17" i="2"/>
  <c r="I17" i="2" s="1"/>
  <c r="F17" i="2"/>
  <c r="H17" i="2" s="1"/>
  <c r="J17" i="2" s="1"/>
  <c r="G16" i="2"/>
  <c r="I16" i="2" s="1"/>
  <c r="F16" i="2"/>
  <c r="H16" i="2" s="1"/>
  <c r="G15" i="2"/>
  <c r="I15" i="2" s="1"/>
  <c r="F15" i="2"/>
  <c r="H15" i="2" s="1"/>
  <c r="J15" i="2" s="1"/>
  <c r="G14" i="2"/>
  <c r="I14" i="2" s="1"/>
  <c r="F14" i="2"/>
  <c r="H14" i="2" s="1"/>
  <c r="G13" i="2"/>
  <c r="I13" i="2" s="1"/>
  <c r="F13" i="2"/>
  <c r="H13" i="2" s="1"/>
  <c r="I12" i="2"/>
  <c r="G12" i="2"/>
  <c r="F12" i="2"/>
  <c r="H12" i="2" s="1"/>
  <c r="G11" i="2"/>
  <c r="I11" i="2" s="1"/>
  <c r="F11" i="2"/>
  <c r="H11" i="2" s="1"/>
  <c r="J11" i="2" s="1"/>
  <c r="K18" i="4" l="1"/>
  <c r="K14" i="4"/>
  <c r="K22" i="4"/>
  <c r="K12" i="4"/>
  <c r="K16" i="4"/>
  <c r="K20" i="4"/>
  <c r="K27" i="3"/>
  <c r="J31" i="3"/>
  <c r="J23" i="3"/>
  <c r="K35" i="3"/>
  <c r="J29" i="3"/>
  <c r="J33" i="3"/>
  <c r="J14" i="3"/>
  <c r="J18" i="3"/>
  <c r="J13" i="3"/>
  <c r="J17" i="3"/>
  <c r="J21" i="3"/>
  <c r="J25" i="3"/>
  <c r="K11" i="3"/>
  <c r="K15" i="3"/>
  <c r="K19" i="3"/>
  <c r="K11" i="4"/>
  <c r="K19" i="4"/>
  <c r="J13" i="4"/>
  <c r="H2" i="4" s="1"/>
  <c r="J17" i="4"/>
  <c r="J21" i="4"/>
  <c r="K15" i="4"/>
  <c r="K24" i="3"/>
  <c r="K16" i="3"/>
  <c r="K20" i="3"/>
  <c r="K28" i="3"/>
  <c r="H2" i="3"/>
  <c r="J2" i="3"/>
  <c r="I2" i="3"/>
  <c r="K12" i="3"/>
  <c r="K32" i="3"/>
  <c r="J16" i="2"/>
  <c r="J19" i="2"/>
  <c r="K16" i="2"/>
  <c r="K18" i="2"/>
  <c r="J12" i="2"/>
  <c r="K13" i="2"/>
  <c r="J14" i="2"/>
  <c r="K15" i="2"/>
  <c r="K19" i="2"/>
  <c r="I2" i="2"/>
  <c r="K12" i="2"/>
  <c r="K11" i="2"/>
  <c r="J13" i="2"/>
  <c r="J2" i="2" s="1"/>
  <c r="K14" i="2"/>
  <c r="K17" i="2"/>
  <c r="I2" i="4" l="1"/>
  <c r="J2" i="4"/>
  <c r="H2" i="2"/>
</calcChain>
</file>

<file path=xl/sharedStrings.xml><?xml version="1.0" encoding="utf-8"?>
<sst xmlns="http://schemas.openxmlformats.org/spreadsheetml/2006/main" count="251" uniqueCount="115">
  <si>
    <t>Establishing Priors</t>
  </si>
  <si>
    <t>LOF Post. Prob. &gt; 0.9</t>
  </si>
  <si>
    <t>AOF Post. Prob. &gt; 0.9</t>
  </si>
  <si>
    <t>Unclear</t>
  </si>
  <si>
    <t>P{mis|LOF}</t>
  </si>
  <si>
    <t>H1: LOF</t>
  </si>
  <si>
    <t>P{nfs|LOF}</t>
  </si>
  <si>
    <t>P{mis|nLOF}</t>
  </si>
  <si>
    <t>H2: non-LOF</t>
  </si>
  <si>
    <t>P{nfs|nLOF}</t>
  </si>
  <si>
    <t>P{LOF}</t>
  </si>
  <si>
    <t>Prior Probability (Hypothesis 1: Selection is for LOF)</t>
  </si>
  <si>
    <t>P{non-LOF}</t>
  </si>
  <si>
    <t>Prior Probability (Hypothesis 2: Selection is for non-LOF)</t>
  </si>
  <si>
    <t>Experiment</t>
  </si>
  <si>
    <t>Gene Name</t>
  </si>
  <si>
    <t>total</t>
  </si>
  <si>
    <t>missense</t>
  </si>
  <si>
    <t>nonsense &amp; frameshift</t>
  </si>
  <si>
    <t>Cond. Prob. P{data|H1}</t>
  </si>
  <si>
    <t>Cond. Prob. P{data|H2}</t>
  </si>
  <si>
    <t>Joint Prob. (H1)</t>
  </si>
  <si>
    <t>Joint Prob. (H2)</t>
  </si>
  <si>
    <t>Posterior Prob. (H1)</t>
  </si>
  <si>
    <t>Posterior Prob. (H2)</t>
  </si>
  <si>
    <t>AXL2</t>
  </si>
  <si>
    <t>IRA1</t>
  </si>
  <si>
    <t>IRA2</t>
  </si>
  <si>
    <t>CHD1</t>
  </si>
  <si>
    <t>ISU1</t>
  </si>
  <si>
    <t>STE11</t>
  </si>
  <si>
    <t>STE4</t>
  </si>
  <si>
    <t>STE5</t>
  </si>
  <si>
    <t>WHI2</t>
  </si>
  <si>
    <r>
      <rPr>
        <i/>
        <sz val="12"/>
        <color theme="1"/>
        <rFont val="Calibri"/>
        <family val="2"/>
        <scheme val="minor"/>
      </rPr>
      <t>SEC53</t>
    </r>
    <r>
      <rPr>
        <sz val="12"/>
        <color theme="1"/>
        <rFont val="Calibri"/>
        <family val="2"/>
        <scheme val="minor"/>
      </rPr>
      <t>-WT</t>
    </r>
  </si>
  <si>
    <t>YNL011C</t>
  </si>
  <si>
    <t>PGM1</t>
  </si>
  <si>
    <t>ITR2</t>
  </si>
  <si>
    <t>RDR1</t>
  </si>
  <si>
    <t>UBP3</t>
  </si>
  <si>
    <t>ALG9</t>
  </si>
  <si>
    <t>BRE5</t>
  </si>
  <si>
    <t>FAB1</t>
  </si>
  <si>
    <t>FKS1</t>
  </si>
  <si>
    <t>FLO9</t>
  </si>
  <si>
    <t>HAP1</t>
  </si>
  <si>
    <t>LRG1</t>
  </si>
  <si>
    <t>MLS1</t>
  </si>
  <si>
    <t>PDR15</t>
  </si>
  <si>
    <t>RAD5</t>
  </si>
  <si>
    <t>REG1</t>
  </si>
  <si>
    <t>RPN5</t>
  </si>
  <si>
    <t>SKM1</t>
  </si>
  <si>
    <t>SRP1</t>
  </si>
  <si>
    <t>SUR1</t>
  </si>
  <si>
    <t>UPC2</t>
  </si>
  <si>
    <t>VIP1</t>
  </si>
  <si>
    <t>VRG4</t>
  </si>
  <si>
    <t>YIL169C</t>
  </si>
  <si>
    <t>GPB1</t>
  </si>
  <si>
    <t>YKL023W</t>
  </si>
  <si>
    <t>KRE6</t>
  </si>
  <si>
    <t>PFK2</t>
  </si>
  <si>
    <t>PDR5</t>
  </si>
  <si>
    <t>RIF1</t>
  </si>
  <si>
    <t>ROM2</t>
  </si>
  <si>
    <t>SSE2</t>
  </si>
  <si>
    <t>UBR1</t>
  </si>
  <si>
    <r>
      <rPr>
        <i/>
        <sz val="12"/>
        <color theme="1"/>
        <rFont val="Calibri"/>
        <family val="2"/>
        <scheme val="minor"/>
      </rPr>
      <t>sec53</t>
    </r>
    <r>
      <rPr>
        <sz val="12"/>
        <color theme="1"/>
        <rFont val="Calibri"/>
        <family val="2"/>
        <scheme val="minor"/>
      </rPr>
      <t>-F126L</t>
    </r>
  </si>
  <si>
    <r>
      <rPr>
        <i/>
        <sz val="12"/>
        <color theme="1"/>
        <rFont val="Calibri"/>
        <family val="2"/>
        <scheme val="minor"/>
      </rPr>
      <t>sec53</t>
    </r>
    <r>
      <rPr>
        <sz val="12"/>
        <color theme="1"/>
        <rFont val="Calibri"/>
        <family val="2"/>
        <scheme val="minor"/>
      </rPr>
      <t>-V238M</t>
    </r>
  </si>
  <si>
    <t>Known to be Loss-of-Function</t>
  </si>
  <si>
    <t>Known to be not Loss-of-Function</t>
  </si>
  <si>
    <t>Mutational specrtum for LOF mutations</t>
  </si>
  <si>
    <t>ACE2</t>
  </si>
  <si>
    <t>Autodiploids</t>
  </si>
  <si>
    <t>CNE1</t>
  </si>
  <si>
    <t>Haploids</t>
  </si>
  <si>
    <t>URA3</t>
  </si>
  <si>
    <t>CAN1</t>
  </si>
  <si>
    <t>haploid</t>
  </si>
  <si>
    <t>autodiploid</t>
  </si>
  <si>
    <t>CTS1</t>
  </si>
  <si>
    <t>GAS1</t>
  </si>
  <si>
    <t>Total Mutations</t>
  </si>
  <si>
    <t>ROT2</t>
  </si>
  <si>
    <t>KEG1</t>
  </si>
  <si>
    <t>Missense</t>
  </si>
  <si>
    <t>YUR1</t>
  </si>
  <si>
    <t>KRE5</t>
  </si>
  <si>
    <t>Nonsense</t>
  </si>
  <si>
    <t>Haploids &amp; Autodiploids</t>
  </si>
  <si>
    <t>Frameshift</t>
  </si>
  <si>
    <t>STE12</t>
  </si>
  <si>
    <t>P{non|LOF}</t>
  </si>
  <si>
    <t>P{frashft|LOF}</t>
  </si>
  <si>
    <t>Mutational specrtum for non-LOF mutations</t>
  </si>
  <si>
    <t>10/16</t>
  </si>
  <si>
    <t>6/16</t>
  </si>
  <si>
    <t>mis</t>
  </si>
  <si>
    <t>non</t>
  </si>
  <si>
    <t>frashft</t>
  </si>
  <si>
    <t>nfs</t>
  </si>
  <si>
    <t>LOF</t>
  </si>
  <si>
    <t>nLOF</t>
  </si>
  <si>
    <t>nonsense</t>
  </si>
  <si>
    <t>frameshift</t>
  </si>
  <si>
    <t>nonsense/frameshift</t>
  </si>
  <si>
    <t>loss-of-function</t>
  </si>
  <si>
    <t>Lang et al., 2013 (doi: 10.1038/nature12344)</t>
  </si>
  <si>
    <t>Fisher et al., 2018 (doi: 10.1371/journal.pgen.1007396)</t>
  </si>
  <si>
    <t>Haploid Dataset</t>
  </si>
  <si>
    <t>Autodiploid Dataset</t>
  </si>
  <si>
    <t>URA3/CAN1 Dataset</t>
  </si>
  <si>
    <t>Lang and Murray, 2008 (doi: 10.1534/genetics.107.071506)</t>
  </si>
  <si>
    <t>not-loss-of-function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</si>
</sst>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0" xfId="1" applyFont="1"/>
    <xf numFmtId="0" fontId="2" fillId="0" borderId="0" xfId="1"/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2" fillId="0" borderId="0" xfId="1" applyAlignment="1">
      <alignment horizontal="left"/>
    </xf>
    <xf numFmtId="0" fontId="6" fillId="0" borderId="0" xfId="1" applyFont="1" applyAlignment="1">
      <alignment horizontal="right"/>
    </xf>
    <xf numFmtId="0" fontId="2" fillId="0" borderId="0" xfId="1" quotePrefix="1" applyAlignment="1">
      <alignment horizontal="left"/>
    </xf>
    <xf numFmtId="0" fontId="4" fillId="0" borderId="0" xfId="1" applyFont="1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2" fillId="0" borderId="2" xfId="1" applyBorder="1"/>
    <xf numFmtId="0" fontId="0" fillId="0" borderId="0" xfId="0" applyBorder="1"/>
    <xf numFmtId="0" fontId="2" fillId="0" borderId="4" xfId="1" applyBorder="1"/>
    <xf numFmtId="0" fontId="0" fillId="0" borderId="8" xfId="0" applyBorder="1"/>
    <xf numFmtId="0" fontId="2" fillId="0" borderId="6" xfId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7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1" applyBorder="1"/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8" xfId="1" applyBorder="1"/>
  </cellXfs>
  <cellStyles count="2">
    <cellStyle name="Normal" xfId="0" builtinId="0"/>
    <cellStyle name="Normal 2" xfId="1" xr:uid="{5A6F8E5E-171D-4612-905C-3514696F2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4D79-A30F-4A50-99F0-6B4BE8AE6F6E}">
  <dimension ref="B3:O30"/>
  <sheetViews>
    <sheetView tabSelected="1" zoomScaleNormal="100" workbookViewId="0">
      <selection activeCell="F23" sqref="F23"/>
    </sheetView>
  </sheetViews>
  <sheetFormatPr defaultColWidth="12.44140625" defaultRowHeight="15.6" x14ac:dyDescent="0.3"/>
  <cols>
    <col min="1" max="1" width="12.44140625" style="2"/>
    <col min="2" max="2" width="12.44140625" style="2" customWidth="1"/>
    <col min="3" max="8" width="12.44140625" style="2"/>
    <col min="9" max="9" width="17" style="2" customWidth="1"/>
    <col min="10" max="16384" width="12.44140625" style="2"/>
  </cols>
  <sheetData>
    <row r="3" spans="2:15" x14ac:dyDescent="0.3">
      <c r="B3" s="1" t="s">
        <v>70</v>
      </c>
      <c r="E3" s="1" t="s">
        <v>71</v>
      </c>
      <c r="I3" s="6" t="s">
        <v>72</v>
      </c>
      <c r="K3" s="6"/>
      <c r="L3" s="7"/>
      <c r="M3" s="7"/>
      <c r="N3" s="8"/>
      <c r="O3" s="8"/>
    </row>
    <row r="4" spans="2:15" x14ac:dyDescent="0.3">
      <c r="B4" s="12" t="s">
        <v>73</v>
      </c>
      <c r="C4" s="9" t="s">
        <v>74</v>
      </c>
      <c r="D4" s="9"/>
      <c r="E4" s="12" t="s">
        <v>75</v>
      </c>
      <c r="F4" s="9" t="s">
        <v>76</v>
      </c>
      <c r="I4" s="10"/>
      <c r="J4" s="8" t="s">
        <v>77</v>
      </c>
      <c r="K4" s="8" t="s">
        <v>78</v>
      </c>
      <c r="L4" s="8" t="s">
        <v>79</v>
      </c>
      <c r="M4" s="8" t="s">
        <v>80</v>
      </c>
      <c r="N4" s="8" t="s">
        <v>16</v>
      </c>
      <c r="O4" s="8"/>
    </row>
    <row r="5" spans="2:15" x14ac:dyDescent="0.3">
      <c r="B5" s="12" t="s">
        <v>81</v>
      </c>
      <c r="C5" s="9" t="s">
        <v>74</v>
      </c>
      <c r="D5" s="9"/>
      <c r="E5" s="12" t="s">
        <v>82</v>
      </c>
      <c r="F5" s="9" t="s">
        <v>76</v>
      </c>
      <c r="I5" s="10" t="s">
        <v>83</v>
      </c>
      <c r="J5" s="8">
        <v>207</v>
      </c>
      <c r="K5" s="8">
        <v>227</v>
      </c>
      <c r="L5" s="8">
        <v>49</v>
      </c>
      <c r="M5" s="8">
        <v>32</v>
      </c>
      <c r="N5" s="8">
        <v>515</v>
      </c>
      <c r="O5" s="8"/>
    </row>
    <row r="6" spans="2:15" x14ac:dyDescent="0.3">
      <c r="B6" s="12" t="s">
        <v>84</v>
      </c>
      <c r="C6" s="9" t="s">
        <v>76</v>
      </c>
      <c r="D6" s="9"/>
      <c r="E6" s="12" t="s">
        <v>85</v>
      </c>
      <c r="F6" s="9" t="s">
        <v>76</v>
      </c>
      <c r="I6" s="10" t="s">
        <v>86</v>
      </c>
      <c r="J6" s="8">
        <v>103</v>
      </c>
      <c r="K6" s="8">
        <v>80</v>
      </c>
      <c r="L6" s="8">
        <v>21</v>
      </c>
      <c r="M6" s="8">
        <v>10</v>
      </c>
      <c r="N6" s="8">
        <v>214</v>
      </c>
      <c r="O6" s="8"/>
    </row>
    <row r="7" spans="2:15" x14ac:dyDescent="0.3">
      <c r="B7" s="12" t="s">
        <v>87</v>
      </c>
      <c r="C7" s="9" t="s">
        <v>76</v>
      </c>
      <c r="D7" s="9"/>
      <c r="E7" s="12" t="s">
        <v>88</v>
      </c>
      <c r="F7" s="9" t="s">
        <v>76</v>
      </c>
      <c r="I7" s="10" t="s">
        <v>89</v>
      </c>
      <c r="J7" s="8">
        <v>64</v>
      </c>
      <c r="K7" s="8">
        <v>70</v>
      </c>
      <c r="L7" s="8">
        <v>16</v>
      </c>
      <c r="M7" s="8">
        <v>14</v>
      </c>
      <c r="N7" s="8">
        <v>164</v>
      </c>
      <c r="O7" s="8"/>
    </row>
    <row r="8" spans="2:15" x14ac:dyDescent="0.3">
      <c r="B8" s="12" t="s">
        <v>30</v>
      </c>
      <c r="C8" s="9" t="s">
        <v>76</v>
      </c>
      <c r="D8" s="9"/>
      <c r="E8" s="12" t="s">
        <v>61</v>
      </c>
      <c r="F8" s="9" t="s">
        <v>90</v>
      </c>
      <c r="I8" s="10" t="s">
        <v>91</v>
      </c>
      <c r="J8" s="8">
        <v>40</v>
      </c>
      <c r="K8" s="8">
        <v>77</v>
      </c>
      <c r="L8" s="8">
        <v>12</v>
      </c>
      <c r="M8" s="8">
        <v>8</v>
      </c>
      <c r="N8" s="8">
        <v>137</v>
      </c>
      <c r="O8" s="8"/>
    </row>
    <row r="9" spans="2:15" x14ac:dyDescent="0.3">
      <c r="B9" s="12" t="s">
        <v>92</v>
      </c>
      <c r="C9" s="9" t="s">
        <v>76</v>
      </c>
      <c r="D9" s="9"/>
      <c r="E9" s="12" t="s">
        <v>31</v>
      </c>
      <c r="F9" s="9" t="s">
        <v>74</v>
      </c>
      <c r="I9" s="10"/>
      <c r="J9" s="8"/>
      <c r="K9" s="8"/>
      <c r="L9" s="8"/>
      <c r="M9" s="8"/>
      <c r="N9" s="8"/>
      <c r="O9" s="8"/>
    </row>
    <row r="10" spans="2:15" x14ac:dyDescent="0.3">
      <c r="B10" s="12" t="s">
        <v>31</v>
      </c>
      <c r="C10" s="9" t="s">
        <v>76</v>
      </c>
      <c r="D10" s="9"/>
      <c r="F10" s="9"/>
      <c r="I10" s="10" t="s">
        <v>4</v>
      </c>
      <c r="J10" s="8">
        <v>0.49758454099999999</v>
      </c>
      <c r="K10" s="8">
        <v>0.35242290700000001</v>
      </c>
      <c r="L10" s="8">
        <v>0.428571429</v>
      </c>
      <c r="M10" s="8">
        <v>0.3125</v>
      </c>
      <c r="N10" s="8">
        <v>0.415533981</v>
      </c>
      <c r="O10" s="8"/>
    </row>
    <row r="11" spans="2:15" x14ac:dyDescent="0.3">
      <c r="B11" s="12" t="s">
        <v>32</v>
      </c>
      <c r="C11" s="9" t="s">
        <v>76</v>
      </c>
      <c r="D11" s="9"/>
      <c r="E11" s="9"/>
      <c r="F11" s="9"/>
      <c r="I11" s="10" t="s">
        <v>93</v>
      </c>
      <c r="J11" s="8">
        <v>0.30917874400000001</v>
      </c>
      <c r="K11" s="8">
        <v>0.30837004400000001</v>
      </c>
      <c r="L11" s="8">
        <v>0.326530612</v>
      </c>
      <c r="M11" s="8">
        <v>0.4375</v>
      </c>
      <c r="N11" s="8">
        <v>0.31844660200000002</v>
      </c>
      <c r="O11" s="8"/>
    </row>
    <row r="12" spans="2:15" x14ac:dyDescent="0.3">
      <c r="B12" s="12" t="s">
        <v>26</v>
      </c>
      <c r="C12" s="9" t="s">
        <v>90</v>
      </c>
      <c r="D12" s="9"/>
      <c r="E12" s="9"/>
      <c r="F12" s="9"/>
      <c r="I12" s="10" t="s">
        <v>94</v>
      </c>
      <c r="J12" s="8">
        <v>0.193236715</v>
      </c>
      <c r="K12" s="8">
        <v>0.33920704800000001</v>
      </c>
      <c r="L12" s="8">
        <v>0.244897959</v>
      </c>
      <c r="M12" s="8">
        <v>0.25</v>
      </c>
      <c r="N12" s="8">
        <v>0.26601941699999998</v>
      </c>
      <c r="O12" s="8"/>
    </row>
    <row r="13" spans="2:15" x14ac:dyDescent="0.3">
      <c r="B13" s="12" t="s">
        <v>27</v>
      </c>
      <c r="C13" s="9" t="s">
        <v>90</v>
      </c>
      <c r="D13" s="9"/>
      <c r="E13" s="9"/>
      <c r="F13" s="9"/>
    </row>
    <row r="14" spans="2:15" x14ac:dyDescent="0.3">
      <c r="C14" s="9"/>
      <c r="D14" s="9"/>
      <c r="E14" s="9"/>
      <c r="F14" s="9"/>
      <c r="I14" s="6" t="s">
        <v>95</v>
      </c>
      <c r="J14" s="7"/>
      <c r="K14" s="7"/>
      <c r="L14" s="8"/>
    </row>
    <row r="15" spans="2:15" x14ac:dyDescent="0.3">
      <c r="B15" s="11" t="s">
        <v>96</v>
      </c>
      <c r="C15" s="9">
        <f>10/16</f>
        <v>0.625</v>
      </c>
      <c r="D15" s="9"/>
      <c r="E15" s="11" t="s">
        <v>97</v>
      </c>
      <c r="F15" s="9">
        <f>6/16</f>
        <v>0.375</v>
      </c>
      <c r="J15" s="8" t="s">
        <v>79</v>
      </c>
      <c r="K15" s="8" t="s">
        <v>80</v>
      </c>
      <c r="L15" s="8" t="s">
        <v>16</v>
      </c>
    </row>
    <row r="16" spans="2:15" x14ac:dyDescent="0.3">
      <c r="I16" s="10" t="s">
        <v>83</v>
      </c>
      <c r="J16" s="8">
        <v>13</v>
      </c>
      <c r="K16" s="8">
        <v>26</v>
      </c>
      <c r="L16" s="8">
        <v>39</v>
      </c>
    </row>
    <row r="17" spans="2:12" x14ac:dyDescent="0.3">
      <c r="I17" s="10" t="s">
        <v>86</v>
      </c>
      <c r="J17" s="8">
        <v>13</v>
      </c>
      <c r="K17" s="8">
        <v>21</v>
      </c>
      <c r="L17" s="8">
        <v>34</v>
      </c>
    </row>
    <row r="18" spans="2:12" x14ac:dyDescent="0.3">
      <c r="B18" s="21" t="s">
        <v>98</v>
      </c>
      <c r="C18" s="15" t="s">
        <v>17</v>
      </c>
      <c r="D18" s="16"/>
      <c r="I18" s="10" t="s">
        <v>89</v>
      </c>
      <c r="J18" s="8">
        <v>0</v>
      </c>
      <c r="K18" s="8">
        <v>4</v>
      </c>
      <c r="L18" s="8">
        <v>4</v>
      </c>
    </row>
    <row r="19" spans="2:12" x14ac:dyDescent="0.3">
      <c r="B19" s="22" t="s">
        <v>99</v>
      </c>
      <c r="C19" s="17" t="s">
        <v>104</v>
      </c>
      <c r="D19" s="18"/>
      <c r="I19" s="10" t="s">
        <v>91</v>
      </c>
      <c r="J19" s="8">
        <v>0</v>
      </c>
      <c r="K19" s="8">
        <v>1</v>
      </c>
      <c r="L19" s="8">
        <v>1</v>
      </c>
    </row>
    <row r="20" spans="2:12" x14ac:dyDescent="0.3">
      <c r="B20" s="22" t="s">
        <v>100</v>
      </c>
      <c r="C20" s="17" t="s">
        <v>105</v>
      </c>
      <c r="D20" s="18"/>
      <c r="I20" s="8"/>
      <c r="J20" s="8"/>
      <c r="K20" s="8"/>
      <c r="L20" s="8"/>
    </row>
    <row r="21" spans="2:12" x14ac:dyDescent="0.3">
      <c r="B21" s="22" t="s">
        <v>101</v>
      </c>
      <c r="C21" s="17" t="s">
        <v>106</v>
      </c>
      <c r="D21" s="18"/>
      <c r="I21" s="10" t="s">
        <v>4</v>
      </c>
      <c r="J21" s="8">
        <v>1</v>
      </c>
      <c r="K21" s="8">
        <v>0.80769230999999997</v>
      </c>
      <c r="L21" s="8">
        <v>0.87179487</v>
      </c>
    </row>
    <row r="22" spans="2:12" x14ac:dyDescent="0.3">
      <c r="B22" s="22" t="s">
        <v>102</v>
      </c>
      <c r="C22" s="17" t="s">
        <v>107</v>
      </c>
      <c r="D22" s="18"/>
      <c r="I22" s="10" t="s">
        <v>93</v>
      </c>
      <c r="J22" s="8">
        <v>0</v>
      </c>
      <c r="K22" s="8">
        <v>0.15384614999999999</v>
      </c>
      <c r="L22" s="8">
        <v>0.10256410000000001</v>
      </c>
    </row>
    <row r="23" spans="2:12" x14ac:dyDescent="0.3">
      <c r="B23" s="23" t="s">
        <v>103</v>
      </c>
      <c r="C23" s="19" t="s">
        <v>114</v>
      </c>
      <c r="D23" s="20"/>
      <c r="I23" s="10" t="s">
        <v>94</v>
      </c>
      <c r="J23" s="8">
        <v>0</v>
      </c>
      <c r="K23" s="8">
        <v>3.8461540000000002E-2</v>
      </c>
      <c r="L23" s="8">
        <v>2.5641029999999999E-2</v>
      </c>
    </row>
    <row r="25" spans="2:12" x14ac:dyDescent="0.3">
      <c r="B25" s="24" t="s">
        <v>110</v>
      </c>
      <c r="C25" s="25"/>
      <c r="D25" s="25"/>
      <c r="E25" s="26"/>
    </row>
    <row r="26" spans="2:12" x14ac:dyDescent="0.3">
      <c r="B26" s="13" t="s">
        <v>108</v>
      </c>
      <c r="C26" s="27"/>
      <c r="D26" s="27"/>
      <c r="E26" s="18"/>
    </row>
    <row r="27" spans="2:12" x14ac:dyDescent="0.3">
      <c r="B27" s="28" t="s">
        <v>111</v>
      </c>
      <c r="C27" s="29"/>
      <c r="D27" s="29"/>
      <c r="E27" s="30"/>
    </row>
    <row r="28" spans="2:12" x14ac:dyDescent="0.3">
      <c r="B28" s="13" t="s">
        <v>109</v>
      </c>
      <c r="C28" s="27"/>
      <c r="D28" s="27"/>
      <c r="E28" s="18"/>
    </row>
    <row r="29" spans="2:12" x14ac:dyDescent="0.3">
      <c r="B29" s="28" t="s">
        <v>112</v>
      </c>
      <c r="C29" s="29"/>
      <c r="D29" s="29"/>
      <c r="E29" s="30"/>
    </row>
    <row r="30" spans="2:12" x14ac:dyDescent="0.3">
      <c r="B30" s="14" t="s">
        <v>113</v>
      </c>
      <c r="C30" s="31"/>
      <c r="D30" s="31"/>
      <c r="E30" s="20"/>
    </row>
  </sheetData>
  <mergeCells count="3">
    <mergeCell ref="B27:E27"/>
    <mergeCell ref="B29:E29"/>
    <mergeCell ref="B25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C632-5DAA-4936-830B-AA127B509B11}">
  <dimension ref="A1:K35"/>
  <sheetViews>
    <sheetView workbookViewId="0">
      <selection activeCell="L13" sqref="L13"/>
    </sheetView>
  </sheetViews>
  <sheetFormatPr defaultColWidth="12.44140625" defaultRowHeight="15.6" x14ac:dyDescent="0.3"/>
  <cols>
    <col min="1" max="1" width="13.5546875" style="2" customWidth="1"/>
    <col min="2" max="16384" width="12.44140625" style="2"/>
  </cols>
  <sheetData>
    <row r="1" spans="1:11" ht="31.2" x14ac:dyDescent="0.3">
      <c r="A1" s="1" t="s">
        <v>0</v>
      </c>
      <c r="H1" s="3" t="s">
        <v>1</v>
      </c>
      <c r="I1" s="3" t="s">
        <v>2</v>
      </c>
      <c r="J1" s="3" t="s">
        <v>3</v>
      </c>
    </row>
    <row r="2" spans="1:11" x14ac:dyDescent="0.3">
      <c r="A2" s="4" t="s">
        <v>4</v>
      </c>
      <c r="B2" s="2">
        <v>0.415533980582524</v>
      </c>
      <c r="C2" s="1" t="s">
        <v>5</v>
      </c>
      <c r="H2" s="2">
        <f>COUNTIF(J11:J58,"&gt;=.9")</f>
        <v>3</v>
      </c>
      <c r="I2" s="2">
        <f>COUNTIF(J11:J58,"&lt;=.1")</f>
        <v>3</v>
      </c>
      <c r="J2" s="2">
        <f>COUNTIFS(J11:J58,"&gt;.1",J11:J58,"&lt;.9")</f>
        <v>19</v>
      </c>
    </row>
    <row r="3" spans="1:11" x14ac:dyDescent="0.3">
      <c r="A3" s="4" t="s">
        <v>6</v>
      </c>
      <c r="B3" s="2">
        <v>0.584466019417476</v>
      </c>
      <c r="C3" s="1" t="s">
        <v>5</v>
      </c>
    </row>
    <row r="4" spans="1:11" x14ac:dyDescent="0.3">
      <c r="A4" s="4" t="s">
        <v>7</v>
      </c>
      <c r="B4" s="2">
        <v>0.87179487179487203</v>
      </c>
      <c r="C4" s="1" t="s">
        <v>8</v>
      </c>
    </row>
    <row r="5" spans="1:11" x14ac:dyDescent="0.3">
      <c r="A5" s="4" t="s">
        <v>9</v>
      </c>
      <c r="B5" s="2">
        <v>0.128205128205128</v>
      </c>
      <c r="C5" s="1" t="s">
        <v>8</v>
      </c>
    </row>
    <row r="6" spans="1:11" x14ac:dyDescent="0.3">
      <c r="A6" s="4"/>
    </row>
    <row r="7" spans="1:11" x14ac:dyDescent="0.3">
      <c r="A7" s="4" t="s">
        <v>10</v>
      </c>
      <c r="B7" s="2">
        <v>0.625</v>
      </c>
      <c r="C7" s="1" t="s">
        <v>11</v>
      </c>
    </row>
    <row r="8" spans="1:11" x14ac:dyDescent="0.3">
      <c r="A8" s="4" t="s">
        <v>12</v>
      </c>
      <c r="B8" s="2">
        <v>0.375</v>
      </c>
      <c r="C8" s="1" t="s">
        <v>13</v>
      </c>
    </row>
    <row r="10" spans="1:11" ht="31.2" x14ac:dyDescent="0.3">
      <c r="A10" s="3" t="s">
        <v>14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20</v>
      </c>
      <c r="H10" s="3" t="s">
        <v>21</v>
      </c>
      <c r="I10" s="3" t="s">
        <v>22</v>
      </c>
      <c r="J10" s="3" t="s">
        <v>23</v>
      </c>
      <c r="K10" s="3" t="s">
        <v>24</v>
      </c>
    </row>
    <row r="11" spans="1:11" x14ac:dyDescent="0.3">
      <c r="A11" s="2" t="s">
        <v>69</v>
      </c>
      <c r="B11" s="5" t="s">
        <v>35</v>
      </c>
      <c r="C11" s="2">
        <v>7</v>
      </c>
      <c r="D11" s="2">
        <v>7</v>
      </c>
      <c r="E11" s="2">
        <v>0</v>
      </c>
      <c r="F11" s="2">
        <f>B$2^D11*B$3^E11</f>
        <v>2.1391725159989289E-3</v>
      </c>
      <c r="G11" s="2">
        <f>B$4^D11*B$5^E11</f>
        <v>0.38273675472525381</v>
      </c>
      <c r="H11" s="2">
        <f>F11*B$7</f>
        <v>1.3369828224993306E-3</v>
      </c>
      <c r="I11" s="2">
        <f>G11*B$8</f>
        <v>0.14352628302197018</v>
      </c>
      <c r="J11" s="2">
        <f t="shared" ref="J11:J35" si="0">H11/(H11+I11)</f>
        <v>9.2292743416040619E-3</v>
      </c>
      <c r="K11" s="2">
        <f t="shared" ref="K11:K35" si="1">I11/(H11+I11)</f>
        <v>0.99077072565839597</v>
      </c>
    </row>
    <row r="12" spans="1:11" x14ac:dyDescent="0.3">
      <c r="A12" s="2" t="s">
        <v>69</v>
      </c>
      <c r="B12" s="5" t="s">
        <v>36</v>
      </c>
      <c r="C12" s="2">
        <v>5</v>
      </c>
      <c r="D12" s="2">
        <v>5</v>
      </c>
      <c r="E12" s="2">
        <v>0</v>
      </c>
      <c r="F12" s="2">
        <f t="shared" ref="F12:F35" si="2">B$2^D12*B$3^E12</f>
        <v>1.238889926097949E-2</v>
      </c>
      <c r="G12" s="2">
        <f t="shared" ref="G12:G35" si="3">B$4^D12*B$5^E12</f>
        <v>0.50358356741964605</v>
      </c>
      <c r="H12" s="2">
        <f t="shared" ref="H12:H35" si="4">F12*B$7</f>
        <v>7.7430620381121812E-3</v>
      </c>
      <c r="I12" s="2">
        <f t="shared" ref="I12:I35" si="5">G12*B$8</f>
        <v>0.18884383778236727</v>
      </c>
      <c r="J12" s="2">
        <f t="shared" si="0"/>
        <v>3.9387477218385571E-2</v>
      </c>
      <c r="K12" s="2">
        <f t="shared" si="1"/>
        <v>0.96061252278161446</v>
      </c>
    </row>
    <row r="13" spans="1:11" x14ac:dyDescent="0.3">
      <c r="A13" s="2" t="s">
        <v>69</v>
      </c>
      <c r="B13" s="5" t="s">
        <v>27</v>
      </c>
      <c r="C13" s="2">
        <v>4</v>
      </c>
      <c r="D13" s="2">
        <v>1</v>
      </c>
      <c r="E13" s="2">
        <v>3</v>
      </c>
      <c r="F13" s="2">
        <f t="shared" si="2"/>
        <v>8.2962980115633272E-2</v>
      </c>
      <c r="G13" s="2">
        <f t="shared" si="3"/>
        <v>1.837090291042642E-3</v>
      </c>
      <c r="H13" s="2">
        <f t="shared" si="4"/>
        <v>5.1851862572270799E-2</v>
      </c>
      <c r="I13" s="2">
        <f t="shared" si="5"/>
        <v>6.8890885914099078E-4</v>
      </c>
      <c r="J13" s="2">
        <f t="shared" si="0"/>
        <v>0.98688810916984138</v>
      </c>
      <c r="K13" s="2">
        <f t="shared" si="1"/>
        <v>1.3111890830158669E-2</v>
      </c>
    </row>
    <row r="14" spans="1:11" x14ac:dyDescent="0.3">
      <c r="A14" s="2" t="s">
        <v>69</v>
      </c>
      <c r="B14" s="5" t="s">
        <v>37</v>
      </c>
      <c r="C14" s="2">
        <v>4</v>
      </c>
      <c r="D14" s="2">
        <v>4</v>
      </c>
      <c r="E14" s="2">
        <v>0</v>
      </c>
      <c r="F14" s="2">
        <f t="shared" si="2"/>
        <v>2.9814407100020753E-2</v>
      </c>
      <c r="G14" s="2">
        <f t="shared" si="3"/>
        <v>0.5776399743931232</v>
      </c>
      <c r="H14" s="2">
        <f t="shared" si="4"/>
        <v>1.8634004437512969E-2</v>
      </c>
      <c r="I14" s="2">
        <f t="shared" si="5"/>
        <v>0.21661499039742121</v>
      </c>
      <c r="J14" s="2">
        <f t="shared" si="0"/>
        <v>7.9209709059916644E-2</v>
      </c>
      <c r="K14" s="2">
        <f t="shared" si="1"/>
        <v>0.92079029094008336</v>
      </c>
    </row>
    <row r="15" spans="1:11" x14ac:dyDescent="0.3">
      <c r="A15" s="2" t="s">
        <v>69</v>
      </c>
      <c r="B15" s="5" t="s">
        <v>38</v>
      </c>
      <c r="C15" s="2">
        <v>3</v>
      </c>
      <c r="D15" s="2">
        <v>3</v>
      </c>
      <c r="E15" s="2">
        <v>0</v>
      </c>
      <c r="F15" s="2">
        <f t="shared" si="2"/>
        <v>7.1749624563134107E-2</v>
      </c>
      <c r="G15" s="2">
        <f t="shared" si="3"/>
        <v>0.66258702945093528</v>
      </c>
      <c r="H15" s="2">
        <f t="shared" si="4"/>
        <v>4.4843515351958817E-2</v>
      </c>
      <c r="I15" s="2">
        <f t="shared" si="5"/>
        <v>0.24847013604410073</v>
      </c>
      <c r="J15" s="2">
        <f t="shared" si="0"/>
        <v>0.15288587878034668</v>
      </c>
      <c r="K15" s="2">
        <f t="shared" si="1"/>
        <v>0.84711412121965335</v>
      </c>
    </row>
    <row r="16" spans="1:11" x14ac:dyDescent="0.3">
      <c r="A16" s="2" t="s">
        <v>69</v>
      </c>
      <c r="B16" s="5" t="s">
        <v>39</v>
      </c>
      <c r="C16" s="2">
        <v>3</v>
      </c>
      <c r="D16" s="2">
        <v>2</v>
      </c>
      <c r="E16" s="2">
        <v>1</v>
      </c>
      <c r="F16" s="2">
        <f t="shared" si="2"/>
        <v>0.10091886445562331</v>
      </c>
      <c r="G16" s="2">
        <f t="shared" si="3"/>
        <v>9.743926903690206E-2</v>
      </c>
      <c r="H16" s="2">
        <f t="shared" si="4"/>
        <v>6.3074290284764578E-2</v>
      </c>
      <c r="I16" s="2">
        <f t="shared" si="5"/>
        <v>3.6539725888838276E-2</v>
      </c>
      <c r="J16" s="2">
        <f t="shared" si="0"/>
        <v>0.63318690187976689</v>
      </c>
      <c r="K16" s="2">
        <f t="shared" si="1"/>
        <v>0.36681309812023316</v>
      </c>
    </row>
    <row r="17" spans="1:11" x14ac:dyDescent="0.3">
      <c r="A17" s="2" t="s">
        <v>69</v>
      </c>
      <c r="B17" s="5" t="s">
        <v>40</v>
      </c>
      <c r="C17" s="2">
        <v>2</v>
      </c>
      <c r="D17" s="2">
        <v>2</v>
      </c>
      <c r="E17" s="2">
        <v>0</v>
      </c>
      <c r="F17" s="2">
        <f t="shared" si="2"/>
        <v>0.17266848901875742</v>
      </c>
      <c r="G17" s="2">
        <f t="shared" si="3"/>
        <v>0.76002629848783732</v>
      </c>
      <c r="H17" s="2">
        <f t="shared" si="4"/>
        <v>0.10791780563672339</v>
      </c>
      <c r="I17" s="2">
        <f t="shared" si="5"/>
        <v>0.28500986193293898</v>
      </c>
      <c r="J17" s="2">
        <f t="shared" si="0"/>
        <v>0.27465056432451551</v>
      </c>
      <c r="K17" s="2">
        <f t="shared" si="1"/>
        <v>0.7253494356754846</v>
      </c>
    </row>
    <row r="18" spans="1:11" x14ac:dyDescent="0.3">
      <c r="A18" s="2" t="s">
        <v>69</v>
      </c>
      <c r="B18" s="5" t="s">
        <v>41</v>
      </c>
      <c r="C18" s="2">
        <v>2</v>
      </c>
      <c r="D18" s="2">
        <v>1</v>
      </c>
      <c r="E18" s="2">
        <v>1</v>
      </c>
      <c r="F18" s="2">
        <f t="shared" si="2"/>
        <v>0.24286549156376658</v>
      </c>
      <c r="G18" s="2">
        <f t="shared" si="3"/>
        <v>0.1117685733070347</v>
      </c>
      <c r="H18" s="2">
        <f t="shared" si="4"/>
        <v>0.15179093222735413</v>
      </c>
      <c r="I18" s="2">
        <f t="shared" si="5"/>
        <v>4.191321499013801E-2</v>
      </c>
      <c r="J18" s="2">
        <f t="shared" si="0"/>
        <v>0.78362252129234178</v>
      </c>
      <c r="K18" s="2">
        <f t="shared" si="1"/>
        <v>0.21637747870765831</v>
      </c>
    </row>
    <row r="19" spans="1:11" x14ac:dyDescent="0.3">
      <c r="A19" s="2" t="s">
        <v>69</v>
      </c>
      <c r="B19" s="5" t="s">
        <v>42</v>
      </c>
      <c r="C19" s="2">
        <v>2</v>
      </c>
      <c r="D19" s="2">
        <v>2</v>
      </c>
      <c r="E19" s="2">
        <v>0</v>
      </c>
      <c r="F19" s="2">
        <f t="shared" si="2"/>
        <v>0.17266848901875742</v>
      </c>
      <c r="G19" s="2">
        <f t="shared" si="3"/>
        <v>0.76002629848783732</v>
      </c>
      <c r="H19" s="2">
        <f t="shared" si="4"/>
        <v>0.10791780563672339</v>
      </c>
      <c r="I19" s="2">
        <f t="shared" si="5"/>
        <v>0.28500986193293898</v>
      </c>
      <c r="J19" s="2">
        <f t="shared" si="0"/>
        <v>0.27465056432451551</v>
      </c>
      <c r="K19" s="2">
        <f t="shared" si="1"/>
        <v>0.7253494356754846</v>
      </c>
    </row>
    <row r="20" spans="1:11" x14ac:dyDescent="0.3">
      <c r="A20" s="2" t="s">
        <v>69</v>
      </c>
      <c r="B20" s="5" t="s">
        <v>43</v>
      </c>
      <c r="C20" s="2">
        <v>2</v>
      </c>
      <c r="D20" s="2">
        <v>2</v>
      </c>
      <c r="E20" s="2">
        <v>0</v>
      </c>
      <c r="F20" s="2">
        <f t="shared" si="2"/>
        <v>0.17266848901875742</v>
      </c>
      <c r="G20" s="2">
        <f t="shared" si="3"/>
        <v>0.76002629848783732</v>
      </c>
      <c r="H20" s="2">
        <f t="shared" si="4"/>
        <v>0.10791780563672339</v>
      </c>
      <c r="I20" s="2">
        <f t="shared" si="5"/>
        <v>0.28500986193293898</v>
      </c>
      <c r="J20" s="2">
        <f t="shared" si="0"/>
        <v>0.27465056432451551</v>
      </c>
      <c r="K20" s="2">
        <f t="shared" si="1"/>
        <v>0.7253494356754846</v>
      </c>
    </row>
    <row r="21" spans="1:11" x14ac:dyDescent="0.3">
      <c r="A21" s="2" t="s">
        <v>69</v>
      </c>
      <c r="B21" s="5" t="s">
        <v>44</v>
      </c>
      <c r="C21" s="2">
        <v>2</v>
      </c>
      <c r="D21" s="2">
        <v>2</v>
      </c>
      <c r="E21" s="2">
        <v>0</v>
      </c>
      <c r="F21" s="2">
        <f t="shared" si="2"/>
        <v>0.17266848901875742</v>
      </c>
      <c r="G21" s="2">
        <f t="shared" si="3"/>
        <v>0.76002629848783732</v>
      </c>
      <c r="H21" s="2">
        <f t="shared" si="4"/>
        <v>0.10791780563672339</v>
      </c>
      <c r="I21" s="2">
        <f t="shared" si="5"/>
        <v>0.28500986193293898</v>
      </c>
      <c r="J21" s="2">
        <f t="shared" si="0"/>
        <v>0.27465056432451551</v>
      </c>
      <c r="K21" s="2">
        <f t="shared" si="1"/>
        <v>0.7253494356754846</v>
      </c>
    </row>
    <row r="22" spans="1:11" x14ac:dyDescent="0.3">
      <c r="A22" s="2" t="s">
        <v>69</v>
      </c>
      <c r="B22" s="5" t="s">
        <v>45</v>
      </c>
      <c r="C22" s="2">
        <v>2</v>
      </c>
      <c r="D22" s="2">
        <v>2</v>
      </c>
      <c r="E22" s="2">
        <v>0</v>
      </c>
      <c r="F22" s="2">
        <f t="shared" si="2"/>
        <v>0.17266848901875742</v>
      </c>
      <c r="G22" s="2">
        <f t="shared" si="3"/>
        <v>0.76002629848783732</v>
      </c>
      <c r="H22" s="2">
        <f t="shared" si="4"/>
        <v>0.10791780563672339</v>
      </c>
      <c r="I22" s="2">
        <f t="shared" si="5"/>
        <v>0.28500986193293898</v>
      </c>
      <c r="J22" s="2">
        <f t="shared" si="0"/>
        <v>0.27465056432451551</v>
      </c>
      <c r="K22" s="2">
        <f t="shared" si="1"/>
        <v>0.7253494356754846</v>
      </c>
    </row>
    <row r="23" spans="1:11" x14ac:dyDescent="0.3">
      <c r="A23" s="2" t="s">
        <v>69</v>
      </c>
      <c r="B23" s="5" t="s">
        <v>46</v>
      </c>
      <c r="C23" s="2">
        <v>2</v>
      </c>
      <c r="D23" s="2">
        <v>2</v>
      </c>
      <c r="E23" s="2">
        <v>0</v>
      </c>
      <c r="F23" s="2">
        <f t="shared" si="2"/>
        <v>0.17266848901875742</v>
      </c>
      <c r="G23" s="2">
        <f t="shared" si="3"/>
        <v>0.76002629848783732</v>
      </c>
      <c r="H23" s="2">
        <f t="shared" si="4"/>
        <v>0.10791780563672339</v>
      </c>
      <c r="I23" s="2">
        <f t="shared" si="5"/>
        <v>0.28500986193293898</v>
      </c>
      <c r="J23" s="2">
        <f t="shared" si="0"/>
        <v>0.27465056432451551</v>
      </c>
      <c r="K23" s="2">
        <f t="shared" si="1"/>
        <v>0.7253494356754846</v>
      </c>
    </row>
    <row r="24" spans="1:11" x14ac:dyDescent="0.3">
      <c r="A24" s="2" t="s">
        <v>69</v>
      </c>
      <c r="B24" s="5" t="s">
        <v>47</v>
      </c>
      <c r="C24" s="2">
        <v>2</v>
      </c>
      <c r="D24" s="2">
        <v>2</v>
      </c>
      <c r="E24" s="2">
        <v>0</v>
      </c>
      <c r="F24" s="2">
        <f t="shared" si="2"/>
        <v>0.17266848901875742</v>
      </c>
      <c r="G24" s="2">
        <f t="shared" si="3"/>
        <v>0.76002629848783732</v>
      </c>
      <c r="H24" s="2">
        <f t="shared" si="4"/>
        <v>0.10791780563672339</v>
      </c>
      <c r="I24" s="2">
        <f t="shared" si="5"/>
        <v>0.28500986193293898</v>
      </c>
      <c r="J24" s="2">
        <f t="shared" si="0"/>
        <v>0.27465056432451551</v>
      </c>
      <c r="K24" s="2">
        <f t="shared" si="1"/>
        <v>0.7253494356754846</v>
      </c>
    </row>
    <row r="25" spans="1:11" x14ac:dyDescent="0.3">
      <c r="A25" s="2" t="s">
        <v>69</v>
      </c>
      <c r="B25" s="5" t="s">
        <v>48</v>
      </c>
      <c r="C25" s="2">
        <v>2</v>
      </c>
      <c r="D25" s="2">
        <v>2</v>
      </c>
      <c r="E25" s="2">
        <v>0</v>
      </c>
      <c r="F25" s="2">
        <f t="shared" si="2"/>
        <v>0.17266848901875742</v>
      </c>
      <c r="G25" s="2">
        <f t="shared" si="3"/>
        <v>0.76002629848783732</v>
      </c>
      <c r="H25" s="2">
        <f t="shared" si="4"/>
        <v>0.10791780563672339</v>
      </c>
      <c r="I25" s="2">
        <f t="shared" si="5"/>
        <v>0.28500986193293898</v>
      </c>
      <c r="J25" s="2">
        <f t="shared" si="0"/>
        <v>0.27465056432451551</v>
      </c>
      <c r="K25" s="2">
        <f t="shared" si="1"/>
        <v>0.7253494356754846</v>
      </c>
    </row>
    <row r="26" spans="1:11" x14ac:dyDescent="0.3">
      <c r="A26" s="2" t="s">
        <v>69</v>
      </c>
      <c r="B26" s="5" t="s">
        <v>49</v>
      </c>
      <c r="C26" s="2">
        <v>2</v>
      </c>
      <c r="D26" s="2">
        <v>2</v>
      </c>
      <c r="E26" s="2">
        <v>0</v>
      </c>
      <c r="F26" s="2">
        <f t="shared" si="2"/>
        <v>0.17266848901875742</v>
      </c>
      <c r="G26" s="2">
        <f t="shared" si="3"/>
        <v>0.76002629848783732</v>
      </c>
      <c r="H26" s="2">
        <f t="shared" si="4"/>
        <v>0.10791780563672339</v>
      </c>
      <c r="I26" s="2">
        <f t="shared" si="5"/>
        <v>0.28500986193293898</v>
      </c>
      <c r="J26" s="2">
        <f t="shared" si="0"/>
        <v>0.27465056432451551</v>
      </c>
      <c r="K26" s="2">
        <f t="shared" si="1"/>
        <v>0.7253494356754846</v>
      </c>
    </row>
    <row r="27" spans="1:11" x14ac:dyDescent="0.3">
      <c r="A27" s="2" t="s">
        <v>69</v>
      </c>
      <c r="B27" s="5" t="s">
        <v>50</v>
      </c>
      <c r="C27" s="2">
        <v>2</v>
      </c>
      <c r="D27" s="2">
        <v>0</v>
      </c>
      <c r="E27" s="2">
        <v>2</v>
      </c>
      <c r="F27" s="2">
        <f t="shared" si="2"/>
        <v>0.34160052785370942</v>
      </c>
      <c r="G27" s="2">
        <f t="shared" si="3"/>
        <v>1.6436554898093307E-2</v>
      </c>
      <c r="H27" s="2">
        <f t="shared" si="4"/>
        <v>0.21350032990856838</v>
      </c>
      <c r="I27" s="2">
        <f t="shared" si="5"/>
        <v>6.1637080867849902E-3</v>
      </c>
      <c r="J27" s="2">
        <f t="shared" si="0"/>
        <v>0.97194029508409852</v>
      </c>
      <c r="K27" s="2">
        <f t="shared" si="1"/>
        <v>2.8059704915901498E-2</v>
      </c>
    </row>
    <row r="28" spans="1:11" x14ac:dyDescent="0.3">
      <c r="A28" s="2" t="s">
        <v>69</v>
      </c>
      <c r="B28" s="5" t="s">
        <v>51</v>
      </c>
      <c r="C28" s="2">
        <v>2</v>
      </c>
      <c r="D28" s="2">
        <v>0</v>
      </c>
      <c r="E28" s="2">
        <v>2</v>
      </c>
      <c r="F28" s="2">
        <f t="shared" si="2"/>
        <v>0.34160052785370942</v>
      </c>
      <c r="G28" s="2">
        <f t="shared" si="3"/>
        <v>1.6436554898093307E-2</v>
      </c>
      <c r="H28" s="2">
        <f t="shared" si="4"/>
        <v>0.21350032990856838</v>
      </c>
      <c r="I28" s="2">
        <f t="shared" si="5"/>
        <v>6.1637080867849902E-3</v>
      </c>
      <c r="J28" s="2">
        <f t="shared" si="0"/>
        <v>0.97194029508409852</v>
      </c>
      <c r="K28" s="2">
        <f t="shared" si="1"/>
        <v>2.8059704915901498E-2</v>
      </c>
    </row>
    <row r="29" spans="1:11" x14ac:dyDescent="0.3">
      <c r="A29" s="2" t="s">
        <v>69</v>
      </c>
      <c r="B29" s="5" t="s">
        <v>52</v>
      </c>
      <c r="C29" s="2">
        <v>2</v>
      </c>
      <c r="D29" s="2">
        <v>2</v>
      </c>
      <c r="E29" s="2">
        <v>0</v>
      </c>
      <c r="F29" s="2">
        <f t="shared" si="2"/>
        <v>0.17266848901875742</v>
      </c>
      <c r="G29" s="2">
        <f t="shared" si="3"/>
        <v>0.76002629848783732</v>
      </c>
      <c r="H29" s="2">
        <f t="shared" si="4"/>
        <v>0.10791780563672339</v>
      </c>
      <c r="I29" s="2">
        <f t="shared" si="5"/>
        <v>0.28500986193293898</v>
      </c>
      <c r="J29" s="2">
        <f t="shared" si="0"/>
        <v>0.27465056432451551</v>
      </c>
      <c r="K29" s="2">
        <f t="shared" si="1"/>
        <v>0.7253494356754846</v>
      </c>
    </row>
    <row r="30" spans="1:11" x14ac:dyDescent="0.3">
      <c r="A30" s="2" t="s">
        <v>69</v>
      </c>
      <c r="B30" s="5" t="s">
        <v>53</v>
      </c>
      <c r="C30" s="2">
        <v>2</v>
      </c>
      <c r="D30" s="2">
        <v>1</v>
      </c>
      <c r="E30" s="2">
        <v>1</v>
      </c>
      <c r="F30" s="2">
        <f t="shared" si="2"/>
        <v>0.24286549156376658</v>
      </c>
      <c r="G30" s="2">
        <f t="shared" si="3"/>
        <v>0.1117685733070347</v>
      </c>
      <c r="H30" s="2">
        <f t="shared" si="4"/>
        <v>0.15179093222735413</v>
      </c>
      <c r="I30" s="2">
        <f t="shared" si="5"/>
        <v>4.191321499013801E-2</v>
      </c>
      <c r="J30" s="2">
        <f t="shared" si="0"/>
        <v>0.78362252129234178</v>
      </c>
      <c r="K30" s="2">
        <f t="shared" si="1"/>
        <v>0.21637747870765831</v>
      </c>
    </row>
    <row r="31" spans="1:11" x14ac:dyDescent="0.3">
      <c r="A31" s="2" t="s">
        <v>69</v>
      </c>
      <c r="B31" s="5" t="s">
        <v>54</v>
      </c>
      <c r="C31" s="2">
        <v>2</v>
      </c>
      <c r="D31" s="2">
        <v>1</v>
      </c>
      <c r="E31" s="2">
        <v>1</v>
      </c>
      <c r="F31" s="2">
        <f t="shared" si="2"/>
        <v>0.24286549156376658</v>
      </c>
      <c r="G31" s="2">
        <f t="shared" si="3"/>
        <v>0.1117685733070347</v>
      </c>
      <c r="H31" s="2">
        <f t="shared" si="4"/>
        <v>0.15179093222735413</v>
      </c>
      <c r="I31" s="2">
        <f t="shared" si="5"/>
        <v>4.191321499013801E-2</v>
      </c>
      <c r="J31" s="2">
        <f t="shared" si="0"/>
        <v>0.78362252129234178</v>
      </c>
      <c r="K31" s="2">
        <f t="shared" si="1"/>
        <v>0.21637747870765831</v>
      </c>
    </row>
    <row r="32" spans="1:11" x14ac:dyDescent="0.3">
      <c r="A32" s="2" t="s">
        <v>69</v>
      </c>
      <c r="B32" s="5" t="s">
        <v>55</v>
      </c>
      <c r="C32" s="2">
        <v>2</v>
      </c>
      <c r="D32" s="2">
        <v>1</v>
      </c>
      <c r="E32" s="2">
        <v>1</v>
      </c>
      <c r="F32" s="2">
        <f t="shared" si="2"/>
        <v>0.24286549156376658</v>
      </c>
      <c r="G32" s="2">
        <f t="shared" si="3"/>
        <v>0.1117685733070347</v>
      </c>
      <c r="H32" s="2">
        <f t="shared" si="4"/>
        <v>0.15179093222735413</v>
      </c>
      <c r="I32" s="2">
        <f t="shared" si="5"/>
        <v>4.191321499013801E-2</v>
      </c>
      <c r="J32" s="2">
        <f t="shared" si="0"/>
        <v>0.78362252129234178</v>
      </c>
      <c r="K32" s="2">
        <f t="shared" si="1"/>
        <v>0.21637747870765831</v>
      </c>
    </row>
    <row r="33" spans="1:11" x14ac:dyDescent="0.3">
      <c r="A33" s="2" t="s">
        <v>69</v>
      </c>
      <c r="B33" s="5" t="s">
        <v>56</v>
      </c>
      <c r="C33" s="2">
        <v>2</v>
      </c>
      <c r="D33" s="2">
        <v>2</v>
      </c>
      <c r="E33" s="2">
        <v>0</v>
      </c>
      <c r="F33" s="2">
        <f t="shared" si="2"/>
        <v>0.17266848901875742</v>
      </c>
      <c r="G33" s="2">
        <f t="shared" si="3"/>
        <v>0.76002629848783732</v>
      </c>
      <c r="H33" s="2">
        <f t="shared" si="4"/>
        <v>0.10791780563672339</v>
      </c>
      <c r="I33" s="2">
        <f t="shared" si="5"/>
        <v>0.28500986193293898</v>
      </c>
      <c r="J33" s="2">
        <f t="shared" si="0"/>
        <v>0.27465056432451551</v>
      </c>
      <c r="K33" s="2">
        <f t="shared" si="1"/>
        <v>0.7253494356754846</v>
      </c>
    </row>
    <row r="34" spans="1:11" x14ac:dyDescent="0.3">
      <c r="A34" s="2" t="s">
        <v>69</v>
      </c>
      <c r="B34" s="5" t="s">
        <v>57</v>
      </c>
      <c r="C34" s="2">
        <v>2</v>
      </c>
      <c r="D34" s="2">
        <v>2</v>
      </c>
      <c r="E34" s="2">
        <v>0</v>
      </c>
      <c r="F34" s="2">
        <f t="shared" si="2"/>
        <v>0.17266848901875742</v>
      </c>
      <c r="G34" s="2">
        <f t="shared" si="3"/>
        <v>0.76002629848783732</v>
      </c>
      <c r="H34" s="2">
        <f t="shared" si="4"/>
        <v>0.10791780563672339</v>
      </c>
      <c r="I34" s="2">
        <f t="shared" si="5"/>
        <v>0.28500986193293898</v>
      </c>
      <c r="J34" s="2">
        <f t="shared" si="0"/>
        <v>0.27465056432451551</v>
      </c>
      <c r="K34" s="2">
        <f t="shared" si="1"/>
        <v>0.7253494356754846</v>
      </c>
    </row>
    <row r="35" spans="1:11" x14ac:dyDescent="0.3">
      <c r="A35" s="2" t="s">
        <v>69</v>
      </c>
      <c r="B35" s="5" t="s">
        <v>58</v>
      </c>
      <c r="C35" s="2">
        <v>2</v>
      </c>
      <c r="D35" s="2">
        <v>2</v>
      </c>
      <c r="E35" s="2">
        <v>0</v>
      </c>
      <c r="F35" s="2">
        <f t="shared" si="2"/>
        <v>0.17266848901875742</v>
      </c>
      <c r="G35" s="2">
        <f t="shared" si="3"/>
        <v>0.76002629848783732</v>
      </c>
      <c r="H35" s="2">
        <f t="shared" si="4"/>
        <v>0.10791780563672339</v>
      </c>
      <c r="I35" s="2">
        <f t="shared" si="5"/>
        <v>0.28500986193293898</v>
      </c>
      <c r="J35" s="2">
        <f t="shared" si="0"/>
        <v>0.27465056432451551</v>
      </c>
      <c r="K35" s="2">
        <f t="shared" si="1"/>
        <v>0.7253494356754846</v>
      </c>
    </row>
  </sheetData>
  <conditionalFormatting sqref="J11:K3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05F2-0B64-4F53-B8FA-6F748DF6CFE2}">
  <dimension ref="A1:K22"/>
  <sheetViews>
    <sheetView workbookViewId="0">
      <selection activeCell="E5" sqref="E5"/>
    </sheetView>
  </sheetViews>
  <sheetFormatPr defaultColWidth="12.44140625" defaultRowHeight="15.6" x14ac:dyDescent="0.3"/>
  <cols>
    <col min="1" max="16384" width="12.44140625" style="2"/>
  </cols>
  <sheetData>
    <row r="1" spans="1:11" ht="31.2" x14ac:dyDescent="0.3">
      <c r="A1" s="1" t="s">
        <v>0</v>
      </c>
      <c r="H1" s="3" t="s">
        <v>1</v>
      </c>
      <c r="I1" s="3" t="s">
        <v>2</v>
      </c>
      <c r="J1" s="3" t="s">
        <v>3</v>
      </c>
    </row>
    <row r="2" spans="1:11" x14ac:dyDescent="0.3">
      <c r="A2" s="4" t="s">
        <v>4</v>
      </c>
      <c r="B2" s="2">
        <v>0.415533980582524</v>
      </c>
      <c r="C2" s="1" t="s">
        <v>5</v>
      </c>
      <c r="H2" s="2">
        <f>COUNTIF(J11:J58,"&gt;=.9")</f>
        <v>3</v>
      </c>
      <c r="I2" s="2">
        <f>COUNTIF(J11:J58,"&lt;=.1")</f>
        <v>0</v>
      </c>
      <c r="J2" s="2">
        <f>COUNTIFS(J11:J58,"&gt;.1",J11:J58,"&lt;.9")</f>
        <v>9</v>
      </c>
    </row>
    <row r="3" spans="1:11" x14ac:dyDescent="0.3">
      <c r="A3" s="4" t="s">
        <v>6</v>
      </c>
      <c r="B3" s="2">
        <v>0.584466019417476</v>
      </c>
      <c r="C3" s="1" t="s">
        <v>5</v>
      </c>
    </row>
    <row r="4" spans="1:11" x14ac:dyDescent="0.3">
      <c r="A4" s="4" t="s">
        <v>7</v>
      </c>
      <c r="B4" s="2">
        <v>0.87179487179487203</v>
      </c>
      <c r="C4" s="1" t="s">
        <v>8</v>
      </c>
    </row>
    <row r="5" spans="1:11" x14ac:dyDescent="0.3">
      <c r="A5" s="4" t="s">
        <v>9</v>
      </c>
      <c r="B5" s="2">
        <v>0.128205128205128</v>
      </c>
      <c r="C5" s="1" t="s">
        <v>8</v>
      </c>
    </row>
    <row r="6" spans="1:11" x14ac:dyDescent="0.3">
      <c r="A6" s="4"/>
    </row>
    <row r="7" spans="1:11" x14ac:dyDescent="0.3">
      <c r="A7" s="4" t="s">
        <v>10</v>
      </c>
      <c r="B7" s="2">
        <v>0.625</v>
      </c>
      <c r="C7" s="1" t="s">
        <v>11</v>
      </c>
    </row>
    <row r="8" spans="1:11" x14ac:dyDescent="0.3">
      <c r="A8" s="4" t="s">
        <v>12</v>
      </c>
      <c r="B8" s="2">
        <v>0.375</v>
      </c>
      <c r="C8" s="1" t="s">
        <v>13</v>
      </c>
    </row>
    <row r="10" spans="1:11" ht="31.2" x14ac:dyDescent="0.3">
      <c r="A10" s="3" t="s">
        <v>14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20</v>
      </c>
      <c r="H10" s="3" t="s">
        <v>21</v>
      </c>
      <c r="I10" s="3" t="s">
        <v>22</v>
      </c>
      <c r="J10" s="3" t="s">
        <v>23</v>
      </c>
      <c r="K10" s="3" t="s">
        <v>24</v>
      </c>
    </row>
    <row r="11" spans="1:11" x14ac:dyDescent="0.3">
      <c r="A11" s="2" t="s">
        <v>68</v>
      </c>
      <c r="B11" s="5" t="s">
        <v>59</v>
      </c>
      <c r="C11" s="2">
        <v>5</v>
      </c>
      <c r="D11" s="2">
        <v>2</v>
      </c>
      <c r="E11" s="2">
        <v>3</v>
      </c>
      <c r="F11" s="2">
        <f>B$2^D11*B$3^E11</f>
        <v>3.4473937368437881E-2</v>
      </c>
      <c r="G11" s="2">
        <f>B$4^D11*B$5^E11</f>
        <v>1.6015658947551243E-3</v>
      </c>
      <c r="H11" s="2">
        <f>F11*B$7</f>
        <v>2.1546210855273674E-2</v>
      </c>
      <c r="I11" s="2">
        <f>G11*B$8</f>
        <v>6.005872105331716E-4</v>
      </c>
      <c r="J11" s="2">
        <f t="shared" ref="J11:J22" si="0">H11/(H11+I11)</f>
        <v>0.97288153308895531</v>
      </c>
      <c r="K11" s="2">
        <f t="shared" ref="K11:K22" si="1">I11/(H11+I11)</f>
        <v>2.7118466911044695E-2</v>
      </c>
    </row>
    <row r="12" spans="1:11" x14ac:dyDescent="0.3">
      <c r="A12" s="2" t="s">
        <v>68</v>
      </c>
      <c r="B12" s="5" t="s">
        <v>26</v>
      </c>
      <c r="C12" s="2">
        <v>5</v>
      </c>
      <c r="D12" s="2">
        <v>2</v>
      </c>
      <c r="E12" s="2">
        <v>3</v>
      </c>
      <c r="F12" s="2">
        <f t="shared" ref="F12:F22" si="2">B$2^D12*B$3^E12</f>
        <v>3.4473937368437881E-2</v>
      </c>
      <c r="G12" s="2">
        <f t="shared" ref="G12:G22" si="3">B$4^D12*B$5^E12</f>
        <v>1.6015658947551243E-3</v>
      </c>
      <c r="H12" s="2">
        <f t="shared" ref="H12:H22" si="4">F12*B$7</f>
        <v>2.1546210855273674E-2</v>
      </c>
      <c r="I12" s="2">
        <f t="shared" ref="I12:I22" si="5">G12*B$8</f>
        <v>6.005872105331716E-4</v>
      </c>
      <c r="J12" s="2">
        <f t="shared" si="0"/>
        <v>0.97288153308895531</v>
      </c>
      <c r="K12" s="2">
        <f t="shared" si="1"/>
        <v>2.7118466911044695E-2</v>
      </c>
    </row>
    <row r="13" spans="1:11" x14ac:dyDescent="0.3">
      <c r="A13" s="2" t="s">
        <v>68</v>
      </c>
      <c r="B13" s="5" t="s">
        <v>60</v>
      </c>
      <c r="C13" s="2">
        <v>5</v>
      </c>
      <c r="D13" s="2">
        <v>0</v>
      </c>
      <c r="E13" s="2">
        <v>5</v>
      </c>
      <c r="F13" s="2">
        <f t="shared" si="2"/>
        <v>6.8201877882737516E-2</v>
      </c>
      <c r="G13" s="2">
        <f t="shared" si="3"/>
        <v>3.4635940630517259E-5</v>
      </c>
      <c r="H13" s="2">
        <f t="shared" si="4"/>
        <v>4.2626173676710948E-2</v>
      </c>
      <c r="I13" s="2">
        <f t="shared" si="5"/>
        <v>1.2988477736443973E-5</v>
      </c>
      <c r="J13" s="2">
        <f t="shared" si="0"/>
        <v>0.99969538618771636</v>
      </c>
      <c r="K13" s="2">
        <f t="shared" si="1"/>
        <v>3.0461381228358015E-4</v>
      </c>
    </row>
    <row r="14" spans="1:11" x14ac:dyDescent="0.3">
      <c r="A14" s="2" t="s">
        <v>68</v>
      </c>
      <c r="B14" s="5" t="s">
        <v>27</v>
      </c>
      <c r="C14" s="2">
        <v>4</v>
      </c>
      <c r="D14" s="2">
        <v>3</v>
      </c>
      <c r="E14" s="2">
        <v>1</v>
      </c>
      <c r="F14" s="2">
        <f t="shared" si="2"/>
        <v>4.193521746311335E-2</v>
      </c>
      <c r="G14" s="2">
        <f t="shared" si="3"/>
        <v>8.4947055057812082E-2</v>
      </c>
      <c r="H14" s="2">
        <f t="shared" si="4"/>
        <v>2.6209510914445844E-2</v>
      </c>
      <c r="I14" s="2">
        <f t="shared" si="5"/>
        <v>3.1855145646679531E-2</v>
      </c>
      <c r="J14" s="2">
        <f t="shared" si="0"/>
        <v>0.45138492960609816</v>
      </c>
      <c r="K14" s="2">
        <f t="shared" si="1"/>
        <v>0.54861507039390178</v>
      </c>
    </row>
    <row r="15" spans="1:11" x14ac:dyDescent="0.3">
      <c r="A15" s="2" t="s">
        <v>68</v>
      </c>
      <c r="B15" s="5" t="s">
        <v>61</v>
      </c>
      <c r="C15" s="2">
        <v>3</v>
      </c>
      <c r="D15" s="2">
        <v>3</v>
      </c>
      <c r="E15" s="2">
        <v>0</v>
      </c>
      <c r="F15" s="2">
        <f t="shared" si="2"/>
        <v>7.1749624563134107E-2</v>
      </c>
      <c r="G15" s="2">
        <f t="shared" si="3"/>
        <v>0.66258702945093528</v>
      </c>
      <c r="H15" s="2">
        <f t="shared" si="4"/>
        <v>4.4843515351958817E-2</v>
      </c>
      <c r="I15" s="2">
        <f t="shared" si="5"/>
        <v>0.24847013604410073</v>
      </c>
      <c r="J15" s="2">
        <f t="shared" si="0"/>
        <v>0.15288587878034668</v>
      </c>
      <c r="K15" s="2">
        <f t="shared" si="1"/>
        <v>0.84711412121965335</v>
      </c>
    </row>
    <row r="16" spans="1:11" x14ac:dyDescent="0.3">
      <c r="A16" s="2" t="s">
        <v>68</v>
      </c>
      <c r="B16" s="5" t="s">
        <v>62</v>
      </c>
      <c r="C16" s="2">
        <v>3</v>
      </c>
      <c r="D16" s="2">
        <v>3</v>
      </c>
      <c r="E16" s="2">
        <v>0</v>
      </c>
      <c r="F16" s="2">
        <f t="shared" si="2"/>
        <v>7.1749624563134107E-2</v>
      </c>
      <c r="G16" s="2">
        <f t="shared" si="3"/>
        <v>0.66258702945093528</v>
      </c>
      <c r="H16" s="2">
        <f t="shared" si="4"/>
        <v>4.4843515351958817E-2</v>
      </c>
      <c r="I16" s="2">
        <f t="shared" si="5"/>
        <v>0.24847013604410073</v>
      </c>
      <c r="J16" s="2">
        <f t="shared" si="0"/>
        <v>0.15288587878034668</v>
      </c>
      <c r="K16" s="2">
        <f t="shared" si="1"/>
        <v>0.84711412121965335</v>
      </c>
    </row>
    <row r="17" spans="1:11" x14ac:dyDescent="0.3">
      <c r="A17" s="2" t="s">
        <v>68</v>
      </c>
      <c r="B17" s="5" t="s">
        <v>39</v>
      </c>
      <c r="C17" s="2">
        <v>3</v>
      </c>
      <c r="D17" s="2">
        <v>3</v>
      </c>
      <c r="E17" s="2">
        <v>0</v>
      </c>
      <c r="F17" s="2">
        <f t="shared" si="2"/>
        <v>7.1749624563134107E-2</v>
      </c>
      <c r="G17" s="2">
        <f t="shared" si="3"/>
        <v>0.66258702945093528</v>
      </c>
      <c r="H17" s="2">
        <f t="shared" si="4"/>
        <v>4.4843515351958817E-2</v>
      </c>
      <c r="I17" s="2">
        <f t="shared" si="5"/>
        <v>0.24847013604410073</v>
      </c>
      <c r="J17" s="2">
        <f t="shared" si="0"/>
        <v>0.15288587878034668</v>
      </c>
      <c r="K17" s="2">
        <f t="shared" si="1"/>
        <v>0.84711412121965335</v>
      </c>
    </row>
    <row r="18" spans="1:11" x14ac:dyDescent="0.3">
      <c r="A18" s="2" t="s">
        <v>68</v>
      </c>
      <c r="B18" s="5" t="s">
        <v>63</v>
      </c>
      <c r="C18" s="2">
        <v>2</v>
      </c>
      <c r="D18" s="2">
        <v>2</v>
      </c>
      <c r="E18" s="2">
        <v>0</v>
      </c>
      <c r="F18" s="2">
        <f t="shared" si="2"/>
        <v>0.17266848901875742</v>
      </c>
      <c r="G18" s="2">
        <f t="shared" si="3"/>
        <v>0.76002629848783732</v>
      </c>
      <c r="H18" s="2">
        <f t="shared" si="4"/>
        <v>0.10791780563672339</v>
      </c>
      <c r="I18" s="2">
        <f t="shared" si="5"/>
        <v>0.28500986193293898</v>
      </c>
      <c r="J18" s="2">
        <f t="shared" si="0"/>
        <v>0.27465056432451551</v>
      </c>
      <c r="K18" s="2">
        <f t="shared" si="1"/>
        <v>0.7253494356754846</v>
      </c>
    </row>
    <row r="19" spans="1:11" x14ac:dyDescent="0.3">
      <c r="A19" s="2" t="s">
        <v>68</v>
      </c>
      <c r="B19" s="5" t="s">
        <v>64</v>
      </c>
      <c r="C19" s="2">
        <v>2</v>
      </c>
      <c r="D19" s="2">
        <v>2</v>
      </c>
      <c r="E19" s="2">
        <v>0</v>
      </c>
      <c r="F19" s="2">
        <f t="shared" si="2"/>
        <v>0.17266848901875742</v>
      </c>
      <c r="G19" s="2">
        <f t="shared" si="3"/>
        <v>0.76002629848783732</v>
      </c>
      <c r="H19" s="2">
        <f t="shared" si="4"/>
        <v>0.10791780563672339</v>
      </c>
      <c r="I19" s="2">
        <f t="shared" si="5"/>
        <v>0.28500986193293898</v>
      </c>
      <c r="J19" s="2">
        <f t="shared" si="0"/>
        <v>0.27465056432451551</v>
      </c>
      <c r="K19" s="2">
        <f t="shared" si="1"/>
        <v>0.7253494356754846</v>
      </c>
    </row>
    <row r="20" spans="1:11" x14ac:dyDescent="0.3">
      <c r="A20" s="2" t="s">
        <v>68</v>
      </c>
      <c r="B20" s="5" t="s">
        <v>65</v>
      </c>
      <c r="C20" s="2">
        <v>2</v>
      </c>
      <c r="D20" s="2">
        <v>2</v>
      </c>
      <c r="E20" s="2">
        <v>0</v>
      </c>
      <c r="F20" s="2">
        <f t="shared" si="2"/>
        <v>0.17266848901875742</v>
      </c>
      <c r="G20" s="2">
        <f t="shared" si="3"/>
        <v>0.76002629848783732</v>
      </c>
      <c r="H20" s="2">
        <f t="shared" si="4"/>
        <v>0.10791780563672339</v>
      </c>
      <c r="I20" s="2">
        <f t="shared" si="5"/>
        <v>0.28500986193293898</v>
      </c>
      <c r="J20" s="2">
        <f t="shared" si="0"/>
        <v>0.27465056432451551</v>
      </c>
      <c r="K20" s="2">
        <f t="shared" si="1"/>
        <v>0.7253494356754846</v>
      </c>
    </row>
    <row r="21" spans="1:11" x14ac:dyDescent="0.3">
      <c r="A21" s="2" t="s">
        <v>68</v>
      </c>
      <c r="B21" s="5" t="s">
        <v>66</v>
      </c>
      <c r="C21" s="2">
        <v>2</v>
      </c>
      <c r="D21" s="2">
        <v>1</v>
      </c>
      <c r="E21" s="2">
        <v>1</v>
      </c>
      <c r="F21" s="2">
        <f t="shared" si="2"/>
        <v>0.24286549156376658</v>
      </c>
      <c r="G21" s="2">
        <f t="shared" si="3"/>
        <v>0.1117685733070347</v>
      </c>
      <c r="H21" s="2">
        <f t="shared" si="4"/>
        <v>0.15179093222735413</v>
      </c>
      <c r="I21" s="2">
        <f t="shared" si="5"/>
        <v>4.191321499013801E-2</v>
      </c>
      <c r="J21" s="2">
        <f t="shared" si="0"/>
        <v>0.78362252129234178</v>
      </c>
      <c r="K21" s="2">
        <f t="shared" si="1"/>
        <v>0.21637747870765831</v>
      </c>
    </row>
    <row r="22" spans="1:11" x14ac:dyDescent="0.3">
      <c r="A22" s="2" t="s">
        <v>68</v>
      </c>
      <c r="B22" s="5" t="s">
        <v>67</v>
      </c>
      <c r="C22" s="2">
        <v>2</v>
      </c>
      <c r="D22" s="2">
        <v>2</v>
      </c>
      <c r="E22" s="2">
        <v>0</v>
      </c>
      <c r="F22" s="2">
        <f t="shared" si="2"/>
        <v>0.17266848901875742</v>
      </c>
      <c r="G22" s="2">
        <f t="shared" si="3"/>
        <v>0.76002629848783732</v>
      </c>
      <c r="H22" s="2">
        <f t="shared" si="4"/>
        <v>0.10791780563672339</v>
      </c>
      <c r="I22" s="2">
        <f t="shared" si="5"/>
        <v>0.28500986193293898</v>
      </c>
      <c r="J22" s="2">
        <f t="shared" si="0"/>
        <v>0.27465056432451551</v>
      </c>
      <c r="K22" s="2">
        <f t="shared" si="1"/>
        <v>0.7253494356754846</v>
      </c>
    </row>
  </sheetData>
  <conditionalFormatting sqref="J11:K2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A816-4BBD-425B-8D1A-1F00ADAE68DA}">
  <dimension ref="A1:K19"/>
  <sheetViews>
    <sheetView workbookViewId="0">
      <selection activeCell="C25" sqref="C25"/>
    </sheetView>
  </sheetViews>
  <sheetFormatPr defaultColWidth="12.44140625" defaultRowHeight="15.6" x14ac:dyDescent="0.3"/>
  <cols>
    <col min="1" max="16384" width="12.44140625" style="2"/>
  </cols>
  <sheetData>
    <row r="1" spans="1:11" ht="31.2" x14ac:dyDescent="0.3">
      <c r="A1" s="1" t="s">
        <v>0</v>
      </c>
      <c r="H1" s="3" t="s">
        <v>1</v>
      </c>
      <c r="I1" s="3" t="s">
        <v>2</v>
      </c>
      <c r="J1" s="3" t="s">
        <v>3</v>
      </c>
    </row>
    <row r="2" spans="1:11" x14ac:dyDescent="0.3">
      <c r="A2" s="4" t="s">
        <v>4</v>
      </c>
      <c r="B2" s="2">
        <v>0.415533980582524</v>
      </c>
      <c r="C2" s="1" t="s">
        <v>5</v>
      </c>
      <c r="H2" s="2">
        <f>COUNTIF(J11:J58,"&gt;=.9")</f>
        <v>5</v>
      </c>
      <c r="I2" s="2">
        <f>COUNTIF(J11:J58,"&lt;=.1")</f>
        <v>0</v>
      </c>
      <c r="J2" s="2">
        <f>COUNTIFS(J11:J58,"&gt;.1",J11:J58,"&lt;.9")</f>
        <v>4</v>
      </c>
    </row>
    <row r="3" spans="1:11" x14ac:dyDescent="0.3">
      <c r="A3" s="4" t="s">
        <v>6</v>
      </c>
      <c r="B3" s="2">
        <v>0.584466019417476</v>
      </c>
      <c r="C3" s="1" t="s">
        <v>5</v>
      </c>
    </row>
    <row r="4" spans="1:11" x14ac:dyDescent="0.3">
      <c r="A4" s="4" t="s">
        <v>7</v>
      </c>
      <c r="B4" s="2">
        <v>0.87179487179487203</v>
      </c>
      <c r="C4" s="1" t="s">
        <v>8</v>
      </c>
    </row>
    <row r="5" spans="1:11" x14ac:dyDescent="0.3">
      <c r="A5" s="4" t="s">
        <v>9</v>
      </c>
      <c r="B5" s="2">
        <v>0.128205128205128</v>
      </c>
      <c r="C5" s="1" t="s">
        <v>8</v>
      </c>
    </row>
    <row r="6" spans="1:11" x14ac:dyDescent="0.3">
      <c r="A6" s="4"/>
    </row>
    <row r="7" spans="1:11" x14ac:dyDescent="0.3">
      <c r="A7" s="4" t="s">
        <v>10</v>
      </c>
      <c r="B7" s="2">
        <v>0.625</v>
      </c>
      <c r="C7" s="1" t="s">
        <v>11</v>
      </c>
    </row>
    <row r="8" spans="1:11" x14ac:dyDescent="0.3">
      <c r="A8" s="4" t="s">
        <v>12</v>
      </c>
      <c r="B8" s="2">
        <v>0.375</v>
      </c>
      <c r="C8" s="1" t="s">
        <v>13</v>
      </c>
    </row>
    <row r="10" spans="1:11" ht="31.2" x14ac:dyDescent="0.3">
      <c r="A10" s="3" t="s">
        <v>14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20</v>
      </c>
      <c r="H10" s="3" t="s">
        <v>21</v>
      </c>
      <c r="I10" s="3" t="s">
        <v>22</v>
      </c>
      <c r="J10" s="3" t="s">
        <v>23</v>
      </c>
      <c r="K10" s="3" t="s">
        <v>24</v>
      </c>
    </row>
    <row r="11" spans="1:11" x14ac:dyDescent="0.3">
      <c r="A11" s="2" t="s">
        <v>34</v>
      </c>
      <c r="B11" s="5" t="s">
        <v>25</v>
      </c>
      <c r="C11" s="2">
        <v>3</v>
      </c>
      <c r="D11" s="2">
        <v>1</v>
      </c>
      <c r="E11" s="2">
        <v>2</v>
      </c>
      <c r="F11" s="2">
        <f>B$2^D11*B$3^E11</f>
        <v>0.14194662710814324</v>
      </c>
      <c r="G11" s="2">
        <f>B$4^D11*B$5^E11</f>
        <v>1.4329304270132631E-2</v>
      </c>
      <c r="H11" s="2">
        <f>F11*B$7</f>
        <v>8.8716641942589519E-2</v>
      </c>
      <c r="I11" s="2">
        <f>G11*B$8</f>
        <v>5.3734891012997364E-3</v>
      </c>
      <c r="J11" s="2">
        <f t="shared" ref="J11:J19" si="0">H11/(H11+I11)</f>
        <v>0.94288998174746697</v>
      </c>
      <c r="K11" s="2">
        <f t="shared" ref="K11:K19" si="1">I11/(H11+I11)</f>
        <v>5.7110018252532986E-2</v>
      </c>
    </row>
    <row r="12" spans="1:11" x14ac:dyDescent="0.3">
      <c r="A12" s="2" t="s">
        <v>34</v>
      </c>
      <c r="B12" s="5" t="s">
        <v>26</v>
      </c>
      <c r="C12" s="2">
        <v>3</v>
      </c>
      <c r="D12" s="2">
        <v>1</v>
      </c>
      <c r="E12" s="2">
        <v>2</v>
      </c>
      <c r="F12" s="2">
        <f t="shared" ref="F12:F19" si="2">B$2^D12*B$3^E12</f>
        <v>0.14194662710814324</v>
      </c>
      <c r="G12" s="2">
        <f t="shared" ref="G12:G19" si="3">B$4^D12*B$5^E12</f>
        <v>1.4329304270132631E-2</v>
      </c>
      <c r="H12" s="2">
        <f t="shared" ref="H12:H19" si="4">F12*B$7</f>
        <v>8.8716641942589519E-2</v>
      </c>
      <c r="I12" s="2">
        <f t="shared" ref="I12:I19" si="5">G12*B$8</f>
        <v>5.3734891012997364E-3</v>
      </c>
      <c r="J12" s="2">
        <f t="shared" si="0"/>
        <v>0.94288998174746697</v>
      </c>
      <c r="K12" s="2">
        <f t="shared" si="1"/>
        <v>5.7110018252532986E-2</v>
      </c>
    </row>
    <row r="13" spans="1:11" x14ac:dyDescent="0.3">
      <c r="A13" s="2" t="s">
        <v>34</v>
      </c>
      <c r="B13" s="5" t="s">
        <v>27</v>
      </c>
      <c r="C13" s="2">
        <v>3</v>
      </c>
      <c r="D13" s="2">
        <v>1</v>
      </c>
      <c r="E13" s="2">
        <v>2</v>
      </c>
      <c r="F13" s="2">
        <f t="shared" si="2"/>
        <v>0.14194662710814324</v>
      </c>
      <c r="G13" s="2">
        <f t="shared" si="3"/>
        <v>1.4329304270132631E-2</v>
      </c>
      <c r="H13" s="2">
        <f t="shared" si="4"/>
        <v>8.8716641942589519E-2</v>
      </c>
      <c r="I13" s="2">
        <f t="shared" si="5"/>
        <v>5.3734891012997364E-3</v>
      </c>
      <c r="J13" s="2">
        <f t="shared" si="0"/>
        <v>0.94288998174746697</v>
      </c>
      <c r="K13" s="2">
        <f t="shared" si="1"/>
        <v>5.7110018252532986E-2</v>
      </c>
    </row>
    <row r="14" spans="1:11" x14ac:dyDescent="0.3">
      <c r="A14" s="2" t="s">
        <v>34</v>
      </c>
      <c r="B14" s="5" t="s">
        <v>28</v>
      </c>
      <c r="C14" s="2">
        <v>2</v>
      </c>
      <c r="D14" s="2">
        <v>0</v>
      </c>
      <c r="E14" s="2">
        <v>2</v>
      </c>
      <c r="F14" s="2">
        <f t="shared" si="2"/>
        <v>0.34160052785370942</v>
      </c>
      <c r="G14" s="2">
        <f t="shared" si="3"/>
        <v>1.6436554898093307E-2</v>
      </c>
      <c r="H14" s="2">
        <f t="shared" si="4"/>
        <v>0.21350032990856838</v>
      </c>
      <c r="I14" s="2">
        <f t="shared" si="5"/>
        <v>6.1637080867849902E-3</v>
      </c>
      <c r="J14" s="2">
        <f t="shared" si="0"/>
        <v>0.97194029508409852</v>
      </c>
      <c r="K14" s="2">
        <f t="shared" si="1"/>
        <v>2.8059704915901498E-2</v>
      </c>
    </row>
    <row r="15" spans="1:11" x14ac:dyDescent="0.3">
      <c r="A15" s="2" t="s">
        <v>34</v>
      </c>
      <c r="B15" s="5" t="s">
        <v>29</v>
      </c>
      <c r="C15" s="2">
        <v>2</v>
      </c>
      <c r="D15" s="2">
        <v>2</v>
      </c>
      <c r="E15" s="2">
        <v>0</v>
      </c>
      <c r="F15" s="2">
        <f t="shared" si="2"/>
        <v>0.17266848901875742</v>
      </c>
      <c r="G15" s="2">
        <f t="shared" si="3"/>
        <v>0.76002629848783732</v>
      </c>
      <c r="H15" s="2">
        <f t="shared" si="4"/>
        <v>0.10791780563672339</v>
      </c>
      <c r="I15" s="2">
        <f t="shared" si="5"/>
        <v>0.28500986193293898</v>
      </c>
      <c r="J15" s="2">
        <f t="shared" si="0"/>
        <v>0.27465056432451551</v>
      </c>
      <c r="K15" s="2">
        <f t="shared" si="1"/>
        <v>0.7253494356754846</v>
      </c>
    </row>
    <row r="16" spans="1:11" x14ac:dyDescent="0.3">
      <c r="A16" s="2" t="s">
        <v>34</v>
      </c>
      <c r="B16" s="5" t="s">
        <v>30</v>
      </c>
      <c r="C16" s="2">
        <v>2</v>
      </c>
      <c r="D16" s="2">
        <v>2</v>
      </c>
      <c r="E16" s="2">
        <v>0</v>
      </c>
      <c r="F16" s="2">
        <f t="shared" si="2"/>
        <v>0.17266848901875742</v>
      </c>
      <c r="G16" s="2">
        <f t="shared" si="3"/>
        <v>0.76002629848783732</v>
      </c>
      <c r="H16" s="2">
        <f t="shared" si="4"/>
        <v>0.10791780563672339</v>
      </c>
      <c r="I16" s="2">
        <f t="shared" si="5"/>
        <v>0.28500986193293898</v>
      </c>
      <c r="J16" s="2">
        <f t="shared" si="0"/>
        <v>0.27465056432451551</v>
      </c>
      <c r="K16" s="2">
        <f t="shared" si="1"/>
        <v>0.7253494356754846</v>
      </c>
    </row>
    <row r="17" spans="1:11" x14ac:dyDescent="0.3">
      <c r="A17" s="2" t="s">
        <v>34</v>
      </c>
      <c r="B17" s="5" t="s">
        <v>31</v>
      </c>
      <c r="C17" s="2">
        <v>2</v>
      </c>
      <c r="D17" s="2">
        <v>0</v>
      </c>
      <c r="E17" s="2">
        <v>2</v>
      </c>
      <c r="F17" s="2">
        <f t="shared" si="2"/>
        <v>0.34160052785370942</v>
      </c>
      <c r="G17" s="2">
        <f t="shared" si="3"/>
        <v>1.6436554898093307E-2</v>
      </c>
      <c r="H17" s="2">
        <f t="shared" si="4"/>
        <v>0.21350032990856838</v>
      </c>
      <c r="I17" s="2">
        <f t="shared" si="5"/>
        <v>6.1637080867849902E-3</v>
      </c>
      <c r="J17" s="2">
        <f t="shared" si="0"/>
        <v>0.97194029508409852</v>
      </c>
      <c r="K17" s="2">
        <f t="shared" si="1"/>
        <v>2.8059704915901498E-2</v>
      </c>
    </row>
    <row r="18" spans="1:11" x14ac:dyDescent="0.3">
      <c r="A18" s="2" t="s">
        <v>34</v>
      </c>
      <c r="B18" s="5" t="s">
        <v>32</v>
      </c>
      <c r="C18" s="2">
        <v>2</v>
      </c>
      <c r="D18" s="2">
        <v>2</v>
      </c>
      <c r="E18" s="2">
        <v>0</v>
      </c>
      <c r="F18" s="2">
        <f t="shared" si="2"/>
        <v>0.17266848901875742</v>
      </c>
      <c r="G18" s="2">
        <f t="shared" si="3"/>
        <v>0.76002629848783732</v>
      </c>
      <c r="H18" s="2">
        <f t="shared" si="4"/>
        <v>0.10791780563672339</v>
      </c>
      <c r="I18" s="2">
        <f t="shared" si="5"/>
        <v>0.28500986193293898</v>
      </c>
      <c r="J18" s="2">
        <f t="shared" si="0"/>
        <v>0.27465056432451551</v>
      </c>
      <c r="K18" s="2">
        <f t="shared" si="1"/>
        <v>0.7253494356754846</v>
      </c>
    </row>
    <row r="19" spans="1:11" x14ac:dyDescent="0.3">
      <c r="A19" s="2" t="s">
        <v>34</v>
      </c>
      <c r="B19" s="5" t="s">
        <v>33</v>
      </c>
      <c r="C19" s="2">
        <v>2</v>
      </c>
      <c r="D19" s="2">
        <v>1</v>
      </c>
      <c r="E19" s="2">
        <v>1</v>
      </c>
      <c r="F19" s="2">
        <f t="shared" si="2"/>
        <v>0.24286549156376658</v>
      </c>
      <c r="G19" s="2">
        <f t="shared" si="3"/>
        <v>0.1117685733070347</v>
      </c>
      <c r="H19" s="2">
        <f t="shared" si="4"/>
        <v>0.15179093222735413</v>
      </c>
      <c r="I19" s="2">
        <f t="shared" si="5"/>
        <v>4.191321499013801E-2</v>
      </c>
      <c r="J19" s="2">
        <f t="shared" si="0"/>
        <v>0.78362252129234178</v>
      </c>
      <c r="K19" s="2">
        <f t="shared" si="1"/>
        <v>0.21637747870765831</v>
      </c>
    </row>
  </sheetData>
  <conditionalFormatting sqref="J11:K1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Establishing Priors</vt:lpstr>
      <vt:lpstr>sec53-V238M</vt:lpstr>
      <vt:lpstr>sec53-F126L</vt:lpstr>
      <vt:lpstr>SEC53-WT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Vignogna</dc:creator>
  <cp:lastModifiedBy>Ryan Vignogna</cp:lastModifiedBy>
  <dcterms:created xsi:type="dcterms:W3CDTF">2022-04-05T15:19:30Z</dcterms:created>
  <dcterms:modified xsi:type="dcterms:W3CDTF">2022-04-05T15:42:52Z</dcterms:modified>
</cp:coreProperties>
</file>