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tikelen\tijdschriften\submitted\rateYieldTradeOff20\submitted\"/>
    </mc:Choice>
  </mc:AlternateContent>
  <xr:revisionPtr revIDLastSave="0" documentId="13_ncr:1_{28F5EBA3-C584-42E0-AC82-ECC297FCAEA8}" xr6:coauthVersionLast="36" xr6:coauthVersionMax="36" xr10:uidLastSave="{00000000-0000-0000-0000-000000000000}"/>
  <bookViews>
    <workbookView xWindow="0" yWindow="0" windowWidth="17256" windowHeight="5064" tabRatio="500" xr2:uid="{00000000-000D-0000-FFFF-FFFF00000000}"/>
  </bookViews>
  <sheets>
    <sheet name="Description" sheetId="1" r:id="rId1"/>
    <sheet name="Batch" sheetId="2" r:id="rId2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26" i="2" l="1"/>
  <c r="B25" i="2"/>
  <c r="B24" i="2"/>
  <c r="B23" i="2"/>
  <c r="B22" i="2"/>
  <c r="B21" i="2"/>
  <c r="B20" i="2"/>
  <c r="B19" i="2"/>
  <c r="B18" i="2"/>
  <c r="B17" i="2"/>
  <c r="D16" i="2"/>
  <c r="B16" i="2"/>
  <c r="D15" i="2"/>
  <c r="B15" i="2"/>
  <c r="D14" i="2"/>
  <c r="B14" i="2"/>
  <c r="D13" i="2"/>
  <c r="B13" i="2"/>
  <c r="D12" i="2"/>
  <c r="B12" i="2"/>
  <c r="B11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<sst xmlns="http://schemas.openxmlformats.org/spreadsheetml/2006/main" count="52" uniqueCount="35">
  <si>
    <t>Growth rate (1/h)</t>
  </si>
  <si>
    <t>Yield</t>
  </si>
  <si>
    <t>Glycerol uptake rate</t>
  </si>
  <si>
    <t>Acetate outflow rate</t>
  </si>
  <si>
    <t>Rate unit</t>
  </si>
  <si>
    <t>Strain</t>
  </si>
  <si>
    <t>Reference</t>
  </si>
  <si>
    <t>PMID</t>
  </si>
  <si>
    <t>Cmmol/gDW/h</t>
  </si>
  <si>
    <t>BW25113</t>
  </si>
  <si>
    <t>Gerosa et al. (2015)</t>
  </si>
  <si>
    <t>JM101 - mutant</t>
  </si>
  <si>
    <t>Martinez-Goméz et al. (2012)</t>
  </si>
  <si>
    <t>JM101 - WT</t>
  </si>
  <si>
    <t>g L-1 h-1 OD600-1</t>
  </si>
  <si>
    <t>MG1655 -WT</t>
  </si>
  <si>
    <t>Cheng et al (2014)</t>
  </si>
  <si>
    <t xml:space="preserve">MG1655 - mutant </t>
  </si>
  <si>
    <t>CP14</t>
  </si>
  <si>
    <t>Andersen &amp; von Meyenburg (1980)</t>
  </si>
  <si>
    <t>mmol/gDW/h</t>
  </si>
  <si>
    <t>MG1655- WT</t>
  </si>
  <si>
    <t>Conrad et al. (2010)</t>
  </si>
  <si>
    <t xml:space="preserve"> mo/kg DW /h</t>
  </si>
  <si>
    <t xml:space="preserve">ML308 </t>
  </si>
  <si>
    <t>Holms (1996)</t>
  </si>
  <si>
    <t>CmM OD-1 h-1</t>
  </si>
  <si>
    <t>NCM3722</t>
  </si>
  <si>
    <t>Basan et al. (2015)</t>
  </si>
  <si>
    <t>theoretical estimation</t>
  </si>
  <si>
    <t>Monk  et al. (2017)</t>
  </si>
  <si>
    <t>MG1655-ALE</t>
  </si>
  <si>
    <t xml:space="preserve"> mmol/gDW/h</t>
  </si>
  <si>
    <t>Sandberg et al. 2017</t>
  </si>
  <si>
    <r>
      <t xml:space="preserve">Supplementary file S2 : Reported rate-yield pairs for different </t>
    </r>
    <r>
      <rPr>
        <b/>
        <i/>
        <sz val="12"/>
        <rFont val="Arial"/>
        <family val="2"/>
      </rPr>
      <t>E. coli</t>
    </r>
    <r>
      <rPr>
        <b/>
        <sz val="12"/>
        <rFont val="Arial"/>
        <family val="2"/>
        <charset val="1"/>
      </rPr>
      <t xml:space="preserve"> strains grown on glycerol minimal medium, in batch culture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</si>
</sst>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4C4C4C"/>
      <name val="Arial"/>
      <family val="2"/>
      <charset val="1"/>
    </font>
    <font>
      <i/>
      <sz val="10"/>
      <name val="Arial"/>
      <family val="2"/>
      <charset val="1"/>
    </font>
    <font>
      <sz val="10"/>
      <color rgb="FF999999"/>
      <name val="Arial"/>
      <family val="2"/>
      <charset val="1"/>
    </font>
    <font>
      <b/>
      <i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08080"/>
        <bgColor rgb="FF999999"/>
      </patternFill>
    </fill>
    <fill>
      <patternFill patternType="solid">
        <fgColor rgb="FFCCCCCC"/>
        <bgColor rgb="FFB4C7DC"/>
      </patternFill>
    </fill>
    <fill>
      <patternFill patternType="solid">
        <fgColor rgb="FFAFD095"/>
        <bgColor rgb="FFCCCCCC"/>
      </patternFill>
    </fill>
    <fill>
      <patternFill patternType="solid">
        <fgColor rgb="FF77BC65"/>
        <bgColor rgb="FF999999"/>
      </patternFill>
    </fill>
    <fill>
      <patternFill patternType="solid">
        <fgColor rgb="FF168253"/>
        <bgColor rgb="FF008080"/>
      </patternFill>
    </fill>
    <fill>
      <patternFill patternType="solid">
        <fgColor rgb="FFB4C7DC"/>
        <bgColor rgb="FFCCCCCC"/>
      </patternFill>
    </fill>
    <fill>
      <patternFill patternType="solid">
        <fgColor rgb="FF8D1D75"/>
        <bgColor rgb="FF800080"/>
      </patternFill>
    </fill>
    <fill>
      <patternFill patternType="solid">
        <fgColor rgb="FFD62E4E"/>
        <bgColor rgb="FF993300"/>
      </patternFill>
    </fill>
    <fill>
      <patternFill patternType="solid">
        <fgColor rgb="FFFF7B59"/>
        <bgColor rgb="FFFF6600"/>
      </patternFill>
    </fill>
    <fill>
      <patternFill patternType="solid">
        <fgColor rgb="FFFFD428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2" fontId="4" fillId="3" borderId="2" xfId="0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wrapText="1"/>
    </xf>
    <xf numFmtId="0" fontId="0" fillId="3" borderId="0" xfId="0" applyFill="1"/>
    <xf numFmtId="2" fontId="0" fillId="4" borderId="3" xfId="0" applyNumberFormat="1" applyFont="1" applyFill="1" applyBorder="1" applyAlignment="1">
      <alignment horizontal="center" wrapText="1"/>
    </xf>
    <xf numFmtId="2" fontId="0" fillId="4" borderId="3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wrapText="1"/>
    </xf>
    <xf numFmtId="0" fontId="0" fillId="4" borderId="0" xfId="0" applyFill="1"/>
    <xf numFmtId="0" fontId="0" fillId="4" borderId="0" xfId="0" applyFont="1" applyFill="1"/>
    <xf numFmtId="0" fontId="6" fillId="4" borderId="3" xfId="0" applyFont="1" applyFill="1" applyBorder="1" applyAlignment="1">
      <alignment horizontal="center"/>
    </xf>
    <xf numFmtId="2" fontId="0" fillId="5" borderId="3" xfId="0" applyNumberFormat="1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 wrapText="1"/>
    </xf>
    <xf numFmtId="0" fontId="0" fillId="5" borderId="0" xfId="0" applyFill="1"/>
    <xf numFmtId="2" fontId="0" fillId="6" borderId="3" xfId="0" applyNumberFormat="1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wrapText="1"/>
    </xf>
    <xf numFmtId="0" fontId="0" fillId="6" borderId="0" xfId="0" applyFill="1"/>
    <xf numFmtId="2" fontId="0" fillId="7" borderId="3" xfId="0" applyNumberFormat="1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 wrapText="1"/>
    </xf>
    <xf numFmtId="0" fontId="0" fillId="7" borderId="0" xfId="0" applyFill="1"/>
    <xf numFmtId="0" fontId="5" fillId="7" borderId="3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2" fontId="0" fillId="8" borderId="3" xfId="0" applyNumberFormat="1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 wrapText="1"/>
    </xf>
    <xf numFmtId="0" fontId="0" fillId="8" borderId="0" xfId="0" applyFill="1"/>
    <xf numFmtId="0" fontId="0" fillId="8" borderId="0" xfId="0" applyFont="1" applyFill="1"/>
    <xf numFmtId="2" fontId="7" fillId="9" borderId="3" xfId="0" applyNumberFormat="1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 wrapText="1"/>
    </xf>
    <xf numFmtId="0" fontId="0" fillId="9" borderId="0" xfId="0" applyFill="1"/>
    <xf numFmtId="0" fontId="7" fillId="9" borderId="0" xfId="0" applyFont="1" applyFill="1"/>
    <xf numFmtId="2" fontId="0" fillId="10" borderId="3" xfId="0" applyNumberFormat="1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/>
    </xf>
    <xf numFmtId="0" fontId="0" fillId="10" borderId="0" xfId="0" applyFill="1"/>
    <xf numFmtId="2" fontId="5" fillId="11" borderId="3" xfId="0" applyNumberFormat="1" applyFont="1" applyFill="1" applyBorder="1" applyAlignment="1">
      <alignment horizontal="center"/>
    </xf>
    <xf numFmtId="2" fontId="0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 wrapText="1"/>
    </xf>
    <xf numFmtId="0" fontId="0" fillId="11" borderId="3" xfId="0" applyFont="1" applyFill="1" applyBorder="1" applyAlignment="1">
      <alignment horizontal="center"/>
    </xf>
    <xf numFmtId="0" fontId="0" fillId="11" borderId="0" xfId="0" applyFill="1"/>
    <xf numFmtId="0" fontId="0" fillId="11" borderId="0" xfId="0" applyFont="1" applyFill="1"/>
    <xf numFmtId="0" fontId="6" fillId="11" borderId="3" xfId="0" applyFont="1" applyFill="1" applyBorder="1" applyAlignment="1">
      <alignment horizontal="center"/>
    </xf>
    <xf numFmtId="2" fontId="5" fillId="11" borderId="4" xfId="0" applyNumberFormat="1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CCCCC"/>
      <rgbColor rgb="FF808080"/>
      <rgbColor rgb="FF9999FF"/>
      <rgbColor rgb="FF8D1D75"/>
      <rgbColor rgb="FFFFFFCC"/>
      <rgbColor rgb="FFCCFFFF"/>
      <rgbColor rgb="FF660066"/>
      <rgbColor rgb="FFFF7B59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77BC65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D62E4E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zoomScale="84" zoomScaleNormal="84" workbookViewId="0">
      <selection sqref="A1:L5"/>
    </sheetView>
  </sheetViews>
  <sheetFormatPr baseColWidth="10" defaultColWidth="11.5546875" defaultRowHeight="13.2" x14ac:dyDescent="0.25"/>
  <sheetData>
    <row r="1" spans="1:12" x14ac:dyDescent="0.25">
      <c r="A1" s="60" t="s">
        <v>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</sheetData>
  <mergeCells count="1">
    <mergeCell ref="A1:L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0" sqref="I40"/>
    </sheetView>
  </sheetViews>
  <sheetFormatPr baseColWidth="10" defaultColWidth="11.6640625" defaultRowHeight="13.2" x14ac:dyDescent="0.25"/>
  <cols>
    <col min="1" max="1" width="25.88671875" customWidth="1"/>
    <col min="2" max="2" width="14.77734375" customWidth="1"/>
    <col min="3" max="3" width="25.88671875" customWidth="1"/>
    <col min="4" max="4" width="35.109375" style="1" customWidth="1"/>
    <col min="5" max="5" width="21.77734375" customWidth="1"/>
    <col min="6" max="6" width="20.44140625" customWidth="1"/>
    <col min="7" max="7" width="31.44140625" customWidth="1"/>
    <col min="8" max="9" width="21.77734375" customWidth="1"/>
    <col min="11" max="11" width="20" customWidth="1"/>
    <col min="12" max="12" width="35.109375" customWidth="1"/>
  </cols>
  <sheetData>
    <row r="1" spans="1:1024" s="5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AMH1"/>
      <c r="AMI1"/>
      <c r="AMJ1"/>
    </row>
    <row r="2" spans="1:1024" s="11" customFormat="1" x14ac:dyDescent="0.25">
      <c r="A2" s="6">
        <v>0.49</v>
      </c>
      <c r="B2" s="6">
        <f t="shared" ref="B2:B8" si="0">40.65*A2/C2</f>
        <v>0.5875663716814159</v>
      </c>
      <c r="C2" s="6">
        <v>33.9</v>
      </c>
      <c r="D2" s="7"/>
      <c r="E2" s="8" t="s">
        <v>8</v>
      </c>
      <c r="F2" s="9" t="s">
        <v>9</v>
      </c>
      <c r="G2" s="8" t="s">
        <v>10</v>
      </c>
      <c r="H2" s="10">
        <v>27136056</v>
      </c>
      <c r="AMH2"/>
      <c r="AMI2"/>
      <c r="AMJ2"/>
    </row>
    <row r="3" spans="1:1024" s="18" customFormat="1" x14ac:dyDescent="0.25">
      <c r="A3" s="12">
        <v>0.45</v>
      </c>
      <c r="B3" s="12">
        <f t="shared" si="0"/>
        <v>0.54932432432432443</v>
      </c>
      <c r="C3" s="12">
        <v>33.299999999999997</v>
      </c>
      <c r="D3" s="13"/>
      <c r="E3" s="14" t="s">
        <v>8</v>
      </c>
      <c r="F3" s="15" t="s">
        <v>11</v>
      </c>
      <c r="G3" s="15" t="s">
        <v>12</v>
      </c>
      <c r="H3" s="16">
        <v>22513097</v>
      </c>
      <c r="I3" s="17"/>
      <c r="J3" s="17"/>
      <c r="K3" s="17"/>
      <c r="L3" s="17"/>
      <c r="AMH3"/>
      <c r="AMI3"/>
      <c r="AMJ3"/>
    </row>
    <row r="4" spans="1:1024" s="18" customFormat="1" x14ac:dyDescent="0.25">
      <c r="A4" s="12">
        <v>0.44</v>
      </c>
      <c r="B4" s="12">
        <f t="shared" si="0"/>
        <v>0.50383098591549291</v>
      </c>
      <c r="C4" s="12">
        <v>35.5</v>
      </c>
      <c r="D4" s="13"/>
      <c r="E4" s="15"/>
      <c r="F4" s="15" t="s">
        <v>11</v>
      </c>
      <c r="G4" s="15"/>
      <c r="H4" s="15"/>
      <c r="I4" s="17"/>
      <c r="J4" s="17"/>
      <c r="K4" s="17"/>
      <c r="L4" s="17"/>
      <c r="AMH4"/>
      <c r="AMI4"/>
      <c r="AMJ4"/>
    </row>
    <row r="5" spans="1:1024" s="17" customFormat="1" x14ac:dyDescent="0.25">
      <c r="A5" s="12">
        <v>0.49</v>
      </c>
      <c r="B5" s="12">
        <f t="shared" si="0"/>
        <v>0.58071428571428574</v>
      </c>
      <c r="C5" s="12">
        <v>34.299999999999997</v>
      </c>
      <c r="D5" s="13"/>
      <c r="E5" s="19"/>
      <c r="F5" s="15" t="s">
        <v>13</v>
      </c>
      <c r="G5" s="15"/>
      <c r="H5" s="15"/>
      <c r="AMH5"/>
      <c r="AMI5"/>
      <c r="AMJ5"/>
    </row>
    <row r="6" spans="1:1024" s="17" customFormat="1" x14ac:dyDescent="0.25">
      <c r="A6" s="12">
        <v>0.46</v>
      </c>
      <c r="B6" s="12">
        <f t="shared" si="0"/>
        <v>0.61712871287128712</v>
      </c>
      <c r="C6" s="12">
        <v>30.3</v>
      </c>
      <c r="D6" s="13"/>
      <c r="E6" s="15"/>
      <c r="F6" s="15" t="s">
        <v>11</v>
      </c>
      <c r="G6" s="15"/>
      <c r="H6" s="15"/>
      <c r="AMH6"/>
      <c r="AMI6"/>
      <c r="AMJ6"/>
    </row>
    <row r="7" spans="1:1024" s="17" customFormat="1" x14ac:dyDescent="0.25">
      <c r="A7" s="12">
        <v>0.46</v>
      </c>
      <c r="B7" s="12">
        <f t="shared" si="0"/>
        <v>0.59550955414012752</v>
      </c>
      <c r="C7" s="12">
        <v>31.4</v>
      </c>
      <c r="D7" s="13"/>
      <c r="E7" s="15"/>
      <c r="F7" s="15" t="s">
        <v>11</v>
      </c>
      <c r="G7" s="15"/>
      <c r="H7" s="15"/>
      <c r="AMH7"/>
      <c r="AMI7"/>
      <c r="AMJ7"/>
    </row>
    <row r="8" spans="1:1024" s="18" customFormat="1" x14ac:dyDescent="0.25">
      <c r="A8" s="12">
        <v>0.44</v>
      </c>
      <c r="B8" s="12">
        <f t="shared" si="0"/>
        <v>0.72120967741935482</v>
      </c>
      <c r="C8" s="12">
        <v>24.8</v>
      </c>
      <c r="D8" s="13"/>
      <c r="E8" s="15"/>
      <c r="F8" s="15" t="s">
        <v>11</v>
      </c>
      <c r="G8" s="15"/>
      <c r="H8" s="15"/>
      <c r="I8" s="17"/>
      <c r="J8" s="17"/>
      <c r="K8" s="17"/>
      <c r="L8" s="17"/>
      <c r="M8" s="17"/>
      <c r="AMH8"/>
      <c r="AMI8"/>
      <c r="AMJ8"/>
    </row>
    <row r="9" spans="1:1024" s="23" customFormat="1" x14ac:dyDescent="0.25">
      <c r="A9" s="20">
        <v>0.23</v>
      </c>
      <c r="B9" s="20">
        <v>0.56000000000000005</v>
      </c>
      <c r="C9" s="20"/>
      <c r="D9" s="20"/>
      <c r="E9" s="21" t="s">
        <v>14</v>
      </c>
      <c r="F9" s="22" t="s">
        <v>15</v>
      </c>
      <c r="G9" s="21" t="s">
        <v>16</v>
      </c>
      <c r="H9" s="22">
        <v>24481126</v>
      </c>
      <c r="AMH9"/>
      <c r="AMI9"/>
      <c r="AMJ9"/>
    </row>
    <row r="10" spans="1:1024" s="23" customFormat="1" x14ac:dyDescent="0.25">
      <c r="A10" s="20">
        <v>0.36499999999999999</v>
      </c>
      <c r="B10" s="20">
        <v>0.65</v>
      </c>
      <c r="C10" s="20"/>
      <c r="D10" s="20"/>
      <c r="E10" s="21"/>
      <c r="F10" s="22" t="s">
        <v>17</v>
      </c>
      <c r="G10" s="21"/>
      <c r="H10" s="21"/>
      <c r="AMH10"/>
      <c r="AMI10"/>
      <c r="AMJ10"/>
    </row>
    <row r="11" spans="1:1024" s="27" customFormat="1" x14ac:dyDescent="0.25">
      <c r="A11" s="24">
        <v>0.87</v>
      </c>
      <c r="B11" s="24">
        <f>16.6/1000*40.65</f>
        <v>0.67479</v>
      </c>
      <c r="C11" s="24"/>
      <c r="D11" s="24"/>
      <c r="E11" s="25"/>
      <c r="F11" s="25" t="s">
        <v>18</v>
      </c>
      <c r="G11" s="25" t="s">
        <v>19</v>
      </c>
      <c r="H11" s="26">
        <v>6998942</v>
      </c>
      <c r="AMH11"/>
      <c r="AMI11"/>
      <c r="AMJ11"/>
    </row>
    <row r="12" spans="1:1024" s="31" customFormat="1" x14ac:dyDescent="0.25">
      <c r="A12" s="28">
        <v>0.23</v>
      </c>
      <c r="B12" s="28">
        <f>A12/(C12*3)*40.65</f>
        <v>0.37548192771084338</v>
      </c>
      <c r="C12" s="28">
        <v>8.3000000000000007</v>
      </c>
      <c r="D12" s="28">
        <f>11/100*C12</f>
        <v>0.91300000000000003</v>
      </c>
      <c r="E12" s="29" t="s">
        <v>20</v>
      </c>
      <c r="F12" s="29" t="s">
        <v>21</v>
      </c>
      <c r="G12" s="29" t="s">
        <v>22</v>
      </c>
      <c r="H12" s="30">
        <v>21057108</v>
      </c>
      <c r="AMH12"/>
      <c r="AMI12"/>
      <c r="AMJ12"/>
    </row>
    <row r="13" spans="1:1024" s="31" customFormat="1" x14ac:dyDescent="0.25">
      <c r="A13" s="28">
        <v>0.37</v>
      </c>
      <c r="B13" s="28">
        <f>A13/(C13*3)*40.65</f>
        <v>0.43219827586206899</v>
      </c>
      <c r="C13" s="28">
        <v>11.6</v>
      </c>
      <c r="D13" s="28">
        <f>7/100*C13</f>
        <v>0.81200000000000006</v>
      </c>
      <c r="E13" s="29"/>
      <c r="F13" s="32" t="s">
        <v>17</v>
      </c>
      <c r="G13" s="29"/>
      <c r="H13" s="29"/>
      <c r="AMH13"/>
      <c r="AMI13"/>
      <c r="AMJ13"/>
    </row>
    <row r="14" spans="1:1024" s="31" customFormat="1" x14ac:dyDescent="0.25">
      <c r="A14" s="28">
        <v>0.37</v>
      </c>
      <c r="B14" s="28">
        <f>A14/(C14*3)*40.65</f>
        <v>0.44367256637168134</v>
      </c>
      <c r="C14" s="28">
        <v>11.3</v>
      </c>
      <c r="D14" s="28">
        <f>(2/100)*C14</f>
        <v>0.22600000000000001</v>
      </c>
      <c r="E14" s="29"/>
      <c r="F14" s="32" t="s">
        <v>17</v>
      </c>
      <c r="G14" s="29"/>
      <c r="H14" s="29"/>
      <c r="AMH14"/>
      <c r="AMI14"/>
      <c r="AMJ14"/>
    </row>
    <row r="15" spans="1:1024" s="31" customFormat="1" x14ac:dyDescent="0.25">
      <c r="A15" s="28">
        <v>0.14000000000000001</v>
      </c>
      <c r="B15" s="28">
        <f>A15/(C15*3)*40.65</f>
        <v>0.28313432835820895</v>
      </c>
      <c r="C15" s="28">
        <v>6.7</v>
      </c>
      <c r="D15" s="28">
        <f>16/100*C15</f>
        <v>1.0720000000000001</v>
      </c>
      <c r="E15" s="29"/>
      <c r="F15" s="32" t="s">
        <v>17</v>
      </c>
      <c r="G15" s="29"/>
      <c r="H15" s="29"/>
      <c r="AMH15"/>
      <c r="AMI15"/>
      <c r="AMJ15"/>
    </row>
    <row r="16" spans="1:1024" s="31" customFormat="1" x14ac:dyDescent="0.25">
      <c r="A16" s="28">
        <v>0.25</v>
      </c>
      <c r="B16" s="28">
        <f>A16/(C16*3)*40.65</f>
        <v>0.33875</v>
      </c>
      <c r="C16" s="28">
        <v>10</v>
      </c>
      <c r="D16" s="28">
        <f>11/100*C16</f>
        <v>1.1000000000000001</v>
      </c>
      <c r="E16" s="29"/>
      <c r="F16" s="32" t="s">
        <v>17</v>
      </c>
      <c r="G16" s="29"/>
      <c r="H16" s="29"/>
      <c r="AMH16"/>
      <c r="AMI16"/>
      <c r="AMJ16"/>
    </row>
    <row r="17" spans="1:1024" s="38" customFormat="1" x14ac:dyDescent="0.25">
      <c r="A17" s="33">
        <v>0.7</v>
      </c>
      <c r="B17" s="34">
        <f>40.65*A17/(C17*3)</f>
        <v>0.67749999999999999</v>
      </c>
      <c r="C17" s="33">
        <v>14</v>
      </c>
      <c r="D17" s="33"/>
      <c r="E17" s="35" t="s">
        <v>23</v>
      </c>
      <c r="F17" s="35" t="s">
        <v>24</v>
      </c>
      <c r="G17" s="35" t="s">
        <v>25</v>
      </c>
      <c r="H17" s="36">
        <v>8988566</v>
      </c>
      <c r="I17" s="37"/>
      <c r="J17" s="37"/>
      <c r="K17" s="37"/>
      <c r="L17" s="37"/>
      <c r="M17" s="37"/>
      <c r="AMH17"/>
      <c r="AMI17"/>
      <c r="AMJ17"/>
    </row>
    <row r="18" spans="1:1024" s="43" customFormat="1" x14ac:dyDescent="0.25">
      <c r="A18" s="39">
        <v>0.72</v>
      </c>
      <c r="B18" s="39">
        <f>A18/(C18)*0.544 * 40.65</f>
        <v>0.56863542857142857</v>
      </c>
      <c r="C18" s="39">
        <v>28</v>
      </c>
      <c r="D18" s="39">
        <v>7.0000000000000007E-2</v>
      </c>
      <c r="E18" s="40" t="s">
        <v>26</v>
      </c>
      <c r="F18" s="40" t="s">
        <v>27</v>
      </c>
      <c r="G18" s="40" t="s">
        <v>28</v>
      </c>
      <c r="H18" s="41">
        <v>26632588</v>
      </c>
      <c r="I18" s="42"/>
      <c r="J18" s="43" t="s">
        <v>29</v>
      </c>
      <c r="AMH18"/>
      <c r="AMI18"/>
      <c r="AMJ18"/>
    </row>
    <row r="19" spans="1:1024" s="48" customFormat="1" x14ac:dyDescent="0.25">
      <c r="A19" s="44">
        <v>0.442</v>
      </c>
      <c r="B19" s="44">
        <f t="shared" ref="B19:B26" si="1">40.65*A19/(C19*3)</f>
        <v>0.53579352299159044</v>
      </c>
      <c r="C19" s="44">
        <v>11.178000000000001</v>
      </c>
      <c r="D19" s="44">
        <v>0</v>
      </c>
      <c r="E19" s="45" t="s">
        <v>20</v>
      </c>
      <c r="F19" s="46" t="s">
        <v>21</v>
      </c>
      <c r="G19" s="45" t="s">
        <v>30</v>
      </c>
      <c r="H19" s="47">
        <v>29020004</v>
      </c>
      <c r="AMH19"/>
      <c r="AMI19"/>
      <c r="AMJ19"/>
    </row>
    <row r="20" spans="1:1024" s="48" customFormat="1" x14ac:dyDescent="0.25">
      <c r="A20" s="44">
        <v>0.73299999999999998</v>
      </c>
      <c r="B20" s="44">
        <f t="shared" si="1"/>
        <v>0.53984944015653868</v>
      </c>
      <c r="C20" s="44">
        <v>18.398</v>
      </c>
      <c r="D20" s="44">
        <v>5.141</v>
      </c>
      <c r="E20" s="45"/>
      <c r="F20" s="47" t="s">
        <v>31</v>
      </c>
      <c r="G20" s="45"/>
      <c r="H20" s="45"/>
      <c r="AMH20"/>
      <c r="AMI20"/>
      <c r="AMJ20"/>
    </row>
    <row r="21" spans="1:1024" s="48" customFormat="1" x14ac:dyDescent="0.25">
      <c r="A21" s="44">
        <v>0.73</v>
      </c>
      <c r="B21" s="44">
        <f t="shared" si="1"/>
        <v>0.53240217449808924</v>
      </c>
      <c r="C21" s="44">
        <v>18.579000000000001</v>
      </c>
      <c r="D21" s="44">
        <v>5.2560000000000002</v>
      </c>
      <c r="E21" s="45"/>
      <c r="F21" s="47" t="s">
        <v>31</v>
      </c>
      <c r="G21" s="45"/>
      <c r="H21" s="45"/>
      <c r="AMH21"/>
      <c r="AMI21"/>
      <c r="AMJ21"/>
    </row>
    <row r="22" spans="1:1024" s="48" customFormat="1" x14ac:dyDescent="0.25">
      <c r="A22" s="44">
        <v>0.76700000000000002</v>
      </c>
      <c r="B22" s="44">
        <f t="shared" si="1"/>
        <v>0.57789423932384332</v>
      </c>
      <c r="C22" s="44">
        <v>17.984000000000002</v>
      </c>
      <c r="D22" s="44">
        <v>3.0979999999999999</v>
      </c>
      <c r="E22" s="45"/>
      <c r="F22" s="47" t="s">
        <v>31</v>
      </c>
      <c r="G22" s="45"/>
      <c r="H22" s="45"/>
      <c r="AMH22"/>
      <c r="AMI22"/>
      <c r="AMJ22"/>
    </row>
    <row r="23" spans="1:1024" s="48" customFormat="1" x14ac:dyDescent="0.25">
      <c r="A23" s="44">
        <v>0.749</v>
      </c>
      <c r="B23" s="44">
        <f t="shared" si="1"/>
        <v>0.54906676044146274</v>
      </c>
      <c r="C23" s="44">
        <v>18.484000000000002</v>
      </c>
      <c r="D23" s="44">
        <v>3.2480000000000002</v>
      </c>
      <c r="E23" s="45"/>
      <c r="F23" s="47" t="s">
        <v>31</v>
      </c>
      <c r="G23" s="45"/>
      <c r="H23" s="45"/>
      <c r="AMH23"/>
      <c r="AMI23"/>
      <c r="AMJ23"/>
    </row>
    <row r="24" spans="1:1024" s="55" customFormat="1" x14ac:dyDescent="0.25">
      <c r="A24" s="49">
        <v>0.44187703928864602</v>
      </c>
      <c r="B24" s="50">
        <f t="shared" si="1"/>
        <v>0.53563401118118381</v>
      </c>
      <c r="C24" s="49">
        <v>11.1782182560768</v>
      </c>
      <c r="D24" s="49">
        <v>0</v>
      </c>
      <c r="E24" s="51" t="s">
        <v>32</v>
      </c>
      <c r="F24" s="52" t="s">
        <v>21</v>
      </c>
      <c r="G24" s="53" t="s">
        <v>33</v>
      </c>
      <c r="H24" s="52">
        <v>28455337</v>
      </c>
      <c r="I24" s="54"/>
      <c r="J24" s="54"/>
      <c r="K24" s="54"/>
      <c r="L24" s="54"/>
      <c r="M24" s="54"/>
      <c r="AMH24"/>
      <c r="AMI24"/>
      <c r="AMJ24"/>
    </row>
    <row r="25" spans="1:1024" s="55" customFormat="1" x14ac:dyDescent="0.25">
      <c r="A25" s="49">
        <v>0.73037799999999997</v>
      </c>
      <c r="B25" s="49">
        <f t="shared" si="1"/>
        <v>0.53269147577646769</v>
      </c>
      <c r="C25" s="49">
        <v>18.578524999999999</v>
      </c>
      <c r="D25" s="49">
        <v>5.2561999999999998</v>
      </c>
      <c r="E25" s="56"/>
      <c r="F25" s="51" t="s">
        <v>31</v>
      </c>
      <c r="G25" s="53"/>
      <c r="H25" s="53"/>
      <c r="I25" s="54"/>
      <c r="J25" s="54"/>
      <c r="K25" s="54"/>
      <c r="L25" s="54"/>
      <c r="AMH25"/>
      <c r="AMI25"/>
      <c r="AMJ25"/>
    </row>
    <row r="26" spans="1:1024" s="55" customFormat="1" x14ac:dyDescent="0.25">
      <c r="A26" s="57">
        <v>0.74861599999999995</v>
      </c>
      <c r="B26" s="57">
        <f t="shared" si="1"/>
        <v>0.54879684217531099</v>
      </c>
      <c r="C26" s="57">
        <v>18.483609999999999</v>
      </c>
      <c r="D26" s="57">
        <v>3.2481499999999999</v>
      </c>
      <c r="E26" s="58"/>
      <c r="F26" s="59" t="s">
        <v>31</v>
      </c>
      <c r="G26" s="58"/>
      <c r="H26" s="58"/>
      <c r="I26" s="54"/>
      <c r="J26" s="54"/>
      <c r="K26" s="54"/>
      <c r="L26" s="54"/>
      <c r="AMH26"/>
      <c r="AMI26"/>
      <c r="AMJ26"/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2120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Description</vt:lpstr>
      <vt:lpstr>Batch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baldazzi</dc:creator>
  <dc:description/>
  <cp:lastModifiedBy>Hidde De Jong</cp:lastModifiedBy>
  <cp:revision>107</cp:revision>
  <dcterms:created xsi:type="dcterms:W3CDTF">2021-02-02T09:17:29Z</dcterms:created>
  <dcterms:modified xsi:type="dcterms:W3CDTF">2022-03-31T19:05:53Z</dcterms:modified>
  <dc:language>fr-FR</dc:language>
</cp:coreProperties>
</file>