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ng/Desktop/几个课题/Yundong/submit to elife/REVISE VERSION/revise figures + source data/"/>
    </mc:Choice>
  </mc:AlternateContent>
  <xr:revisionPtr revIDLastSave="0" documentId="13_ncr:1_{D527DFC8-F2D3-794F-A2BD-500ADAC7D58A}" xr6:coauthVersionLast="46" xr6:coauthVersionMax="46" xr10:uidLastSave="{00000000-0000-0000-0000-000000000000}"/>
  <bookViews>
    <workbookView xWindow="13420" yWindow="460" windowWidth="27440" windowHeight="16540" xr2:uid="{885EA1D0-D450-6845-848B-6B61CC4E2C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5" i="1" l="1"/>
  <c r="Q95" i="1" s="1"/>
  <c r="K95" i="1"/>
  <c r="P95" i="1" s="1"/>
  <c r="J95" i="1"/>
  <c r="O95" i="1" s="1"/>
  <c r="L94" i="1"/>
  <c r="Q94" i="1" s="1"/>
  <c r="K94" i="1"/>
  <c r="P94" i="1" s="1"/>
  <c r="J94" i="1"/>
  <c r="O94" i="1" s="1"/>
  <c r="L93" i="1"/>
  <c r="Q93" i="1" s="1"/>
  <c r="K93" i="1"/>
  <c r="P93" i="1" s="1"/>
  <c r="J93" i="1"/>
  <c r="O93" i="1" s="1"/>
  <c r="L92" i="1"/>
  <c r="Q92" i="1" s="1"/>
  <c r="K92" i="1"/>
  <c r="P92" i="1" s="1"/>
  <c r="J92" i="1"/>
  <c r="O92" i="1" s="1"/>
  <c r="L91" i="1"/>
  <c r="Q91" i="1" s="1"/>
  <c r="K91" i="1"/>
  <c r="P91" i="1" s="1"/>
  <c r="J91" i="1"/>
  <c r="O91" i="1" s="1"/>
  <c r="L90" i="1"/>
  <c r="Q90" i="1" s="1"/>
  <c r="K90" i="1"/>
  <c r="P90" i="1" s="1"/>
  <c r="J90" i="1"/>
  <c r="O90" i="1" s="1"/>
  <c r="L89" i="1"/>
  <c r="Q89" i="1" s="1"/>
  <c r="K89" i="1"/>
  <c r="P89" i="1" s="1"/>
  <c r="J89" i="1"/>
  <c r="O89" i="1" s="1"/>
  <c r="L88" i="1"/>
  <c r="Q88" i="1" s="1"/>
  <c r="K88" i="1"/>
  <c r="P88" i="1" s="1"/>
  <c r="J88" i="1"/>
  <c r="O88" i="1" s="1"/>
  <c r="L82" i="1"/>
  <c r="Q82" i="1" s="1"/>
  <c r="K82" i="1"/>
  <c r="P82" i="1" s="1"/>
  <c r="J82" i="1"/>
  <c r="O82" i="1" s="1"/>
  <c r="L81" i="1"/>
  <c r="Q81" i="1" s="1"/>
  <c r="K81" i="1"/>
  <c r="P81" i="1" s="1"/>
  <c r="J81" i="1"/>
  <c r="O81" i="1" s="1"/>
  <c r="L80" i="1"/>
  <c r="Q80" i="1" s="1"/>
  <c r="K80" i="1"/>
  <c r="P80" i="1" s="1"/>
  <c r="J80" i="1"/>
  <c r="O80" i="1" s="1"/>
  <c r="L79" i="1"/>
  <c r="Q79" i="1" s="1"/>
  <c r="K79" i="1"/>
  <c r="P79" i="1" s="1"/>
  <c r="J79" i="1"/>
  <c r="O79" i="1" s="1"/>
  <c r="L78" i="1"/>
  <c r="Q78" i="1" s="1"/>
  <c r="K78" i="1"/>
  <c r="P78" i="1" s="1"/>
  <c r="J78" i="1"/>
  <c r="O78" i="1" s="1"/>
  <c r="L77" i="1"/>
  <c r="Q77" i="1" s="1"/>
  <c r="K77" i="1"/>
  <c r="P77" i="1" s="1"/>
  <c r="J77" i="1"/>
  <c r="O77" i="1" s="1"/>
  <c r="L76" i="1"/>
  <c r="Q76" i="1" s="1"/>
  <c r="K76" i="1"/>
  <c r="P76" i="1" s="1"/>
  <c r="J76" i="1"/>
  <c r="O76" i="1" s="1"/>
  <c r="L75" i="1"/>
  <c r="Q75" i="1" s="1"/>
  <c r="K75" i="1"/>
  <c r="P75" i="1" s="1"/>
  <c r="J75" i="1"/>
  <c r="O75" i="1" s="1"/>
  <c r="L70" i="1"/>
  <c r="Q70" i="1" s="1"/>
  <c r="K70" i="1"/>
  <c r="P70" i="1" s="1"/>
  <c r="J70" i="1"/>
  <c r="O70" i="1" s="1"/>
  <c r="L69" i="1"/>
  <c r="Q69" i="1" s="1"/>
  <c r="K69" i="1"/>
  <c r="P69" i="1" s="1"/>
  <c r="J69" i="1"/>
  <c r="O69" i="1" s="1"/>
  <c r="L68" i="1"/>
  <c r="Q68" i="1" s="1"/>
  <c r="K68" i="1"/>
  <c r="P68" i="1" s="1"/>
  <c r="J68" i="1"/>
  <c r="O68" i="1" s="1"/>
  <c r="L67" i="1"/>
  <c r="Q67" i="1" s="1"/>
  <c r="K67" i="1"/>
  <c r="P67" i="1" s="1"/>
  <c r="J67" i="1"/>
  <c r="O67" i="1" s="1"/>
  <c r="L66" i="1"/>
  <c r="Q66" i="1" s="1"/>
  <c r="K66" i="1"/>
  <c r="P66" i="1" s="1"/>
  <c r="J66" i="1"/>
  <c r="O66" i="1" s="1"/>
  <c r="L65" i="1"/>
  <c r="Q65" i="1" s="1"/>
  <c r="K65" i="1"/>
  <c r="P65" i="1" s="1"/>
  <c r="J65" i="1"/>
  <c r="O65" i="1" s="1"/>
  <c r="L64" i="1"/>
  <c r="Q64" i="1" s="1"/>
  <c r="K64" i="1"/>
  <c r="P64" i="1" s="1"/>
  <c r="J64" i="1"/>
  <c r="O64" i="1" s="1"/>
  <c r="L63" i="1"/>
  <c r="Q63" i="1" s="1"/>
  <c r="K63" i="1"/>
  <c r="P63" i="1" s="1"/>
  <c r="J63" i="1"/>
  <c r="O63" i="1" s="1"/>
  <c r="L58" i="1"/>
  <c r="Q58" i="1" s="1"/>
  <c r="K58" i="1"/>
  <c r="P58" i="1" s="1"/>
  <c r="J58" i="1"/>
  <c r="O58" i="1" s="1"/>
  <c r="L57" i="1"/>
  <c r="Q57" i="1" s="1"/>
  <c r="K57" i="1"/>
  <c r="P57" i="1" s="1"/>
  <c r="J57" i="1"/>
  <c r="O57" i="1" s="1"/>
  <c r="L56" i="1"/>
  <c r="Q56" i="1" s="1"/>
  <c r="K56" i="1"/>
  <c r="P56" i="1" s="1"/>
  <c r="J56" i="1"/>
  <c r="O56" i="1" s="1"/>
  <c r="O55" i="1"/>
  <c r="L55" i="1"/>
  <c r="Q55" i="1" s="1"/>
  <c r="K55" i="1"/>
  <c r="P55" i="1" s="1"/>
  <c r="J55" i="1"/>
  <c r="Q54" i="1"/>
  <c r="L54" i="1"/>
  <c r="K54" i="1"/>
  <c r="P54" i="1" s="1"/>
  <c r="J54" i="1"/>
  <c r="O54" i="1" s="1"/>
  <c r="L53" i="1"/>
  <c r="Q53" i="1" s="1"/>
  <c r="K53" i="1"/>
  <c r="P53" i="1" s="1"/>
  <c r="J53" i="1"/>
  <c r="O53" i="1" s="1"/>
  <c r="L52" i="1"/>
  <c r="Q52" i="1" s="1"/>
  <c r="K52" i="1"/>
  <c r="P52" i="1" s="1"/>
  <c r="J52" i="1"/>
  <c r="O52" i="1" s="1"/>
  <c r="L51" i="1"/>
  <c r="Q51" i="1" s="1"/>
  <c r="K51" i="1"/>
  <c r="P51" i="1" s="1"/>
  <c r="J51" i="1"/>
  <c r="L46" i="1"/>
  <c r="Q46" i="1" s="1"/>
  <c r="K46" i="1"/>
  <c r="P46" i="1" s="1"/>
  <c r="J46" i="1"/>
  <c r="O46" i="1" s="1"/>
  <c r="L45" i="1"/>
  <c r="Q45" i="1" s="1"/>
  <c r="K45" i="1"/>
  <c r="P45" i="1" s="1"/>
  <c r="J45" i="1"/>
  <c r="O45" i="1" s="1"/>
  <c r="L44" i="1"/>
  <c r="Q44" i="1" s="1"/>
  <c r="K44" i="1"/>
  <c r="P44" i="1" s="1"/>
  <c r="J44" i="1"/>
  <c r="O44" i="1" s="1"/>
  <c r="L43" i="1"/>
  <c r="Q43" i="1" s="1"/>
  <c r="K43" i="1"/>
  <c r="P43" i="1" s="1"/>
  <c r="J43" i="1"/>
  <c r="O43" i="1" s="1"/>
  <c r="L42" i="1"/>
  <c r="Q42" i="1" s="1"/>
  <c r="K42" i="1"/>
  <c r="P42" i="1" s="1"/>
  <c r="J42" i="1"/>
  <c r="O42" i="1" s="1"/>
  <c r="L41" i="1"/>
  <c r="Q41" i="1" s="1"/>
  <c r="K41" i="1"/>
  <c r="P41" i="1" s="1"/>
  <c r="J41" i="1"/>
  <c r="O41" i="1" s="1"/>
  <c r="L40" i="1"/>
  <c r="Q40" i="1" s="1"/>
  <c r="K40" i="1"/>
  <c r="P40" i="1" s="1"/>
  <c r="J40" i="1"/>
  <c r="O40" i="1" s="1"/>
  <c r="L39" i="1"/>
  <c r="Q39" i="1" s="1"/>
  <c r="K39" i="1"/>
  <c r="P39" i="1" s="1"/>
  <c r="J39" i="1"/>
  <c r="O39" i="1" s="1"/>
  <c r="L35" i="1"/>
  <c r="Q35" i="1" s="1"/>
  <c r="K35" i="1"/>
  <c r="P35" i="1" s="1"/>
  <c r="J35" i="1"/>
  <c r="O35" i="1" s="1"/>
  <c r="L34" i="1"/>
  <c r="Q34" i="1" s="1"/>
  <c r="K34" i="1"/>
  <c r="P34" i="1" s="1"/>
  <c r="J34" i="1"/>
  <c r="O34" i="1" s="1"/>
  <c r="L33" i="1"/>
  <c r="Q33" i="1" s="1"/>
  <c r="K33" i="1"/>
  <c r="P33" i="1" s="1"/>
  <c r="J33" i="1"/>
  <c r="O33" i="1" s="1"/>
  <c r="L32" i="1"/>
  <c r="Q32" i="1" s="1"/>
  <c r="K32" i="1"/>
  <c r="P32" i="1" s="1"/>
  <c r="J32" i="1"/>
  <c r="O32" i="1" s="1"/>
  <c r="L31" i="1"/>
  <c r="Q31" i="1" s="1"/>
  <c r="K31" i="1"/>
  <c r="P31" i="1" s="1"/>
  <c r="J31" i="1"/>
  <c r="O31" i="1" s="1"/>
  <c r="L30" i="1"/>
  <c r="Q30" i="1" s="1"/>
  <c r="K30" i="1"/>
  <c r="P30" i="1" s="1"/>
  <c r="J30" i="1"/>
  <c r="O30" i="1" s="1"/>
  <c r="L29" i="1"/>
  <c r="Q29" i="1" s="1"/>
  <c r="K29" i="1"/>
  <c r="P29" i="1" s="1"/>
  <c r="J29" i="1"/>
  <c r="O29" i="1" s="1"/>
  <c r="L28" i="1"/>
  <c r="Q28" i="1" s="1"/>
  <c r="K28" i="1"/>
  <c r="P28" i="1" s="1"/>
  <c r="J28" i="1"/>
  <c r="O28" i="1" s="1"/>
  <c r="Q24" i="1"/>
  <c r="L24" i="1"/>
  <c r="K24" i="1"/>
  <c r="P24" i="1" s="1"/>
  <c r="J24" i="1"/>
  <c r="O24" i="1" s="1"/>
  <c r="L23" i="1"/>
  <c r="Q23" i="1" s="1"/>
  <c r="K23" i="1"/>
  <c r="P23" i="1" s="1"/>
  <c r="J23" i="1"/>
  <c r="O23" i="1" s="1"/>
  <c r="L22" i="1"/>
  <c r="Q22" i="1" s="1"/>
  <c r="K22" i="1"/>
  <c r="P22" i="1" s="1"/>
  <c r="J22" i="1"/>
  <c r="O22" i="1" s="1"/>
  <c r="L21" i="1"/>
  <c r="Q21" i="1" s="1"/>
  <c r="K21" i="1"/>
  <c r="P21" i="1" s="1"/>
  <c r="J21" i="1"/>
  <c r="O21" i="1" s="1"/>
  <c r="L20" i="1"/>
  <c r="Q20" i="1" s="1"/>
  <c r="K20" i="1"/>
  <c r="P20" i="1" s="1"/>
  <c r="J20" i="1"/>
  <c r="O20" i="1" s="1"/>
  <c r="L19" i="1"/>
  <c r="Q19" i="1" s="1"/>
  <c r="K19" i="1"/>
  <c r="P19" i="1" s="1"/>
  <c r="J19" i="1"/>
  <c r="O19" i="1" s="1"/>
  <c r="L18" i="1"/>
  <c r="Q18" i="1" s="1"/>
  <c r="K18" i="1"/>
  <c r="P18" i="1" s="1"/>
  <c r="J18" i="1"/>
  <c r="O18" i="1" s="1"/>
  <c r="L17" i="1"/>
  <c r="Q17" i="1" s="1"/>
  <c r="K17" i="1"/>
  <c r="P17" i="1" s="1"/>
  <c r="J17" i="1"/>
  <c r="O17" i="1" s="1"/>
  <c r="L12" i="1"/>
  <c r="Q12" i="1" s="1"/>
  <c r="K12" i="1"/>
  <c r="P12" i="1" s="1"/>
  <c r="J12" i="1"/>
  <c r="O12" i="1" s="1"/>
  <c r="L11" i="1"/>
  <c r="Q11" i="1" s="1"/>
  <c r="K11" i="1"/>
  <c r="P11" i="1" s="1"/>
  <c r="J11" i="1"/>
  <c r="O11" i="1" s="1"/>
  <c r="L10" i="1"/>
  <c r="Q10" i="1" s="1"/>
  <c r="K10" i="1"/>
  <c r="P10" i="1" s="1"/>
  <c r="J10" i="1"/>
  <c r="O10" i="1" s="1"/>
  <c r="L9" i="1"/>
  <c r="Q9" i="1" s="1"/>
  <c r="K9" i="1"/>
  <c r="P9" i="1" s="1"/>
  <c r="J9" i="1"/>
  <c r="O9" i="1" s="1"/>
  <c r="L8" i="1"/>
  <c r="Q8" i="1" s="1"/>
  <c r="K8" i="1"/>
  <c r="P8" i="1" s="1"/>
  <c r="J8" i="1"/>
  <c r="O8" i="1" s="1"/>
  <c r="L7" i="1"/>
  <c r="Q7" i="1" s="1"/>
  <c r="K7" i="1"/>
  <c r="P7" i="1" s="1"/>
  <c r="J7" i="1"/>
  <c r="O7" i="1" s="1"/>
  <c r="L6" i="1"/>
  <c r="Q6" i="1" s="1"/>
  <c r="K6" i="1"/>
  <c r="P6" i="1" s="1"/>
  <c r="J6" i="1"/>
  <c r="O6" i="1" s="1"/>
  <c r="L5" i="1"/>
  <c r="Q5" i="1" s="1"/>
  <c r="K5" i="1"/>
  <c r="P5" i="1" s="1"/>
  <c r="J5" i="1"/>
  <c r="N28" i="1" l="1"/>
  <c r="N63" i="1"/>
  <c r="N5" i="1"/>
  <c r="N17" i="1"/>
  <c r="N51" i="1"/>
  <c r="O51" i="1"/>
  <c r="N75" i="1"/>
  <c r="O5" i="1"/>
  <c r="N39" i="1"/>
  <c r="N88" i="1"/>
</calcChain>
</file>

<file path=xl/sharedStrings.xml><?xml version="1.0" encoding="utf-8"?>
<sst xmlns="http://schemas.openxmlformats.org/spreadsheetml/2006/main" count="153" uniqueCount="30">
  <si>
    <t>Average of internal reference</t>
  </si>
  <si>
    <t>normalize to Internal reference</t>
  </si>
  <si>
    <t>normalize to CTL</t>
  </si>
  <si>
    <t>CTL</t>
  </si>
  <si>
    <t>T2D</t>
  </si>
  <si>
    <t>CE</t>
  </si>
  <si>
    <t xml:space="preserve">AVER. Of CTL </t>
  </si>
  <si>
    <t>NOX</t>
  </si>
  <si>
    <t>(without normalize)</t>
  </si>
  <si>
    <t>COX2</t>
  </si>
  <si>
    <t>Nrf2</t>
  </si>
  <si>
    <t>Sestrin2</t>
  </si>
  <si>
    <t>PRX</t>
  </si>
  <si>
    <t>GRX1</t>
  </si>
  <si>
    <t>TRX1</t>
  </si>
  <si>
    <t>Ctl</t>
  </si>
  <si>
    <t>3-NT</t>
  </si>
  <si>
    <t>Protein Carbonyl</t>
  </si>
  <si>
    <t>MDA</t>
  </si>
  <si>
    <t>Figure 2_source data_02</t>
  </si>
  <si>
    <t>Figure 2C</t>
  </si>
  <si>
    <t>Figure 2D</t>
  </si>
  <si>
    <t>Figure 2F</t>
  </si>
  <si>
    <t>Figure 2G</t>
  </si>
  <si>
    <t>Figure 2I</t>
  </si>
  <si>
    <t>Figure 2J</t>
  </si>
  <si>
    <t>Figure 2K</t>
  </si>
  <si>
    <t>Figure 2M</t>
  </si>
  <si>
    <t xml:space="preserve">Figure 2N </t>
  </si>
  <si>
    <t>Figure 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</si>
</sst>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/>
    <xf numFmtId="2" fontId="0" fillId="0" borderId="0" xfId="0" applyNumberForma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9F23C-C8D7-7045-AC1D-DE5641E16C27}">
  <dimension ref="A1:Q110"/>
  <sheetViews>
    <sheetView tabSelected="1" workbookViewId="0">
      <selection activeCell="G104" sqref="G104"/>
    </sheetView>
  </sheetViews>
  <sheetFormatPr baseColWidth="10" defaultRowHeight="16" x14ac:dyDescent="0.2"/>
  <sheetData>
    <row r="1" spans="1:17" x14ac:dyDescent="0.2">
      <c r="A1" t="s">
        <v>19</v>
      </c>
    </row>
    <row r="3" spans="1:17" x14ac:dyDescent="0.2">
      <c r="A3" t="s">
        <v>20</v>
      </c>
      <c r="F3" t="s">
        <v>0</v>
      </c>
      <c r="J3" t="s">
        <v>1</v>
      </c>
      <c r="O3" t="s">
        <v>2</v>
      </c>
    </row>
    <row r="4" spans="1:17" x14ac:dyDescent="0.2">
      <c r="B4" t="s">
        <v>3</v>
      </c>
      <c r="C4" t="s">
        <v>4</v>
      </c>
      <c r="D4" t="s">
        <v>5</v>
      </c>
      <c r="F4" t="s">
        <v>3</v>
      </c>
      <c r="G4" t="s">
        <v>4</v>
      </c>
      <c r="H4" t="s">
        <v>5</v>
      </c>
      <c r="J4" t="s">
        <v>3</v>
      </c>
      <c r="K4" t="s">
        <v>4</v>
      </c>
      <c r="L4" t="s">
        <v>5</v>
      </c>
      <c r="N4" t="s">
        <v>6</v>
      </c>
      <c r="O4" t="s">
        <v>3</v>
      </c>
      <c r="P4" t="s">
        <v>4</v>
      </c>
      <c r="Q4" t="s">
        <v>5</v>
      </c>
    </row>
    <row r="5" spans="1:17" x14ac:dyDescent="0.2">
      <c r="A5" t="s">
        <v>7</v>
      </c>
      <c r="B5">
        <v>165.41</v>
      </c>
      <c r="C5">
        <v>167.76</v>
      </c>
      <c r="D5">
        <v>214.7</v>
      </c>
      <c r="F5">
        <v>83.8</v>
      </c>
      <c r="G5">
        <v>82.534999999999997</v>
      </c>
      <c r="H5">
        <v>85.025000000000006</v>
      </c>
      <c r="J5">
        <f>B5/83.8</f>
        <v>1.9738663484486874</v>
      </c>
      <c r="K5">
        <f>C5/82.535</f>
        <v>2.0325922335978674</v>
      </c>
      <c r="L5">
        <f>D5/85.025</f>
        <v>2.5251396648044691</v>
      </c>
      <c r="N5">
        <f>AVERAGE(J5:J12)</f>
        <v>2.0267750596658711</v>
      </c>
      <c r="O5" s="1">
        <f>J5/2.02</f>
        <v>0.97716155863796406</v>
      </c>
      <c r="P5" s="2">
        <f t="shared" ref="P5:Q12" si="0">K5/2.02</f>
        <v>1.0062337790088454</v>
      </c>
      <c r="Q5" s="3">
        <f t="shared" si="0"/>
        <v>1.2500691409923115</v>
      </c>
    </row>
    <row r="6" spans="1:17" x14ac:dyDescent="0.2">
      <c r="A6" t="s">
        <v>8</v>
      </c>
      <c r="B6">
        <v>181.02</v>
      </c>
      <c r="C6">
        <v>193.87</v>
      </c>
      <c r="D6">
        <v>213.61</v>
      </c>
      <c r="J6">
        <f t="shared" ref="J6:J12" si="1">B6/83.8</f>
        <v>2.1601431980906924</v>
      </c>
      <c r="K6">
        <f t="shared" ref="K6:K12" si="2">C6/82.535</f>
        <v>2.3489428727206643</v>
      </c>
      <c r="L6">
        <f t="shared" ref="L6:L12" si="3">D6/85.025</f>
        <v>2.5123199059100263</v>
      </c>
      <c r="O6" s="4">
        <f t="shared" ref="O6:O12" si="4">J6/2.02</f>
        <v>1.0693778208369764</v>
      </c>
      <c r="P6">
        <f t="shared" si="0"/>
        <v>1.1628430062973585</v>
      </c>
      <c r="Q6" s="5">
        <f t="shared" si="0"/>
        <v>1.2437227256980328</v>
      </c>
    </row>
    <row r="7" spans="1:17" x14ac:dyDescent="0.2">
      <c r="B7">
        <v>157.02000000000001</v>
      </c>
      <c r="C7">
        <v>160.11000000000001</v>
      </c>
      <c r="D7">
        <v>199.45</v>
      </c>
      <c r="J7">
        <f t="shared" si="1"/>
        <v>1.8737470167064441</v>
      </c>
      <c r="K7">
        <f t="shared" si="2"/>
        <v>1.9399042830314415</v>
      </c>
      <c r="L7">
        <f t="shared" si="3"/>
        <v>2.3457806527491911</v>
      </c>
      <c r="O7" s="4">
        <f t="shared" si="4"/>
        <v>0.92759753302299208</v>
      </c>
      <c r="P7">
        <f t="shared" si="0"/>
        <v>0.96034865496606014</v>
      </c>
      <c r="Q7" s="5">
        <f t="shared" si="0"/>
        <v>1.1612775508659361</v>
      </c>
    </row>
    <row r="8" spans="1:17" x14ac:dyDescent="0.2">
      <c r="B8">
        <v>168.81</v>
      </c>
      <c r="C8">
        <v>180.54</v>
      </c>
      <c r="D8">
        <v>197.95</v>
      </c>
      <c r="J8">
        <f t="shared" si="1"/>
        <v>2.0144391408114561</v>
      </c>
      <c r="K8">
        <f t="shared" si="2"/>
        <v>2.1874356333676621</v>
      </c>
      <c r="L8">
        <f t="shared" si="3"/>
        <v>2.3281387827109672</v>
      </c>
      <c r="O8" s="4">
        <f t="shared" si="4"/>
        <v>0.99724709941161194</v>
      </c>
      <c r="P8">
        <f t="shared" si="0"/>
        <v>1.0828889274097337</v>
      </c>
      <c r="Q8" s="5">
        <f t="shared" si="0"/>
        <v>1.1525439518371126</v>
      </c>
    </row>
    <row r="9" spans="1:17" x14ac:dyDescent="0.2">
      <c r="B9">
        <v>159.69</v>
      </c>
      <c r="C9">
        <v>162.68</v>
      </c>
      <c r="D9">
        <v>203.73</v>
      </c>
      <c r="J9">
        <f t="shared" si="1"/>
        <v>1.9056085918854415</v>
      </c>
      <c r="K9">
        <f t="shared" si="2"/>
        <v>1.9710425879929729</v>
      </c>
      <c r="L9">
        <f t="shared" si="3"/>
        <v>2.3961187885915902</v>
      </c>
      <c r="O9" s="4">
        <f t="shared" si="4"/>
        <v>0.94337059004229773</v>
      </c>
      <c r="P9">
        <f t="shared" si="0"/>
        <v>0.97576365742226379</v>
      </c>
      <c r="Q9" s="5">
        <f t="shared" si="0"/>
        <v>1.1861974200948466</v>
      </c>
    </row>
    <row r="10" spans="1:17" x14ac:dyDescent="0.2">
      <c r="B10">
        <v>173.94</v>
      </c>
      <c r="C10">
        <v>184.92</v>
      </c>
      <c r="D10">
        <v>203.83</v>
      </c>
      <c r="J10">
        <f t="shared" si="1"/>
        <v>2.0756563245823387</v>
      </c>
      <c r="K10">
        <f t="shared" si="2"/>
        <v>2.2405040285939299</v>
      </c>
      <c r="L10">
        <f t="shared" si="3"/>
        <v>2.3972949132608057</v>
      </c>
      <c r="O10" s="4">
        <f t="shared" si="4"/>
        <v>1.0275526359318508</v>
      </c>
      <c r="P10">
        <f t="shared" si="0"/>
        <v>1.1091604101950148</v>
      </c>
      <c r="Q10" s="5">
        <f t="shared" si="0"/>
        <v>1.1867796600301017</v>
      </c>
    </row>
    <row r="11" spans="1:17" x14ac:dyDescent="0.2">
      <c r="B11">
        <v>168.65</v>
      </c>
      <c r="C11">
        <v>171.96</v>
      </c>
      <c r="D11">
        <v>221.11</v>
      </c>
      <c r="J11">
        <f t="shared" si="1"/>
        <v>2.0125298329355612</v>
      </c>
      <c r="K11">
        <f t="shared" si="2"/>
        <v>2.0834797358696311</v>
      </c>
      <c r="L11">
        <f t="shared" si="3"/>
        <v>2.6005292561011468</v>
      </c>
      <c r="O11" s="4">
        <f t="shared" si="4"/>
        <v>0.99630189749285203</v>
      </c>
      <c r="P11">
        <f t="shared" si="0"/>
        <v>1.0314256118166489</v>
      </c>
      <c r="Q11" s="5">
        <f t="shared" si="0"/>
        <v>1.2873907208421518</v>
      </c>
    </row>
    <row r="12" spans="1:17" x14ac:dyDescent="0.2">
      <c r="B12">
        <v>184.21</v>
      </c>
      <c r="C12">
        <v>198.38</v>
      </c>
      <c r="D12">
        <v>221.83</v>
      </c>
      <c r="J12">
        <f t="shared" si="1"/>
        <v>2.1982100238663485</v>
      </c>
      <c r="K12">
        <f t="shared" si="2"/>
        <v>2.4035863573029626</v>
      </c>
      <c r="L12">
        <f t="shared" si="3"/>
        <v>2.6089973537194941</v>
      </c>
      <c r="O12" s="6">
        <f t="shared" si="4"/>
        <v>1.0882227840922516</v>
      </c>
      <c r="P12" s="7">
        <f t="shared" si="0"/>
        <v>1.1898942362885954</v>
      </c>
      <c r="Q12" s="8">
        <f t="shared" si="0"/>
        <v>1.2915828483759872</v>
      </c>
    </row>
    <row r="15" spans="1:17" x14ac:dyDescent="0.2">
      <c r="A15" t="s">
        <v>21</v>
      </c>
      <c r="F15" t="s">
        <v>0</v>
      </c>
      <c r="J15" t="s">
        <v>1</v>
      </c>
      <c r="O15" t="s">
        <v>2</v>
      </c>
    </row>
    <row r="16" spans="1:17" x14ac:dyDescent="0.2">
      <c r="B16" t="s">
        <v>3</v>
      </c>
      <c r="C16" t="s">
        <v>4</v>
      </c>
      <c r="D16" t="s">
        <v>5</v>
      </c>
      <c r="F16" t="s">
        <v>3</v>
      </c>
      <c r="G16" t="s">
        <v>4</v>
      </c>
      <c r="H16" t="s">
        <v>5</v>
      </c>
      <c r="J16" t="s">
        <v>3</v>
      </c>
      <c r="K16" t="s">
        <v>4</v>
      </c>
      <c r="L16" t="s">
        <v>5</v>
      </c>
      <c r="O16" t="s">
        <v>3</v>
      </c>
      <c r="P16" t="s">
        <v>4</v>
      </c>
      <c r="Q16" t="s">
        <v>5</v>
      </c>
    </row>
    <row r="17" spans="1:17" x14ac:dyDescent="0.2">
      <c r="A17" t="s">
        <v>9</v>
      </c>
      <c r="B17">
        <v>66.290000000000006</v>
      </c>
      <c r="C17">
        <v>125.46</v>
      </c>
      <c r="D17">
        <v>176.92</v>
      </c>
      <c r="F17">
        <v>83.8</v>
      </c>
      <c r="G17">
        <v>82.534999999999997</v>
      </c>
      <c r="H17">
        <v>85.025000000000006</v>
      </c>
      <c r="J17">
        <f>B17/83.8</f>
        <v>0.7910501193317423</v>
      </c>
      <c r="K17">
        <f>C17/82.535</f>
        <v>1.5200823892893924</v>
      </c>
      <c r="L17">
        <f>D17/85.025</f>
        <v>2.0807997647750658</v>
      </c>
      <c r="N17">
        <f>AVERAGE(J17:J24)</f>
        <v>0.89061754176610974</v>
      </c>
      <c r="O17" s="1">
        <f>J17/0.89</f>
        <v>0.88882035879971044</v>
      </c>
      <c r="P17" s="2">
        <f t="shared" ref="P17:Q24" si="5">K17/0.89</f>
        <v>1.7079577407745983</v>
      </c>
      <c r="Q17" s="3">
        <f t="shared" si="5"/>
        <v>2.3379772637922085</v>
      </c>
    </row>
    <row r="18" spans="1:17" x14ac:dyDescent="0.2">
      <c r="A18" s="9" t="s">
        <v>8</v>
      </c>
      <c r="B18">
        <v>81.33</v>
      </c>
      <c r="C18">
        <v>131.56</v>
      </c>
      <c r="D18">
        <v>170.47</v>
      </c>
      <c r="J18">
        <f t="shared" ref="J18:J24" si="6">B18/83.8</f>
        <v>0.9705250596658711</v>
      </c>
      <c r="K18">
        <f t="shared" ref="K18:K24" si="7">C18/82.535</f>
        <v>1.5939904283031443</v>
      </c>
      <c r="L18">
        <f t="shared" ref="L18:L24" si="8">D18/85.025</f>
        <v>2.0049397236107027</v>
      </c>
      <c r="O18" s="4">
        <f t="shared" ref="O18:O24" si="9">J18/0.89</f>
        <v>1.0904775951301922</v>
      </c>
      <c r="P18">
        <f t="shared" si="5"/>
        <v>1.791000481239488</v>
      </c>
      <c r="Q18" s="5">
        <f t="shared" si="5"/>
        <v>2.2527412624839358</v>
      </c>
    </row>
    <row r="19" spans="1:17" x14ac:dyDescent="0.2">
      <c r="B19">
        <v>69.3</v>
      </c>
      <c r="C19">
        <v>123.4</v>
      </c>
      <c r="D19">
        <v>179.9</v>
      </c>
      <c r="J19">
        <f t="shared" si="6"/>
        <v>0.82696897374701672</v>
      </c>
      <c r="K19">
        <f t="shared" si="7"/>
        <v>1.4951232810322894</v>
      </c>
      <c r="L19">
        <f t="shared" si="8"/>
        <v>2.115848279917671</v>
      </c>
      <c r="O19" s="4">
        <f t="shared" si="9"/>
        <v>0.92917862218765923</v>
      </c>
      <c r="P19">
        <f t="shared" si="5"/>
        <v>1.6799137989126847</v>
      </c>
      <c r="Q19" s="5">
        <f t="shared" si="5"/>
        <v>2.3773576178850235</v>
      </c>
    </row>
    <row r="20" spans="1:17" x14ac:dyDescent="0.2">
      <c r="B20">
        <v>80.09</v>
      </c>
      <c r="C20">
        <v>129.80000000000001</v>
      </c>
      <c r="D20">
        <v>166.34</v>
      </c>
      <c r="J20">
        <f t="shared" si="6"/>
        <v>0.95572792362768499</v>
      </c>
      <c r="K20">
        <f t="shared" si="7"/>
        <v>1.5726661416368815</v>
      </c>
      <c r="L20">
        <f t="shared" si="8"/>
        <v>1.9563657747721257</v>
      </c>
      <c r="O20" s="4">
        <f t="shared" si="9"/>
        <v>1.0738515995816684</v>
      </c>
      <c r="P20">
        <f t="shared" si="5"/>
        <v>1.7670406085807657</v>
      </c>
      <c r="Q20" s="5">
        <f t="shared" si="5"/>
        <v>2.1981637918787928</v>
      </c>
    </row>
    <row r="21" spans="1:17" x14ac:dyDescent="0.2">
      <c r="B21">
        <v>66.099999999999994</v>
      </c>
      <c r="C21">
        <v>131.19999999999999</v>
      </c>
      <c r="D21">
        <v>186.8</v>
      </c>
      <c r="J21">
        <f t="shared" si="6"/>
        <v>0.78878281622911695</v>
      </c>
      <c r="K21">
        <f t="shared" si="7"/>
        <v>1.5896286423941357</v>
      </c>
      <c r="L21">
        <f t="shared" si="8"/>
        <v>2.1970008820935019</v>
      </c>
      <c r="O21" s="4">
        <f t="shared" si="9"/>
        <v>0.88627282722372691</v>
      </c>
      <c r="P21">
        <f t="shared" si="5"/>
        <v>1.786099598195658</v>
      </c>
      <c r="Q21" s="5">
        <f t="shared" si="5"/>
        <v>2.468540316958991</v>
      </c>
    </row>
    <row r="22" spans="1:17" x14ac:dyDescent="0.2">
      <c r="B22">
        <v>85.15</v>
      </c>
      <c r="C22">
        <v>138.4</v>
      </c>
      <c r="D22">
        <v>178.9</v>
      </c>
      <c r="J22">
        <f t="shared" si="6"/>
        <v>1.016109785202864</v>
      </c>
      <c r="K22">
        <f t="shared" si="7"/>
        <v>1.6768643605743019</v>
      </c>
      <c r="L22">
        <f t="shared" si="8"/>
        <v>2.1040870332255217</v>
      </c>
      <c r="O22" s="4">
        <f t="shared" si="9"/>
        <v>1.1416963878683866</v>
      </c>
      <c r="P22">
        <f t="shared" si="5"/>
        <v>1.8841172590722493</v>
      </c>
      <c r="Q22" s="5">
        <f t="shared" si="5"/>
        <v>2.3641427339612604</v>
      </c>
    </row>
    <row r="23" spans="1:17" x14ac:dyDescent="0.2">
      <c r="B23">
        <v>67.8</v>
      </c>
      <c r="C23">
        <v>125.3</v>
      </c>
      <c r="D23">
        <v>180.4</v>
      </c>
      <c r="J23">
        <f t="shared" si="6"/>
        <v>0.80906921241050123</v>
      </c>
      <c r="K23">
        <f t="shared" si="7"/>
        <v>1.5181438177742776</v>
      </c>
      <c r="L23">
        <f t="shared" si="8"/>
        <v>2.1217289032637461</v>
      </c>
      <c r="O23" s="4">
        <f t="shared" si="9"/>
        <v>0.90906653079831601</v>
      </c>
      <c r="P23">
        <f t="shared" si="5"/>
        <v>1.7057795705328962</v>
      </c>
      <c r="Q23" s="5">
        <f t="shared" si="5"/>
        <v>2.3839650598469055</v>
      </c>
    </row>
    <row r="24" spans="1:17" x14ac:dyDescent="0.2">
      <c r="B24">
        <v>81.010000000000005</v>
      </c>
      <c r="C24">
        <v>131.69999999999999</v>
      </c>
      <c r="D24">
        <v>166.36</v>
      </c>
      <c r="J24">
        <f t="shared" si="6"/>
        <v>0.96670644391408123</v>
      </c>
      <c r="K24">
        <f t="shared" si="7"/>
        <v>1.5956866783788695</v>
      </c>
      <c r="L24">
        <f t="shared" si="8"/>
        <v>1.9566009997059688</v>
      </c>
      <c r="O24" s="6">
        <f t="shared" si="9"/>
        <v>1.0861870156337992</v>
      </c>
      <c r="P24" s="7">
        <f t="shared" si="5"/>
        <v>1.7929063802009768</v>
      </c>
      <c r="Q24" s="8">
        <f t="shared" si="5"/>
        <v>2.1984280895572681</v>
      </c>
    </row>
    <row r="26" spans="1:17" x14ac:dyDescent="0.2">
      <c r="A26" t="s">
        <v>22</v>
      </c>
      <c r="F26" t="s">
        <v>0</v>
      </c>
      <c r="J26" t="s">
        <v>1</v>
      </c>
      <c r="O26" t="s">
        <v>2</v>
      </c>
    </row>
    <row r="27" spans="1:17" x14ac:dyDescent="0.2">
      <c r="B27" t="s">
        <v>3</v>
      </c>
      <c r="C27" t="s">
        <v>4</v>
      </c>
      <c r="D27" t="s">
        <v>5</v>
      </c>
      <c r="F27" t="s">
        <v>3</v>
      </c>
      <c r="G27" t="s">
        <v>4</v>
      </c>
      <c r="H27" t="s">
        <v>5</v>
      </c>
      <c r="J27" t="s">
        <v>3</v>
      </c>
      <c r="K27" t="s">
        <v>4</v>
      </c>
      <c r="L27" t="s">
        <v>5</v>
      </c>
      <c r="O27" t="s">
        <v>3</v>
      </c>
      <c r="P27" t="s">
        <v>4</v>
      </c>
      <c r="Q27" t="s">
        <v>5</v>
      </c>
    </row>
    <row r="28" spans="1:17" x14ac:dyDescent="0.2">
      <c r="A28" t="s">
        <v>10</v>
      </c>
      <c r="B28">
        <v>165.5</v>
      </c>
      <c r="C28">
        <v>160</v>
      </c>
      <c r="D28">
        <v>168</v>
      </c>
      <c r="F28">
        <v>112.3</v>
      </c>
      <c r="G28">
        <v>112.77500000000001</v>
      </c>
      <c r="H28">
        <v>102.70500000000001</v>
      </c>
      <c r="J28">
        <f>B28/112.3</f>
        <v>1.4737310774710597</v>
      </c>
      <c r="K28">
        <f>C28/112.77</f>
        <v>1.4188170612751618</v>
      </c>
      <c r="L28">
        <f>D28/102.7</f>
        <v>1.6358325219084713</v>
      </c>
      <c r="N28">
        <f>AVERAGE(J28:J35)</f>
        <v>1.3330365093499554</v>
      </c>
      <c r="O28" s="1">
        <f>J28/1.36</f>
        <v>1.083625792258132</v>
      </c>
      <c r="P28" s="2">
        <f t="shared" ref="P28:Q35" si="10">K28/1.36</f>
        <v>1.043247839172913</v>
      </c>
      <c r="Q28" s="3">
        <f t="shared" si="10"/>
        <v>1.2028180308150522</v>
      </c>
    </row>
    <row r="29" spans="1:17" x14ac:dyDescent="0.2">
      <c r="B29">
        <v>131</v>
      </c>
      <c r="C29">
        <v>157</v>
      </c>
      <c r="D29">
        <v>173</v>
      </c>
      <c r="J29">
        <f t="shared" ref="J29:J35" si="11">B29/112.3</f>
        <v>1.1665182546749777</v>
      </c>
      <c r="K29">
        <f t="shared" ref="K29:K35" si="12">C29/112.77</f>
        <v>1.3922142413762526</v>
      </c>
      <c r="L29">
        <f t="shared" ref="L29:L35" si="13">D29/102.7</f>
        <v>1.6845180136319375</v>
      </c>
      <c r="O29" s="4">
        <f t="shared" ref="O29:O35" si="14">J29/1.36</f>
        <v>0.85773401079042477</v>
      </c>
      <c r="P29">
        <f t="shared" si="10"/>
        <v>1.0236869421884209</v>
      </c>
      <c r="Q29" s="5">
        <f t="shared" si="10"/>
        <v>1.2386161864940717</v>
      </c>
    </row>
    <row r="30" spans="1:17" x14ac:dyDescent="0.2">
      <c r="B30">
        <v>165.1</v>
      </c>
      <c r="C30">
        <v>163</v>
      </c>
      <c r="D30">
        <v>169</v>
      </c>
      <c r="J30">
        <f t="shared" si="11"/>
        <v>1.4701691896705253</v>
      </c>
      <c r="K30">
        <f t="shared" si="12"/>
        <v>1.4454198811740713</v>
      </c>
      <c r="L30">
        <f t="shared" si="13"/>
        <v>1.6455696202531644</v>
      </c>
      <c r="O30" s="4">
        <f t="shared" si="14"/>
        <v>1.0810067571106803</v>
      </c>
      <c r="P30">
        <f t="shared" si="10"/>
        <v>1.0628087361574052</v>
      </c>
      <c r="Q30" s="5">
        <f t="shared" si="10"/>
        <v>1.2099776619508562</v>
      </c>
    </row>
    <row r="31" spans="1:17" x14ac:dyDescent="0.2">
      <c r="B31">
        <v>134</v>
      </c>
      <c r="C31">
        <v>161</v>
      </c>
      <c r="D31">
        <v>178</v>
      </c>
      <c r="J31">
        <f t="shared" si="11"/>
        <v>1.1932324131789849</v>
      </c>
      <c r="K31">
        <f t="shared" si="12"/>
        <v>1.4276846679081316</v>
      </c>
      <c r="L31">
        <f t="shared" si="13"/>
        <v>1.733203505355404</v>
      </c>
      <c r="O31" s="4">
        <f t="shared" si="14"/>
        <v>0.87737677439631234</v>
      </c>
      <c r="P31">
        <f t="shared" si="10"/>
        <v>1.0497681381677437</v>
      </c>
      <c r="Q31" s="5">
        <f t="shared" si="10"/>
        <v>1.2744143421730911</v>
      </c>
    </row>
    <row r="32" spans="1:17" x14ac:dyDescent="0.2">
      <c r="B32">
        <v>165</v>
      </c>
      <c r="C32">
        <v>173</v>
      </c>
      <c r="D32">
        <v>187</v>
      </c>
      <c r="J32">
        <f t="shared" si="11"/>
        <v>1.4692787177203919</v>
      </c>
      <c r="K32">
        <f t="shared" si="12"/>
        <v>1.5340959475037688</v>
      </c>
      <c r="L32">
        <f t="shared" si="13"/>
        <v>1.8208373904576436</v>
      </c>
      <c r="O32" s="4">
        <f t="shared" si="14"/>
        <v>1.0803519983238175</v>
      </c>
      <c r="P32">
        <f t="shared" si="10"/>
        <v>1.1280117261057123</v>
      </c>
      <c r="Q32" s="5">
        <f t="shared" si="10"/>
        <v>1.3388510223953261</v>
      </c>
    </row>
    <row r="33" spans="1:17" x14ac:dyDescent="0.2">
      <c r="B33">
        <v>141</v>
      </c>
      <c r="C33">
        <v>174</v>
      </c>
      <c r="D33">
        <v>194</v>
      </c>
      <c r="J33">
        <f t="shared" si="11"/>
        <v>1.2555654496883348</v>
      </c>
      <c r="K33">
        <f t="shared" si="12"/>
        <v>1.5429635541367386</v>
      </c>
      <c r="L33">
        <f t="shared" si="13"/>
        <v>1.8889970788704966</v>
      </c>
      <c r="O33" s="4">
        <f t="shared" si="14"/>
        <v>0.92320988947671667</v>
      </c>
      <c r="P33">
        <f t="shared" si="10"/>
        <v>1.1345320251005431</v>
      </c>
      <c r="Q33" s="5">
        <f t="shared" si="10"/>
        <v>1.3889684403459532</v>
      </c>
    </row>
    <row r="34" spans="1:17" x14ac:dyDescent="0.2">
      <c r="B34">
        <v>160</v>
      </c>
      <c r="C34">
        <v>168</v>
      </c>
      <c r="D34">
        <v>179</v>
      </c>
      <c r="J34">
        <f t="shared" si="11"/>
        <v>1.4247551202137132</v>
      </c>
      <c r="K34">
        <f t="shared" si="12"/>
        <v>1.4897579143389199</v>
      </c>
      <c r="L34">
        <f t="shared" si="13"/>
        <v>1.7429406037000974</v>
      </c>
      <c r="O34" s="4">
        <f t="shared" si="14"/>
        <v>1.0476140589806715</v>
      </c>
      <c r="P34">
        <f t="shared" si="10"/>
        <v>1.0954102311315588</v>
      </c>
      <c r="Q34" s="5">
        <f t="shared" si="10"/>
        <v>1.2815739733088951</v>
      </c>
    </row>
    <row r="35" spans="1:17" x14ac:dyDescent="0.2">
      <c r="B35">
        <v>136</v>
      </c>
      <c r="C35">
        <v>166</v>
      </c>
      <c r="D35">
        <v>187</v>
      </c>
      <c r="J35">
        <f t="shared" si="11"/>
        <v>1.2110418521816564</v>
      </c>
      <c r="K35">
        <f t="shared" si="12"/>
        <v>1.4720227010729805</v>
      </c>
      <c r="L35">
        <f t="shared" si="13"/>
        <v>1.8208373904576436</v>
      </c>
      <c r="O35" s="6">
        <f t="shared" si="14"/>
        <v>0.89047195013357083</v>
      </c>
      <c r="P35" s="7">
        <f t="shared" si="10"/>
        <v>1.0823696331418973</v>
      </c>
      <c r="Q35" s="8">
        <f t="shared" si="10"/>
        <v>1.3388510223953261</v>
      </c>
    </row>
    <row r="37" spans="1:17" x14ac:dyDescent="0.2">
      <c r="A37" t="s">
        <v>23</v>
      </c>
      <c r="F37" t="s">
        <v>0</v>
      </c>
      <c r="J37" t="s">
        <v>1</v>
      </c>
      <c r="O37" t="s">
        <v>2</v>
      </c>
    </row>
    <row r="38" spans="1:17" x14ac:dyDescent="0.2">
      <c r="B38" t="s">
        <v>3</v>
      </c>
      <c r="C38" t="s">
        <v>4</v>
      </c>
      <c r="D38" t="s">
        <v>5</v>
      </c>
      <c r="F38" t="s">
        <v>3</v>
      </c>
      <c r="G38" t="s">
        <v>4</v>
      </c>
      <c r="H38" t="s">
        <v>5</v>
      </c>
      <c r="J38" t="s">
        <v>3</v>
      </c>
      <c r="K38" t="s">
        <v>4</v>
      </c>
      <c r="L38" t="s">
        <v>5</v>
      </c>
      <c r="O38" t="s">
        <v>3</v>
      </c>
      <c r="P38" t="s">
        <v>4</v>
      </c>
      <c r="Q38" t="s">
        <v>5</v>
      </c>
    </row>
    <row r="39" spans="1:17" x14ac:dyDescent="0.2">
      <c r="A39" t="s">
        <v>11</v>
      </c>
      <c r="B39">
        <v>69</v>
      </c>
      <c r="C39">
        <v>118</v>
      </c>
      <c r="D39">
        <v>170</v>
      </c>
      <c r="F39">
        <v>112.3</v>
      </c>
      <c r="G39">
        <v>112.77500000000001</v>
      </c>
      <c r="H39">
        <v>102.70500000000001</v>
      </c>
      <c r="J39">
        <f>B39/112.3</f>
        <v>0.61442564559216384</v>
      </c>
      <c r="K39">
        <f>C39/112.77</f>
        <v>1.0463775826904318</v>
      </c>
      <c r="L39">
        <f>D39/102.7</f>
        <v>1.6553067185978578</v>
      </c>
      <c r="N39">
        <f>AVERAGE(J39:J46)</f>
        <v>0.62555654496883351</v>
      </c>
      <c r="O39" s="1">
        <f>J39/0.63</f>
        <v>0.97527880252724419</v>
      </c>
      <c r="P39" s="2">
        <f t="shared" ref="P39:Q46" si="15">K39/0.63</f>
        <v>1.6609167979213204</v>
      </c>
      <c r="Q39" s="3">
        <f t="shared" si="15"/>
        <v>2.6274709819013617</v>
      </c>
    </row>
    <row r="40" spans="1:17" x14ac:dyDescent="0.2">
      <c r="B40">
        <v>74</v>
      </c>
      <c r="C40">
        <v>153</v>
      </c>
      <c r="D40">
        <v>162</v>
      </c>
      <c r="J40">
        <f t="shared" ref="J40:J46" si="16">B40/112.3</f>
        <v>0.6589492430988424</v>
      </c>
      <c r="K40">
        <f t="shared" ref="K40:K46" si="17">C40/112.77</f>
        <v>1.3567438148443736</v>
      </c>
      <c r="L40">
        <f t="shared" ref="L40:L46" si="18">D40/102.7</f>
        <v>1.5774099318403116</v>
      </c>
      <c r="O40" s="4">
        <f t="shared" ref="O40:O46" si="19">J40/0.63</f>
        <v>1.045951179521972</v>
      </c>
      <c r="P40">
        <f t="shared" si="15"/>
        <v>2.1535616108640849</v>
      </c>
      <c r="Q40" s="5">
        <f t="shared" si="15"/>
        <v>2.5038252886354151</v>
      </c>
    </row>
    <row r="41" spans="1:17" x14ac:dyDescent="0.2">
      <c r="B41">
        <v>66</v>
      </c>
      <c r="C41">
        <v>114</v>
      </c>
      <c r="D41">
        <v>164</v>
      </c>
      <c r="J41">
        <f t="shared" si="16"/>
        <v>0.58771148708815679</v>
      </c>
      <c r="K41">
        <f t="shared" si="17"/>
        <v>1.0109071561585528</v>
      </c>
      <c r="L41">
        <f t="shared" si="18"/>
        <v>1.5968841285296982</v>
      </c>
      <c r="O41" s="4">
        <f t="shared" si="19"/>
        <v>0.93287537633040762</v>
      </c>
      <c r="P41">
        <f t="shared" si="15"/>
        <v>1.6046145335850044</v>
      </c>
      <c r="Q41" s="5">
        <f t="shared" si="15"/>
        <v>2.534736711951902</v>
      </c>
    </row>
    <row r="42" spans="1:17" x14ac:dyDescent="0.2">
      <c r="B42">
        <v>72</v>
      </c>
      <c r="C42">
        <v>146</v>
      </c>
      <c r="D42">
        <v>161</v>
      </c>
      <c r="J42">
        <f t="shared" si="16"/>
        <v>0.641139804096171</v>
      </c>
      <c r="K42">
        <f t="shared" si="17"/>
        <v>1.2946705684135853</v>
      </c>
      <c r="L42">
        <f t="shared" si="18"/>
        <v>1.5676728334956183</v>
      </c>
      <c r="O42" s="4">
        <f t="shared" si="19"/>
        <v>1.017682228724081</v>
      </c>
      <c r="P42">
        <f t="shared" si="15"/>
        <v>2.0550326482755321</v>
      </c>
      <c r="Q42" s="5">
        <f t="shared" si="15"/>
        <v>2.4883695769771719</v>
      </c>
    </row>
    <row r="43" spans="1:17" x14ac:dyDescent="0.2">
      <c r="B43">
        <v>67</v>
      </c>
      <c r="C43">
        <v>118</v>
      </c>
      <c r="D43">
        <v>165</v>
      </c>
      <c r="J43">
        <f t="shared" si="16"/>
        <v>0.59661620658949244</v>
      </c>
      <c r="K43">
        <f t="shared" si="17"/>
        <v>1.0463775826904318</v>
      </c>
      <c r="L43">
        <f t="shared" si="18"/>
        <v>1.6066212268743914</v>
      </c>
      <c r="O43" s="4">
        <f t="shared" si="19"/>
        <v>0.94700985172935304</v>
      </c>
      <c r="P43">
        <f t="shared" si="15"/>
        <v>1.6609167979213204</v>
      </c>
      <c r="Q43" s="5">
        <f t="shared" si="15"/>
        <v>2.5501924236101452</v>
      </c>
    </row>
    <row r="44" spans="1:17" x14ac:dyDescent="0.2">
      <c r="B44">
        <v>73</v>
      </c>
      <c r="C44">
        <v>150</v>
      </c>
      <c r="D44">
        <v>163</v>
      </c>
      <c r="J44">
        <f t="shared" si="16"/>
        <v>0.65004452359750664</v>
      </c>
      <c r="K44">
        <f t="shared" si="17"/>
        <v>1.3301409949454643</v>
      </c>
      <c r="L44">
        <f t="shared" si="18"/>
        <v>1.5871470301850048</v>
      </c>
      <c r="O44" s="4">
        <f t="shared" si="19"/>
        <v>1.0318167041230264</v>
      </c>
      <c r="P44">
        <f t="shared" si="15"/>
        <v>2.1113349126118481</v>
      </c>
      <c r="Q44" s="5">
        <f t="shared" si="15"/>
        <v>2.5192810002936583</v>
      </c>
    </row>
    <row r="45" spans="1:17" x14ac:dyDescent="0.2">
      <c r="B45">
        <v>68</v>
      </c>
      <c r="C45">
        <v>115</v>
      </c>
      <c r="D45">
        <v>167</v>
      </c>
      <c r="J45">
        <f t="shared" si="16"/>
        <v>0.60552092609082819</v>
      </c>
      <c r="K45">
        <f t="shared" si="17"/>
        <v>1.0197747627915226</v>
      </c>
      <c r="L45">
        <f t="shared" si="18"/>
        <v>1.6260954235637779</v>
      </c>
      <c r="O45" s="4">
        <f t="shared" si="19"/>
        <v>0.96114432712829867</v>
      </c>
      <c r="P45">
        <f t="shared" si="15"/>
        <v>1.6186900996690834</v>
      </c>
      <c r="Q45" s="5">
        <f t="shared" si="15"/>
        <v>2.5811038469266316</v>
      </c>
    </row>
    <row r="46" spans="1:17" x14ac:dyDescent="0.2">
      <c r="B46">
        <v>73</v>
      </c>
      <c r="C46">
        <v>151</v>
      </c>
      <c r="D46">
        <v>165</v>
      </c>
      <c r="J46">
        <f t="shared" si="16"/>
        <v>0.65004452359750664</v>
      </c>
      <c r="K46">
        <f t="shared" si="17"/>
        <v>1.3390086015784339</v>
      </c>
      <c r="L46">
        <f t="shared" si="18"/>
        <v>1.6066212268743914</v>
      </c>
      <c r="O46" s="6">
        <f t="shared" si="19"/>
        <v>1.0318167041230264</v>
      </c>
      <c r="P46" s="7">
        <f t="shared" si="15"/>
        <v>2.1254104786959269</v>
      </c>
      <c r="Q46" s="8">
        <f t="shared" si="15"/>
        <v>2.5501924236101452</v>
      </c>
    </row>
    <row r="49" spans="1:17" x14ac:dyDescent="0.2">
      <c r="A49" t="s">
        <v>24</v>
      </c>
      <c r="F49" t="s">
        <v>0</v>
      </c>
      <c r="J49" t="s">
        <v>1</v>
      </c>
      <c r="O49" t="s">
        <v>2</v>
      </c>
    </row>
    <row r="50" spans="1:17" x14ac:dyDescent="0.2">
      <c r="B50" t="s">
        <v>3</v>
      </c>
      <c r="C50" t="s">
        <v>4</v>
      </c>
      <c r="D50" t="s">
        <v>5</v>
      </c>
      <c r="F50" t="s">
        <v>3</v>
      </c>
      <c r="G50" t="s">
        <v>4</v>
      </c>
      <c r="H50" t="s">
        <v>5</v>
      </c>
      <c r="J50" t="s">
        <v>3</v>
      </c>
      <c r="K50" t="s">
        <v>4</v>
      </c>
      <c r="L50" t="s">
        <v>5</v>
      </c>
      <c r="O50" t="s">
        <v>3</v>
      </c>
      <c r="P50" t="s">
        <v>4</v>
      </c>
      <c r="Q50" t="s">
        <v>5</v>
      </c>
    </row>
    <row r="51" spans="1:17" x14ac:dyDescent="0.2">
      <c r="A51" t="s">
        <v>12</v>
      </c>
      <c r="B51">
        <v>90.29</v>
      </c>
      <c r="C51">
        <v>108.24</v>
      </c>
      <c r="D51">
        <v>111.84</v>
      </c>
      <c r="F51">
        <v>101.27500000000001</v>
      </c>
      <c r="G51">
        <v>105.99</v>
      </c>
      <c r="H51">
        <v>107</v>
      </c>
      <c r="J51">
        <f>B51/101.27</f>
        <v>0.89157697244988654</v>
      </c>
      <c r="K51">
        <f>C51/105.99</f>
        <v>1.0212284177752617</v>
      </c>
      <c r="L51">
        <f>D51/107</f>
        <v>1.0452336448598132</v>
      </c>
      <c r="N51">
        <f>AVERAGE(J51:J58)</f>
        <v>0.92621210625061723</v>
      </c>
      <c r="O51" s="1">
        <f>J51/0.92</f>
        <v>0.96910540483683316</v>
      </c>
      <c r="P51" s="2">
        <f t="shared" ref="P51:Q58" si="20">K51/0.92</f>
        <v>1.1100308888861541</v>
      </c>
      <c r="Q51" s="3">
        <f t="shared" si="20"/>
        <v>1.136123527021536</v>
      </c>
    </row>
    <row r="52" spans="1:17" x14ac:dyDescent="0.2">
      <c r="A52" t="s">
        <v>8</v>
      </c>
      <c r="B52">
        <v>90.39</v>
      </c>
      <c r="C52">
        <v>106.84</v>
      </c>
      <c r="D52">
        <v>119.36</v>
      </c>
      <c r="J52">
        <f t="shared" ref="J52:J58" si="21">B52/101.27</f>
        <v>0.89256443171719169</v>
      </c>
      <c r="K52">
        <f t="shared" ref="K52:K58" si="22">C52/105.99</f>
        <v>1.0080196244928767</v>
      </c>
      <c r="L52">
        <f t="shared" ref="L52:L58" si="23">D52/107</f>
        <v>1.1155140186915888</v>
      </c>
      <c r="O52" s="4">
        <f t="shared" ref="O52:O58" si="24">J52/0.92</f>
        <v>0.97017873012738221</v>
      </c>
      <c r="P52">
        <f t="shared" si="20"/>
        <v>1.0956735048835615</v>
      </c>
      <c r="Q52" s="5">
        <f t="shared" si="20"/>
        <v>1.2125152377082486</v>
      </c>
    </row>
    <row r="53" spans="1:17" x14ac:dyDescent="0.2">
      <c r="B53">
        <v>97.44</v>
      </c>
      <c r="C53">
        <v>119.65</v>
      </c>
      <c r="D53">
        <v>122.23</v>
      </c>
      <c r="J53">
        <f t="shared" si="21"/>
        <v>0.96218031006220994</v>
      </c>
      <c r="K53">
        <f t="shared" si="22"/>
        <v>1.1288800830267007</v>
      </c>
      <c r="L53">
        <f t="shared" si="23"/>
        <v>1.1423364485981309</v>
      </c>
      <c r="O53" s="4">
        <f t="shared" si="24"/>
        <v>1.0458481631110976</v>
      </c>
      <c r="P53">
        <f t="shared" si="20"/>
        <v>1.2270435685072834</v>
      </c>
      <c r="Q53" s="5">
        <f t="shared" si="20"/>
        <v>1.2416700528240552</v>
      </c>
    </row>
    <row r="54" spans="1:17" x14ac:dyDescent="0.2">
      <c r="B54">
        <v>98.01</v>
      </c>
      <c r="C54">
        <v>119.9</v>
      </c>
      <c r="D54">
        <v>130.22999999999999</v>
      </c>
      <c r="J54">
        <f t="shared" si="21"/>
        <v>0.96780882788584977</v>
      </c>
      <c r="K54">
        <f t="shared" si="22"/>
        <v>1.1312387961128409</v>
      </c>
      <c r="L54">
        <f t="shared" si="23"/>
        <v>1.2171028037383176</v>
      </c>
      <c r="O54" s="4">
        <f t="shared" si="24"/>
        <v>1.0519661172672279</v>
      </c>
      <c r="P54">
        <f t="shared" si="20"/>
        <v>1.2296073870791748</v>
      </c>
      <c r="Q54" s="5">
        <f t="shared" si="20"/>
        <v>1.3229378301503452</v>
      </c>
    </row>
    <row r="55" spans="1:17" x14ac:dyDescent="0.2">
      <c r="B55">
        <v>89.38</v>
      </c>
      <c r="C55">
        <v>107.96</v>
      </c>
      <c r="D55">
        <v>111.29</v>
      </c>
      <c r="J55">
        <f t="shared" si="21"/>
        <v>0.88259109311740891</v>
      </c>
      <c r="K55">
        <f t="shared" si="22"/>
        <v>1.0185866591187849</v>
      </c>
      <c r="L55">
        <f t="shared" si="23"/>
        <v>1.0400934579439254</v>
      </c>
      <c r="O55" s="4">
        <f t="shared" si="24"/>
        <v>0.95933814469283574</v>
      </c>
      <c r="P55">
        <f t="shared" si="20"/>
        <v>1.1071594120856356</v>
      </c>
      <c r="Q55" s="5">
        <f t="shared" si="20"/>
        <v>1.1305363673303537</v>
      </c>
    </row>
    <row r="56" spans="1:17" x14ac:dyDescent="0.2">
      <c r="B56">
        <v>90.11</v>
      </c>
      <c r="C56">
        <v>106.69</v>
      </c>
      <c r="D56">
        <v>118.58</v>
      </c>
      <c r="J56">
        <f t="shared" si="21"/>
        <v>0.8897995457687371</v>
      </c>
      <c r="K56">
        <f t="shared" si="22"/>
        <v>1.0066043966411926</v>
      </c>
      <c r="L56">
        <f t="shared" si="23"/>
        <v>1.1082242990654205</v>
      </c>
      <c r="O56" s="4">
        <f t="shared" si="24"/>
        <v>0.9671734193138446</v>
      </c>
      <c r="P56">
        <f t="shared" si="20"/>
        <v>1.0941352137404268</v>
      </c>
      <c r="Q56" s="5">
        <f t="shared" si="20"/>
        <v>1.2045916294189354</v>
      </c>
    </row>
    <row r="57" spans="1:17" x14ac:dyDescent="0.2">
      <c r="B57">
        <v>98.3</v>
      </c>
      <c r="C57">
        <v>118.46</v>
      </c>
      <c r="D57">
        <v>120.08</v>
      </c>
      <c r="J57">
        <f t="shared" si="21"/>
        <v>0.97067245976103489</v>
      </c>
      <c r="K57">
        <f t="shared" si="22"/>
        <v>1.1176526087366732</v>
      </c>
      <c r="L57">
        <f t="shared" si="23"/>
        <v>1.1222429906542055</v>
      </c>
      <c r="O57" s="4">
        <f t="shared" si="24"/>
        <v>1.0550787606098204</v>
      </c>
      <c r="P57">
        <f t="shared" si="20"/>
        <v>1.2148397921050795</v>
      </c>
      <c r="Q57" s="5">
        <f t="shared" si="20"/>
        <v>1.2198293376676146</v>
      </c>
    </row>
    <row r="58" spans="1:17" x14ac:dyDescent="0.2">
      <c r="B58">
        <v>96.46</v>
      </c>
      <c r="C58">
        <v>117.35</v>
      </c>
      <c r="D58">
        <v>129.72999999999999</v>
      </c>
      <c r="J58">
        <f t="shared" si="21"/>
        <v>0.95250320924261866</v>
      </c>
      <c r="K58">
        <f t="shared" si="22"/>
        <v>1.1071799226342107</v>
      </c>
      <c r="L58">
        <f t="shared" si="23"/>
        <v>1.2124299065420561</v>
      </c>
      <c r="O58" s="6">
        <f t="shared" si="24"/>
        <v>1.0353295752637159</v>
      </c>
      <c r="P58" s="7">
        <f t="shared" si="20"/>
        <v>1.2034564376458812</v>
      </c>
      <c r="Q58" s="8">
        <f t="shared" si="20"/>
        <v>1.3178585940674521</v>
      </c>
    </row>
    <row r="61" spans="1:17" x14ac:dyDescent="0.2">
      <c r="A61" t="s">
        <v>25</v>
      </c>
      <c r="F61" t="s">
        <v>0</v>
      </c>
      <c r="J61" t="s">
        <v>1</v>
      </c>
      <c r="O61" t="s">
        <v>2</v>
      </c>
    </row>
    <row r="62" spans="1:17" x14ac:dyDescent="0.2">
      <c r="B62" t="s">
        <v>3</v>
      </c>
      <c r="C62" t="s">
        <v>4</v>
      </c>
      <c r="D62" t="s">
        <v>5</v>
      </c>
      <c r="F62" t="s">
        <v>3</v>
      </c>
      <c r="G62" t="s">
        <v>4</v>
      </c>
      <c r="H62" t="s">
        <v>5</v>
      </c>
      <c r="J62" t="s">
        <v>3</v>
      </c>
      <c r="K62" t="s">
        <v>4</v>
      </c>
      <c r="L62" t="s">
        <v>5</v>
      </c>
      <c r="O62" t="s">
        <v>3</v>
      </c>
      <c r="P62" t="s">
        <v>4</v>
      </c>
      <c r="Q62" t="s">
        <v>5</v>
      </c>
    </row>
    <row r="63" spans="1:17" x14ac:dyDescent="0.2">
      <c r="A63" t="s">
        <v>13</v>
      </c>
      <c r="B63">
        <v>73.2</v>
      </c>
      <c r="C63">
        <v>76.7</v>
      </c>
      <c r="D63">
        <v>111.4</v>
      </c>
      <c r="F63">
        <v>101.27500000000001</v>
      </c>
      <c r="G63">
        <v>105.99</v>
      </c>
      <c r="H63">
        <v>107</v>
      </c>
      <c r="J63">
        <f>B63/101.27</f>
        <v>0.72282018366742373</v>
      </c>
      <c r="K63">
        <f>C63/105.99</f>
        <v>0.72365317482781399</v>
      </c>
      <c r="L63">
        <f>D63/107</f>
        <v>1.0411214953271029</v>
      </c>
      <c r="N63">
        <f>AVERAGE(J63:J70)</f>
        <v>0.6029796583390935</v>
      </c>
      <c r="O63" s="1">
        <f>J63/0.6</f>
        <v>1.2047003061123729</v>
      </c>
      <c r="P63" s="2">
        <f t="shared" ref="P63:Q70" si="25">K63/0.6</f>
        <v>1.2060886247130234</v>
      </c>
      <c r="Q63" s="3">
        <f t="shared" si="25"/>
        <v>1.7352024922118381</v>
      </c>
    </row>
    <row r="64" spans="1:17" x14ac:dyDescent="0.2">
      <c r="A64" t="s">
        <v>8</v>
      </c>
      <c r="B64">
        <v>57.38</v>
      </c>
      <c r="C64">
        <v>106.29</v>
      </c>
      <c r="D64">
        <v>125.8</v>
      </c>
      <c r="J64">
        <f t="shared" ref="J64:J70" si="26">B64/101.27</f>
        <v>0.56660412757973744</v>
      </c>
      <c r="K64">
        <f t="shared" ref="K64:K70" si="27">C64/105.99</f>
        <v>1.0028304557033683</v>
      </c>
      <c r="L64">
        <f t="shared" ref="L64:L70" si="28">D64/107</f>
        <v>1.1757009345794391</v>
      </c>
      <c r="O64" s="4">
        <f t="shared" ref="O64:O70" si="29">J64/0.6</f>
        <v>0.9443402126328958</v>
      </c>
      <c r="P64">
        <f t="shared" si="25"/>
        <v>1.6713840928389472</v>
      </c>
      <c r="Q64" s="5">
        <f t="shared" si="25"/>
        <v>1.9595015576323986</v>
      </c>
    </row>
    <row r="65" spans="1:17" x14ac:dyDescent="0.2">
      <c r="B65">
        <v>63.46</v>
      </c>
      <c r="C65">
        <v>68.27</v>
      </c>
      <c r="D65">
        <v>96.97</v>
      </c>
      <c r="J65">
        <f t="shared" si="26"/>
        <v>0.62664165103189495</v>
      </c>
      <c r="K65">
        <f t="shared" si="27"/>
        <v>0.64411736956316634</v>
      </c>
      <c r="L65">
        <f t="shared" si="28"/>
        <v>0.90626168224299064</v>
      </c>
      <c r="O65" s="4">
        <f t="shared" si="29"/>
        <v>1.0444027517198249</v>
      </c>
      <c r="P65">
        <f t="shared" si="25"/>
        <v>1.073528949271944</v>
      </c>
      <c r="Q65" s="5">
        <f t="shared" si="25"/>
        <v>1.510436137071651</v>
      </c>
    </row>
    <row r="66" spans="1:17" x14ac:dyDescent="0.2">
      <c r="B66">
        <v>49.6</v>
      </c>
      <c r="C66">
        <v>92.61</v>
      </c>
      <c r="D66">
        <v>110.69</v>
      </c>
      <c r="J66">
        <f t="shared" si="26"/>
        <v>0.48977979658339099</v>
      </c>
      <c r="K66">
        <f t="shared" si="27"/>
        <v>0.87376167562977647</v>
      </c>
      <c r="L66">
        <f t="shared" si="28"/>
        <v>1.0344859813084113</v>
      </c>
      <c r="O66" s="4">
        <f t="shared" si="29"/>
        <v>0.81629966097231832</v>
      </c>
      <c r="P66">
        <f t="shared" si="25"/>
        <v>1.4562694593829608</v>
      </c>
      <c r="Q66" s="5">
        <f t="shared" si="25"/>
        <v>1.7241433021806856</v>
      </c>
    </row>
    <row r="67" spans="1:17" x14ac:dyDescent="0.2">
      <c r="B67">
        <v>64.59</v>
      </c>
      <c r="C67">
        <v>69.900000000000006</v>
      </c>
      <c r="D67">
        <v>99.65</v>
      </c>
      <c r="J67">
        <f t="shared" si="26"/>
        <v>0.63779994075244406</v>
      </c>
      <c r="K67">
        <f t="shared" si="27"/>
        <v>0.6594961788848005</v>
      </c>
      <c r="L67">
        <f t="shared" si="28"/>
        <v>0.93130841121495334</v>
      </c>
      <c r="O67" s="4">
        <f t="shared" si="29"/>
        <v>1.0629999012540734</v>
      </c>
      <c r="P67">
        <f t="shared" si="25"/>
        <v>1.0991602981413342</v>
      </c>
      <c r="Q67" s="5">
        <f t="shared" si="25"/>
        <v>1.5521806853582556</v>
      </c>
    </row>
    <row r="68" spans="1:17" x14ac:dyDescent="0.2">
      <c r="B68">
        <v>50.3</v>
      </c>
      <c r="C68">
        <v>94.4</v>
      </c>
      <c r="D68">
        <v>114.24</v>
      </c>
      <c r="J68">
        <f t="shared" si="26"/>
        <v>0.49669201145452752</v>
      </c>
      <c r="K68">
        <f t="shared" si="27"/>
        <v>0.89065006132654034</v>
      </c>
      <c r="L68">
        <f t="shared" si="28"/>
        <v>1.0676635514018691</v>
      </c>
      <c r="O68" s="4">
        <f t="shared" si="29"/>
        <v>0.82782001909087921</v>
      </c>
      <c r="P68">
        <f t="shared" si="25"/>
        <v>1.4844167688775673</v>
      </c>
      <c r="Q68" s="5">
        <f t="shared" si="25"/>
        <v>1.7794392523364486</v>
      </c>
    </row>
    <row r="69" spans="1:17" x14ac:dyDescent="0.2">
      <c r="B69">
        <v>72.900000000000006</v>
      </c>
      <c r="C69">
        <v>78.8</v>
      </c>
      <c r="D69">
        <v>111.3</v>
      </c>
      <c r="J69">
        <f t="shared" si="26"/>
        <v>0.71985780586550818</v>
      </c>
      <c r="K69">
        <f t="shared" si="27"/>
        <v>0.74346636475139161</v>
      </c>
      <c r="L69">
        <f t="shared" si="28"/>
        <v>1.0401869158878505</v>
      </c>
      <c r="O69" s="4">
        <f t="shared" si="29"/>
        <v>1.1997630097758469</v>
      </c>
      <c r="P69">
        <f t="shared" si="25"/>
        <v>1.239110607918986</v>
      </c>
      <c r="Q69" s="5">
        <f t="shared" si="25"/>
        <v>1.7336448598130842</v>
      </c>
    </row>
    <row r="70" spans="1:17" x14ac:dyDescent="0.2">
      <c r="B70">
        <v>57.08</v>
      </c>
      <c r="C70">
        <v>105.58</v>
      </c>
      <c r="D70">
        <v>126.05</v>
      </c>
      <c r="J70">
        <f t="shared" si="26"/>
        <v>0.56364174977782167</v>
      </c>
      <c r="K70">
        <f t="shared" si="27"/>
        <v>0.99613171053873006</v>
      </c>
      <c r="L70">
        <f t="shared" si="28"/>
        <v>1.1780373831775701</v>
      </c>
      <c r="O70" s="6">
        <f t="shared" si="29"/>
        <v>0.93940291629636952</v>
      </c>
      <c r="P70" s="7">
        <f t="shared" si="25"/>
        <v>1.6602195175645502</v>
      </c>
      <c r="Q70" s="8">
        <f t="shared" si="25"/>
        <v>1.9633956386292837</v>
      </c>
    </row>
    <row r="73" spans="1:17" x14ac:dyDescent="0.2">
      <c r="A73" t="s">
        <v>26</v>
      </c>
      <c r="F73" t="s">
        <v>0</v>
      </c>
      <c r="J73" t="s">
        <v>1</v>
      </c>
      <c r="O73" t="s">
        <v>2</v>
      </c>
    </row>
    <row r="74" spans="1:17" x14ac:dyDescent="0.2">
      <c r="B74" t="s">
        <v>3</v>
      </c>
      <c r="C74" t="s">
        <v>4</v>
      </c>
      <c r="D74" t="s">
        <v>5</v>
      </c>
      <c r="F74" t="s">
        <v>3</v>
      </c>
      <c r="G74" t="s">
        <v>4</v>
      </c>
      <c r="H74" t="s">
        <v>5</v>
      </c>
      <c r="J74" t="s">
        <v>3</v>
      </c>
      <c r="K74" t="s">
        <v>4</v>
      </c>
      <c r="L74" t="s">
        <v>5</v>
      </c>
      <c r="O74" t="s">
        <v>3</v>
      </c>
      <c r="P74" t="s">
        <v>4</v>
      </c>
      <c r="Q74" t="s">
        <v>5</v>
      </c>
    </row>
    <row r="75" spans="1:17" x14ac:dyDescent="0.2">
      <c r="A75" t="s">
        <v>14</v>
      </c>
      <c r="B75">
        <v>96.16</v>
      </c>
      <c r="C75">
        <v>102.6</v>
      </c>
      <c r="D75">
        <v>127.88</v>
      </c>
      <c r="F75">
        <v>101.27500000000001</v>
      </c>
      <c r="G75">
        <v>105.99</v>
      </c>
      <c r="H75">
        <v>107</v>
      </c>
      <c r="J75">
        <f>B75/101.27</f>
        <v>0.94954083144070311</v>
      </c>
      <c r="K75">
        <f>C75/105.99</f>
        <v>0.96801585055193884</v>
      </c>
      <c r="L75">
        <f>D75/107</f>
        <v>1.1951401869158877</v>
      </c>
      <c r="N75">
        <f>AVERAGE(J75:J82)</f>
        <v>0.94638096178532627</v>
      </c>
      <c r="O75" s="1">
        <f>J75/0.94</f>
        <v>1.0101498206815991</v>
      </c>
      <c r="P75" s="2">
        <f t="shared" ref="P75:Q82" si="30">K75/0.94</f>
        <v>1.02980409633185</v>
      </c>
      <c r="Q75" s="3">
        <f t="shared" si="30"/>
        <v>1.2714257307615828</v>
      </c>
    </row>
    <row r="76" spans="1:17" x14ac:dyDescent="0.2">
      <c r="A76" t="s">
        <v>8</v>
      </c>
      <c r="B76">
        <v>87.7</v>
      </c>
      <c r="C76">
        <v>106.72</v>
      </c>
      <c r="D76">
        <v>122.75</v>
      </c>
      <c r="J76">
        <f t="shared" ref="J76:J82" si="31">B76/101.27</f>
        <v>0.86600177742668116</v>
      </c>
      <c r="K76">
        <f t="shared" ref="K76:K82" si="32">C76/105.99</f>
        <v>1.0068874422115295</v>
      </c>
      <c r="L76">
        <f t="shared" ref="L76:L82" si="33">D76/107</f>
        <v>1.1471962616822431</v>
      </c>
      <c r="O76" s="4">
        <f t="shared" ref="O76:O82" si="34">J76/0.94</f>
        <v>0.92127848662412892</v>
      </c>
      <c r="P76">
        <f t="shared" si="30"/>
        <v>1.0711568534165208</v>
      </c>
      <c r="Q76" s="5">
        <f t="shared" si="30"/>
        <v>1.2204215549811097</v>
      </c>
    </row>
    <row r="77" spans="1:17" x14ac:dyDescent="0.2">
      <c r="B77">
        <v>104.8</v>
      </c>
      <c r="C77">
        <v>118.04</v>
      </c>
      <c r="D77">
        <v>140.05000000000001</v>
      </c>
      <c r="J77">
        <f t="shared" si="31"/>
        <v>1.0348573121358744</v>
      </c>
      <c r="K77">
        <f t="shared" si="32"/>
        <v>1.1136899707519579</v>
      </c>
      <c r="L77">
        <f t="shared" si="33"/>
        <v>1.3088785046728972</v>
      </c>
      <c r="O77" s="4">
        <f t="shared" si="34"/>
        <v>1.1009120341871004</v>
      </c>
      <c r="P77">
        <f t="shared" si="30"/>
        <v>1.1847765646297426</v>
      </c>
      <c r="Q77" s="5">
        <f t="shared" si="30"/>
        <v>1.3924239411413801</v>
      </c>
    </row>
    <row r="78" spans="1:17" x14ac:dyDescent="0.2">
      <c r="B78">
        <v>99.1</v>
      </c>
      <c r="C78">
        <v>120.7</v>
      </c>
      <c r="D78">
        <v>134.41999999999999</v>
      </c>
      <c r="J78">
        <f t="shared" si="31"/>
        <v>0.97857213389947661</v>
      </c>
      <c r="K78">
        <f t="shared" si="32"/>
        <v>1.1387866779884896</v>
      </c>
      <c r="L78">
        <f t="shared" si="33"/>
        <v>1.2562616822429906</v>
      </c>
      <c r="O78" s="4">
        <f t="shared" si="34"/>
        <v>1.0410341849994433</v>
      </c>
      <c r="P78">
        <f t="shared" si="30"/>
        <v>1.2114751893494571</v>
      </c>
      <c r="Q78" s="5">
        <f t="shared" si="30"/>
        <v>1.3364485981308412</v>
      </c>
    </row>
    <row r="79" spans="1:17" x14ac:dyDescent="0.2">
      <c r="B79">
        <v>103.96</v>
      </c>
      <c r="C79">
        <v>116.92</v>
      </c>
      <c r="D79">
        <v>142.80000000000001</v>
      </c>
      <c r="J79">
        <f t="shared" si="31"/>
        <v>1.0265626542905104</v>
      </c>
      <c r="K79">
        <f t="shared" si="32"/>
        <v>1.1031229361260497</v>
      </c>
      <c r="L79">
        <f t="shared" si="33"/>
        <v>1.3345794392523365</v>
      </c>
      <c r="O79" s="4">
        <f t="shared" si="34"/>
        <v>1.0920879300962878</v>
      </c>
      <c r="P79">
        <f t="shared" si="30"/>
        <v>1.1735350384319678</v>
      </c>
      <c r="Q79" s="5">
        <f t="shared" si="30"/>
        <v>1.4197653609067411</v>
      </c>
    </row>
    <row r="80" spans="1:17" x14ac:dyDescent="0.2">
      <c r="B80">
        <v>98.01</v>
      </c>
      <c r="C80">
        <v>120.7</v>
      </c>
      <c r="D80">
        <v>138.35</v>
      </c>
      <c r="J80">
        <f t="shared" si="31"/>
        <v>0.96780882788584977</v>
      </c>
      <c r="K80">
        <f t="shared" si="32"/>
        <v>1.1387866779884896</v>
      </c>
      <c r="L80">
        <f t="shared" si="33"/>
        <v>1.2929906542056073</v>
      </c>
      <c r="O80" s="4">
        <f t="shared" si="34"/>
        <v>1.0295838594530318</v>
      </c>
      <c r="P80">
        <f t="shared" si="30"/>
        <v>1.2114751893494571</v>
      </c>
      <c r="Q80" s="5">
        <f t="shared" si="30"/>
        <v>1.3755219725591568</v>
      </c>
    </row>
    <row r="81" spans="1:17" x14ac:dyDescent="0.2">
      <c r="B81">
        <v>92.49</v>
      </c>
      <c r="C81">
        <v>100</v>
      </c>
      <c r="D81">
        <v>123.24</v>
      </c>
      <c r="J81">
        <f t="shared" si="31"/>
        <v>0.91330107633060131</v>
      </c>
      <c r="K81">
        <f t="shared" si="32"/>
        <v>0.94348523445608079</v>
      </c>
      <c r="L81">
        <f t="shared" si="33"/>
        <v>1.1517757009345795</v>
      </c>
      <c r="O81" s="4">
        <f t="shared" si="34"/>
        <v>0.97159688971340574</v>
      </c>
      <c r="P81">
        <f t="shared" si="30"/>
        <v>1.0037076962298732</v>
      </c>
      <c r="Q81" s="5">
        <f t="shared" si="30"/>
        <v>1.2252932988665739</v>
      </c>
    </row>
    <row r="82" spans="1:17" x14ac:dyDescent="0.2">
      <c r="B82">
        <v>84.5</v>
      </c>
      <c r="C82">
        <v>103.36</v>
      </c>
      <c r="D82">
        <v>118.28</v>
      </c>
      <c r="J82">
        <f t="shared" si="31"/>
        <v>0.83440308087291404</v>
      </c>
      <c r="K82">
        <f t="shared" si="32"/>
        <v>0.97518633833380508</v>
      </c>
      <c r="L82">
        <f t="shared" si="33"/>
        <v>1.1054205607476635</v>
      </c>
      <c r="O82" s="6">
        <f t="shared" si="34"/>
        <v>0.88766285199246175</v>
      </c>
      <c r="P82" s="7">
        <f t="shared" si="30"/>
        <v>1.037432274823197</v>
      </c>
      <c r="Q82" s="8">
        <f t="shared" si="30"/>
        <v>1.1759793199443229</v>
      </c>
    </row>
    <row r="85" spans="1:17" x14ac:dyDescent="0.2">
      <c r="A85" t="s">
        <v>27</v>
      </c>
    </row>
    <row r="86" spans="1:17" x14ac:dyDescent="0.2">
      <c r="F86" t="s">
        <v>0</v>
      </c>
      <c r="J86" t="s">
        <v>1</v>
      </c>
      <c r="O86" t="s">
        <v>2</v>
      </c>
    </row>
    <row r="87" spans="1:17" x14ac:dyDescent="0.2">
      <c r="A87" s="11"/>
      <c r="B87" s="10" t="s">
        <v>15</v>
      </c>
      <c r="C87" s="10" t="s">
        <v>4</v>
      </c>
      <c r="D87" s="10" t="s">
        <v>5</v>
      </c>
      <c r="F87" t="s">
        <v>3</v>
      </c>
      <c r="G87" t="s">
        <v>4</v>
      </c>
      <c r="H87" t="s">
        <v>5</v>
      </c>
      <c r="J87" t="s">
        <v>3</v>
      </c>
      <c r="K87" t="s">
        <v>4</v>
      </c>
      <c r="L87" t="s">
        <v>5</v>
      </c>
      <c r="O87" s="14" t="s">
        <v>15</v>
      </c>
      <c r="P87" s="15" t="s">
        <v>4</v>
      </c>
      <c r="Q87" s="16" t="s">
        <v>5</v>
      </c>
    </row>
    <row r="88" spans="1:17" x14ac:dyDescent="0.2">
      <c r="A88" t="s">
        <v>16</v>
      </c>
      <c r="B88" s="11">
        <v>23.2</v>
      </c>
      <c r="C88" s="11">
        <v>68.58</v>
      </c>
      <c r="D88" s="11">
        <v>44.58</v>
      </c>
      <c r="F88">
        <v>75.115000000000009</v>
      </c>
      <c r="G88">
        <v>88.91</v>
      </c>
      <c r="H88">
        <v>90.444999999999993</v>
      </c>
      <c r="J88">
        <f>B88/75.115</f>
        <v>0.30885974838580843</v>
      </c>
      <c r="K88">
        <f>C88/88.91</f>
        <v>0.7713418063209988</v>
      </c>
      <c r="L88">
        <f>D88/90.445</f>
        <v>0.4928962352811101</v>
      </c>
      <c r="N88" s="12">
        <f>AVERAGE(J88:J95)</f>
        <v>0.49502429607934506</v>
      </c>
      <c r="O88" s="4">
        <f>J88/0.5</f>
        <v>0.61771949677161686</v>
      </c>
      <c r="P88" s="17">
        <f t="shared" ref="P88:Q95" si="35">K88/0.5</f>
        <v>1.5426836126419976</v>
      </c>
      <c r="Q88" s="5">
        <f t="shared" si="35"/>
        <v>0.98579247056222019</v>
      </c>
    </row>
    <row r="89" spans="1:17" x14ac:dyDescent="0.2">
      <c r="B89" s="11">
        <v>36.6</v>
      </c>
      <c r="C89" s="11">
        <v>79.739999999999995</v>
      </c>
      <c r="D89" s="11">
        <v>38.01</v>
      </c>
      <c r="J89">
        <f t="shared" ref="J89:J95" si="36">B89/75.115</f>
        <v>0.48725287891899094</v>
      </c>
      <c r="K89">
        <f t="shared" ref="K89:K95" si="37">C89/88.91</f>
        <v>0.89686199527612187</v>
      </c>
      <c r="L89">
        <f t="shared" ref="L89:L95" si="38">D89/90.445</f>
        <v>0.42025540383658577</v>
      </c>
      <c r="O89" s="4">
        <f t="shared" ref="O89:O95" si="39">J89/0.5</f>
        <v>0.97450575783798188</v>
      </c>
      <c r="P89" s="17">
        <f t="shared" si="35"/>
        <v>1.7937239905522437</v>
      </c>
      <c r="Q89" s="5">
        <f t="shared" si="35"/>
        <v>0.84051080767317154</v>
      </c>
    </row>
    <row r="90" spans="1:17" x14ac:dyDescent="0.2">
      <c r="B90" s="11">
        <v>23</v>
      </c>
      <c r="C90" s="11">
        <v>82.5</v>
      </c>
      <c r="D90" s="11">
        <v>57.19</v>
      </c>
      <c r="J90">
        <f t="shared" si="36"/>
        <v>0.30619716434799976</v>
      </c>
      <c r="K90">
        <f t="shared" si="37"/>
        <v>0.92790462265212015</v>
      </c>
      <c r="L90">
        <f t="shared" si="38"/>
        <v>0.63231798330477085</v>
      </c>
      <c r="O90" s="4">
        <f t="shared" si="39"/>
        <v>0.61239432869599952</v>
      </c>
      <c r="P90" s="17">
        <f t="shared" si="35"/>
        <v>1.8558092453042403</v>
      </c>
      <c r="Q90" s="5">
        <f t="shared" si="35"/>
        <v>1.2646359666095417</v>
      </c>
    </row>
    <row r="91" spans="1:17" x14ac:dyDescent="0.2">
      <c r="B91" s="11">
        <v>43.22</v>
      </c>
      <c r="C91" s="11">
        <v>100.6</v>
      </c>
      <c r="D91" s="11">
        <v>46.4</v>
      </c>
      <c r="F91" s="11"/>
      <c r="G91" s="11"/>
      <c r="H91" s="11"/>
      <c r="J91">
        <f t="shared" si="36"/>
        <v>0.57538441057045864</v>
      </c>
      <c r="K91">
        <f t="shared" si="37"/>
        <v>1.1314812731976156</v>
      </c>
      <c r="L91">
        <f t="shared" si="38"/>
        <v>0.51301896179998896</v>
      </c>
      <c r="O91" s="4">
        <f t="shared" si="39"/>
        <v>1.1507688211409173</v>
      </c>
      <c r="P91" s="17">
        <f t="shared" si="35"/>
        <v>2.2629625463952312</v>
      </c>
      <c r="Q91" s="5">
        <f t="shared" si="35"/>
        <v>1.0260379235999779</v>
      </c>
    </row>
    <row r="92" spans="1:17" x14ac:dyDescent="0.2">
      <c r="B92" s="11">
        <v>31.13</v>
      </c>
      <c r="C92" s="11">
        <v>101.48</v>
      </c>
      <c r="D92" s="11">
        <v>69.900000000000006</v>
      </c>
      <c r="F92" s="11"/>
      <c r="G92" s="11"/>
      <c r="H92" s="11"/>
      <c r="J92">
        <f t="shared" si="36"/>
        <v>0.41443120548492313</v>
      </c>
      <c r="K92">
        <f t="shared" si="37"/>
        <v>1.141378922505905</v>
      </c>
      <c r="L92">
        <f t="shared" si="38"/>
        <v>0.77284537564265587</v>
      </c>
      <c r="O92" s="4">
        <f t="shared" si="39"/>
        <v>0.82886241096984625</v>
      </c>
      <c r="P92" s="17">
        <f t="shared" si="35"/>
        <v>2.28275784501181</v>
      </c>
      <c r="Q92" s="5">
        <f t="shared" si="35"/>
        <v>1.5456907512853117</v>
      </c>
    </row>
    <row r="93" spans="1:17" x14ac:dyDescent="0.2">
      <c r="B93" s="11">
        <v>52.4</v>
      </c>
      <c r="C93" s="11">
        <v>118.7</v>
      </c>
      <c r="D93" s="11">
        <v>49.71</v>
      </c>
      <c r="J93">
        <f t="shared" si="36"/>
        <v>0.69759701790587769</v>
      </c>
      <c r="K93">
        <f t="shared" si="37"/>
        <v>1.3350579237431111</v>
      </c>
      <c r="L93">
        <f t="shared" si="38"/>
        <v>0.54961578860080718</v>
      </c>
      <c r="O93" s="4">
        <f t="shared" si="39"/>
        <v>1.3951940358117554</v>
      </c>
      <c r="P93" s="17">
        <f t="shared" si="35"/>
        <v>2.6701158474862221</v>
      </c>
      <c r="Q93" s="5">
        <f t="shared" si="35"/>
        <v>1.0992315772016144</v>
      </c>
    </row>
    <row r="94" spans="1:17" x14ac:dyDescent="0.2">
      <c r="B94" s="11">
        <v>30.02</v>
      </c>
      <c r="C94" s="11">
        <v>108.6</v>
      </c>
      <c r="D94" s="11">
        <v>65.19</v>
      </c>
      <c r="J94">
        <f t="shared" si="36"/>
        <v>0.39965386407508491</v>
      </c>
      <c r="K94">
        <f t="shared" si="37"/>
        <v>1.2214599032729727</v>
      </c>
      <c r="L94">
        <f t="shared" si="38"/>
        <v>0.72076952844270004</v>
      </c>
      <c r="O94" s="4">
        <f t="shared" si="39"/>
        <v>0.79930772815016982</v>
      </c>
      <c r="P94" s="17">
        <f t="shared" si="35"/>
        <v>2.4429198065459454</v>
      </c>
      <c r="Q94" s="5">
        <f t="shared" si="35"/>
        <v>1.4415390568854001</v>
      </c>
    </row>
    <row r="95" spans="1:17" x14ac:dyDescent="0.2">
      <c r="B95" s="11">
        <v>57.9</v>
      </c>
      <c r="C95" s="11">
        <v>119.34</v>
      </c>
      <c r="D95" s="11">
        <v>53.53</v>
      </c>
      <c r="J95">
        <f t="shared" si="36"/>
        <v>0.77081807894561671</v>
      </c>
      <c r="K95">
        <f t="shared" si="37"/>
        <v>1.3422562141491396</v>
      </c>
      <c r="L95">
        <f t="shared" si="38"/>
        <v>0.59185140140416836</v>
      </c>
      <c r="O95" s="6">
        <f t="shared" si="39"/>
        <v>1.5416361578912334</v>
      </c>
      <c r="P95" s="7">
        <f t="shared" si="35"/>
        <v>2.6845124282982793</v>
      </c>
      <c r="Q95" s="8">
        <f t="shared" si="35"/>
        <v>1.1837028028083367</v>
      </c>
    </row>
    <row r="98" spans="1:4" x14ac:dyDescent="0.2">
      <c r="A98" t="s">
        <v>28</v>
      </c>
      <c r="B98" s="10" t="s">
        <v>15</v>
      </c>
      <c r="C98" s="10" t="s">
        <v>4</v>
      </c>
      <c r="D98" s="10" t="s">
        <v>5</v>
      </c>
    </row>
    <row r="99" spans="1:4" x14ac:dyDescent="0.2">
      <c r="A99" t="s">
        <v>17</v>
      </c>
      <c r="B99" s="13">
        <v>0.12</v>
      </c>
      <c r="C99" s="13">
        <v>0.16</v>
      </c>
      <c r="D99" s="13">
        <v>0.13</v>
      </c>
    </row>
    <row r="100" spans="1:4" x14ac:dyDescent="0.2">
      <c r="B100" s="13">
        <v>0.1</v>
      </c>
      <c r="C100" s="13">
        <v>0.19</v>
      </c>
      <c r="D100" s="13">
        <v>0.21</v>
      </c>
    </row>
    <row r="101" spans="1:4" x14ac:dyDescent="0.2">
      <c r="B101" s="13">
        <v>0.09</v>
      </c>
      <c r="C101" s="13">
        <v>0.17</v>
      </c>
      <c r="D101" s="13">
        <v>0.25</v>
      </c>
    </row>
    <row r="102" spans="1:4" x14ac:dyDescent="0.2">
      <c r="B102" s="13">
        <v>0.11</v>
      </c>
      <c r="C102" s="13">
        <v>0.22</v>
      </c>
      <c r="D102" s="13">
        <v>0.18</v>
      </c>
    </row>
    <row r="103" spans="1:4" x14ac:dyDescent="0.2">
      <c r="B103" s="13">
        <v>8.8999999999999996E-2</v>
      </c>
      <c r="C103" s="13"/>
      <c r="D103" s="13"/>
    </row>
    <row r="106" spans="1:4" x14ac:dyDescent="0.2">
      <c r="A106" t="s">
        <v>29</v>
      </c>
      <c r="B106" s="10" t="s">
        <v>15</v>
      </c>
      <c r="C106" s="10" t="s">
        <v>4</v>
      </c>
      <c r="D106" s="10" t="s">
        <v>5</v>
      </c>
    </row>
    <row r="107" spans="1:4" x14ac:dyDescent="0.2">
      <c r="A107" t="s">
        <v>18</v>
      </c>
      <c r="B107" s="11">
        <v>3.6929509999999999</v>
      </c>
      <c r="C107" s="11">
        <v>3.801752</v>
      </c>
      <c r="D107" s="11">
        <v>3.320735</v>
      </c>
    </row>
    <row r="108" spans="1:4" x14ac:dyDescent="0.2">
      <c r="B108" s="11">
        <v>2.8969819999999999</v>
      </c>
      <c r="C108" s="11">
        <v>4.9298520000000003</v>
      </c>
      <c r="D108" s="11">
        <v>2.7996340000000002</v>
      </c>
    </row>
    <row r="109" spans="1:4" x14ac:dyDescent="0.2">
      <c r="B109" s="11">
        <v>3.5326119999999999</v>
      </c>
      <c r="C109" s="11">
        <v>4.0880720000000004</v>
      </c>
      <c r="D109" s="11">
        <v>3.7788469999999998</v>
      </c>
    </row>
    <row r="110" spans="1:4" x14ac:dyDescent="0.2">
      <c r="B110" s="11">
        <v>3.37418167</v>
      </c>
      <c r="C110" s="11">
        <v>4.3600000000000003</v>
      </c>
      <c r="D110" s="11">
        <v>3.29973867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2022-09-10T16:01:24Z</dcterms:created>
  <dcterms:modified xsi:type="dcterms:W3CDTF">2022-09-15T15:12:58Z</dcterms:modified>
</cp:coreProperties>
</file>