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028"/>
  <workbookPr/>
  <mc:AlternateContent xmlns:mc="http://schemas.openxmlformats.org/markup-compatibility/2006">
    <mc:Choice Requires="x15">
      <x15ac:absPath xmlns:x15ac="http://schemas.microsoft.com/office/spreadsheetml/2010/11/ac" url="C:\Users\bkbh8\Desktop\"/>
    </mc:Choice>
  </mc:AlternateContent>
  <xr:revisionPtr revIDLastSave="0" documentId="13_ncr:1_{97FBE245-F95D-4A8A-A9B6-02BB94ACCDCE}" xr6:coauthVersionLast="47" xr6:coauthVersionMax="47" xr10:uidLastSave="{00000000-0000-0000-0000-000000000000}"/>
  <bookViews>
    <workbookView xWindow="-110" yWindow="-110" windowWidth="21820" windowHeight="1312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4" i="1" l="1"/>
  <c r="J5" i="1"/>
  <c r="J6" i="1"/>
  <c r="J7" i="1"/>
  <c r="J8" i="1"/>
  <c r="J9" i="1"/>
  <c r="J10" i="1"/>
  <c r="J11" i="1"/>
  <c r="J4" i="1"/>
  <c r="E7" i="1"/>
  <c r="E6" i="1"/>
  <c r="E5" i="1"/>
  <c r="E8" i="1"/>
  <c r="E10" i="1"/>
  <c r="E11" i="1"/>
  <c r="E9" i="1"/>
  <c r="E4" i="1"/>
  <c r="E12" i="1"/>
  <c r="F7" i="1" l="1"/>
  <c r="F10" i="1"/>
  <c r="F6" i="1"/>
  <c r="F11" i="1"/>
  <c r="F8" i="1"/>
  <c r="F5" i="1"/>
  <c r="F9" i="1"/>
  <c r="D18" i="1" l="1"/>
  <c r="D19" i="1" l="1"/>
  <c r="G6" i="1" l="1"/>
  <c r="H6" i="1" s="1"/>
  <c r="G7" i="1"/>
  <c r="H7" i="1" s="1"/>
  <c r="G10" i="1"/>
  <c r="H10" i="1" s="1"/>
  <c r="G5" i="1"/>
  <c r="H5" i="1" s="1"/>
  <c r="G8" i="1"/>
  <c r="H8" i="1" s="1"/>
  <c r="G11" i="1"/>
  <c r="H11" i="1" s="1"/>
  <c r="G9" i="1"/>
  <c r="H9" i="1" s="1"/>
  <c r="G4" i="1"/>
  <c r="H4" i="1" s="1"/>
  <c r="I4" i="1" s="1"/>
  <c r="K4" i="1" s="1"/>
  <c r="L7" i="1" l="1"/>
  <c r="I7" i="1"/>
  <c r="K7" i="1" s="1"/>
  <c r="L6" i="1"/>
  <c r="I6" i="1"/>
  <c r="K6" i="1" s="1"/>
  <c r="L5" i="1"/>
  <c r="I5" i="1"/>
  <c r="K5" i="1" s="1"/>
  <c r="I10" i="1"/>
  <c r="K10" i="1" s="1"/>
  <c r="L10" i="1"/>
  <c r="I11" i="1"/>
  <c r="K11" i="1" s="1"/>
  <c r="L11" i="1"/>
  <c r="L8" i="1"/>
  <c r="I8" i="1"/>
  <c r="K8" i="1" s="1"/>
  <c r="L9" i="1"/>
  <c r="I9" i="1"/>
  <c r="K9" i="1" s="1"/>
  <c r="L4" i="1"/>
</calcChain>
</file>

<file path=xl/sharedStrings.xml><?xml version="1.0" encoding="utf-8"?>
<sst xmlns="http://schemas.openxmlformats.org/spreadsheetml/2006/main" count="27" uniqueCount="21">
  <si>
    <t>Vial number</t>
  </si>
  <si>
    <t>Reference (5 ul)</t>
  </si>
  <si>
    <t>[ATP]=250uM</t>
  </si>
  <si>
    <t>[GSK3]=20uM</t>
  </si>
  <si>
    <t>Rate (uM/min)</t>
  </si>
  <si>
    <t>Conc.(uM)</t>
  </si>
  <si>
    <t>V/E (/min)</t>
  </si>
  <si>
    <t>Consumed ATP</t>
  </si>
  <si>
    <t>% of ATP</t>
  </si>
  <si>
    <t>% of GSK3</t>
  </si>
  <si>
    <t>Counts (cpm)</t>
  </si>
  <si>
    <t>Avg</t>
  </si>
  <si>
    <t>Reference (45 ul)</t>
  </si>
  <si>
    <t>Average Ref.</t>
  </si>
  <si>
    <t>Conc. of Akt(nM)</t>
  </si>
  <si>
    <t>Protein</t>
  </si>
  <si>
    <t>Ctrl</t>
  </si>
  <si>
    <t>No-Enzyme</t>
  </si>
  <si>
    <t xml:space="preserve">Kinase Assay with
deltaPH-Akt(WT, S122C-480)-pT308-Non-P (211104) 
deltaPH-Akt(F309L, S122C-480)-pT308-Non-P (211104)
</t>
  </si>
  <si>
    <r>
      <rPr>
        <b/>
        <sz val="11"/>
        <color theme="1"/>
        <rFont val="Calibri"/>
        <family val="2"/>
      </rPr>
      <t>ΔPH-Akt(</t>
    </r>
    <r>
      <rPr>
        <b/>
        <sz val="11"/>
        <color theme="1"/>
        <rFont val="Calibri"/>
        <family val="2"/>
        <scheme val="minor"/>
      </rPr>
      <t>WT) NonP</t>
    </r>
  </si>
  <si>
    <r>
      <rPr>
        <b/>
        <sz val="11"/>
        <color rgb="FF0000FF"/>
        <rFont val="Calibri"/>
        <family val="2"/>
      </rPr>
      <t>ΔPH-Akt(F309L</t>
    </r>
    <r>
      <rPr>
        <b/>
        <sz val="11"/>
        <color rgb="FF0000FF"/>
        <rFont val="Calibri"/>
        <family val="2"/>
        <scheme val="minor"/>
      </rPr>
      <t>) NonP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</si>
</sst>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0000FF"/>
      <name val="Calibri"/>
      <family val="2"/>
      <scheme val="minor"/>
    </font>
    <font>
      <b/>
      <sz val="11"/>
      <color theme="1"/>
      <name val="Calibri"/>
      <family val="2"/>
    </font>
    <font>
      <b/>
      <sz val="11"/>
      <color rgb="FF0000FF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0" fillId="0" borderId="0" xfId="0" applyAlignment="1">
      <alignment vertical="center"/>
    </xf>
    <xf numFmtId="0" fontId="2" fillId="0" borderId="0" xfId="0" applyFont="1"/>
    <xf numFmtId="2" fontId="0" fillId="0" borderId="0" xfId="0" applyNumberFormat="1"/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9"/>
  <sheetViews>
    <sheetView tabSelected="1" workbookViewId="0">
      <selection activeCell="I20" sqref="I20"/>
    </sheetView>
  </sheetViews>
  <sheetFormatPr defaultRowHeight="14.5" x14ac:dyDescent="0.35"/>
  <cols>
    <col min="1" max="1" width="24.81640625" customWidth="1"/>
    <col min="2" max="2" width="15.26953125" customWidth="1"/>
    <col min="3" max="3" width="15.453125" customWidth="1"/>
    <col min="4" max="4" width="12.26953125" customWidth="1"/>
    <col min="7" max="7" width="13" customWidth="1"/>
    <col min="8" max="8" width="14" customWidth="1"/>
    <col min="9" max="9" width="14.1796875" customWidth="1"/>
    <col min="10" max="10" width="10.26953125" customWidth="1"/>
    <col min="11" max="11" width="10.7265625" customWidth="1"/>
    <col min="12" max="12" width="10.26953125" customWidth="1"/>
  </cols>
  <sheetData>
    <row r="1" spans="1:12" s="8" customFormat="1" x14ac:dyDescent="0.35"/>
    <row r="2" spans="1:12" ht="102.75" customHeight="1" x14ac:dyDescent="0.35">
      <c r="A2" s="9" t="s">
        <v>18</v>
      </c>
      <c r="B2" s="7"/>
      <c r="C2" s="7"/>
      <c r="D2" s="7"/>
      <c r="E2" s="7"/>
      <c r="F2" s="7"/>
      <c r="G2" s="7"/>
      <c r="H2" s="4" t="s">
        <v>2</v>
      </c>
      <c r="I2" s="4" t="s">
        <v>3</v>
      </c>
    </row>
    <row r="3" spans="1:12" x14ac:dyDescent="0.35">
      <c r="A3" t="s">
        <v>15</v>
      </c>
      <c r="B3" t="s">
        <v>0</v>
      </c>
      <c r="C3" t="s">
        <v>14</v>
      </c>
      <c r="D3" t="s">
        <v>10</v>
      </c>
      <c r="E3" s="2" t="s">
        <v>11</v>
      </c>
      <c r="G3" t="s">
        <v>8</v>
      </c>
      <c r="H3" t="s">
        <v>7</v>
      </c>
      <c r="I3" t="s">
        <v>4</v>
      </c>
      <c r="J3" t="s">
        <v>5</v>
      </c>
      <c r="K3" t="s">
        <v>6</v>
      </c>
      <c r="L3" t="s">
        <v>9</v>
      </c>
    </row>
    <row r="4" spans="1:12" ht="15" customHeight="1" x14ac:dyDescent="0.35">
      <c r="A4" s="11" t="s">
        <v>19</v>
      </c>
      <c r="B4" s="3">
        <v>1</v>
      </c>
      <c r="C4" s="6">
        <v>10.29</v>
      </c>
      <c r="D4">
        <v>7707</v>
      </c>
      <c r="E4">
        <f t="shared" ref="E4:E9" si="0">AVERAGE(D4)</f>
        <v>7707</v>
      </c>
      <c r="F4">
        <f t="shared" ref="F4:F9" si="1">E4-$E$12</f>
        <v>7174</v>
      </c>
      <c r="G4">
        <f t="shared" ref="G4:G9" si="2">F4/$D$19</f>
        <v>6.5626648041651973E-3</v>
      </c>
      <c r="H4">
        <f t="shared" ref="H4:H9" si="3">G4*250</f>
        <v>1.6406662010412993</v>
      </c>
      <c r="I4">
        <f t="shared" ref="I4:I9" si="4">H4/10</f>
        <v>0.16406662010412992</v>
      </c>
      <c r="J4" s="1">
        <f>C4/1000</f>
        <v>1.0289999999999999E-2</v>
      </c>
      <c r="K4" s="5">
        <f t="shared" ref="K4:K9" si="5">I4/J4</f>
        <v>15.944277949866855</v>
      </c>
      <c r="L4">
        <f t="shared" ref="L4:L9" si="6">H4/20</f>
        <v>8.2033310052064962E-2</v>
      </c>
    </row>
    <row r="5" spans="1:12" ht="15" customHeight="1" x14ac:dyDescent="0.35">
      <c r="A5" s="11"/>
      <c r="B5" s="3">
        <v>2</v>
      </c>
      <c r="C5" s="6">
        <v>10.29</v>
      </c>
      <c r="D5">
        <v>10630</v>
      </c>
      <c r="E5">
        <f t="shared" si="0"/>
        <v>10630</v>
      </c>
      <c r="F5">
        <f t="shared" si="1"/>
        <v>10097</v>
      </c>
      <c r="G5">
        <f t="shared" si="2"/>
        <v>9.2365802240947856E-3</v>
      </c>
      <c r="H5">
        <f t="shared" si="3"/>
        <v>2.3091450560236964</v>
      </c>
      <c r="I5">
        <f t="shared" si="4"/>
        <v>0.23091450560236965</v>
      </c>
      <c r="J5" s="1">
        <f t="shared" ref="J5:J11" si="7">C5/1000</f>
        <v>1.0289999999999999E-2</v>
      </c>
      <c r="K5" s="5">
        <f t="shared" si="5"/>
        <v>22.440671098383834</v>
      </c>
      <c r="L5">
        <f t="shared" si="6"/>
        <v>0.11545725280118482</v>
      </c>
    </row>
    <row r="6" spans="1:12" ht="15" customHeight="1" x14ac:dyDescent="0.35">
      <c r="A6" s="11" t="s">
        <v>19</v>
      </c>
      <c r="B6" s="3">
        <v>3</v>
      </c>
      <c r="C6" s="6">
        <v>2.0579999999999998</v>
      </c>
      <c r="D6">
        <v>2123</v>
      </c>
      <c r="E6">
        <f t="shared" si="0"/>
        <v>2123</v>
      </c>
      <c r="F6">
        <f t="shared" si="1"/>
        <v>1590</v>
      </c>
      <c r="G6">
        <f t="shared" si="2"/>
        <v>1.4545075325651886E-3</v>
      </c>
      <c r="H6">
        <f t="shared" si="3"/>
        <v>0.36362688314129715</v>
      </c>
      <c r="I6">
        <f t="shared" si="4"/>
        <v>3.6362688314129712E-2</v>
      </c>
      <c r="J6" s="1">
        <f t="shared" si="7"/>
        <v>2.0579999999999999E-3</v>
      </c>
      <c r="K6" s="5">
        <f t="shared" si="5"/>
        <v>17.668944759052341</v>
      </c>
      <c r="L6">
        <f t="shared" si="6"/>
        <v>1.8181344157064856E-2</v>
      </c>
    </row>
    <row r="7" spans="1:12" ht="15" customHeight="1" x14ac:dyDescent="0.35">
      <c r="A7" s="11"/>
      <c r="B7" s="3">
        <v>4</v>
      </c>
      <c r="C7" s="6">
        <v>2.0579999999999998</v>
      </c>
      <c r="D7">
        <v>2284</v>
      </c>
      <c r="E7">
        <f t="shared" si="0"/>
        <v>2284</v>
      </c>
      <c r="F7">
        <f t="shared" si="1"/>
        <v>1751</v>
      </c>
      <c r="G7">
        <f t="shared" si="2"/>
        <v>1.6017878550450601E-3</v>
      </c>
      <c r="H7">
        <f t="shared" si="3"/>
        <v>0.40044696376126504</v>
      </c>
      <c r="I7">
        <f t="shared" si="4"/>
        <v>4.0044696376126503E-2</v>
      </c>
      <c r="J7" s="1">
        <f t="shared" si="7"/>
        <v>2.0579999999999999E-3</v>
      </c>
      <c r="K7" s="5">
        <f t="shared" si="5"/>
        <v>19.458064322704811</v>
      </c>
      <c r="L7">
        <f t="shared" si="6"/>
        <v>2.0022348188063251E-2</v>
      </c>
    </row>
    <row r="8" spans="1:12" x14ac:dyDescent="0.35">
      <c r="A8" s="10" t="s">
        <v>20</v>
      </c>
      <c r="B8" s="3">
        <v>5</v>
      </c>
      <c r="C8" s="6">
        <v>27.55</v>
      </c>
      <c r="D8">
        <v>13764</v>
      </c>
      <c r="E8">
        <f t="shared" si="0"/>
        <v>13764</v>
      </c>
      <c r="F8">
        <f t="shared" si="1"/>
        <v>13231</v>
      </c>
      <c r="G8">
        <f t="shared" si="2"/>
        <v>1.2103515197088058E-2</v>
      </c>
      <c r="H8">
        <f t="shared" si="3"/>
        <v>3.0258787992720144</v>
      </c>
      <c r="I8">
        <f t="shared" si="4"/>
        <v>0.30258787992720143</v>
      </c>
      <c r="J8" s="1">
        <f t="shared" si="7"/>
        <v>2.7550000000000002E-2</v>
      </c>
      <c r="K8" s="5">
        <f t="shared" si="5"/>
        <v>10.983226131658853</v>
      </c>
      <c r="L8">
        <f t="shared" si="6"/>
        <v>0.15129393996360072</v>
      </c>
    </row>
    <row r="9" spans="1:12" x14ac:dyDescent="0.35">
      <c r="A9" s="10"/>
      <c r="B9" s="3">
        <v>6</v>
      </c>
      <c r="C9" s="6">
        <v>27.55</v>
      </c>
      <c r="D9">
        <v>13435</v>
      </c>
      <c r="E9">
        <f t="shared" si="0"/>
        <v>13435</v>
      </c>
      <c r="F9">
        <f t="shared" si="1"/>
        <v>12902</v>
      </c>
      <c r="G9">
        <f t="shared" si="2"/>
        <v>1.1802551059846582E-2</v>
      </c>
      <c r="H9">
        <f t="shared" si="3"/>
        <v>2.9506377649616455</v>
      </c>
      <c r="I9">
        <f t="shared" si="4"/>
        <v>0.29506377649616455</v>
      </c>
      <c r="J9" s="1">
        <f t="shared" si="7"/>
        <v>2.7550000000000002E-2</v>
      </c>
      <c r="K9" s="5">
        <f t="shared" si="5"/>
        <v>10.710118929080382</v>
      </c>
      <c r="L9">
        <f t="shared" si="6"/>
        <v>0.14753188824808228</v>
      </c>
    </row>
    <row r="10" spans="1:12" x14ac:dyDescent="0.35">
      <c r="A10" s="10" t="s">
        <v>20</v>
      </c>
      <c r="B10" s="3">
        <v>7</v>
      </c>
      <c r="C10" s="6">
        <v>5.51</v>
      </c>
      <c r="D10">
        <v>3806</v>
      </c>
      <c r="E10">
        <f t="shared" ref="E10:E11" si="8">AVERAGE(D10)</f>
        <v>3806</v>
      </c>
      <c r="F10">
        <f t="shared" ref="F10:F11" si="9">E10-$E$12</f>
        <v>3273</v>
      </c>
      <c r="G10">
        <f t="shared" ref="G10:G11" si="10">F10/$D$19</f>
        <v>2.994090034016266E-3</v>
      </c>
      <c r="H10">
        <f t="shared" ref="H10:H11" si="11">G10*250</f>
        <v>0.74852250850406654</v>
      </c>
      <c r="I10">
        <f t="shared" ref="I10:I11" si="12">H10/10</f>
        <v>7.4852250850406657E-2</v>
      </c>
      <c r="J10" s="1">
        <f t="shared" si="7"/>
        <v>5.5100000000000001E-3</v>
      </c>
      <c r="K10" s="5">
        <f t="shared" ref="K10:K11" si="13">I10/J10</f>
        <v>13.584800517315182</v>
      </c>
      <c r="L10">
        <f t="shared" ref="L10:L11" si="14">H10/20</f>
        <v>3.7426125425203328E-2</v>
      </c>
    </row>
    <row r="11" spans="1:12" x14ac:dyDescent="0.35">
      <c r="A11" s="10"/>
      <c r="B11" s="3">
        <v>8</v>
      </c>
      <c r="C11" s="6">
        <v>5.51</v>
      </c>
      <c r="D11">
        <v>3949</v>
      </c>
      <c r="E11">
        <f t="shared" si="8"/>
        <v>3949</v>
      </c>
      <c r="F11">
        <f t="shared" si="9"/>
        <v>3416</v>
      </c>
      <c r="G11">
        <f t="shared" si="10"/>
        <v>3.1249042334859653E-3</v>
      </c>
      <c r="H11">
        <f t="shared" si="11"/>
        <v>0.78122605837149128</v>
      </c>
      <c r="I11">
        <f t="shared" si="12"/>
        <v>7.8122605837149126E-2</v>
      </c>
      <c r="J11" s="1">
        <f t="shared" si="7"/>
        <v>5.5100000000000001E-3</v>
      </c>
      <c r="K11" s="5">
        <f t="shared" si="13"/>
        <v>14.178331367903652</v>
      </c>
      <c r="L11">
        <f t="shared" si="14"/>
        <v>3.9061302918574563E-2</v>
      </c>
    </row>
    <row r="12" spans="1:12" x14ac:dyDescent="0.35">
      <c r="A12" s="7" t="s">
        <v>16</v>
      </c>
      <c r="B12" s="3">
        <v>9</v>
      </c>
      <c r="C12" t="s">
        <v>17</v>
      </c>
      <c r="D12">
        <v>646</v>
      </c>
      <c r="E12">
        <f>AVERAGE(D12,D13)</f>
        <v>533</v>
      </c>
      <c r="K12" s="5"/>
    </row>
    <row r="13" spans="1:12" x14ac:dyDescent="0.35">
      <c r="A13" s="7"/>
      <c r="B13" s="3">
        <v>10</v>
      </c>
      <c r="C13" t="s">
        <v>17</v>
      </c>
      <c r="D13">
        <v>420</v>
      </c>
    </row>
    <row r="14" spans="1:12" x14ac:dyDescent="0.35">
      <c r="B14" s="3">
        <v>11</v>
      </c>
      <c r="C14" t="s">
        <v>1</v>
      </c>
      <c r="D14">
        <v>121562</v>
      </c>
    </row>
    <row r="15" spans="1:12" x14ac:dyDescent="0.35">
      <c r="B15" s="3">
        <v>12</v>
      </c>
      <c r="C15" t="s">
        <v>1</v>
      </c>
      <c r="D15">
        <v>121434</v>
      </c>
    </row>
    <row r="16" spans="1:12" x14ac:dyDescent="0.35">
      <c r="B16" s="3">
        <v>13</v>
      </c>
      <c r="C16" t="s">
        <v>1</v>
      </c>
      <c r="D16">
        <v>122444</v>
      </c>
    </row>
    <row r="17" spans="2:4" x14ac:dyDescent="0.35">
      <c r="B17" s="3">
        <v>14</v>
      </c>
      <c r="C17" t="s">
        <v>1</v>
      </c>
      <c r="D17">
        <v>120406</v>
      </c>
    </row>
    <row r="18" spans="2:4" x14ac:dyDescent="0.35">
      <c r="C18" t="s">
        <v>13</v>
      </c>
      <c r="D18">
        <f>AVERAGE(D14:D17)</f>
        <v>121461.5</v>
      </c>
    </row>
    <row r="19" spans="2:4" x14ac:dyDescent="0.35">
      <c r="C19" t="s">
        <v>12</v>
      </c>
      <c r="D19">
        <f>D18*9</f>
        <v>1093153.5</v>
      </c>
    </row>
  </sheetData>
  <mergeCells count="7">
    <mergeCell ref="A12:A13"/>
    <mergeCell ref="A1:XFD1"/>
    <mergeCell ref="A2:G2"/>
    <mergeCell ref="A8:A9"/>
    <mergeCell ref="A10:A11"/>
    <mergeCell ref="A4:A5"/>
    <mergeCell ref="A6:A7"/>
  </mergeCells>
  <pageMargins left="0.25" right="0.25" top="0.75" bottom="0.75" header="0.3" footer="0.3"/>
  <pageSetup orientation="landscape" r:id="rId1"/>
  <ignoredErrors>
    <ignoredError sqref="D18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Hwan</dc:creator>
  <cp:lastModifiedBy>Hwan Bae</cp:lastModifiedBy>
  <cp:lastPrinted>2018-11-02T18:50:14Z</cp:lastPrinted>
  <dcterms:created xsi:type="dcterms:W3CDTF">2018-08-16T20:33:21Z</dcterms:created>
  <dcterms:modified xsi:type="dcterms:W3CDTF">2022-04-05T20:08:37Z</dcterms:modified>
</cp:coreProperties>
</file>