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bkbh8\Desktop\Raw Data\Upload_0520\"/>
    </mc:Choice>
  </mc:AlternateContent>
  <xr:revisionPtr revIDLastSave="0" documentId="13_ncr:1_{92E4F139-7696-4FFF-A11A-4FA486AF3F84}" xr6:coauthVersionLast="47" xr6:coauthVersionMax="47" xr10:uidLastSave="{00000000-0000-0000-0000-000000000000}"/>
  <bookViews>
    <workbookView xWindow="-110" yWindow="-110" windowWidth="21820" windowHeight="131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" l="1"/>
  <c r="E33" i="2" s="1"/>
  <c r="F24" i="2"/>
  <c r="F23" i="2"/>
  <c r="G23" i="2" s="1"/>
  <c r="F22" i="2"/>
  <c r="G22" i="2" s="1"/>
  <c r="H22" i="2" s="1"/>
  <c r="I22" i="2" s="1"/>
  <c r="F21" i="2"/>
  <c r="G21" i="2" s="1"/>
  <c r="H21" i="2" s="1"/>
  <c r="I21" i="2" s="1"/>
  <c r="F20" i="2"/>
  <c r="G20" i="2" s="1"/>
  <c r="H20" i="2" s="1"/>
  <c r="I20" i="2" s="1"/>
  <c r="F19" i="2"/>
  <c r="G19" i="2" s="1"/>
  <c r="F18" i="2"/>
  <c r="G18" i="2" s="1"/>
  <c r="F17" i="2"/>
  <c r="F16" i="2"/>
  <c r="G16" i="2" s="1"/>
  <c r="F15" i="2"/>
  <c r="G15" i="2" s="1"/>
  <c r="F14" i="2"/>
  <c r="G14" i="2" s="1"/>
  <c r="H14" i="2" s="1"/>
  <c r="I14" i="2" s="1"/>
  <c r="F13" i="2"/>
  <c r="G13" i="2" s="1"/>
  <c r="H13" i="2" s="1"/>
  <c r="I13" i="2" s="1"/>
  <c r="F12" i="2"/>
  <c r="G12" i="2" s="1"/>
  <c r="F11" i="2"/>
  <c r="G11" i="2" s="1"/>
  <c r="F10" i="2"/>
  <c r="G10" i="2" s="1"/>
  <c r="F9" i="2"/>
  <c r="F8" i="2"/>
  <c r="G8" i="2" s="1"/>
  <c r="F7" i="2"/>
  <c r="G7" i="2" s="1"/>
  <c r="H7" i="2" s="1"/>
  <c r="I7" i="2" s="1"/>
  <c r="F6" i="2"/>
  <c r="G6" i="2" s="1"/>
  <c r="H6" i="2" s="1"/>
  <c r="I6" i="2" s="1"/>
  <c r="F5" i="2"/>
  <c r="G5" i="2" s="1"/>
  <c r="F4" i="2"/>
  <c r="G4" i="2" s="1"/>
  <c r="G17" i="2" l="1"/>
  <c r="H17" i="2" s="1"/>
  <c r="I17" i="2" s="1"/>
  <c r="M17" i="2" s="1"/>
  <c r="M13" i="2"/>
  <c r="J13" i="2"/>
  <c r="L13" i="2" s="1"/>
  <c r="M21" i="2"/>
  <c r="J21" i="2"/>
  <c r="L21" i="2" s="1"/>
  <c r="M22" i="2"/>
  <c r="J22" i="2"/>
  <c r="L22" i="2" s="1"/>
  <c r="H8" i="2"/>
  <c r="I8" i="2" s="1"/>
  <c r="H15" i="2"/>
  <c r="I15" i="2" s="1"/>
  <c r="H16" i="2"/>
  <c r="I16" i="2" s="1"/>
  <c r="H23" i="2"/>
  <c r="I23" i="2" s="1"/>
  <c r="M6" i="2"/>
  <c r="J6" i="2"/>
  <c r="L6" i="2" s="1"/>
  <c r="M14" i="2"/>
  <c r="J14" i="2"/>
  <c r="L14" i="2" s="1"/>
  <c r="J7" i="2"/>
  <c r="L7" i="2" s="1"/>
  <c r="M7" i="2"/>
  <c r="H4" i="2"/>
  <c r="I4" i="2" s="1"/>
  <c r="H18" i="2"/>
  <c r="I18" i="2" s="1"/>
  <c r="J20" i="2"/>
  <c r="L20" i="2" s="1"/>
  <c r="M20" i="2"/>
  <c r="H10" i="2"/>
  <c r="I10" i="2" s="1"/>
  <c r="H11" i="2"/>
  <c r="I11" i="2" s="1"/>
  <c r="H5" i="2"/>
  <c r="I5" i="2" s="1"/>
  <c r="H12" i="2"/>
  <c r="I12" i="2" s="1"/>
  <c r="H19" i="2"/>
  <c r="I19" i="2" s="1"/>
  <c r="G9" i="2"/>
  <c r="H9" i="2" s="1"/>
  <c r="I9" i="2" s="1"/>
  <c r="J17" i="2" l="1"/>
  <c r="L17" i="2" s="1"/>
  <c r="J19" i="2"/>
  <c r="L19" i="2" s="1"/>
  <c r="M19" i="2"/>
  <c r="M12" i="2"/>
  <c r="J12" i="2"/>
  <c r="L12" i="2" s="1"/>
  <c r="M16" i="2"/>
  <c r="J16" i="2"/>
  <c r="L16" i="2" s="1"/>
  <c r="J15" i="2"/>
  <c r="L15" i="2" s="1"/>
  <c r="M15" i="2"/>
  <c r="J10" i="2"/>
  <c r="L10" i="2" s="1"/>
  <c r="M10" i="2"/>
  <c r="J8" i="2"/>
  <c r="L8" i="2" s="1"/>
  <c r="M8" i="2"/>
  <c r="M18" i="2"/>
  <c r="J18" i="2"/>
  <c r="L18" i="2" s="1"/>
  <c r="M5" i="2"/>
  <c r="J5" i="2"/>
  <c r="L5" i="2" s="1"/>
  <c r="J11" i="2"/>
  <c r="L11" i="2" s="1"/>
  <c r="M11" i="2"/>
  <c r="J23" i="2"/>
  <c r="L23" i="2" s="1"/>
  <c r="M23" i="2"/>
  <c r="J4" i="2"/>
  <c r="L4" i="2" s="1"/>
  <c r="M4" i="2"/>
  <c r="M9" i="2"/>
  <c r="J9" i="2"/>
  <c r="L9" i="2" s="1"/>
  <c r="F14" i="1" l="1"/>
  <c r="F24" i="1"/>
  <c r="E32" i="1"/>
  <c r="E33" i="1" s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F5" i="1"/>
  <c r="F4" i="1"/>
  <c r="G22" i="1" l="1"/>
  <c r="G23" i="1"/>
  <c r="G15" i="1"/>
  <c r="G21" i="1"/>
  <c r="G20" i="1"/>
  <c r="G19" i="1"/>
  <c r="G14" i="1"/>
  <c r="G18" i="1"/>
  <c r="G17" i="1"/>
  <c r="G16" i="1"/>
  <c r="G6" i="1"/>
  <c r="G5" i="1"/>
  <c r="G7" i="1"/>
  <c r="G11" i="1"/>
  <c r="G9" i="1"/>
  <c r="G4" i="1"/>
  <c r="H4" i="1" s="1"/>
  <c r="I4" i="1" s="1"/>
  <c r="G10" i="1"/>
  <c r="G8" i="1"/>
  <c r="G13" i="1"/>
  <c r="G12" i="1"/>
  <c r="H14" i="1" l="1"/>
  <c r="I14" i="1" s="1"/>
  <c r="H18" i="1"/>
  <c r="I18" i="1" s="1"/>
  <c r="H19" i="1"/>
  <c r="I19" i="1" s="1"/>
  <c r="H15" i="1"/>
  <c r="I15" i="1" s="1"/>
  <c r="H6" i="1"/>
  <c r="I6" i="1" s="1"/>
  <c r="H22" i="1"/>
  <c r="I22" i="1" s="1"/>
  <c r="H21" i="1"/>
  <c r="I21" i="1" s="1"/>
  <c r="H17" i="1"/>
  <c r="I17" i="1" s="1"/>
  <c r="H13" i="1"/>
  <c r="I13" i="1" s="1"/>
  <c r="H23" i="1"/>
  <c r="I23" i="1" s="1"/>
  <c r="H7" i="1"/>
  <c r="I7" i="1" s="1"/>
  <c r="H16" i="1"/>
  <c r="I16" i="1" s="1"/>
  <c r="H20" i="1"/>
  <c r="I20" i="1" s="1"/>
  <c r="H12" i="1"/>
  <c r="I12" i="1" s="1"/>
  <c r="H8" i="1"/>
  <c r="I8" i="1" s="1"/>
  <c r="H9" i="1"/>
  <c r="I9" i="1" s="1"/>
  <c r="H5" i="1"/>
  <c r="I5" i="1" s="1"/>
  <c r="H10" i="1"/>
  <c r="I10" i="1" s="1"/>
  <c r="H11" i="1"/>
  <c r="I11" i="1" s="1"/>
  <c r="J7" i="1" l="1"/>
  <c r="L7" i="1" s="1"/>
  <c r="M7" i="1"/>
  <c r="M10" i="1"/>
  <c r="J10" i="1"/>
  <c r="L10" i="1" s="1"/>
  <c r="M5" i="1"/>
  <c r="J5" i="1"/>
  <c r="L5" i="1" s="1"/>
  <c r="M4" i="1"/>
  <c r="J4" i="1"/>
  <c r="L4" i="1" s="1"/>
  <c r="M8" i="1"/>
  <c r="J8" i="1"/>
  <c r="L8" i="1" s="1"/>
  <c r="J21" i="1"/>
  <c r="L21" i="1" s="1"/>
  <c r="M21" i="1"/>
  <c r="J15" i="1"/>
  <c r="L15" i="1" s="1"/>
  <c r="M15" i="1"/>
  <c r="J23" i="1"/>
  <c r="L23" i="1" s="1"/>
  <c r="M23" i="1"/>
  <c r="J13" i="1"/>
  <c r="L13" i="1" s="1"/>
  <c r="M13" i="1"/>
  <c r="J14" i="1"/>
  <c r="L14" i="1" s="1"/>
  <c r="M14" i="1"/>
  <c r="J12" i="1"/>
  <c r="L12" i="1" s="1"/>
  <c r="M12" i="1"/>
  <c r="J22" i="1"/>
  <c r="L22" i="1" s="1"/>
  <c r="M22" i="1"/>
  <c r="M11" i="1"/>
  <c r="J11" i="1"/>
  <c r="L11" i="1" s="1"/>
  <c r="J19" i="1"/>
  <c r="L19" i="1" s="1"/>
  <c r="M19" i="1"/>
  <c r="J18" i="1"/>
  <c r="L18" i="1" s="1"/>
  <c r="M18" i="1"/>
  <c r="M9" i="1"/>
  <c r="J9" i="1"/>
  <c r="L9" i="1" s="1"/>
  <c r="J17" i="1"/>
  <c r="L17" i="1" s="1"/>
  <c r="M17" i="1"/>
  <c r="M20" i="1"/>
  <c r="J20" i="1"/>
  <c r="L20" i="1" s="1"/>
  <c r="M16" i="1"/>
  <c r="J16" i="1"/>
  <c r="L16" i="1" s="1"/>
  <c r="J6" i="1"/>
  <c r="L6" i="1" s="1"/>
  <c r="M6" i="1"/>
</calcChain>
</file>

<file path=xl/sharedStrings.xml><?xml version="1.0" encoding="utf-8"?>
<sst xmlns="http://schemas.openxmlformats.org/spreadsheetml/2006/main" count="123" uniqueCount="47">
  <si>
    <t>Vial number</t>
  </si>
  <si>
    <t>Reference (5 ul)</t>
  </si>
  <si>
    <t>[GSK3]=20uM</t>
  </si>
  <si>
    <t>Rate (uM/min)</t>
  </si>
  <si>
    <t>Conc.(uM)</t>
  </si>
  <si>
    <t>V/E (/min)</t>
  </si>
  <si>
    <t>Consumed ATP</t>
  </si>
  <si>
    <t>% of ATP</t>
  </si>
  <si>
    <t>% of GSK3</t>
  </si>
  <si>
    <t>Counts (cpm)</t>
  </si>
  <si>
    <t>Avg</t>
  </si>
  <si>
    <t>Reference (45 ul)</t>
  </si>
  <si>
    <t>Average Ref.</t>
  </si>
  <si>
    <t>Conc. of Akt(nM)</t>
  </si>
  <si>
    <t>Conc. of ATP(uM)</t>
  </si>
  <si>
    <t>Michaelis-Menten</t>
  </si>
  <si>
    <t>Best-fit values</t>
  </si>
  <si>
    <t>Vmax</t>
  </si>
  <si>
    <t>Km</t>
  </si>
  <si>
    <t>Std. Error</t>
  </si>
  <si>
    <t>95% Confidence Intervals</t>
  </si>
  <si>
    <t>Goodness of Fit</t>
  </si>
  <si>
    <t>Degrees of Freedom</t>
  </si>
  <si>
    <t>R square</t>
  </si>
  <si>
    <t>Absolute Sum of Squares</t>
  </si>
  <si>
    <t>Sy.x</t>
  </si>
  <si>
    <t>Constraints</t>
  </si>
  <si>
    <t>Km &gt; 0.0</t>
  </si>
  <si>
    <t>Number of points</t>
  </si>
  <si>
    <t>Analyzed</t>
  </si>
  <si>
    <t>R86A</t>
  </si>
  <si>
    <t>E17K</t>
  </si>
  <si>
    <t xml:space="preserve">No Sub </t>
  </si>
  <si>
    <t>No Sub</t>
  </si>
  <si>
    <t>WT</t>
  </si>
  <si>
    <t>Kinase Assay with FL-Akt(R86A)-pT308-pS473 (210224)
FL-Akt(WT)-pT308-pS473 (210310)</t>
  </si>
  <si>
    <t>19.21 to 23.79</t>
  </si>
  <si>
    <t>9.153 to 10.72</t>
  </si>
  <si>
    <t>191.9 to 428.3</t>
  </si>
  <si>
    <t>310.7 to 529.3</t>
  </si>
  <si>
    <t>Kinase Assay with FL-Akt(E17K)-pT308-pS473 (210316)
FL-Akt(Y18A)-pT308-pS473 (210316)</t>
  </si>
  <si>
    <t>Y18A</t>
  </si>
  <si>
    <t>16.66 to 19.23</t>
  </si>
  <si>
    <t>72.32 to 78.83</t>
  </si>
  <si>
    <t>102.4 to 190.6</t>
  </si>
  <si>
    <t>52.73 to 80.26</t>
  </si>
  <si>
    <t>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</si>
</sst>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workbookViewId="0">
      <selection activeCell="K29" sqref="K29"/>
    </sheetView>
  </sheetViews>
  <sheetFormatPr defaultRowHeight="14.5" x14ac:dyDescent="0.35"/>
  <cols>
    <col min="1" max="1" width="17" customWidth="1"/>
    <col min="2" max="2" width="15.26953125" customWidth="1"/>
    <col min="3" max="3" width="16" customWidth="1"/>
    <col min="4" max="4" width="16.453125" customWidth="1"/>
    <col min="5" max="5" width="14" customWidth="1"/>
    <col min="7" max="7" width="9.54296875" customWidth="1"/>
    <col min="8" max="8" width="12.81640625" customWidth="1"/>
    <col min="9" max="9" width="12.7265625" customWidth="1"/>
    <col min="10" max="10" width="14" customWidth="1"/>
    <col min="11" max="11" width="12.1796875" customWidth="1"/>
    <col min="12" max="12" width="11.54296875" customWidth="1"/>
  </cols>
  <sheetData>
    <row r="1" spans="1:13" s="6" customFormat="1" x14ac:dyDescent="0.35">
      <c r="A1" s="10" t="s">
        <v>35</v>
      </c>
      <c r="B1" s="9"/>
      <c r="C1" s="9"/>
      <c r="D1" s="9"/>
      <c r="E1" s="9"/>
      <c r="F1" s="9"/>
      <c r="G1" s="9"/>
    </row>
    <row r="2" spans="1:13" x14ac:dyDescent="0.35">
      <c r="A2" s="9"/>
      <c r="B2" s="9"/>
      <c r="C2" s="9"/>
      <c r="D2" s="9"/>
      <c r="E2" s="9"/>
      <c r="F2" s="9"/>
      <c r="G2" s="9"/>
      <c r="I2" t="s">
        <v>2</v>
      </c>
    </row>
    <row r="3" spans="1:13" x14ac:dyDescent="0.35">
      <c r="A3" t="s">
        <v>46</v>
      </c>
      <c r="B3" t="s">
        <v>0</v>
      </c>
      <c r="C3" t="s">
        <v>14</v>
      </c>
      <c r="D3" t="s">
        <v>13</v>
      </c>
      <c r="E3" t="s">
        <v>9</v>
      </c>
      <c r="F3" s="2" t="s">
        <v>10</v>
      </c>
      <c r="H3" t="s">
        <v>7</v>
      </c>
      <c r="I3" t="s">
        <v>6</v>
      </c>
      <c r="J3" t="s">
        <v>3</v>
      </c>
      <c r="K3" t="s">
        <v>4</v>
      </c>
      <c r="L3" t="s">
        <v>5</v>
      </c>
      <c r="M3" t="s">
        <v>8</v>
      </c>
    </row>
    <row r="4" spans="1:13" x14ac:dyDescent="0.35">
      <c r="A4" t="s">
        <v>34</v>
      </c>
      <c r="B4">
        <v>1</v>
      </c>
      <c r="C4">
        <v>2500</v>
      </c>
      <c r="D4">
        <v>10</v>
      </c>
      <c r="E4">
        <v>363</v>
      </c>
      <c r="F4" s="3">
        <f>AVERAGE(E4)</f>
        <v>363</v>
      </c>
      <c r="G4" s="3">
        <f>F4-$F$24</f>
        <v>241</v>
      </c>
      <c r="H4">
        <f>G4/$E$33</f>
        <v>8.3196973149126264E-4</v>
      </c>
      <c r="I4">
        <f>H4*C4</f>
        <v>2.0799243287281568</v>
      </c>
      <c r="J4">
        <f>I4/10</f>
        <v>0.20799243287281569</v>
      </c>
      <c r="K4" s="1">
        <v>0.01</v>
      </c>
      <c r="L4" s="1">
        <f>J4/K4</f>
        <v>20.79924328728157</v>
      </c>
      <c r="M4">
        <f>I4/20</f>
        <v>0.10399621643640784</v>
      </c>
    </row>
    <row r="5" spans="1:13" x14ac:dyDescent="0.35">
      <c r="A5" t="s">
        <v>34</v>
      </c>
      <c r="B5">
        <v>2</v>
      </c>
      <c r="C5">
        <v>2500</v>
      </c>
      <c r="D5">
        <v>10</v>
      </c>
      <c r="E5">
        <v>328</v>
      </c>
      <c r="F5" s="3">
        <f>AVERAGE(E5)</f>
        <v>328</v>
      </c>
      <c r="G5" s="3">
        <f>F5-$F$24</f>
        <v>206</v>
      </c>
      <c r="H5">
        <f>G5/$E$33</f>
        <v>7.1114425181410823E-4</v>
      </c>
      <c r="I5">
        <f>H5*C5</f>
        <v>1.7778606295352706</v>
      </c>
      <c r="J5">
        <f>I5/10</f>
        <v>0.17778606295352706</v>
      </c>
      <c r="K5" s="1">
        <v>0.01</v>
      </c>
      <c r="L5" s="1">
        <f>J5/K5</f>
        <v>17.778606295352706</v>
      </c>
      <c r="M5">
        <f>I5/20</f>
        <v>8.8893031476763529E-2</v>
      </c>
    </row>
    <row r="6" spans="1:13" x14ac:dyDescent="0.35">
      <c r="A6" t="s">
        <v>34</v>
      </c>
      <c r="B6">
        <v>3</v>
      </c>
      <c r="C6">
        <v>1000</v>
      </c>
      <c r="D6">
        <v>10</v>
      </c>
      <c r="E6">
        <v>570</v>
      </c>
      <c r="F6" s="3">
        <f t="shared" ref="F6:F23" si="0">AVERAGE(E6)</f>
        <v>570</v>
      </c>
      <c r="G6" s="3">
        <f t="shared" ref="G6:G13" si="1">F6-$F$24</f>
        <v>448</v>
      </c>
      <c r="H6">
        <f t="shared" ref="H6:H23" si="2">G6/$E$33</f>
        <v>1.5465661398675753E-3</v>
      </c>
      <c r="I6">
        <f t="shared" ref="I6:I23" si="3">H6*C6</f>
        <v>1.5465661398675752</v>
      </c>
      <c r="J6">
        <f t="shared" ref="J6:J23" si="4">I6/10</f>
        <v>0.15465661398675751</v>
      </c>
      <c r="K6" s="1">
        <v>0.01</v>
      </c>
      <c r="L6" s="1">
        <f>J6/K6</f>
        <v>15.465661398675751</v>
      </c>
      <c r="M6">
        <f t="shared" ref="M6:M23" si="5">I6/20</f>
        <v>7.7328306993378754E-2</v>
      </c>
    </row>
    <row r="7" spans="1:13" x14ac:dyDescent="0.35">
      <c r="A7" t="s">
        <v>34</v>
      </c>
      <c r="B7">
        <v>4</v>
      </c>
      <c r="C7">
        <v>1000</v>
      </c>
      <c r="D7">
        <v>10</v>
      </c>
      <c r="E7">
        <v>619</v>
      </c>
      <c r="F7" s="3">
        <f t="shared" si="0"/>
        <v>619</v>
      </c>
      <c r="G7" s="3">
        <f t="shared" si="1"/>
        <v>497</v>
      </c>
      <c r="H7">
        <f t="shared" si="2"/>
        <v>1.7157218114155913E-3</v>
      </c>
      <c r="I7">
        <f t="shared" si="3"/>
        <v>1.7157218114155912</v>
      </c>
      <c r="J7">
        <f t="shared" si="4"/>
        <v>0.17157218114155912</v>
      </c>
      <c r="K7" s="1">
        <v>0.01</v>
      </c>
      <c r="L7" s="1">
        <f>J7/K7</f>
        <v>17.15721811415591</v>
      </c>
      <c r="M7">
        <f t="shared" si="5"/>
        <v>8.5786090570779558E-2</v>
      </c>
    </row>
    <row r="8" spans="1:13" x14ac:dyDescent="0.35">
      <c r="A8" t="s">
        <v>34</v>
      </c>
      <c r="B8">
        <v>5</v>
      </c>
      <c r="C8">
        <v>250</v>
      </c>
      <c r="D8">
        <v>10</v>
      </c>
      <c r="E8">
        <v>1265</v>
      </c>
      <c r="F8" s="3">
        <f t="shared" si="0"/>
        <v>1265</v>
      </c>
      <c r="G8" s="3">
        <f t="shared" si="1"/>
        <v>1143</v>
      </c>
      <c r="H8">
        <f t="shared" si="2"/>
        <v>3.9458149505996395E-3</v>
      </c>
      <c r="I8">
        <f t="shared" si="3"/>
        <v>0.98645373764990985</v>
      </c>
      <c r="J8">
        <f t="shared" si="4"/>
        <v>9.8645373764990982E-2</v>
      </c>
      <c r="K8" s="1">
        <v>0.01</v>
      </c>
      <c r="L8" s="1">
        <f t="shared" ref="L8:L23" si="6">J8/K8</f>
        <v>9.8645373764990971</v>
      </c>
      <c r="M8">
        <f t="shared" si="5"/>
        <v>4.9322686882495491E-2</v>
      </c>
    </row>
    <row r="9" spans="1:13" x14ac:dyDescent="0.35">
      <c r="A9" t="s">
        <v>34</v>
      </c>
      <c r="B9">
        <v>6</v>
      </c>
      <c r="C9">
        <v>250</v>
      </c>
      <c r="D9">
        <v>10</v>
      </c>
      <c r="E9">
        <v>1097</v>
      </c>
      <c r="F9" s="3">
        <f t="shared" si="0"/>
        <v>1097</v>
      </c>
      <c r="G9" s="3">
        <f t="shared" si="1"/>
        <v>975</v>
      </c>
      <c r="H9">
        <f t="shared" si="2"/>
        <v>3.3658526481492989E-3</v>
      </c>
      <c r="I9">
        <f t="shared" si="3"/>
        <v>0.84146316203732474</v>
      </c>
      <c r="J9">
        <f t="shared" si="4"/>
        <v>8.4146316203732474E-2</v>
      </c>
      <c r="K9" s="1">
        <v>0.01</v>
      </c>
      <c r="L9" s="1">
        <f>J9/K9</f>
        <v>8.4146316203732479</v>
      </c>
      <c r="M9">
        <f t="shared" si="5"/>
        <v>4.2073158101866237E-2</v>
      </c>
    </row>
    <row r="10" spans="1:13" x14ac:dyDescent="0.35">
      <c r="A10" t="s">
        <v>34</v>
      </c>
      <c r="B10">
        <v>7</v>
      </c>
      <c r="C10">
        <v>62.5</v>
      </c>
      <c r="D10">
        <v>10</v>
      </c>
      <c r="E10">
        <v>2127</v>
      </c>
      <c r="F10" s="3">
        <f t="shared" si="0"/>
        <v>2127</v>
      </c>
      <c r="G10" s="3">
        <f t="shared" si="1"/>
        <v>2005</v>
      </c>
      <c r="H10">
        <f t="shared" si="2"/>
        <v>6.9215739072198404E-3</v>
      </c>
      <c r="I10">
        <f t="shared" si="3"/>
        <v>0.43259836920124001</v>
      </c>
      <c r="J10">
        <f t="shared" si="4"/>
        <v>4.3259836920124001E-2</v>
      </c>
      <c r="K10" s="1">
        <v>0.01</v>
      </c>
      <c r="L10" s="1">
        <f t="shared" si="6"/>
        <v>4.3259836920124002</v>
      </c>
      <c r="M10">
        <f t="shared" si="5"/>
        <v>2.1629918460062E-2</v>
      </c>
    </row>
    <row r="11" spans="1:13" x14ac:dyDescent="0.35">
      <c r="A11" t="s">
        <v>34</v>
      </c>
      <c r="B11">
        <v>8</v>
      </c>
      <c r="C11">
        <v>62.5</v>
      </c>
      <c r="D11">
        <v>10</v>
      </c>
      <c r="E11">
        <v>2103</v>
      </c>
      <c r="F11" s="3">
        <f t="shared" si="0"/>
        <v>2103</v>
      </c>
      <c r="G11" s="3">
        <f t="shared" si="1"/>
        <v>1981</v>
      </c>
      <c r="H11">
        <f t="shared" si="2"/>
        <v>6.8387221497269342E-3</v>
      </c>
      <c r="I11">
        <f t="shared" si="3"/>
        <v>0.42742013435793341</v>
      </c>
      <c r="J11">
        <f t="shared" si="4"/>
        <v>4.2742013435793341E-2</v>
      </c>
      <c r="K11" s="1">
        <v>0.01</v>
      </c>
      <c r="L11" s="1">
        <f t="shared" si="6"/>
        <v>4.2742013435793345</v>
      </c>
      <c r="M11">
        <f t="shared" si="5"/>
        <v>2.1371006717896671E-2</v>
      </c>
    </row>
    <row r="12" spans="1:13" x14ac:dyDescent="0.35">
      <c r="A12" t="s">
        <v>34</v>
      </c>
      <c r="B12">
        <v>9</v>
      </c>
      <c r="C12">
        <v>15.625</v>
      </c>
      <c r="D12">
        <v>10</v>
      </c>
      <c r="E12">
        <v>2824</v>
      </c>
      <c r="F12" s="3">
        <f t="shared" si="0"/>
        <v>2824</v>
      </c>
      <c r="G12" s="3">
        <f t="shared" si="1"/>
        <v>2702</v>
      </c>
      <c r="H12">
        <f t="shared" si="2"/>
        <v>9.3277270310763126E-3</v>
      </c>
      <c r="I12">
        <f t="shared" si="3"/>
        <v>0.14574573486056738</v>
      </c>
      <c r="J12">
        <f t="shared" si="4"/>
        <v>1.4574573486056739E-2</v>
      </c>
      <c r="K12" s="1">
        <v>0.01</v>
      </c>
      <c r="L12" s="1">
        <f t="shared" si="6"/>
        <v>1.4574573486056739</v>
      </c>
      <c r="M12">
        <f t="shared" si="5"/>
        <v>7.2872867430283693E-3</v>
      </c>
    </row>
    <row r="13" spans="1:13" x14ac:dyDescent="0.35">
      <c r="A13" t="s">
        <v>34</v>
      </c>
      <c r="B13">
        <v>10</v>
      </c>
      <c r="C13">
        <v>15.625</v>
      </c>
      <c r="D13">
        <v>10</v>
      </c>
      <c r="E13">
        <v>2711</v>
      </c>
      <c r="F13" s="3">
        <f t="shared" si="0"/>
        <v>2711</v>
      </c>
      <c r="G13" s="3">
        <f t="shared" si="1"/>
        <v>2589</v>
      </c>
      <c r="H13">
        <f t="shared" si="2"/>
        <v>8.9376333395472154E-3</v>
      </c>
      <c r="I13">
        <f t="shared" si="3"/>
        <v>0.13965052093042524</v>
      </c>
      <c r="J13">
        <f t="shared" si="4"/>
        <v>1.3965052093042524E-2</v>
      </c>
      <c r="K13" s="1">
        <v>0.01</v>
      </c>
      <c r="L13" s="1">
        <f>J13/K13</f>
        <v>1.3965052093042523</v>
      </c>
      <c r="M13">
        <f t="shared" si="5"/>
        <v>6.9825260465212619E-3</v>
      </c>
    </row>
    <row r="14" spans="1:13" x14ac:dyDescent="0.35">
      <c r="A14" t="s">
        <v>30</v>
      </c>
      <c r="B14">
        <v>11</v>
      </c>
      <c r="C14">
        <v>2500</v>
      </c>
      <c r="D14">
        <v>30</v>
      </c>
      <c r="E14">
        <v>402</v>
      </c>
      <c r="F14" s="3">
        <f>AVERAGE(E14)</f>
        <v>402</v>
      </c>
      <c r="G14" s="3">
        <f>F14-$F$24</f>
        <v>280</v>
      </c>
      <c r="H14">
        <f t="shared" si="2"/>
        <v>9.6660383741723453E-4</v>
      </c>
      <c r="I14">
        <f t="shared" si="3"/>
        <v>2.4165095935430863</v>
      </c>
      <c r="J14">
        <f t="shared" si="4"/>
        <v>0.24165095935430864</v>
      </c>
      <c r="K14" s="1">
        <v>0.03</v>
      </c>
      <c r="L14" s="1">
        <f>J14/K14</f>
        <v>8.0550319784769542</v>
      </c>
      <c r="M14">
        <f t="shared" si="5"/>
        <v>0.12082547967715432</v>
      </c>
    </row>
    <row r="15" spans="1:13" x14ac:dyDescent="0.35">
      <c r="A15" t="s">
        <v>30</v>
      </c>
      <c r="B15">
        <v>12</v>
      </c>
      <c r="C15">
        <v>2500</v>
      </c>
      <c r="D15">
        <v>30</v>
      </c>
      <c r="E15">
        <v>433</v>
      </c>
      <c r="F15" s="3">
        <f t="shared" si="0"/>
        <v>433</v>
      </c>
      <c r="G15" s="3">
        <f t="shared" ref="G15:G23" si="7">F15-$F$24</f>
        <v>311</v>
      </c>
      <c r="H15">
        <f t="shared" si="2"/>
        <v>1.0736206908455712E-3</v>
      </c>
      <c r="I15">
        <f t="shared" si="3"/>
        <v>2.6840517271139279</v>
      </c>
      <c r="J15">
        <f t="shared" si="4"/>
        <v>0.2684051727113928</v>
      </c>
      <c r="K15" s="1">
        <v>0.03</v>
      </c>
      <c r="L15" s="1">
        <f t="shared" si="6"/>
        <v>8.9468390903797612</v>
      </c>
      <c r="M15">
        <f t="shared" si="5"/>
        <v>0.1342025863556964</v>
      </c>
    </row>
    <row r="16" spans="1:13" x14ac:dyDescent="0.35">
      <c r="A16" t="s">
        <v>30</v>
      </c>
      <c r="B16">
        <v>13</v>
      </c>
      <c r="C16">
        <v>1000</v>
      </c>
      <c r="D16">
        <v>30</v>
      </c>
      <c r="E16">
        <v>732</v>
      </c>
      <c r="F16" s="3">
        <f t="shared" si="0"/>
        <v>732</v>
      </c>
      <c r="G16" s="3">
        <f t="shared" si="7"/>
        <v>610</v>
      </c>
      <c r="H16">
        <f t="shared" si="2"/>
        <v>2.1058155029446894E-3</v>
      </c>
      <c r="I16">
        <f t="shared" si="3"/>
        <v>2.1058155029446892</v>
      </c>
      <c r="J16">
        <f t="shared" si="4"/>
        <v>0.21058155029446893</v>
      </c>
      <c r="K16" s="1">
        <v>0.03</v>
      </c>
      <c r="L16" s="1">
        <f t="shared" si="6"/>
        <v>7.0193850098156316</v>
      </c>
      <c r="M16">
        <f t="shared" si="5"/>
        <v>0.10529077514723446</v>
      </c>
    </row>
    <row r="17" spans="1:13" x14ac:dyDescent="0.35">
      <c r="A17" t="s">
        <v>30</v>
      </c>
      <c r="B17">
        <v>14</v>
      </c>
      <c r="C17">
        <v>1000</v>
      </c>
      <c r="D17">
        <v>30</v>
      </c>
      <c r="E17">
        <v>738</v>
      </c>
      <c r="F17" s="3">
        <f t="shared" si="0"/>
        <v>738</v>
      </c>
      <c r="G17" s="3">
        <f t="shared" si="7"/>
        <v>616</v>
      </c>
      <c r="H17">
        <f t="shared" si="2"/>
        <v>2.1265284423179162E-3</v>
      </c>
      <c r="I17">
        <f t="shared" si="3"/>
        <v>2.126528442317916</v>
      </c>
      <c r="J17">
        <f t="shared" si="4"/>
        <v>0.21265284423179159</v>
      </c>
      <c r="K17" s="1">
        <v>0.03</v>
      </c>
      <c r="L17" s="1">
        <f>J17/K17</f>
        <v>7.0884281410597199</v>
      </c>
      <c r="M17">
        <f t="shared" si="5"/>
        <v>0.1063264221158958</v>
      </c>
    </row>
    <row r="18" spans="1:13" x14ac:dyDescent="0.35">
      <c r="A18" t="s">
        <v>30</v>
      </c>
      <c r="B18">
        <v>15</v>
      </c>
      <c r="C18">
        <v>250</v>
      </c>
      <c r="D18">
        <v>30</v>
      </c>
      <c r="E18">
        <v>1369</v>
      </c>
      <c r="F18" s="3">
        <f t="shared" si="0"/>
        <v>1369</v>
      </c>
      <c r="G18" s="3">
        <f t="shared" si="7"/>
        <v>1247</v>
      </c>
      <c r="H18">
        <f t="shared" si="2"/>
        <v>4.3048392330688979E-3</v>
      </c>
      <c r="I18">
        <f t="shared" si="3"/>
        <v>1.0762098082672245</v>
      </c>
      <c r="J18">
        <f t="shared" si="4"/>
        <v>0.10762098082672245</v>
      </c>
      <c r="K18" s="1">
        <v>0.03</v>
      </c>
      <c r="L18" s="1">
        <f t="shared" si="6"/>
        <v>3.5873660275574148</v>
      </c>
      <c r="M18">
        <f t="shared" si="5"/>
        <v>5.3810490413361223E-2</v>
      </c>
    </row>
    <row r="19" spans="1:13" x14ac:dyDescent="0.35">
      <c r="A19" t="s">
        <v>30</v>
      </c>
      <c r="B19">
        <v>16</v>
      </c>
      <c r="C19">
        <v>250</v>
      </c>
      <c r="D19">
        <v>30</v>
      </c>
      <c r="E19">
        <v>1309</v>
      </c>
      <c r="F19" s="3">
        <f t="shared" si="0"/>
        <v>1309</v>
      </c>
      <c r="G19" s="3">
        <f t="shared" si="7"/>
        <v>1187</v>
      </c>
      <c r="H19">
        <f t="shared" si="2"/>
        <v>4.0977098393366338E-3</v>
      </c>
      <c r="I19">
        <f t="shared" si="3"/>
        <v>1.0244274598341585</v>
      </c>
      <c r="J19">
        <f t="shared" si="4"/>
        <v>0.10244274598341585</v>
      </c>
      <c r="K19" s="1">
        <v>0.03</v>
      </c>
      <c r="L19" s="1">
        <f>J19/K19</f>
        <v>3.4147581994471952</v>
      </c>
      <c r="M19">
        <f t="shared" si="5"/>
        <v>5.1221372991707925E-2</v>
      </c>
    </row>
    <row r="20" spans="1:13" x14ac:dyDescent="0.35">
      <c r="A20" t="s">
        <v>30</v>
      </c>
      <c r="B20">
        <v>17</v>
      </c>
      <c r="C20">
        <v>62.5</v>
      </c>
      <c r="D20">
        <v>30</v>
      </c>
      <c r="E20">
        <v>2275</v>
      </c>
      <c r="F20" s="3">
        <f t="shared" si="0"/>
        <v>2275</v>
      </c>
      <c r="G20" s="3">
        <f t="shared" si="7"/>
        <v>2153</v>
      </c>
      <c r="H20">
        <f t="shared" si="2"/>
        <v>7.432493078426093E-3</v>
      </c>
      <c r="I20">
        <f t="shared" si="3"/>
        <v>0.46453081740163082</v>
      </c>
      <c r="J20">
        <f t="shared" si="4"/>
        <v>4.6453081740163084E-2</v>
      </c>
      <c r="K20" s="1">
        <v>0.03</v>
      </c>
      <c r="L20" s="1">
        <f t="shared" si="6"/>
        <v>1.5484360580054362</v>
      </c>
      <c r="M20">
        <f t="shared" si="5"/>
        <v>2.3226540870081542E-2</v>
      </c>
    </row>
    <row r="21" spans="1:13" x14ac:dyDescent="0.35">
      <c r="A21" t="s">
        <v>30</v>
      </c>
      <c r="B21">
        <v>18</v>
      </c>
      <c r="C21">
        <v>62.5</v>
      </c>
      <c r="D21">
        <v>30</v>
      </c>
      <c r="E21">
        <v>2302</v>
      </c>
      <c r="F21" s="3">
        <f t="shared" si="0"/>
        <v>2302</v>
      </c>
      <c r="G21" s="3">
        <f t="shared" si="7"/>
        <v>2180</v>
      </c>
      <c r="H21">
        <f t="shared" si="2"/>
        <v>7.5257013056056121E-3</v>
      </c>
      <c r="I21">
        <f t="shared" si="3"/>
        <v>0.47035633160035073</v>
      </c>
      <c r="J21">
        <f t="shared" si="4"/>
        <v>4.7035633160035076E-2</v>
      </c>
      <c r="K21" s="1">
        <v>0.03</v>
      </c>
      <c r="L21" s="1">
        <f>J21/K21</f>
        <v>1.5678544386678359</v>
      </c>
      <c r="M21">
        <f t="shared" si="5"/>
        <v>2.3517816580017538E-2</v>
      </c>
    </row>
    <row r="22" spans="1:13" x14ac:dyDescent="0.35">
      <c r="A22" t="s">
        <v>30</v>
      </c>
      <c r="B22">
        <v>19</v>
      </c>
      <c r="C22">
        <v>15.625</v>
      </c>
      <c r="D22">
        <v>30</v>
      </c>
      <c r="E22">
        <v>3224</v>
      </c>
      <c r="F22" s="3">
        <f t="shared" si="0"/>
        <v>3224</v>
      </c>
      <c r="G22" s="3">
        <f t="shared" si="7"/>
        <v>3102</v>
      </c>
      <c r="H22">
        <f t="shared" si="2"/>
        <v>1.0708589655958077E-2</v>
      </c>
      <c r="I22">
        <f t="shared" si="3"/>
        <v>0.16732171337434495</v>
      </c>
      <c r="J22">
        <f t="shared" si="4"/>
        <v>1.6732171337434494E-2</v>
      </c>
      <c r="K22" s="1">
        <v>0.03</v>
      </c>
      <c r="L22" s="1">
        <f>J22/K22</f>
        <v>0.55773904458114987</v>
      </c>
      <c r="M22">
        <f t="shared" si="5"/>
        <v>8.366085668717247E-3</v>
      </c>
    </row>
    <row r="23" spans="1:13" x14ac:dyDescent="0.35">
      <c r="A23" t="s">
        <v>30</v>
      </c>
      <c r="B23">
        <v>20</v>
      </c>
      <c r="C23">
        <v>15.625</v>
      </c>
      <c r="D23">
        <v>30</v>
      </c>
      <c r="E23">
        <v>3108</v>
      </c>
      <c r="F23" s="3">
        <f t="shared" si="0"/>
        <v>3108</v>
      </c>
      <c r="G23" s="3">
        <f t="shared" si="7"/>
        <v>2986</v>
      </c>
      <c r="H23">
        <f t="shared" si="2"/>
        <v>1.0308139494742366E-2</v>
      </c>
      <c r="I23">
        <f t="shared" si="3"/>
        <v>0.16106467960534948</v>
      </c>
      <c r="J23">
        <f t="shared" si="4"/>
        <v>1.610646796053495E-2</v>
      </c>
      <c r="K23" s="1">
        <v>0.03</v>
      </c>
      <c r="L23" s="1">
        <f t="shared" si="6"/>
        <v>0.53688226535116501</v>
      </c>
      <c r="M23">
        <f t="shared" si="5"/>
        <v>8.0532339802674748E-3</v>
      </c>
    </row>
    <row r="24" spans="1:13" x14ac:dyDescent="0.35">
      <c r="A24" t="s">
        <v>33</v>
      </c>
      <c r="B24">
        <v>21</v>
      </c>
      <c r="C24">
        <v>2500</v>
      </c>
      <c r="E24">
        <v>130</v>
      </c>
      <c r="F24">
        <f>AVERAGE(E24:E27)</f>
        <v>122</v>
      </c>
      <c r="G24" s="3"/>
    </row>
    <row r="25" spans="1:13" x14ac:dyDescent="0.35">
      <c r="A25" t="s">
        <v>33</v>
      </c>
      <c r="B25">
        <v>21</v>
      </c>
      <c r="C25">
        <v>2500</v>
      </c>
      <c r="E25">
        <v>117</v>
      </c>
      <c r="G25" s="3"/>
    </row>
    <row r="26" spans="1:13" x14ac:dyDescent="0.35">
      <c r="A26" t="s">
        <v>33</v>
      </c>
      <c r="B26">
        <v>22</v>
      </c>
      <c r="C26">
        <v>2500</v>
      </c>
      <c r="E26">
        <v>112</v>
      </c>
    </row>
    <row r="27" spans="1:13" x14ac:dyDescent="0.35">
      <c r="A27" t="s">
        <v>32</v>
      </c>
      <c r="B27">
        <v>24</v>
      </c>
      <c r="C27">
        <v>2500</v>
      </c>
      <c r="E27">
        <v>129</v>
      </c>
    </row>
    <row r="28" spans="1:13" x14ac:dyDescent="0.35">
      <c r="B28">
        <v>25</v>
      </c>
      <c r="D28" t="s">
        <v>1</v>
      </c>
      <c r="E28">
        <v>32848</v>
      </c>
    </row>
    <row r="29" spans="1:13" x14ac:dyDescent="0.35">
      <c r="B29">
        <v>26</v>
      </c>
      <c r="D29" t="s">
        <v>1</v>
      </c>
      <c r="E29">
        <v>31551</v>
      </c>
    </row>
    <row r="30" spans="1:13" x14ac:dyDescent="0.35">
      <c r="B30">
        <v>27</v>
      </c>
      <c r="D30" t="s">
        <v>1</v>
      </c>
      <c r="E30">
        <v>31830</v>
      </c>
    </row>
    <row r="31" spans="1:13" x14ac:dyDescent="0.35">
      <c r="B31">
        <v>28</v>
      </c>
      <c r="D31" t="s">
        <v>1</v>
      </c>
      <c r="E31">
        <v>32515</v>
      </c>
    </row>
    <row r="32" spans="1:13" x14ac:dyDescent="0.35">
      <c r="D32" t="s">
        <v>12</v>
      </c>
      <c r="E32">
        <f>AVERAGE(E28:E31)</f>
        <v>32186</v>
      </c>
    </row>
    <row r="33" spans="4:5" x14ac:dyDescent="0.35">
      <c r="D33" t="s">
        <v>11</v>
      </c>
      <c r="E33" s="3">
        <f>E32*9</f>
        <v>289674</v>
      </c>
    </row>
  </sheetData>
  <mergeCells count="1">
    <mergeCell ref="A1:G2"/>
  </mergeCells>
  <pageMargins left="0.25" right="0.25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0666D-72FA-4185-8BD4-FB24F075AB5C}">
  <dimension ref="A1:S33"/>
  <sheetViews>
    <sheetView topLeftCell="A28" workbookViewId="0">
      <selection activeCell="H27" sqref="H27"/>
    </sheetView>
  </sheetViews>
  <sheetFormatPr defaultRowHeight="14.5" x14ac:dyDescent="0.35"/>
  <cols>
    <col min="1" max="1" width="17" customWidth="1"/>
    <col min="2" max="2" width="15.26953125" customWidth="1"/>
    <col min="3" max="3" width="16" customWidth="1"/>
    <col min="4" max="4" width="16.453125" customWidth="1"/>
    <col min="5" max="5" width="14" customWidth="1"/>
    <col min="7" max="7" width="9.54296875" customWidth="1"/>
    <col min="8" max="8" width="12.81640625" customWidth="1"/>
    <col min="9" max="9" width="12.7265625" customWidth="1"/>
    <col min="10" max="10" width="14" customWidth="1"/>
    <col min="11" max="11" width="12.1796875" customWidth="1"/>
    <col min="12" max="12" width="11.54296875" customWidth="1"/>
    <col min="15" max="15" width="11.54296875" customWidth="1"/>
    <col min="16" max="16" width="13.54296875" customWidth="1"/>
    <col min="17" max="17" width="16.81640625" customWidth="1"/>
    <col min="18" max="18" width="16.7265625" customWidth="1"/>
    <col min="19" max="19" width="16.81640625" customWidth="1"/>
  </cols>
  <sheetData>
    <row r="1" spans="1:19" s="8" customFormat="1" x14ac:dyDescent="0.35">
      <c r="A1" s="10" t="s">
        <v>40</v>
      </c>
      <c r="B1" s="9"/>
      <c r="C1" s="9"/>
      <c r="D1" s="9"/>
      <c r="E1" s="9"/>
      <c r="F1" s="9"/>
      <c r="G1" s="9"/>
    </row>
    <row r="2" spans="1:19" x14ac:dyDescent="0.35">
      <c r="A2" s="9"/>
      <c r="B2" s="9"/>
      <c r="C2" s="9"/>
      <c r="D2" s="9"/>
      <c r="E2" s="9"/>
      <c r="F2" s="9"/>
      <c r="G2" s="9"/>
      <c r="I2" t="s">
        <v>2</v>
      </c>
      <c r="O2" s="7"/>
      <c r="P2" s="7" t="s">
        <v>34</v>
      </c>
      <c r="Q2" s="7" t="s">
        <v>30</v>
      </c>
      <c r="R2" t="s">
        <v>31</v>
      </c>
      <c r="S2" s="7" t="s">
        <v>41</v>
      </c>
    </row>
    <row r="3" spans="1:19" x14ac:dyDescent="0.35">
      <c r="A3" t="s">
        <v>46</v>
      </c>
      <c r="B3" t="s">
        <v>0</v>
      </c>
      <c r="C3" t="s">
        <v>14</v>
      </c>
      <c r="D3" t="s">
        <v>13</v>
      </c>
      <c r="E3" t="s">
        <v>9</v>
      </c>
      <c r="F3" s="8" t="s">
        <v>10</v>
      </c>
      <c r="H3" t="s">
        <v>7</v>
      </c>
      <c r="I3" t="s">
        <v>6</v>
      </c>
      <c r="J3" t="s">
        <v>3</v>
      </c>
      <c r="K3" t="s">
        <v>4</v>
      </c>
      <c r="L3" t="s">
        <v>5</v>
      </c>
      <c r="M3" t="s">
        <v>8</v>
      </c>
      <c r="O3" s="5" t="s">
        <v>15</v>
      </c>
      <c r="P3" s="4"/>
      <c r="Q3" s="4"/>
      <c r="R3" s="4"/>
      <c r="S3" s="4"/>
    </row>
    <row r="4" spans="1:19" x14ac:dyDescent="0.35">
      <c r="A4" t="s">
        <v>31</v>
      </c>
      <c r="B4">
        <v>1</v>
      </c>
      <c r="C4">
        <v>2500</v>
      </c>
      <c r="D4">
        <v>10</v>
      </c>
      <c r="E4">
        <v>315</v>
      </c>
      <c r="F4" s="3">
        <f>AVERAGE(E4)</f>
        <v>315</v>
      </c>
      <c r="G4" s="3">
        <f>F4-$F$24</f>
        <v>151</v>
      </c>
      <c r="H4">
        <f>G4/$E$33</f>
        <v>4.9184386074629981E-4</v>
      </c>
      <c r="I4">
        <f>H4*C4</f>
        <v>1.2296096518657496</v>
      </c>
      <c r="J4">
        <f>I4/10</f>
        <v>0.12296096518657496</v>
      </c>
      <c r="K4" s="1">
        <v>7.4999999999999997E-3</v>
      </c>
      <c r="L4" s="1">
        <f>J4/K4</f>
        <v>16.394795358209993</v>
      </c>
      <c r="M4">
        <f>I4/20</f>
        <v>6.1480482593287478E-2</v>
      </c>
      <c r="O4" s="5" t="s">
        <v>16</v>
      </c>
      <c r="P4" s="4"/>
      <c r="Q4" s="4"/>
      <c r="R4" s="4"/>
      <c r="S4" s="4"/>
    </row>
    <row r="5" spans="1:19" x14ac:dyDescent="0.35">
      <c r="A5" t="s">
        <v>31</v>
      </c>
      <c r="B5">
        <v>2</v>
      </c>
      <c r="C5">
        <v>2500</v>
      </c>
      <c r="D5">
        <v>10</v>
      </c>
      <c r="E5">
        <v>320</v>
      </c>
      <c r="F5" s="3">
        <f>AVERAGE(E5)</f>
        <v>320</v>
      </c>
      <c r="G5" s="3">
        <f>F5-$F$24</f>
        <v>156</v>
      </c>
      <c r="H5">
        <f>G5/$E$33</f>
        <v>5.0813008130081306E-4</v>
      </c>
      <c r="I5">
        <f>H5*C5</f>
        <v>1.2703252032520327</v>
      </c>
      <c r="J5">
        <f>I5/10</f>
        <v>0.12703252032520326</v>
      </c>
      <c r="K5" s="1">
        <v>7.4999999999999997E-3</v>
      </c>
      <c r="L5" s="1">
        <f>J5/K5</f>
        <v>16.937669376693769</v>
      </c>
      <c r="M5">
        <f>I5/20</f>
        <v>6.3516260162601632E-2</v>
      </c>
      <c r="O5" s="5" t="s">
        <v>17</v>
      </c>
      <c r="P5" s="4">
        <v>21.5</v>
      </c>
      <c r="Q5" s="4">
        <v>9.9359999999999999</v>
      </c>
      <c r="R5" s="4">
        <v>17.940000000000001</v>
      </c>
      <c r="S5" s="4">
        <v>75.58</v>
      </c>
    </row>
    <row r="6" spans="1:19" x14ac:dyDescent="0.35">
      <c r="A6" t="s">
        <v>31</v>
      </c>
      <c r="B6">
        <v>3</v>
      </c>
      <c r="C6">
        <v>1000</v>
      </c>
      <c r="D6">
        <v>10</v>
      </c>
      <c r="E6">
        <v>557</v>
      </c>
      <c r="F6" s="3">
        <f t="shared" ref="F6:F23" si="0">AVERAGE(E6)</f>
        <v>557</v>
      </c>
      <c r="G6" s="3">
        <f t="shared" ref="G6:G13" si="1">F6-$F$24</f>
        <v>393</v>
      </c>
      <c r="H6">
        <f t="shared" ref="H6:H23" si="2">G6/$E$33</f>
        <v>1.2800969355847404E-3</v>
      </c>
      <c r="I6">
        <f t="shared" ref="I6:I23" si="3">H6*C6</f>
        <v>1.2800969355847405</v>
      </c>
      <c r="J6">
        <f t="shared" ref="J6:J23" si="4">I6/10</f>
        <v>0.12800969355847405</v>
      </c>
      <c r="K6" s="1">
        <v>7.4999999999999997E-3</v>
      </c>
      <c r="L6" s="1">
        <f>J6/K6</f>
        <v>17.067959141129876</v>
      </c>
      <c r="M6">
        <f t="shared" ref="M6:M23" si="5">I6/20</f>
        <v>6.4004846779237026E-2</v>
      </c>
      <c r="O6" s="5" t="s">
        <v>18</v>
      </c>
      <c r="P6" s="4">
        <v>310.10000000000002</v>
      </c>
      <c r="Q6" s="4">
        <v>420</v>
      </c>
      <c r="R6" s="4">
        <v>146.5</v>
      </c>
      <c r="S6" s="4">
        <v>66.5</v>
      </c>
    </row>
    <row r="7" spans="1:19" x14ac:dyDescent="0.35">
      <c r="A7" t="s">
        <v>31</v>
      </c>
      <c r="B7">
        <v>4</v>
      </c>
      <c r="C7">
        <v>1000</v>
      </c>
      <c r="D7">
        <v>10</v>
      </c>
      <c r="E7">
        <v>515</v>
      </c>
      <c r="F7" s="3">
        <f t="shared" si="0"/>
        <v>515</v>
      </c>
      <c r="G7" s="3">
        <f t="shared" si="1"/>
        <v>351</v>
      </c>
      <c r="H7">
        <f t="shared" si="2"/>
        <v>1.1432926829268292E-3</v>
      </c>
      <c r="I7">
        <f t="shared" si="3"/>
        <v>1.1432926829268293</v>
      </c>
      <c r="J7">
        <f t="shared" si="4"/>
        <v>0.11432926829268293</v>
      </c>
      <c r="K7" s="1">
        <v>7.4999999999999997E-3</v>
      </c>
      <c r="L7" s="1">
        <f>J7/K7</f>
        <v>15.243902439024392</v>
      </c>
      <c r="M7">
        <f t="shared" si="5"/>
        <v>5.7164634146341466E-2</v>
      </c>
      <c r="O7" s="5" t="s">
        <v>19</v>
      </c>
      <c r="P7" s="4"/>
      <c r="Q7" s="4"/>
      <c r="R7" s="4"/>
      <c r="S7" s="4"/>
    </row>
    <row r="8" spans="1:19" x14ac:dyDescent="0.35">
      <c r="A8" t="s">
        <v>31</v>
      </c>
      <c r="B8">
        <v>5</v>
      </c>
      <c r="C8">
        <v>250</v>
      </c>
      <c r="D8">
        <v>10</v>
      </c>
      <c r="E8">
        <v>1074</v>
      </c>
      <c r="F8" s="3">
        <f t="shared" si="0"/>
        <v>1074</v>
      </c>
      <c r="G8" s="3">
        <f t="shared" si="1"/>
        <v>910</v>
      </c>
      <c r="H8">
        <f t="shared" si="2"/>
        <v>2.9640921409214093E-3</v>
      </c>
      <c r="I8">
        <f t="shared" si="3"/>
        <v>0.74102303523035229</v>
      </c>
      <c r="J8">
        <f t="shared" si="4"/>
        <v>7.4102303523035234E-2</v>
      </c>
      <c r="K8" s="1">
        <v>7.4999999999999997E-3</v>
      </c>
      <c r="L8" s="1">
        <f t="shared" ref="L8:L23" si="6">J8/K8</f>
        <v>9.8803071364046975</v>
      </c>
      <c r="M8">
        <f t="shared" si="5"/>
        <v>3.7051151761517617E-2</v>
      </c>
      <c r="O8" s="5" t="s">
        <v>17</v>
      </c>
      <c r="P8" s="4">
        <v>0.99199999999999999</v>
      </c>
      <c r="Q8" s="4">
        <v>0.33960000000000001</v>
      </c>
      <c r="R8" s="4">
        <v>0.55610000000000004</v>
      </c>
      <c r="S8" s="4">
        <v>1.411</v>
      </c>
    </row>
    <row r="9" spans="1:19" x14ac:dyDescent="0.35">
      <c r="A9" t="s">
        <v>31</v>
      </c>
      <c r="B9">
        <v>6</v>
      </c>
      <c r="C9">
        <v>250</v>
      </c>
      <c r="D9">
        <v>10</v>
      </c>
      <c r="E9">
        <v>1271</v>
      </c>
      <c r="F9" s="3">
        <f t="shared" si="0"/>
        <v>1271</v>
      </c>
      <c r="G9" s="3">
        <f t="shared" si="1"/>
        <v>1107</v>
      </c>
      <c r="H9">
        <f t="shared" si="2"/>
        <v>3.605769230769231E-3</v>
      </c>
      <c r="I9">
        <f t="shared" si="3"/>
        <v>0.90144230769230771</v>
      </c>
      <c r="J9">
        <f t="shared" si="4"/>
        <v>9.0144230769230768E-2</v>
      </c>
      <c r="K9" s="1">
        <v>7.4999999999999997E-3</v>
      </c>
      <c r="L9" s="1">
        <f>J9/K9</f>
        <v>12.01923076923077</v>
      </c>
      <c r="M9">
        <f t="shared" si="5"/>
        <v>4.5072115384615384E-2</v>
      </c>
      <c r="O9" s="5" t="s">
        <v>18</v>
      </c>
      <c r="P9" s="4">
        <v>51.26</v>
      </c>
      <c r="Q9" s="4">
        <v>47.39</v>
      </c>
      <c r="R9" s="4">
        <v>19.14</v>
      </c>
      <c r="S9" s="4">
        <v>5.9690000000000003</v>
      </c>
    </row>
    <row r="10" spans="1:19" x14ac:dyDescent="0.35">
      <c r="A10" t="s">
        <v>31</v>
      </c>
      <c r="B10">
        <v>7</v>
      </c>
      <c r="C10">
        <v>62.5</v>
      </c>
      <c r="D10">
        <v>10</v>
      </c>
      <c r="E10">
        <v>2245</v>
      </c>
      <c r="F10" s="3">
        <f t="shared" si="0"/>
        <v>2245</v>
      </c>
      <c r="G10" s="3">
        <f t="shared" si="1"/>
        <v>2081</v>
      </c>
      <c r="H10">
        <f t="shared" si="2"/>
        <v>6.7783249947884093E-3</v>
      </c>
      <c r="I10">
        <f t="shared" si="3"/>
        <v>0.42364531217427559</v>
      </c>
      <c r="J10">
        <f t="shared" si="4"/>
        <v>4.2364531217427559E-2</v>
      </c>
      <c r="K10" s="1">
        <v>7.4999999999999997E-3</v>
      </c>
      <c r="L10" s="1">
        <f t="shared" si="6"/>
        <v>5.6486041623236751</v>
      </c>
      <c r="M10">
        <f t="shared" si="5"/>
        <v>2.118226560871378E-2</v>
      </c>
      <c r="O10" s="5" t="s">
        <v>20</v>
      </c>
      <c r="P10" s="4"/>
      <c r="Q10" s="4"/>
      <c r="R10" s="4"/>
      <c r="S10" s="4"/>
    </row>
    <row r="11" spans="1:19" x14ac:dyDescent="0.35">
      <c r="A11" t="s">
        <v>31</v>
      </c>
      <c r="B11">
        <v>8</v>
      </c>
      <c r="C11">
        <v>62.5</v>
      </c>
      <c r="D11">
        <v>10</v>
      </c>
      <c r="E11">
        <v>2127</v>
      </c>
      <c r="F11" s="3">
        <f t="shared" si="0"/>
        <v>2127</v>
      </c>
      <c r="G11" s="3">
        <f t="shared" si="1"/>
        <v>1963</v>
      </c>
      <c r="H11">
        <f t="shared" si="2"/>
        <v>6.3939701897018971E-3</v>
      </c>
      <c r="I11">
        <f t="shared" si="3"/>
        <v>0.39962313685636858</v>
      </c>
      <c r="J11">
        <f t="shared" si="4"/>
        <v>3.9962313685636859E-2</v>
      </c>
      <c r="K11" s="1">
        <v>7.4999999999999997E-3</v>
      </c>
      <c r="L11" s="1">
        <f t="shared" si="6"/>
        <v>5.3283084914182481</v>
      </c>
      <c r="M11">
        <f t="shared" si="5"/>
        <v>1.998115684281843E-2</v>
      </c>
      <c r="O11" s="5" t="s">
        <v>17</v>
      </c>
      <c r="P11" s="4" t="s">
        <v>36</v>
      </c>
      <c r="Q11" s="4" t="s">
        <v>37</v>
      </c>
      <c r="R11" s="4" t="s">
        <v>42</v>
      </c>
      <c r="S11" s="4" t="s">
        <v>43</v>
      </c>
    </row>
    <row r="12" spans="1:19" x14ac:dyDescent="0.35">
      <c r="A12" t="s">
        <v>31</v>
      </c>
      <c r="B12">
        <v>9</v>
      </c>
      <c r="C12">
        <v>15.625</v>
      </c>
      <c r="D12">
        <v>10</v>
      </c>
      <c r="E12">
        <v>2973</v>
      </c>
      <c r="F12" s="3">
        <f t="shared" si="0"/>
        <v>2973</v>
      </c>
      <c r="G12" s="3">
        <f t="shared" si="1"/>
        <v>2809</v>
      </c>
      <c r="H12">
        <f t="shared" si="2"/>
        <v>9.1495987075255365E-3</v>
      </c>
      <c r="I12">
        <f t="shared" si="3"/>
        <v>0.1429624798050865</v>
      </c>
      <c r="J12">
        <f t="shared" si="4"/>
        <v>1.429624798050865E-2</v>
      </c>
      <c r="K12" s="1">
        <v>7.4999999999999997E-3</v>
      </c>
      <c r="L12" s="1">
        <f>J12/K12</f>
        <v>1.9061663974011533</v>
      </c>
      <c r="M12">
        <f t="shared" si="5"/>
        <v>7.1481239902543249E-3</v>
      </c>
      <c r="O12" s="5" t="s">
        <v>18</v>
      </c>
      <c r="P12" s="4" t="s">
        <v>38</v>
      </c>
      <c r="Q12" s="4" t="s">
        <v>39</v>
      </c>
      <c r="R12" s="4" t="s">
        <v>44</v>
      </c>
      <c r="S12" s="4" t="s">
        <v>45</v>
      </c>
    </row>
    <row r="13" spans="1:19" x14ac:dyDescent="0.35">
      <c r="A13" t="s">
        <v>31</v>
      </c>
      <c r="B13">
        <v>10</v>
      </c>
      <c r="C13">
        <v>15.625</v>
      </c>
      <c r="D13">
        <v>10</v>
      </c>
      <c r="E13">
        <v>3044</v>
      </c>
      <c r="F13" s="3">
        <f t="shared" si="0"/>
        <v>3044</v>
      </c>
      <c r="G13" s="3">
        <f t="shared" si="1"/>
        <v>2880</v>
      </c>
      <c r="H13">
        <f t="shared" si="2"/>
        <v>9.3808630393996256E-3</v>
      </c>
      <c r="I13">
        <f t="shared" si="3"/>
        <v>0.14657598499061916</v>
      </c>
      <c r="J13">
        <f t="shared" si="4"/>
        <v>1.4657598499061916E-2</v>
      </c>
      <c r="K13" s="1">
        <v>7.4999999999999997E-3</v>
      </c>
      <c r="L13" s="1">
        <f>J13/K13</f>
        <v>1.9543464665415888</v>
      </c>
      <c r="M13">
        <f t="shared" si="5"/>
        <v>7.328799249530958E-3</v>
      </c>
      <c r="O13" s="5" t="s">
        <v>21</v>
      </c>
      <c r="P13" s="4"/>
      <c r="Q13" s="4"/>
      <c r="R13" s="4"/>
      <c r="S13" s="4"/>
    </row>
    <row r="14" spans="1:19" x14ac:dyDescent="0.35">
      <c r="A14" t="s">
        <v>41</v>
      </c>
      <c r="B14">
        <v>11</v>
      </c>
      <c r="C14">
        <v>2500</v>
      </c>
      <c r="D14">
        <v>30</v>
      </c>
      <c r="E14">
        <v>356</v>
      </c>
      <c r="F14" s="3">
        <f>AVERAGE(E14)</f>
        <v>356</v>
      </c>
      <c r="G14" s="3">
        <f>F14-$F$24</f>
        <v>192</v>
      </c>
      <c r="H14">
        <f t="shared" si="2"/>
        <v>6.2539086929330832E-4</v>
      </c>
      <c r="I14">
        <f t="shared" si="3"/>
        <v>1.5634771732332708</v>
      </c>
      <c r="J14">
        <f t="shared" si="4"/>
        <v>0.15634771732332708</v>
      </c>
      <c r="K14" s="1">
        <v>2E-3</v>
      </c>
      <c r="L14" s="1">
        <f>J14/K14</f>
        <v>78.173858661663544</v>
      </c>
      <c r="M14">
        <f t="shared" si="5"/>
        <v>7.8173858661663542E-2</v>
      </c>
      <c r="O14" s="5" t="s">
        <v>22</v>
      </c>
      <c r="P14" s="4">
        <v>8</v>
      </c>
      <c r="Q14" s="4">
        <v>8</v>
      </c>
      <c r="R14" s="4">
        <v>8</v>
      </c>
      <c r="S14" s="4">
        <v>8</v>
      </c>
    </row>
    <row r="15" spans="1:19" x14ac:dyDescent="0.35">
      <c r="A15" t="s">
        <v>41</v>
      </c>
      <c r="B15">
        <v>12</v>
      </c>
      <c r="C15">
        <v>2500</v>
      </c>
      <c r="D15">
        <v>30</v>
      </c>
      <c r="E15">
        <v>339</v>
      </c>
      <c r="F15" s="3">
        <f t="shared" si="0"/>
        <v>339</v>
      </c>
      <c r="G15" s="3">
        <f t="shared" ref="G15:G23" si="7">F15-$F$24</f>
        <v>175</v>
      </c>
      <c r="H15">
        <f t="shared" si="2"/>
        <v>5.7001771940796335E-4</v>
      </c>
      <c r="I15">
        <f t="shared" si="3"/>
        <v>1.4250442985199083</v>
      </c>
      <c r="J15">
        <f t="shared" si="4"/>
        <v>0.14250442985199083</v>
      </c>
      <c r="K15" s="1">
        <v>2E-3</v>
      </c>
      <c r="L15" s="1">
        <f t="shared" si="6"/>
        <v>71.252214925995418</v>
      </c>
      <c r="M15">
        <f t="shared" si="5"/>
        <v>7.1252214925995414E-2</v>
      </c>
      <c r="O15" s="5" t="s">
        <v>23</v>
      </c>
      <c r="P15" s="4">
        <v>0.98140000000000005</v>
      </c>
      <c r="Q15" s="4">
        <v>0.99239999999999995</v>
      </c>
      <c r="R15" s="4">
        <v>0.98480000000000001</v>
      </c>
      <c r="S15" s="4">
        <v>0.9899</v>
      </c>
    </row>
    <row r="16" spans="1:19" x14ac:dyDescent="0.35">
      <c r="A16" t="s">
        <v>41</v>
      </c>
      <c r="B16">
        <v>13</v>
      </c>
      <c r="C16">
        <v>1000</v>
      </c>
      <c r="D16">
        <v>30</v>
      </c>
      <c r="E16">
        <v>572</v>
      </c>
      <c r="F16" s="3">
        <f t="shared" si="0"/>
        <v>572</v>
      </c>
      <c r="G16" s="3">
        <f t="shared" si="7"/>
        <v>408</v>
      </c>
      <c r="H16">
        <f t="shared" si="2"/>
        <v>1.3289555972482803E-3</v>
      </c>
      <c r="I16">
        <f t="shared" si="3"/>
        <v>1.3289555972482803</v>
      </c>
      <c r="J16">
        <f t="shared" si="4"/>
        <v>0.13289555972482803</v>
      </c>
      <c r="K16" s="1">
        <v>2E-3</v>
      </c>
      <c r="L16" s="1">
        <f>J16/K16</f>
        <v>66.447779862414009</v>
      </c>
      <c r="M16">
        <f t="shared" si="5"/>
        <v>6.6447779862414014E-2</v>
      </c>
      <c r="O16" s="5" t="s">
        <v>24</v>
      </c>
      <c r="P16" s="4">
        <v>8.8119999999999994</v>
      </c>
      <c r="Q16" s="4">
        <v>0.72689999999999999</v>
      </c>
      <c r="R16" s="4">
        <v>5.1980000000000004</v>
      </c>
      <c r="S16" s="4">
        <v>51.47</v>
      </c>
    </row>
    <row r="17" spans="1:19" x14ac:dyDescent="0.35">
      <c r="A17" t="s">
        <v>41</v>
      </c>
      <c r="B17">
        <v>14</v>
      </c>
      <c r="C17">
        <v>1000</v>
      </c>
      <c r="D17">
        <v>30</v>
      </c>
      <c r="E17">
        <v>610</v>
      </c>
      <c r="F17" s="3">
        <f t="shared" si="0"/>
        <v>610</v>
      </c>
      <c r="G17" s="3">
        <f t="shared" si="7"/>
        <v>446</v>
      </c>
      <c r="H17">
        <f t="shared" si="2"/>
        <v>1.4527308734625809E-3</v>
      </c>
      <c r="I17">
        <f t="shared" si="3"/>
        <v>1.4527308734625808</v>
      </c>
      <c r="J17">
        <f t="shared" si="4"/>
        <v>0.14527308734625807</v>
      </c>
      <c r="K17" s="1">
        <v>2E-3</v>
      </c>
      <c r="L17" s="1">
        <f>J17/K17</f>
        <v>72.63654367312904</v>
      </c>
      <c r="M17">
        <f t="shared" si="5"/>
        <v>7.2636543673129036E-2</v>
      </c>
      <c r="O17" s="5" t="s">
        <v>25</v>
      </c>
      <c r="P17" s="4">
        <v>1.05</v>
      </c>
      <c r="Q17" s="4">
        <v>0.3014</v>
      </c>
      <c r="R17" s="4">
        <v>0.80610000000000004</v>
      </c>
      <c r="S17" s="4">
        <v>2.5369999999999999</v>
      </c>
    </row>
    <row r="18" spans="1:19" x14ac:dyDescent="0.35">
      <c r="A18" t="s">
        <v>41</v>
      </c>
      <c r="B18">
        <v>15</v>
      </c>
      <c r="C18">
        <v>250</v>
      </c>
      <c r="D18">
        <v>30</v>
      </c>
      <c r="E18">
        <v>1619</v>
      </c>
      <c r="F18" s="3">
        <f t="shared" si="0"/>
        <v>1619</v>
      </c>
      <c r="G18" s="3">
        <f t="shared" si="7"/>
        <v>1455</v>
      </c>
      <c r="H18">
        <f t="shared" si="2"/>
        <v>4.7392901813633525E-3</v>
      </c>
      <c r="I18">
        <f t="shared" si="3"/>
        <v>1.1848225453408381</v>
      </c>
      <c r="J18">
        <f t="shared" si="4"/>
        <v>0.11848225453408381</v>
      </c>
      <c r="K18" s="1">
        <v>2E-3</v>
      </c>
      <c r="L18" s="1">
        <f t="shared" si="6"/>
        <v>59.241127267041904</v>
      </c>
      <c r="M18">
        <f t="shared" si="5"/>
        <v>5.9241127267041907E-2</v>
      </c>
      <c r="O18" s="5" t="s">
        <v>26</v>
      </c>
      <c r="P18" s="4"/>
      <c r="Q18" s="4"/>
      <c r="R18" s="4"/>
      <c r="S18" s="4"/>
    </row>
    <row r="19" spans="1:19" x14ac:dyDescent="0.35">
      <c r="A19" t="s">
        <v>41</v>
      </c>
      <c r="B19">
        <v>16</v>
      </c>
      <c r="C19">
        <v>250</v>
      </c>
      <c r="D19">
        <v>30</v>
      </c>
      <c r="E19">
        <v>1653</v>
      </c>
      <c r="F19" s="3">
        <f t="shared" si="0"/>
        <v>1653</v>
      </c>
      <c r="G19" s="3">
        <f t="shared" si="7"/>
        <v>1489</v>
      </c>
      <c r="H19">
        <f t="shared" si="2"/>
        <v>4.8500364811340417E-3</v>
      </c>
      <c r="I19">
        <f t="shared" si="3"/>
        <v>1.2125091202835105</v>
      </c>
      <c r="J19">
        <f t="shared" si="4"/>
        <v>0.12125091202835106</v>
      </c>
      <c r="K19" s="1">
        <v>2E-3</v>
      </c>
      <c r="L19" s="1">
        <f>J19/K19</f>
        <v>60.625456014175526</v>
      </c>
      <c r="M19">
        <f t="shared" si="5"/>
        <v>6.062545601417553E-2</v>
      </c>
      <c r="O19" s="5" t="s">
        <v>18</v>
      </c>
      <c r="P19" s="4" t="s">
        <v>27</v>
      </c>
      <c r="Q19" s="4" t="s">
        <v>27</v>
      </c>
      <c r="R19" s="4" t="s">
        <v>27</v>
      </c>
      <c r="S19" s="4" t="s">
        <v>27</v>
      </c>
    </row>
    <row r="20" spans="1:19" x14ac:dyDescent="0.35">
      <c r="A20" t="s">
        <v>41</v>
      </c>
      <c r="B20">
        <v>17</v>
      </c>
      <c r="C20">
        <v>62.5</v>
      </c>
      <c r="D20">
        <v>30</v>
      </c>
      <c r="E20">
        <v>3677</v>
      </c>
      <c r="F20" s="3">
        <f t="shared" si="0"/>
        <v>3677</v>
      </c>
      <c r="G20" s="3">
        <f t="shared" si="7"/>
        <v>3513</v>
      </c>
      <c r="H20">
        <f t="shared" si="2"/>
        <v>1.1442698561601001E-2</v>
      </c>
      <c r="I20">
        <f t="shared" si="3"/>
        <v>0.71516866010006253</v>
      </c>
      <c r="J20">
        <f t="shared" si="4"/>
        <v>7.1516866010006258E-2</v>
      </c>
      <c r="K20" s="1">
        <v>2E-3</v>
      </c>
      <c r="L20" s="1">
        <f t="shared" si="6"/>
        <v>35.758433005003127</v>
      </c>
      <c r="M20">
        <f t="shared" si="5"/>
        <v>3.5758433005003129E-2</v>
      </c>
      <c r="O20" s="5" t="s">
        <v>28</v>
      </c>
      <c r="P20" s="4"/>
      <c r="Q20" s="4"/>
      <c r="R20" s="4"/>
      <c r="S20" s="4"/>
    </row>
    <row r="21" spans="1:19" x14ac:dyDescent="0.35">
      <c r="A21" t="s">
        <v>41</v>
      </c>
      <c r="B21">
        <v>18</v>
      </c>
      <c r="C21">
        <v>62.5</v>
      </c>
      <c r="D21">
        <v>30</v>
      </c>
      <c r="E21">
        <v>3817</v>
      </c>
      <c r="F21" s="3">
        <f t="shared" si="0"/>
        <v>3817</v>
      </c>
      <c r="G21" s="3">
        <f t="shared" si="7"/>
        <v>3653</v>
      </c>
      <c r="H21">
        <f t="shared" si="2"/>
        <v>1.1898712737127372E-2</v>
      </c>
      <c r="I21">
        <f t="shared" si="3"/>
        <v>0.74366954607046076</v>
      </c>
      <c r="J21">
        <f t="shared" si="4"/>
        <v>7.4366954607046079E-2</v>
      </c>
      <c r="K21" s="1">
        <v>2E-3</v>
      </c>
      <c r="L21" s="1">
        <f>J21/K21</f>
        <v>37.183477303523041</v>
      </c>
      <c r="M21">
        <f t="shared" si="5"/>
        <v>3.718347730352304E-2</v>
      </c>
      <c r="O21" s="5" t="s">
        <v>29</v>
      </c>
      <c r="P21" s="4">
        <v>10</v>
      </c>
      <c r="Q21" s="4">
        <v>10</v>
      </c>
      <c r="R21" s="4">
        <v>10</v>
      </c>
      <c r="S21" s="4">
        <v>10</v>
      </c>
    </row>
    <row r="22" spans="1:19" x14ac:dyDescent="0.35">
      <c r="A22" t="s">
        <v>41</v>
      </c>
      <c r="B22">
        <v>19</v>
      </c>
      <c r="C22">
        <v>15.625</v>
      </c>
      <c r="D22">
        <v>30</v>
      </c>
      <c r="E22">
        <v>5824</v>
      </c>
      <c r="F22" s="3">
        <f t="shared" si="0"/>
        <v>5824</v>
      </c>
      <c r="G22" s="3">
        <f t="shared" si="7"/>
        <v>5660</v>
      </c>
      <c r="H22">
        <f t="shared" si="2"/>
        <v>1.8436001667708986E-2</v>
      </c>
      <c r="I22">
        <f t="shared" si="3"/>
        <v>0.28806252605795291</v>
      </c>
      <c r="J22">
        <f t="shared" si="4"/>
        <v>2.880625260579529E-2</v>
      </c>
      <c r="K22" s="1">
        <v>2E-3</v>
      </c>
      <c r="L22" s="1">
        <f>J22/K22</f>
        <v>14.403126302897645</v>
      </c>
      <c r="M22">
        <f t="shared" si="5"/>
        <v>1.4403126302897645E-2</v>
      </c>
    </row>
    <row r="23" spans="1:19" x14ac:dyDescent="0.35">
      <c r="A23" t="s">
        <v>41</v>
      </c>
      <c r="B23">
        <v>20</v>
      </c>
      <c r="C23">
        <v>15.625</v>
      </c>
      <c r="D23">
        <v>30</v>
      </c>
      <c r="E23">
        <v>6046</v>
      </c>
      <c r="F23" s="3">
        <f t="shared" si="0"/>
        <v>6046</v>
      </c>
      <c r="G23" s="3">
        <f t="shared" si="7"/>
        <v>5882</v>
      </c>
      <c r="H23">
        <f t="shared" si="2"/>
        <v>1.9159109860329371E-2</v>
      </c>
      <c r="I23">
        <f t="shared" si="3"/>
        <v>0.2993610915676464</v>
      </c>
      <c r="J23">
        <f t="shared" si="4"/>
        <v>2.9936109156764638E-2</v>
      </c>
      <c r="K23" s="1">
        <v>2E-3</v>
      </c>
      <c r="L23" s="1">
        <f t="shared" si="6"/>
        <v>14.968054578382318</v>
      </c>
      <c r="M23">
        <f t="shared" si="5"/>
        <v>1.4968054578382319E-2</v>
      </c>
    </row>
    <row r="24" spans="1:19" x14ac:dyDescent="0.35">
      <c r="A24" t="s">
        <v>33</v>
      </c>
      <c r="B24">
        <v>21</v>
      </c>
      <c r="C24">
        <v>2500</v>
      </c>
      <c r="E24">
        <v>116</v>
      </c>
      <c r="F24">
        <f>AVERAGE(E24:E27)</f>
        <v>164</v>
      </c>
      <c r="G24" s="3"/>
    </row>
    <row r="25" spans="1:19" x14ac:dyDescent="0.35">
      <c r="A25" t="s">
        <v>33</v>
      </c>
      <c r="B25">
        <v>21</v>
      </c>
      <c r="C25">
        <v>2500</v>
      </c>
      <c r="E25">
        <v>231</v>
      </c>
      <c r="G25" s="3"/>
    </row>
    <row r="26" spans="1:19" x14ac:dyDescent="0.35">
      <c r="A26" t="s">
        <v>33</v>
      </c>
      <c r="B26">
        <v>22</v>
      </c>
      <c r="C26">
        <v>2500</v>
      </c>
      <c r="E26">
        <v>176</v>
      </c>
    </row>
    <row r="27" spans="1:19" x14ac:dyDescent="0.35">
      <c r="A27" t="s">
        <v>32</v>
      </c>
      <c r="B27">
        <v>24</v>
      </c>
      <c r="C27">
        <v>2500</v>
      </c>
      <c r="E27">
        <v>133</v>
      </c>
    </row>
    <row r="28" spans="1:19" x14ac:dyDescent="0.35">
      <c r="B28">
        <v>25</v>
      </c>
      <c r="D28" t="s">
        <v>1</v>
      </c>
      <c r="E28">
        <v>34309</v>
      </c>
    </row>
    <row r="29" spans="1:19" x14ac:dyDescent="0.35">
      <c r="B29">
        <v>26</v>
      </c>
      <c r="D29" t="s">
        <v>1</v>
      </c>
      <c r="E29">
        <v>34251</v>
      </c>
    </row>
    <row r="30" spans="1:19" x14ac:dyDescent="0.35">
      <c r="B30">
        <v>27</v>
      </c>
      <c r="D30" t="s">
        <v>1</v>
      </c>
      <c r="E30">
        <v>33943</v>
      </c>
    </row>
    <row r="31" spans="1:19" x14ac:dyDescent="0.35">
      <c r="B31">
        <v>28</v>
      </c>
      <c r="D31" t="s">
        <v>1</v>
      </c>
      <c r="E31">
        <v>33945</v>
      </c>
    </row>
    <row r="32" spans="1:19" x14ac:dyDescent="0.35">
      <c r="D32" t="s">
        <v>12</v>
      </c>
      <c r="E32">
        <f>AVERAGE(E28:E31)</f>
        <v>34112</v>
      </c>
    </row>
    <row r="33" spans="4:5" x14ac:dyDescent="0.35">
      <c r="D33" t="s">
        <v>11</v>
      </c>
      <c r="E33" s="3">
        <f>E32*9</f>
        <v>307008</v>
      </c>
    </row>
  </sheetData>
  <mergeCells count="1">
    <mergeCell ref="A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Hwan</dc:creator>
  <cp:lastModifiedBy>Hwan Bae</cp:lastModifiedBy>
  <cp:lastPrinted>2018-11-02T18:50:14Z</cp:lastPrinted>
  <dcterms:created xsi:type="dcterms:W3CDTF">2018-08-16T20:33:21Z</dcterms:created>
  <dcterms:modified xsi:type="dcterms:W3CDTF">2022-05-20T20:30:58Z</dcterms:modified>
</cp:coreProperties>
</file>