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bkbh8\Desktop\Raw Data\Upload_0520\"/>
    </mc:Choice>
  </mc:AlternateContent>
  <xr:revisionPtr revIDLastSave="0" documentId="13_ncr:1_{2AB1A491-CDC4-4488-BEC0-6AF0F338F0CE}" xr6:coauthVersionLast="47" xr6:coauthVersionMax="47" xr10:uidLastSave="{00000000-0000-0000-0000-000000000000}"/>
  <bookViews>
    <workbookView xWindow="-110" yWindow="-110" windowWidth="21820" windowHeight="13120" activeTab="2" xr2:uid="{00000000-000D-0000-FFFF-FFFF00000000}"/>
  </bookViews>
  <sheets>
    <sheet name="Sheet1" sheetId="1" r:id="rId1"/>
    <sheet name="Sheet2" sheetId="2" r:id="rId2"/>
    <sheet name="Sheet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4" l="1"/>
  <c r="E15" i="4" s="1"/>
  <c r="F6" i="4"/>
  <c r="F5" i="4"/>
  <c r="F4" i="4"/>
  <c r="G4" i="4" l="1"/>
  <c r="H4" i="4" s="1"/>
  <c r="I4" i="4" s="1"/>
  <c r="M4" i="4" s="1"/>
  <c r="G5" i="4"/>
  <c r="H5" i="4" s="1"/>
  <c r="I5" i="4" s="1"/>
  <c r="M5" i="4" s="1"/>
  <c r="J4" i="4" l="1"/>
  <c r="L4" i="4" s="1"/>
  <c r="J5" i="4"/>
  <c r="L5" i="4" s="1"/>
  <c r="C11" i="2" l="1"/>
  <c r="C12" i="2" s="1"/>
  <c r="D5" i="2"/>
  <c r="D4" i="2"/>
  <c r="E4" i="2" s="1"/>
  <c r="F4" i="2" s="1"/>
  <c r="G4" i="2" s="1"/>
  <c r="D3" i="2"/>
  <c r="E3" i="2" s="1"/>
  <c r="F3" i="2" s="1"/>
  <c r="G3" i="2" s="1"/>
  <c r="H3" i="2" l="1"/>
  <c r="J3" i="2" s="1"/>
  <c r="K3" i="2"/>
  <c r="K4" i="2"/>
  <c r="H4" i="2"/>
  <c r="J4" i="2" s="1"/>
  <c r="E7" i="1" l="1"/>
  <c r="E11" i="1" l="1"/>
  <c r="E9" i="1" l="1"/>
  <c r="E3" i="1" l="1"/>
  <c r="E5" i="1"/>
  <c r="D17" i="1" l="1"/>
  <c r="F3" i="1" l="1"/>
  <c r="F7" i="1" l="1"/>
  <c r="F9" i="1"/>
  <c r="F5" i="1"/>
  <c r="D18" i="1"/>
  <c r="G3" i="1" s="1"/>
  <c r="G5" i="1" l="1"/>
  <c r="H5" i="1" s="1"/>
  <c r="G9" i="1"/>
  <c r="H9" i="1" s="1"/>
  <c r="H3" i="1"/>
  <c r="L3" i="1" s="1"/>
  <c r="G7" i="1"/>
  <c r="H7" i="1" s="1"/>
  <c r="I3" i="1" l="1"/>
  <c r="K3" i="1" s="1"/>
  <c r="L9" i="1"/>
  <c r="I9" i="1"/>
  <c r="K9" i="1" s="1"/>
  <c r="I7" i="1"/>
  <c r="K7" i="1" s="1"/>
  <c r="L7" i="1"/>
  <c r="L5" i="1"/>
  <c r="I5" i="1"/>
  <c r="K5" i="1" s="1"/>
</calcChain>
</file>

<file path=xl/sharedStrings.xml><?xml version="1.0" encoding="utf-8"?>
<sst xmlns="http://schemas.openxmlformats.org/spreadsheetml/2006/main" count="69" uniqueCount="27">
  <si>
    <t>Vial number</t>
  </si>
  <si>
    <t>Reference (5 ul)</t>
  </si>
  <si>
    <t>[ATP]=250uM</t>
  </si>
  <si>
    <t>[GSK3]=20uM</t>
  </si>
  <si>
    <t>Rate (uM/min)</t>
  </si>
  <si>
    <t>Conc.(uM)</t>
  </si>
  <si>
    <t>V/E (/min)</t>
  </si>
  <si>
    <t>Consumed ATP</t>
  </si>
  <si>
    <t>% of ATP</t>
  </si>
  <si>
    <t>% of GSK3</t>
  </si>
  <si>
    <t>Counts (cpm)</t>
  </si>
  <si>
    <t>Avg</t>
  </si>
  <si>
    <t>Reference (45 ul)</t>
  </si>
  <si>
    <t>Average Ref.</t>
  </si>
  <si>
    <t>Conc. of Akt(nM)</t>
  </si>
  <si>
    <t>Ctrl</t>
  </si>
  <si>
    <t>R86A
pS473</t>
  </si>
  <si>
    <t>R86A
pS477
pT479</t>
  </si>
  <si>
    <t xml:space="preserve">Kinase Assay with 
FL-Akt(R86A)-pT308-pS473(0828)
FL-Akt(R86A)-pT308-pS477-pT479(0828)
</t>
  </si>
  <si>
    <t>Kinase assay with FL-Akt(R86A)-pT308-Non-P (0828)</t>
  </si>
  <si>
    <t>Conc. of ATP(uM)</t>
  </si>
  <si>
    <t>WT</t>
  </si>
  <si>
    <t>No Sub</t>
  </si>
  <si>
    <t xml:space="preserve">No Sub </t>
  </si>
  <si>
    <t>Kinase Assay with FL-Akt(WT)-pT308-pS473 (210310)</t>
  </si>
  <si>
    <t>Akt</t>
  </si>
  <si>
    <t>Subtracted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</si>
</sst>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164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workbookViewId="0">
      <selection activeCell="A2" sqref="A2"/>
    </sheetView>
  </sheetViews>
  <sheetFormatPr defaultRowHeight="14.5" x14ac:dyDescent="0.35"/>
  <cols>
    <col min="1" max="1" width="13.1796875" customWidth="1"/>
    <col min="2" max="2" width="15.26953125" customWidth="1"/>
    <col min="3" max="3" width="15.453125" customWidth="1"/>
    <col min="4" max="4" width="12" customWidth="1"/>
    <col min="7" max="7" width="13" customWidth="1"/>
    <col min="8" max="8" width="14" customWidth="1"/>
    <col min="9" max="9" width="14.1796875" customWidth="1"/>
    <col min="10" max="10" width="10.26953125" customWidth="1"/>
    <col min="11" max="11" width="10.7265625" customWidth="1"/>
    <col min="12" max="12" width="10.26953125" customWidth="1"/>
  </cols>
  <sheetData>
    <row r="1" spans="1:12" ht="58.5" customHeight="1" x14ac:dyDescent="0.35">
      <c r="A1" s="9" t="s">
        <v>18</v>
      </c>
      <c r="B1" s="8"/>
      <c r="C1" s="8"/>
      <c r="D1" s="8"/>
      <c r="E1" s="8"/>
      <c r="F1" s="8"/>
      <c r="G1" s="8"/>
      <c r="H1" s="4" t="s">
        <v>2</v>
      </c>
      <c r="I1" s="4" t="s">
        <v>3</v>
      </c>
    </row>
    <row r="2" spans="1:12" x14ac:dyDescent="0.35">
      <c r="A2" t="s">
        <v>25</v>
      </c>
      <c r="B2" t="s">
        <v>0</v>
      </c>
      <c r="C2" t="s">
        <v>14</v>
      </c>
      <c r="D2" t="s">
        <v>10</v>
      </c>
      <c r="E2" s="2" t="s">
        <v>11</v>
      </c>
      <c r="G2" t="s">
        <v>8</v>
      </c>
      <c r="H2" t="s">
        <v>7</v>
      </c>
      <c r="I2" t="s">
        <v>4</v>
      </c>
      <c r="J2" t="s">
        <v>5</v>
      </c>
      <c r="K2" t="s">
        <v>6</v>
      </c>
      <c r="L2" t="s">
        <v>9</v>
      </c>
    </row>
    <row r="3" spans="1:12" x14ac:dyDescent="0.35">
      <c r="A3" s="9" t="s">
        <v>16</v>
      </c>
      <c r="B3" s="3">
        <v>1</v>
      </c>
      <c r="C3">
        <v>50</v>
      </c>
      <c r="D3">
        <v>7779.3</v>
      </c>
      <c r="E3">
        <f>AVERAGE(D3:D4)</f>
        <v>6908.5</v>
      </c>
      <c r="F3">
        <f>E3-$E$11</f>
        <v>6355.7</v>
      </c>
      <c r="G3">
        <f>F3/$D$18</f>
        <v>5.059988090633313E-3</v>
      </c>
      <c r="H3">
        <f>G3*250</f>
        <v>1.2649970226583283</v>
      </c>
      <c r="I3">
        <f>H3/10</f>
        <v>0.12649970226583282</v>
      </c>
      <c r="J3" s="1">
        <v>0.05</v>
      </c>
      <c r="K3" s="1">
        <f>I3/J3</f>
        <v>2.5299940453166561</v>
      </c>
      <c r="L3">
        <f>H3/20</f>
        <v>6.324985113291641E-2</v>
      </c>
    </row>
    <row r="4" spans="1:12" x14ac:dyDescent="0.35">
      <c r="A4" s="8"/>
      <c r="B4" s="3">
        <v>2</v>
      </c>
      <c r="C4">
        <v>50</v>
      </c>
      <c r="D4">
        <v>6037.7</v>
      </c>
      <c r="J4" s="1"/>
      <c r="K4" s="1"/>
    </row>
    <row r="5" spans="1:12" x14ac:dyDescent="0.35">
      <c r="A5" s="8"/>
      <c r="B5" s="3">
        <v>3</v>
      </c>
      <c r="C5">
        <v>10</v>
      </c>
      <c r="D5">
        <v>1891.3</v>
      </c>
      <c r="E5">
        <f>AVERAGE(D5:D6)</f>
        <v>1946.4</v>
      </c>
      <c r="F5">
        <f>E5-$E$11</f>
        <v>1393.6000000000001</v>
      </c>
      <c r="G5">
        <f>F5/$D$18</f>
        <v>1.1094921728694851E-3</v>
      </c>
      <c r="H5">
        <f>G5*250</f>
        <v>0.27737304321737127</v>
      </c>
      <c r="I5">
        <f>H5/10</f>
        <v>2.7737304321737127E-2</v>
      </c>
      <c r="J5" s="1">
        <v>0.01</v>
      </c>
      <c r="K5" s="1">
        <f>I5/J5</f>
        <v>2.7737304321737128</v>
      </c>
      <c r="L5">
        <f>H5/20</f>
        <v>1.3868652160868564E-2</v>
      </c>
    </row>
    <row r="6" spans="1:12" x14ac:dyDescent="0.35">
      <c r="A6" s="8"/>
      <c r="B6" s="3">
        <v>4</v>
      </c>
      <c r="C6">
        <v>10</v>
      </c>
      <c r="D6">
        <v>2001.5</v>
      </c>
      <c r="J6" s="1"/>
      <c r="K6" s="1"/>
    </row>
    <row r="7" spans="1:12" x14ac:dyDescent="0.35">
      <c r="A7" s="9" t="s">
        <v>17</v>
      </c>
      <c r="B7" s="3">
        <v>5</v>
      </c>
      <c r="C7">
        <v>50</v>
      </c>
      <c r="D7">
        <v>4868.2</v>
      </c>
      <c r="E7" s="5">
        <f>AVERAGE(D7:D8)</f>
        <v>4898.7</v>
      </c>
      <c r="F7">
        <f>E7-$E$11</f>
        <v>4345.8999999999996</v>
      </c>
      <c r="G7">
        <f t="shared" ref="G7:G9" si="0">F7/$D$18</f>
        <v>3.459918221924149E-3</v>
      </c>
      <c r="H7">
        <f>G7*250</f>
        <v>0.86497955548103722</v>
      </c>
      <c r="I7">
        <f>H7/10</f>
        <v>8.6497955548103717E-2</v>
      </c>
      <c r="J7" s="1">
        <v>0.05</v>
      </c>
      <c r="K7" s="1">
        <f>I7/J7</f>
        <v>1.7299591109620742</v>
      </c>
      <c r="L7">
        <f>H7/20</f>
        <v>4.3248977774051858E-2</v>
      </c>
    </row>
    <row r="8" spans="1:12" x14ac:dyDescent="0.35">
      <c r="A8" s="8"/>
      <c r="B8" s="3">
        <v>6</v>
      </c>
      <c r="C8">
        <v>50</v>
      </c>
      <c r="D8">
        <v>4929.2</v>
      </c>
      <c r="E8" s="5"/>
      <c r="J8" s="1"/>
      <c r="K8" s="1"/>
    </row>
    <row r="9" spans="1:12" x14ac:dyDescent="0.35">
      <c r="A9" s="8"/>
      <c r="B9" s="3">
        <v>7</v>
      </c>
      <c r="C9">
        <v>10</v>
      </c>
      <c r="D9">
        <v>1381.23</v>
      </c>
      <c r="E9" s="5">
        <f>AVERAGE(D9:D10)</f>
        <v>1315.7449999999999</v>
      </c>
      <c r="F9">
        <f>E9-$E$11</f>
        <v>762.94499999999994</v>
      </c>
      <c r="G9">
        <f t="shared" si="0"/>
        <v>6.0740636181824703E-4</v>
      </c>
      <c r="H9">
        <f>G9*250</f>
        <v>0.15185159045456176</v>
      </c>
      <c r="I9">
        <f>H9/10</f>
        <v>1.5185159045456175E-2</v>
      </c>
      <c r="J9" s="1">
        <v>0.01</v>
      </c>
      <c r="K9" s="1">
        <f>I9/J9</f>
        <v>1.5185159045456176</v>
      </c>
      <c r="L9">
        <f>H9/20</f>
        <v>7.5925795227280877E-3</v>
      </c>
    </row>
    <row r="10" spans="1:12" x14ac:dyDescent="0.35">
      <c r="A10" s="8"/>
      <c r="B10" s="3">
        <v>8</v>
      </c>
      <c r="C10">
        <v>10</v>
      </c>
      <c r="D10">
        <v>1250.26</v>
      </c>
      <c r="E10" s="5"/>
    </row>
    <row r="11" spans="1:12" x14ac:dyDescent="0.35">
      <c r="A11" s="8" t="s">
        <v>15</v>
      </c>
      <c r="B11" s="3">
        <v>13</v>
      </c>
      <c r="C11">
        <v>0</v>
      </c>
      <c r="D11">
        <v>588.70000000000005</v>
      </c>
      <c r="E11">
        <f>AVERAGE(D11,D12)</f>
        <v>552.79999999999995</v>
      </c>
    </row>
    <row r="12" spans="1:12" x14ac:dyDescent="0.35">
      <c r="A12" s="8"/>
      <c r="B12" s="3">
        <v>14</v>
      </c>
      <c r="C12">
        <v>0</v>
      </c>
      <c r="D12">
        <v>516.9</v>
      </c>
    </row>
    <row r="13" spans="1:12" x14ac:dyDescent="0.35">
      <c r="B13" s="3">
        <v>15</v>
      </c>
      <c r="C13" t="s">
        <v>1</v>
      </c>
      <c r="D13">
        <v>140394.20000000001</v>
      </c>
    </row>
    <row r="14" spans="1:12" x14ac:dyDescent="0.35">
      <c r="B14" s="3">
        <v>16</v>
      </c>
      <c r="C14" t="s">
        <v>1</v>
      </c>
      <c r="D14">
        <v>138973.6</v>
      </c>
    </row>
    <row r="15" spans="1:12" x14ac:dyDescent="0.35">
      <c r="B15" s="3">
        <v>17</v>
      </c>
      <c r="C15" t="s">
        <v>1</v>
      </c>
      <c r="D15">
        <v>137816.6</v>
      </c>
    </row>
    <row r="16" spans="1:12" x14ac:dyDescent="0.35">
      <c r="B16" s="3">
        <v>18</v>
      </c>
      <c r="C16" t="s">
        <v>1</v>
      </c>
      <c r="D16">
        <v>141069</v>
      </c>
    </row>
    <row r="17" spans="3:4" x14ac:dyDescent="0.35">
      <c r="C17" t="s">
        <v>13</v>
      </c>
      <c r="D17">
        <f>AVERAGE(D13:D16)</f>
        <v>139563.35</v>
      </c>
    </row>
    <row r="18" spans="3:4" x14ac:dyDescent="0.35">
      <c r="C18" t="s">
        <v>12</v>
      </c>
      <c r="D18">
        <f>D17*9</f>
        <v>1256070.1500000001</v>
      </c>
    </row>
  </sheetData>
  <mergeCells count="4">
    <mergeCell ref="A11:A12"/>
    <mergeCell ref="A1:G1"/>
    <mergeCell ref="A3:A6"/>
    <mergeCell ref="A7:A10"/>
  </mergeCells>
  <pageMargins left="0.25" right="0.25" top="0.75" bottom="0.75" header="0.3" footer="0.3"/>
  <pageSetup orientation="landscape" r:id="rId1"/>
  <ignoredErrors>
    <ignoredError sqref="E3 E5 D17 E7 E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6673E-4CD6-4F80-87BF-66E238D6B1ED}">
  <dimension ref="A1:K12"/>
  <sheetViews>
    <sheetView workbookViewId="0">
      <selection activeCell="G13" sqref="G13"/>
    </sheetView>
  </sheetViews>
  <sheetFormatPr defaultRowHeight="14.5" x14ac:dyDescent="0.35"/>
  <cols>
    <col min="1" max="1" width="15.26953125" customWidth="1"/>
    <col min="2" max="2" width="15.453125" customWidth="1"/>
    <col min="3" max="3" width="10" customWidth="1"/>
    <col min="6" max="6" width="13" customWidth="1"/>
    <col min="7" max="7" width="14" customWidth="1"/>
    <col min="8" max="8" width="14.1796875" customWidth="1"/>
    <col min="9" max="9" width="10.26953125" customWidth="1"/>
    <col min="10" max="10" width="10.7265625" customWidth="1"/>
    <col min="11" max="11" width="10.26953125" customWidth="1"/>
  </cols>
  <sheetData>
    <row r="1" spans="1:11" ht="53.25" customHeight="1" x14ac:dyDescent="0.35">
      <c r="A1" s="8" t="s">
        <v>19</v>
      </c>
      <c r="B1" s="8"/>
      <c r="C1" s="8"/>
      <c r="D1" s="8"/>
      <c r="E1" s="8"/>
      <c r="F1" s="8"/>
      <c r="G1" s="4" t="s">
        <v>2</v>
      </c>
      <c r="H1" s="4" t="s">
        <v>3</v>
      </c>
    </row>
    <row r="2" spans="1:11" x14ac:dyDescent="0.35">
      <c r="A2" t="s">
        <v>0</v>
      </c>
      <c r="B2" t="s">
        <v>14</v>
      </c>
      <c r="C2" t="s">
        <v>10</v>
      </c>
      <c r="D2" s="6" t="s">
        <v>11</v>
      </c>
      <c r="F2" t="s">
        <v>8</v>
      </c>
      <c r="G2" t="s">
        <v>7</v>
      </c>
      <c r="H2" t="s">
        <v>4</v>
      </c>
      <c r="I2" t="s">
        <v>5</v>
      </c>
      <c r="J2" t="s">
        <v>6</v>
      </c>
      <c r="K2" t="s">
        <v>9</v>
      </c>
    </row>
    <row r="3" spans="1:11" x14ac:dyDescent="0.35">
      <c r="A3" s="3">
        <v>3</v>
      </c>
      <c r="B3">
        <v>10</v>
      </c>
      <c r="C3">
        <v>803.16</v>
      </c>
      <c r="D3">
        <f t="shared" ref="D3:D4" si="0">AVERAGE(C3)</f>
        <v>803.16</v>
      </c>
      <c r="E3">
        <f>D3-$D$5</f>
        <v>284.08999999999992</v>
      </c>
      <c r="F3">
        <f>E3/$C$12</f>
        <v>1.9987969154895832E-4</v>
      </c>
      <c r="G3">
        <f t="shared" ref="G3:G4" si="1">F3*250</f>
        <v>4.996992288723958E-2</v>
      </c>
      <c r="H3">
        <f t="shared" ref="H3:H4" si="2">G3/10</f>
        <v>4.9969922887239584E-3</v>
      </c>
      <c r="I3" s="1">
        <v>0.01</v>
      </c>
      <c r="J3" s="1">
        <f t="shared" ref="J3:J4" si="3">H3/I3</f>
        <v>0.49969922887239582</v>
      </c>
      <c r="K3">
        <f t="shared" ref="K3:K4" si="4">G3/20</f>
        <v>2.4984961443619792E-3</v>
      </c>
    </row>
    <row r="4" spans="1:11" x14ac:dyDescent="0.35">
      <c r="A4" s="3">
        <v>4</v>
      </c>
      <c r="B4">
        <v>10</v>
      </c>
      <c r="C4">
        <v>757.72</v>
      </c>
      <c r="D4">
        <f t="shared" si="0"/>
        <v>757.72</v>
      </c>
      <c r="E4">
        <f>D4-$D$5</f>
        <v>238.64999999999998</v>
      </c>
      <c r="F4">
        <f>E4/$C$12</f>
        <v>1.6790907243535114E-4</v>
      </c>
      <c r="G4">
        <f t="shared" si="1"/>
        <v>4.1977268108837784E-2</v>
      </c>
      <c r="H4">
        <f t="shared" si="2"/>
        <v>4.1977268108837782E-3</v>
      </c>
      <c r="I4" s="1">
        <v>0.01</v>
      </c>
      <c r="J4" s="1">
        <f t="shared" si="3"/>
        <v>0.41977268108837784</v>
      </c>
      <c r="K4">
        <f t="shared" si="4"/>
        <v>2.0988634054418891E-3</v>
      </c>
    </row>
    <row r="5" spans="1:11" x14ac:dyDescent="0.35">
      <c r="A5" s="3">
        <v>13</v>
      </c>
      <c r="B5">
        <v>0</v>
      </c>
      <c r="C5">
        <v>519.07000000000005</v>
      </c>
      <c r="D5">
        <f>AVERAGE(C5,C6)</f>
        <v>519.07000000000005</v>
      </c>
    </row>
    <row r="6" spans="1:11" x14ac:dyDescent="0.35">
      <c r="A6" s="3">
        <v>14</v>
      </c>
    </row>
    <row r="7" spans="1:11" x14ac:dyDescent="0.35">
      <c r="A7" s="3">
        <v>15</v>
      </c>
      <c r="B7" t="s">
        <v>1</v>
      </c>
      <c r="C7">
        <v>158506.4</v>
      </c>
    </row>
    <row r="8" spans="1:11" x14ac:dyDescent="0.35">
      <c r="A8" s="3">
        <v>16</v>
      </c>
      <c r="B8" t="s">
        <v>1</v>
      </c>
      <c r="C8">
        <v>158487.9</v>
      </c>
    </row>
    <row r="9" spans="1:11" x14ac:dyDescent="0.35">
      <c r="A9" s="3">
        <v>17</v>
      </c>
      <c r="B9" t="s">
        <v>1</v>
      </c>
      <c r="C9">
        <v>157117.1</v>
      </c>
    </row>
    <row r="10" spans="1:11" x14ac:dyDescent="0.35">
      <c r="A10" s="3">
        <v>18</v>
      </c>
      <c r="B10" t="s">
        <v>1</v>
      </c>
      <c r="C10">
        <v>157579.70000000001</v>
      </c>
    </row>
    <row r="11" spans="1:11" x14ac:dyDescent="0.35">
      <c r="B11" t="s">
        <v>13</v>
      </c>
      <c r="C11">
        <f>AVERAGE(C7:C10)</f>
        <v>157922.77500000002</v>
      </c>
    </row>
    <row r="12" spans="1:11" x14ac:dyDescent="0.35">
      <c r="B12" t="s">
        <v>12</v>
      </c>
      <c r="C12">
        <f>C11*9</f>
        <v>1421304.9750000001</v>
      </c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83D76-44E8-4E9E-AA62-E60EF139924F}">
  <dimension ref="A1:M15"/>
  <sheetViews>
    <sheetView tabSelected="1" workbookViewId="0">
      <selection activeCell="J11" sqref="J11"/>
    </sheetView>
  </sheetViews>
  <sheetFormatPr defaultRowHeight="14.5" x14ac:dyDescent="0.35"/>
  <cols>
    <col min="5" max="5" width="12.90625" customWidth="1"/>
  </cols>
  <sheetData>
    <row r="1" spans="1:13" x14ac:dyDescent="0.35">
      <c r="A1" s="9" t="s">
        <v>24</v>
      </c>
      <c r="B1" s="8"/>
      <c r="C1" s="8"/>
      <c r="D1" s="8"/>
      <c r="E1" s="8"/>
      <c r="F1" s="8"/>
      <c r="G1" s="8"/>
      <c r="H1" s="6"/>
      <c r="I1" s="6"/>
      <c r="J1" s="6"/>
      <c r="K1" s="6"/>
      <c r="L1" s="6"/>
      <c r="M1" s="6"/>
    </row>
    <row r="2" spans="1:13" x14ac:dyDescent="0.35">
      <c r="A2" s="8"/>
      <c r="B2" s="8"/>
      <c r="C2" s="8"/>
      <c r="D2" s="8"/>
      <c r="E2" s="8"/>
      <c r="F2" s="8"/>
      <c r="G2" s="8"/>
      <c r="I2" t="s">
        <v>3</v>
      </c>
    </row>
    <row r="3" spans="1:13" x14ac:dyDescent="0.35">
      <c r="A3" t="s">
        <v>25</v>
      </c>
      <c r="B3" t="s">
        <v>0</v>
      </c>
      <c r="C3" t="s">
        <v>20</v>
      </c>
      <c r="D3" t="s">
        <v>14</v>
      </c>
      <c r="E3" t="s">
        <v>10</v>
      </c>
      <c r="F3" s="6" t="s">
        <v>11</v>
      </c>
      <c r="G3" t="s">
        <v>26</v>
      </c>
      <c r="H3" t="s">
        <v>8</v>
      </c>
      <c r="I3" t="s">
        <v>7</v>
      </c>
      <c r="J3" t="s">
        <v>4</v>
      </c>
      <c r="K3" t="s">
        <v>5</v>
      </c>
      <c r="L3" t="s">
        <v>6</v>
      </c>
      <c r="M3" t="s">
        <v>9</v>
      </c>
    </row>
    <row r="4" spans="1:13" x14ac:dyDescent="0.35">
      <c r="A4" t="s">
        <v>21</v>
      </c>
      <c r="B4">
        <v>5</v>
      </c>
      <c r="C4">
        <v>250</v>
      </c>
      <c r="D4">
        <v>10</v>
      </c>
      <c r="E4">
        <v>1265</v>
      </c>
      <c r="F4" s="7">
        <f t="shared" ref="F4:F5" si="0">AVERAGE(E4)</f>
        <v>1265</v>
      </c>
      <c r="G4" s="7">
        <f>F4-$F$6</f>
        <v>1143</v>
      </c>
      <c r="H4">
        <f>G4/$E$15</f>
        <v>3.9458149505996395E-3</v>
      </c>
      <c r="I4">
        <f t="shared" ref="I4:I5" si="1">H4*C4</f>
        <v>0.98645373764990985</v>
      </c>
      <c r="J4">
        <f t="shared" ref="J4:J5" si="2">I4/10</f>
        <v>9.8645373764990982E-2</v>
      </c>
      <c r="K4" s="1">
        <v>0.01</v>
      </c>
      <c r="L4" s="1">
        <f t="shared" ref="L4" si="3">J4/K4</f>
        <v>9.8645373764990971</v>
      </c>
      <c r="M4">
        <f t="shared" ref="M4:M5" si="4">I4/20</f>
        <v>4.9322686882495491E-2</v>
      </c>
    </row>
    <row r="5" spans="1:13" x14ac:dyDescent="0.35">
      <c r="A5" t="s">
        <v>21</v>
      </c>
      <c r="B5">
        <v>6</v>
      </c>
      <c r="C5">
        <v>250</v>
      </c>
      <c r="D5">
        <v>10</v>
      </c>
      <c r="E5">
        <v>1097</v>
      </c>
      <c r="F5" s="7">
        <f t="shared" si="0"/>
        <v>1097</v>
      </c>
      <c r="G5" s="7">
        <f>F5-$F$6</f>
        <v>975</v>
      </c>
      <c r="H5">
        <f>G5/$E$15</f>
        <v>3.3658526481492989E-3</v>
      </c>
      <c r="I5">
        <f t="shared" si="1"/>
        <v>0.84146316203732474</v>
      </c>
      <c r="J5">
        <f t="shared" si="2"/>
        <v>8.4146316203732474E-2</v>
      </c>
      <c r="K5" s="1">
        <v>0.01</v>
      </c>
      <c r="L5" s="1">
        <f>J5/K5</f>
        <v>8.4146316203732479</v>
      </c>
      <c r="M5">
        <f t="shared" si="4"/>
        <v>4.2073158101866237E-2</v>
      </c>
    </row>
    <row r="6" spans="1:13" x14ac:dyDescent="0.35">
      <c r="A6" t="s">
        <v>22</v>
      </c>
      <c r="B6">
        <v>21</v>
      </c>
      <c r="C6">
        <v>2500</v>
      </c>
      <c r="E6">
        <v>130</v>
      </c>
      <c r="F6">
        <f>AVERAGE(E6:E9)</f>
        <v>122</v>
      </c>
      <c r="G6" s="7"/>
    </row>
    <row r="7" spans="1:13" x14ac:dyDescent="0.35">
      <c r="A7" t="s">
        <v>22</v>
      </c>
      <c r="B7">
        <v>21</v>
      </c>
      <c r="C7">
        <v>2500</v>
      </c>
      <c r="E7">
        <v>117</v>
      </c>
      <c r="G7" s="7"/>
    </row>
    <row r="8" spans="1:13" x14ac:dyDescent="0.35">
      <c r="A8" t="s">
        <v>22</v>
      </c>
      <c r="B8">
        <v>22</v>
      </c>
      <c r="C8">
        <v>2500</v>
      </c>
      <c r="E8">
        <v>112</v>
      </c>
    </row>
    <row r="9" spans="1:13" x14ac:dyDescent="0.35">
      <c r="A9" t="s">
        <v>23</v>
      </c>
      <c r="B9">
        <v>24</v>
      </c>
      <c r="C9">
        <v>2500</v>
      </c>
      <c r="E9">
        <v>129</v>
      </c>
    </row>
    <row r="10" spans="1:13" x14ac:dyDescent="0.35">
      <c r="B10">
        <v>25</v>
      </c>
      <c r="D10" t="s">
        <v>1</v>
      </c>
      <c r="E10">
        <v>32848</v>
      </c>
    </row>
    <row r="11" spans="1:13" x14ac:dyDescent="0.35">
      <c r="B11">
        <v>26</v>
      </c>
      <c r="D11" t="s">
        <v>1</v>
      </c>
      <c r="E11">
        <v>31551</v>
      </c>
    </row>
    <row r="12" spans="1:13" x14ac:dyDescent="0.35">
      <c r="B12">
        <v>27</v>
      </c>
      <c r="D12" t="s">
        <v>1</v>
      </c>
      <c r="E12">
        <v>31830</v>
      </c>
    </row>
    <row r="13" spans="1:13" x14ac:dyDescent="0.35">
      <c r="B13">
        <v>28</v>
      </c>
      <c r="D13" t="s">
        <v>1</v>
      </c>
      <c r="E13">
        <v>32515</v>
      </c>
    </row>
    <row r="14" spans="1:13" x14ac:dyDescent="0.35">
      <c r="D14" t="s">
        <v>13</v>
      </c>
      <c r="E14">
        <f>AVERAGE(E10:E13)</f>
        <v>32186</v>
      </c>
    </row>
    <row r="15" spans="1:13" x14ac:dyDescent="0.35">
      <c r="D15" t="s">
        <v>12</v>
      </c>
      <c r="E15" s="7">
        <f>E14*9</f>
        <v>289674</v>
      </c>
    </row>
  </sheetData>
  <mergeCells count="1">
    <mergeCell ref="A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Hwan</dc:creator>
  <cp:lastModifiedBy>Hwan Bae</cp:lastModifiedBy>
  <cp:lastPrinted>2018-11-02T18:50:14Z</cp:lastPrinted>
  <dcterms:created xsi:type="dcterms:W3CDTF">2018-08-16T20:33:21Z</dcterms:created>
  <dcterms:modified xsi:type="dcterms:W3CDTF">2022-05-20T20:32:44Z</dcterms:modified>
</cp:coreProperties>
</file>