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11700/Desktop/Source_data/MAIN_FIGS/"/>
    </mc:Choice>
  </mc:AlternateContent>
  <xr:revisionPtr revIDLastSave="0" documentId="13_ncr:1_{35ED4346-100F-DC45-9745-150A3CAF0B17}" xr6:coauthVersionLast="45" xr6:coauthVersionMax="45" xr10:uidLastSave="{00000000-0000-0000-0000-000000000000}"/>
  <bookViews>
    <workbookView xWindow="14040" yWindow="980" windowWidth="43840" windowHeight="27820" activeTab="3" xr2:uid="{744BE949-5436-EB42-9680-D2249C6B4034}"/>
  </bookViews>
  <sheets>
    <sheet name="TFAM-GFP11 foci quant" sheetId="3" r:id="rId1"/>
    <sheet name="TFAM foci per cell stats" sheetId="5" r:id="rId2"/>
    <sheet name="WT sorted cell mtDNA stats" sheetId="7" r:id="rId3"/>
    <sheet name="nop-1 sorted cell mtDNA stats" sheetId="8" r:id="rId4"/>
    <sheet name="TFAM foci per germline stats" sheetId="6" r:id="rId5"/>
    <sheet name="PGC counts (TFAM-GFP11)" sheetId="2" r:id="rId6"/>
    <sheet name="sorted cell mtDNAs" sheetId="4" r:id="rId7"/>
    <sheet name="PGC counts (cell sorts)" sheetId="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6" i="1" l="1"/>
  <c r="L76" i="1"/>
  <c r="J76" i="1"/>
  <c r="P53" i="1"/>
  <c r="O53" i="1"/>
  <c r="N53" i="1"/>
  <c r="P67" i="4" l="1"/>
  <c r="N67" i="4"/>
  <c r="L67" i="4"/>
  <c r="O64" i="4"/>
  <c r="M64" i="4"/>
  <c r="K64" i="4"/>
  <c r="O63" i="4"/>
  <c r="M63" i="4"/>
  <c r="K63" i="4"/>
  <c r="O62" i="4"/>
  <c r="O67" i="4" s="1"/>
  <c r="M62" i="4"/>
  <c r="M67" i="4" s="1"/>
  <c r="K62" i="4"/>
  <c r="K67" i="4" s="1"/>
  <c r="H67" i="4" l="1"/>
  <c r="F67" i="4"/>
  <c r="D67" i="4"/>
  <c r="G64" i="4"/>
  <c r="E64" i="4"/>
  <c r="C64" i="4"/>
  <c r="G63" i="4"/>
  <c r="E63" i="4"/>
  <c r="C63" i="4"/>
  <c r="G62" i="4"/>
  <c r="G67" i="4" s="1"/>
  <c r="E62" i="4"/>
  <c r="E67" i="4" s="1"/>
  <c r="C62" i="4"/>
  <c r="C67" i="4" s="1"/>
  <c r="H48" i="4"/>
  <c r="F48" i="4"/>
  <c r="D48" i="4"/>
  <c r="G45" i="4"/>
  <c r="E45" i="4"/>
  <c r="C45" i="4"/>
  <c r="G44" i="4"/>
  <c r="E44" i="4"/>
  <c r="C44" i="4"/>
  <c r="G43" i="4"/>
  <c r="E43" i="4"/>
  <c r="E48" i="4" s="1"/>
  <c r="C43" i="4"/>
  <c r="C48" i="4" s="1"/>
  <c r="P12" i="4"/>
  <c r="N12" i="4"/>
  <c r="L12" i="4"/>
  <c r="O9" i="4"/>
  <c r="M9" i="4"/>
  <c r="K9" i="4"/>
  <c r="O8" i="4"/>
  <c r="M8" i="4"/>
  <c r="K8" i="4"/>
  <c r="O7" i="4"/>
  <c r="M7" i="4"/>
  <c r="K7" i="4"/>
  <c r="K12" i="4" s="1"/>
  <c r="P30" i="4"/>
  <c r="N30" i="4"/>
  <c r="L30" i="4"/>
  <c r="O27" i="4"/>
  <c r="M27" i="4"/>
  <c r="K27" i="4"/>
  <c r="O26" i="4"/>
  <c r="M26" i="4"/>
  <c r="K26" i="4"/>
  <c r="O25" i="4"/>
  <c r="M25" i="4"/>
  <c r="K25" i="4"/>
  <c r="K30" i="4" s="1"/>
  <c r="P48" i="4"/>
  <c r="N48" i="4"/>
  <c r="L48" i="4"/>
  <c r="M12" i="4" l="1"/>
  <c r="O12" i="4"/>
  <c r="G48" i="4"/>
  <c r="O30" i="4"/>
  <c r="M30" i="4"/>
  <c r="K48" i="4"/>
  <c r="M48" i="4"/>
  <c r="O48" i="4"/>
  <c r="D30" i="4"/>
  <c r="F30" i="4"/>
  <c r="G30" i="4"/>
  <c r="H30" i="4"/>
  <c r="C30" i="4"/>
  <c r="D12" i="4"/>
  <c r="F12" i="4"/>
  <c r="G12" i="4"/>
  <c r="H12" i="4"/>
  <c r="G27" i="4"/>
  <c r="E27" i="4"/>
  <c r="C27" i="4"/>
  <c r="G26" i="4"/>
  <c r="E26" i="4"/>
  <c r="C26" i="4"/>
  <c r="G25" i="4"/>
  <c r="E25" i="4"/>
  <c r="E30" i="4" s="1"/>
  <c r="C25" i="4"/>
  <c r="G8" i="4"/>
  <c r="G9" i="4"/>
  <c r="G7" i="4"/>
  <c r="E8" i="4"/>
  <c r="E9" i="4"/>
  <c r="E7" i="4"/>
  <c r="E12" i="4" s="1"/>
  <c r="C8" i="4"/>
  <c r="C9" i="4"/>
  <c r="C7" i="4"/>
  <c r="C12" i="4" s="1"/>
  <c r="AP7" i="3" l="1"/>
  <c r="AP8" i="3"/>
  <c r="AP9" i="3"/>
  <c r="AP10" i="3"/>
  <c r="AP11" i="3"/>
  <c r="AP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26" i="3"/>
  <c r="AP6" i="3"/>
  <c r="AN7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6" i="3"/>
  <c r="AO42" i="3"/>
  <c r="AM42" i="3"/>
  <c r="AK42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6" i="3"/>
  <c r="AH42" i="3"/>
  <c r="AF42" i="3"/>
  <c r="AD42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6" i="3"/>
  <c r="AA42" i="3"/>
  <c r="Y42" i="3"/>
  <c r="W42" i="3"/>
  <c r="D42" i="3"/>
  <c r="F42" i="3"/>
  <c r="B42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6" i="3"/>
  <c r="K42" i="3"/>
  <c r="M42" i="3"/>
  <c r="I42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6" i="3"/>
  <c r="R42" i="3"/>
  <c r="T42" i="3"/>
  <c r="P42" i="3"/>
  <c r="L27" i="3"/>
  <c r="L26" i="3"/>
  <c r="L25" i="3"/>
  <c r="L24" i="3"/>
  <c r="N23" i="3"/>
  <c r="L23" i="3"/>
  <c r="N22" i="3"/>
  <c r="L22" i="3"/>
  <c r="N21" i="3"/>
  <c r="L21" i="3"/>
  <c r="N20" i="3"/>
  <c r="L20" i="3"/>
  <c r="N19" i="3"/>
  <c r="L19" i="3"/>
  <c r="N18" i="3"/>
  <c r="L18" i="3"/>
  <c r="N17" i="3"/>
  <c r="L17" i="3"/>
  <c r="N16" i="3"/>
  <c r="L16" i="3"/>
  <c r="N15" i="3"/>
  <c r="L15" i="3"/>
  <c r="N14" i="3"/>
  <c r="L14" i="3"/>
  <c r="N13" i="3"/>
  <c r="L13" i="3"/>
  <c r="N12" i="3"/>
  <c r="L12" i="3"/>
  <c r="N11" i="3"/>
  <c r="L11" i="3"/>
  <c r="N10" i="3"/>
  <c r="L10" i="3"/>
  <c r="L42" i="3" s="1"/>
  <c r="N9" i="3"/>
  <c r="L9" i="3"/>
  <c r="N8" i="3"/>
  <c r="L8" i="3"/>
  <c r="N7" i="3"/>
  <c r="L7" i="3"/>
  <c r="N6" i="3"/>
  <c r="L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6" i="3"/>
  <c r="G42" i="3" s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6" i="3"/>
  <c r="E42" i="3" s="1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6" i="3"/>
  <c r="C42" i="3" s="1"/>
  <c r="Q42" i="3" l="1"/>
  <c r="J42" i="3"/>
  <c r="S42" i="3"/>
  <c r="AB42" i="3"/>
  <c r="AG42" i="3"/>
  <c r="AP42" i="3"/>
  <c r="AN42" i="3"/>
  <c r="AL42" i="3"/>
  <c r="AI42" i="3"/>
  <c r="AE42" i="3"/>
  <c r="Z42" i="3"/>
  <c r="X42" i="3"/>
  <c r="N42" i="3"/>
  <c r="U42" i="3"/>
  <c r="G42" i="2" l="1"/>
  <c r="H42" i="2"/>
  <c r="J42" i="2"/>
  <c r="K42" i="2"/>
  <c r="L42" i="2"/>
  <c r="N42" i="2"/>
  <c r="O42" i="2"/>
  <c r="P42" i="2"/>
  <c r="C42" i="2"/>
  <c r="D42" i="2"/>
  <c r="F42" i="2"/>
  <c r="B42" i="2"/>
  <c r="D108" i="1" l="1"/>
  <c r="C108" i="1"/>
  <c r="B108" i="1"/>
  <c r="H53" i="1"/>
  <c r="G53" i="1"/>
  <c r="F53" i="1"/>
</calcChain>
</file>

<file path=xl/sharedStrings.xml><?xml version="1.0" encoding="utf-8"?>
<sst xmlns="http://schemas.openxmlformats.org/spreadsheetml/2006/main" count="1637" uniqueCount="251">
  <si>
    <t>Mean1:</t>
  </si>
  <si>
    <t xml:space="preserve">Mean 2: </t>
  </si>
  <si>
    <t>Mean 3:</t>
  </si>
  <si>
    <t xml:space="preserve">Mean 1: </t>
  </si>
  <si>
    <t>Mean 2:</t>
  </si>
  <si>
    <t>Mean</t>
  </si>
  <si>
    <t>Std. Deviation</t>
  </si>
  <si>
    <t>Std. Error of Mean</t>
  </si>
  <si>
    <t>early-L1 (fed 6 hrs @23C) PGC counts:</t>
  </si>
  <si>
    <t>mid-L1 (fed 9 hrs @20C) PGC counts:</t>
  </si>
  <si>
    <t>Late-L1 (fed 12 hrs @23C) PGC counts:</t>
  </si>
  <si>
    <t>L2 (fed 24 hrs @23C) PGC counts:</t>
  </si>
  <si>
    <t xml:space="preserve">Mean 3: </t>
  </si>
  <si>
    <t>foci / germline</t>
  </si>
  <si>
    <t>foci / cell</t>
  </si>
  <si>
    <t>Germline mean 1:</t>
  </si>
  <si>
    <t>Cell mean 1:</t>
  </si>
  <si>
    <t>Embryos</t>
  </si>
  <si>
    <t>Starved L1 Larvae</t>
  </si>
  <si>
    <t>early-L1 (fed 6 hrs @23C)</t>
  </si>
  <si>
    <t>mid-L1 (fed 9 hrs @23C)</t>
  </si>
  <si>
    <t>mid-L1 (fed 12 hrs @23C)</t>
  </si>
  <si>
    <t>Foci / germline</t>
  </si>
  <si>
    <t>Foci / cell</t>
  </si>
  <si>
    <t>Descriptive Statistics:</t>
  </si>
  <si>
    <r>
      <rPr>
        <b/>
        <i/>
        <sz val="16"/>
        <color theme="1"/>
        <rFont val="Calibri"/>
        <family val="2"/>
        <scheme val="minor"/>
      </rPr>
      <t xml:space="preserve">nop-1 </t>
    </r>
    <r>
      <rPr>
        <b/>
        <sz val="16"/>
        <color theme="1"/>
        <rFont val="Calibri"/>
        <family val="2"/>
        <scheme val="minor"/>
      </rPr>
      <t>L2 (fed 24 hrs @20C) PGC counts:</t>
    </r>
  </si>
  <si>
    <t>mtDNAs / germline</t>
  </si>
  <si>
    <t>mtDNAs / cell</t>
  </si>
  <si>
    <t>**Sorted embryo PGCs**</t>
  </si>
  <si>
    <t>**Sorted L1 PGCs**</t>
  </si>
  <si>
    <t>Sorted mid-L1 PGCs (fed 12hrs @ 20C)</t>
  </si>
  <si>
    <t>Sorted L2 PGCs (fed 24hrs @ 20C)</t>
  </si>
  <si>
    <r>
      <t xml:space="preserve">Sorted </t>
    </r>
    <r>
      <rPr>
        <b/>
        <i/>
        <sz val="18"/>
        <color theme="1"/>
        <rFont val="Calibri (Body)"/>
      </rPr>
      <t xml:space="preserve">nop-1 </t>
    </r>
    <r>
      <rPr>
        <b/>
        <sz val="18"/>
        <color theme="1"/>
        <rFont val="Calibri (Body)"/>
      </rPr>
      <t>L2 PGCs (fed 24hrs @ 20C)</t>
    </r>
  </si>
  <si>
    <r>
      <t xml:space="preserve">**Sorted </t>
    </r>
    <r>
      <rPr>
        <b/>
        <i/>
        <sz val="18"/>
        <color theme="1"/>
        <rFont val="Calibri (Body)"/>
      </rPr>
      <t xml:space="preserve">nop-1 </t>
    </r>
    <r>
      <rPr>
        <b/>
        <sz val="18"/>
        <color theme="1"/>
        <rFont val="Calibri (Body)"/>
      </rPr>
      <t>embryo PGCs**</t>
    </r>
  </si>
  <si>
    <r>
      <t xml:space="preserve">**Sorted </t>
    </r>
    <r>
      <rPr>
        <b/>
        <i/>
        <sz val="18"/>
        <color theme="1"/>
        <rFont val="Calibri (Body)"/>
      </rPr>
      <t xml:space="preserve">nop-1 </t>
    </r>
    <r>
      <rPr>
        <b/>
        <sz val="18"/>
        <color theme="1"/>
        <rFont val="Calibri (Body)"/>
      </rPr>
      <t>L1 PGCs**</t>
    </r>
  </si>
  <si>
    <t>**DATA from fig 2 for comaprison**</t>
  </si>
  <si>
    <t>Table Analyzed</t>
  </si>
  <si>
    <t>Column B</t>
  </si>
  <si>
    <t>vs.</t>
  </si>
  <si>
    <t>Column A</t>
  </si>
  <si>
    <t>Unpaired t test</t>
  </si>
  <si>
    <t>P value</t>
  </si>
  <si>
    <t>&lt;0.0001</t>
  </si>
  <si>
    <t>P value summary</t>
  </si>
  <si>
    <t>****</t>
  </si>
  <si>
    <t>Significantly different (P &lt; 0.05)?</t>
  </si>
  <si>
    <t>Yes</t>
  </si>
  <si>
    <t>One- or two-tailed P value?</t>
  </si>
  <si>
    <t>Two-tailed</t>
  </si>
  <si>
    <t>t, df</t>
  </si>
  <si>
    <t>How big is the difference?</t>
  </si>
  <si>
    <t>Mean of column A</t>
  </si>
  <si>
    <t>Mean of column B</t>
  </si>
  <si>
    <t>Difference between means (B - A) ± SEM</t>
  </si>
  <si>
    <t>95% confidence interval</t>
  </si>
  <si>
    <t>R squared (eta squared)</t>
  </si>
  <si>
    <t>F test to compare variances</t>
  </si>
  <si>
    <t>F, DFn, Dfd</t>
  </si>
  <si>
    <t>ns</t>
  </si>
  <si>
    <t>No</t>
  </si>
  <si>
    <t>Data analyzed</t>
  </si>
  <si>
    <t>Sample size, column A</t>
  </si>
  <si>
    <t>Sample size, column B</t>
  </si>
  <si>
    <t>Column C</t>
  </si>
  <si>
    <t>Mean of column C</t>
  </si>
  <si>
    <t>Difference between means (C - B) ± SEM</t>
  </si>
  <si>
    <t>Sample size, column C</t>
  </si>
  <si>
    <t>Column D</t>
  </si>
  <si>
    <t>Mean of column D</t>
  </si>
  <si>
    <t>Difference between means (D - C) ± SEM</t>
  </si>
  <si>
    <t>Sample size, column D</t>
  </si>
  <si>
    <t>Column E</t>
  </si>
  <si>
    <t>Mean of column E</t>
  </si>
  <si>
    <t>Difference between means (E - C) ± SEM</t>
  </si>
  <si>
    <t>Sample size, column E</t>
  </si>
  <si>
    <t>Column F</t>
  </si>
  <si>
    <t>***</t>
  </si>
  <si>
    <t>t=11.51, df=4</t>
  </si>
  <si>
    <t>Mean of column F</t>
  </si>
  <si>
    <t>Difference between means (F - C) ± SEM</t>
  </si>
  <si>
    <t>*</t>
  </si>
  <si>
    <t>Sample size, column F</t>
  </si>
  <si>
    <t>Difference between means (E - D) ± SEM</t>
  </si>
  <si>
    <t>Difference between means (F - D) ± SEM</t>
  </si>
  <si>
    <t>Difference between means (F - E) ± SEM</t>
  </si>
  <si>
    <t>tfam/cell</t>
  </si>
  <si>
    <t>t=23.94, df=4</t>
  </si>
  <si>
    <t>-62.60 ± 2.615</t>
  </si>
  <si>
    <t>-69.86 to -55.34</t>
  </si>
  <si>
    <t>1.261, 2, 2</t>
  </si>
  <si>
    <t>t=19.77, df=4</t>
  </si>
  <si>
    <t>36.20 ± 1.831</t>
  </si>
  <si>
    <t>31.11 to 41.28</t>
  </si>
  <si>
    <t>9.211, 2, 2</t>
  </si>
  <si>
    <t>t=24.22, df=4</t>
  </si>
  <si>
    <t>-23.89 ± 0.9866</t>
  </si>
  <si>
    <t>-26.63 to -21.15</t>
  </si>
  <si>
    <t>1.966, 2, 2</t>
  </si>
  <si>
    <t>t=34.47, df=4</t>
  </si>
  <si>
    <t>-26.08 ± 0.7565</t>
  </si>
  <si>
    <t>-28.18 to -23.98</t>
  </si>
  <si>
    <t>1.344, 2, 2</t>
  </si>
  <si>
    <t>t=9.789, df=4</t>
  </si>
  <si>
    <t>-33.00 ± 3.372</t>
  </si>
  <si>
    <t>-42.37 to -23.64</t>
  </si>
  <si>
    <t>33.64, 2, 2</t>
  </si>
  <si>
    <t>t=2.319, df=4</t>
  </si>
  <si>
    <t>-2.187 ± 0.9430</t>
  </si>
  <si>
    <t>-4.805 to 0.4311</t>
  </si>
  <si>
    <t>2.642, 2, 2</t>
  </si>
  <si>
    <t>t=2.666, df=4</t>
  </si>
  <si>
    <t>-9.113 ± 3.418</t>
  </si>
  <si>
    <t>-18.60 to 0.3778</t>
  </si>
  <si>
    <t>17.11, 2, 2</t>
  </si>
  <si>
    <t>t=2.062, df=4</t>
  </si>
  <si>
    <t>-6.926 ± 3.359</t>
  </si>
  <si>
    <t>-16.25 to 2.401</t>
  </si>
  <si>
    <t>45.22, 2, 2</t>
  </si>
  <si>
    <t>t=0.8512, df=4</t>
  </si>
  <si>
    <t>Difference between means (F - B) ± SEM</t>
  </si>
  <si>
    <t>3.192 ± 3.750</t>
  </si>
  <si>
    <t>-7.220 to 13.60</t>
  </si>
  <si>
    <t>3.652, 2, 2</t>
  </si>
  <si>
    <t>Unpaired two-tailed t-test</t>
  </si>
  <si>
    <t>emb</t>
  </si>
  <si>
    <t>L1</t>
  </si>
  <si>
    <t>early L1</t>
  </si>
  <si>
    <t>mid-L1</t>
  </si>
  <si>
    <t>late L1</t>
  </si>
  <si>
    <t>L2</t>
  </si>
  <si>
    <t>late-L1</t>
  </si>
  <si>
    <t>-125.2 ± 5.229</t>
  </si>
  <si>
    <t>-139.7 to -110.7</t>
  </si>
  <si>
    <t>t=27.58, df=4</t>
  </si>
  <si>
    <t>98.19 ± 3.560</t>
  </si>
  <si>
    <t>88.31 to 108.1</t>
  </si>
  <si>
    <t>20.86, 2, 2</t>
  </si>
  <si>
    <t>t=18.24, df=4</t>
  </si>
  <si>
    <t>64.51 ± 3.537</t>
  </si>
  <si>
    <t>54.69 to 74.33</t>
  </si>
  <si>
    <t>20.57, 2, 2</t>
  </si>
  <si>
    <t>112.1 ± 4.683</t>
  </si>
  <si>
    <t>99.09 to 125.1</t>
  </si>
  <si>
    <t>1.193, 2, 2</t>
  </si>
  <si>
    <t>t=10.28, df=4</t>
  </si>
  <si>
    <t>755.2 ± 73.50</t>
  </si>
  <si>
    <t>551.2 to 959.3</t>
  </si>
  <si>
    <t>539.2, 2, 2</t>
  </si>
  <si>
    <t>**</t>
  </si>
  <si>
    <t>TFAM / germline</t>
  </si>
  <si>
    <t>mid L1</t>
  </si>
  <si>
    <t>Late L1</t>
  </si>
  <si>
    <t>t=0.7903, df=4</t>
  </si>
  <si>
    <t>Difference between means (C - A) ± SEM</t>
  </si>
  <si>
    <t>-47.14 ± 59.65</t>
  </si>
  <si>
    <t>-212.7 to 118.5</t>
  </si>
  <si>
    <t>6.958, 2, 2</t>
  </si>
  <si>
    <t>t=5.201, df=4</t>
  </si>
  <si>
    <t>314.2 ± 60.40</t>
  </si>
  <si>
    <t>146.4 to 481.9</t>
  </si>
  <si>
    <t>5.786, 2, 2</t>
  </si>
  <si>
    <t>t=6.863, df=4</t>
  </si>
  <si>
    <t>3106 ± 452.5</t>
  </si>
  <si>
    <t>1849 to 4362</t>
  </si>
  <si>
    <t>64.83, 2, 2</t>
  </si>
  <si>
    <t>mtDNAs/germline</t>
  </si>
  <si>
    <t>MID-L1</t>
  </si>
  <si>
    <t>-180.6 ± 15.69</t>
  </si>
  <si>
    <t>-224.2 to -137.1</t>
  </si>
  <si>
    <t>1.203, 2, 2</t>
  </si>
  <si>
    <t>t=12.14, df=4</t>
  </si>
  <si>
    <t>-212.5 ± 17.50</t>
  </si>
  <si>
    <t>-261.0 to -163.9</t>
  </si>
  <si>
    <t>1.739, 2, 2</t>
  </si>
  <si>
    <t>t=6.895, df=4</t>
  </si>
  <si>
    <t>Difference between means (D - A) ± SEM</t>
  </si>
  <si>
    <t>-186.8 ± 27.10</t>
  </si>
  <si>
    <t>-262.1 to -111.6</t>
  </si>
  <si>
    <t>5.569, 2, 2</t>
  </si>
  <si>
    <t>mtDNAs/Cell</t>
  </si>
  <si>
    <t>t=1.754, df=4</t>
  </si>
  <si>
    <t>-31.81 ± 18.13</t>
  </si>
  <si>
    <t>-82.16 to 18.54</t>
  </si>
  <si>
    <t>1.446, 2, 2</t>
  </si>
  <si>
    <t>t=0.2246, df=4</t>
  </si>
  <si>
    <t>Difference between means (D - B) ± SEM</t>
  </si>
  <si>
    <t>-6.180 ± 27.51</t>
  </si>
  <si>
    <t>-82.56 to 70.20</t>
  </si>
  <si>
    <t>4.631, 2, 2</t>
  </si>
  <si>
    <t>t=0.8968, df=4</t>
  </si>
  <si>
    <t>25.63 ± 28.58</t>
  </si>
  <si>
    <t>-53.72 to 105.0</t>
  </si>
  <si>
    <t>3.202, 2, 2</t>
  </si>
  <si>
    <t>nop-1 mtDNA/germline</t>
  </si>
  <si>
    <t>t=1.669, df=4</t>
  </si>
  <si>
    <t>-83.17 ± 49.82</t>
  </si>
  <si>
    <t>-221.5 to 55.17</t>
  </si>
  <si>
    <t>6.438, 2, 2</t>
  </si>
  <si>
    <t>t=3.791, df=4</t>
  </si>
  <si>
    <t>2752 ± 725.8</t>
  </si>
  <si>
    <t>736.4 to 4767</t>
  </si>
  <si>
    <t>1577, 2, 2</t>
  </si>
  <si>
    <t>t=3.899, df=4</t>
  </si>
  <si>
    <t>2835 ± 727.1</t>
  </si>
  <si>
    <t>816.1 to 4853</t>
  </si>
  <si>
    <t>245.0, 2, 2</t>
  </si>
  <si>
    <r>
      <t xml:space="preserve">nop-1 </t>
    </r>
    <r>
      <rPr>
        <sz val="12"/>
        <rFont val="Arial"/>
        <family val="2"/>
      </rPr>
      <t>emb</t>
    </r>
  </si>
  <si>
    <r>
      <t xml:space="preserve">nop-1 </t>
    </r>
    <r>
      <rPr>
        <sz val="12"/>
        <rFont val="Arial"/>
        <family val="2"/>
      </rPr>
      <t>L1</t>
    </r>
  </si>
  <si>
    <t>nop-1 L2</t>
  </si>
  <si>
    <t>nop-1 mtDNA/cell</t>
  </si>
  <si>
    <t>-41.58 ± 24.91</t>
  </si>
  <si>
    <t>-110.8 to 27.58</t>
  </si>
  <si>
    <t>t=4.257, df=4</t>
  </si>
  <si>
    <t>-167.1 ± 39.27</t>
  </si>
  <si>
    <t>-276.2 to -58.12</t>
  </si>
  <si>
    <t>17.48, 2, 2</t>
  </si>
  <si>
    <t>t=2.811, df=4</t>
  </si>
  <si>
    <t>-125.6 ± 44.67</t>
  </si>
  <si>
    <t>-249.6 to -1.525</t>
  </si>
  <si>
    <t>2.715, 2, 2</t>
  </si>
  <si>
    <r>
      <rPr>
        <b/>
        <i/>
        <sz val="16"/>
        <color theme="1"/>
        <rFont val="Calibri"/>
        <family val="2"/>
        <scheme val="minor"/>
      </rPr>
      <t xml:space="preserve">nop-1 </t>
    </r>
    <r>
      <rPr>
        <b/>
        <sz val="16"/>
        <color theme="1"/>
        <rFont val="Calibri"/>
        <family val="2"/>
        <scheme val="minor"/>
      </rPr>
      <t>mid</t>
    </r>
    <r>
      <rPr>
        <b/>
        <i/>
        <sz val="16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L1 (fed 24 hrs @20C) PGC counts:</t>
    </r>
  </si>
  <si>
    <r>
      <t xml:space="preserve">Sorted </t>
    </r>
    <r>
      <rPr>
        <b/>
        <i/>
        <sz val="18"/>
        <color theme="1"/>
        <rFont val="Calibri (Body)"/>
      </rPr>
      <t xml:space="preserve">nop-1 </t>
    </r>
    <r>
      <rPr>
        <b/>
        <sz val="18"/>
        <color theme="1"/>
        <rFont val="Calibri (Body)"/>
      </rPr>
      <t>mid L1 PGCs (fed 12hrs @ 20C)</t>
    </r>
  </si>
  <si>
    <t>WT mid-L1 (fed 12 hrs @20C) PGC counts:</t>
  </si>
  <si>
    <t>WT L2 (fed 24 hrs @20C) PGC counts:</t>
  </si>
  <si>
    <t>t=3.548, df=4</t>
  </si>
  <si>
    <t>2601 ± 733.0</t>
  </si>
  <si>
    <t>565.5 to 4636</t>
  </si>
  <si>
    <t>48.78, 2, 2</t>
  </si>
  <si>
    <r>
      <t xml:space="preserve">nop-1 mid </t>
    </r>
    <r>
      <rPr>
        <sz val="12"/>
        <rFont val="Arial"/>
        <family val="2"/>
      </rPr>
      <t>L1</t>
    </r>
  </si>
  <si>
    <t>t=1.431, df=4</t>
  </si>
  <si>
    <t>151.0 ± 105.5</t>
  </si>
  <si>
    <t>-141.9 to 443.9</t>
  </si>
  <si>
    <t>32.34, 2, 2</t>
  </si>
  <si>
    <t>nop-1 mid- L1</t>
  </si>
  <si>
    <t>t=2.058, df=4</t>
  </si>
  <si>
    <t>234.2 ± 113.8</t>
  </si>
  <si>
    <t>-81.69 to 550.0</t>
  </si>
  <si>
    <t>5.023, 2, 2</t>
  </si>
  <si>
    <t>nop-1 mid L1</t>
  </si>
  <si>
    <t>t=6.157, df=4</t>
  </si>
  <si>
    <t>-155.9 ± 25.32</t>
  </si>
  <si>
    <t>-226.2 to -85.57</t>
  </si>
  <si>
    <t>6.681, 2, 2</t>
  </si>
  <si>
    <t>t=3.454, df=4</t>
  </si>
  <si>
    <t>-114.3 ± 33.09</t>
  </si>
  <si>
    <t>-206.1 to -22.42</t>
  </si>
  <si>
    <t>1.038, 2, 2</t>
  </si>
  <si>
    <t>t=0.2511, df=4</t>
  </si>
  <si>
    <t>-11.28 ± 44.90</t>
  </si>
  <si>
    <t>-135.9 to 113.4</t>
  </si>
  <si>
    <t>2.616, 2, 2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</si>
</sst>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 (Body)"/>
    </font>
    <font>
      <b/>
      <i/>
      <sz val="16"/>
      <color theme="1"/>
      <name val="Calibri"/>
      <family val="2"/>
      <scheme val="minor"/>
    </font>
    <font>
      <b/>
      <i/>
      <sz val="18"/>
      <color theme="1"/>
      <name val="Calibri (Body)"/>
    </font>
    <font>
      <b/>
      <sz val="16"/>
      <name val="Arial"/>
      <family val="2"/>
    </font>
    <font>
      <b/>
      <sz val="14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0" fillId="0" borderId="0" xfId="0" applyAlignment="1">
      <alignment horizontal="right"/>
    </xf>
    <xf numFmtId="0" fontId="2" fillId="2" borderId="9" xfId="0" applyFont="1" applyFill="1" applyBorder="1"/>
    <xf numFmtId="0" fontId="0" fillId="0" borderId="7" xfId="0" applyBorder="1"/>
    <xf numFmtId="0" fontId="1" fillId="2" borderId="12" xfId="0" applyFont="1" applyFill="1" applyBorder="1" applyAlignment="1">
      <alignment horizontal="right"/>
    </xf>
    <xf numFmtId="0" fontId="0" fillId="0" borderId="10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1" fillId="2" borderId="17" xfId="0" applyFont="1" applyFill="1" applyBorder="1" applyAlignment="1">
      <alignment horizontal="right"/>
    </xf>
    <xf numFmtId="14" fontId="1" fillId="2" borderId="17" xfId="0" applyNumberFormat="1" applyFont="1" applyFill="1" applyBorder="1" applyAlignment="1">
      <alignment horizontal="right"/>
    </xf>
    <xf numFmtId="14" fontId="1" fillId="2" borderId="18" xfId="0" applyNumberFormat="1" applyFont="1" applyFill="1" applyBorder="1"/>
    <xf numFmtId="14" fontId="1" fillId="2" borderId="19" xfId="0" applyNumberFormat="1" applyFont="1" applyFill="1" applyBorder="1"/>
    <xf numFmtId="0" fontId="0" fillId="0" borderId="0" xfId="0" applyBorder="1" applyAlignment="1">
      <alignment horizontal="right"/>
    </xf>
    <xf numFmtId="14" fontId="0" fillId="2" borderId="19" xfId="0" applyNumberFormat="1" applyFill="1" applyBorder="1"/>
    <xf numFmtId="14" fontId="0" fillId="2" borderId="17" xfId="0" applyNumberFormat="1" applyFill="1" applyBorder="1"/>
    <xf numFmtId="14" fontId="0" fillId="2" borderId="18" xfId="0" applyNumberFormat="1" applyFill="1" applyBorder="1"/>
    <xf numFmtId="0" fontId="1" fillId="2" borderId="20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3" xfId="0" applyFont="1" applyBorder="1"/>
    <xf numFmtId="0" fontId="4" fillId="0" borderId="4" xfId="0" applyFont="1" applyBorder="1" applyAlignment="1">
      <alignment horizontal="left"/>
    </xf>
    <xf numFmtId="0" fontId="3" fillId="0" borderId="5" xfId="0" applyFont="1" applyBorder="1"/>
    <xf numFmtId="0" fontId="4" fillId="0" borderId="6" xfId="0" applyFont="1" applyBorder="1" applyAlignment="1">
      <alignment horizontal="left"/>
    </xf>
    <xf numFmtId="0" fontId="3" fillId="0" borderId="7" xfId="0" applyFont="1" applyBorder="1"/>
    <xf numFmtId="0" fontId="4" fillId="0" borderId="10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2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14" fontId="1" fillId="2" borderId="17" xfId="0" applyNumberFormat="1" applyFont="1" applyFill="1" applyBorder="1"/>
    <xf numFmtId="0" fontId="1" fillId="2" borderId="23" xfId="0" applyFont="1" applyFill="1" applyBorder="1" applyAlignment="1">
      <alignment horizontal="right"/>
    </xf>
    <xf numFmtId="0" fontId="0" fillId="0" borderId="24" xfId="0" applyBorder="1"/>
    <xf numFmtId="14" fontId="1" fillId="2" borderId="2" xfId="0" applyNumberFormat="1" applyFont="1" applyFill="1" applyBorder="1"/>
    <xf numFmtId="14" fontId="1" fillId="2" borderId="3" xfId="0" applyNumberFormat="1" applyFont="1" applyFill="1" applyBorder="1"/>
    <xf numFmtId="14" fontId="1" fillId="2" borderId="26" xfId="0" applyNumberFormat="1" applyFont="1" applyFill="1" applyBorder="1"/>
    <xf numFmtId="14" fontId="1" fillId="2" borderId="27" xfId="0" applyNumberFormat="1" applyFont="1" applyFill="1" applyBorder="1"/>
    <xf numFmtId="14" fontId="1" fillId="2" borderId="28" xfId="0" applyNumberFormat="1" applyFont="1" applyFill="1" applyBorder="1"/>
    <xf numFmtId="0" fontId="0" fillId="2" borderId="29" xfId="0" applyFill="1" applyBorder="1"/>
    <xf numFmtId="0" fontId="6" fillId="2" borderId="9" xfId="0" applyFont="1" applyFill="1" applyBorder="1"/>
    <xf numFmtId="0" fontId="1" fillId="2" borderId="3" xfId="0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14" fontId="1" fillId="2" borderId="29" xfId="0" applyNumberFormat="1" applyFont="1" applyFill="1" applyBorder="1"/>
    <xf numFmtId="0" fontId="0" fillId="0" borderId="30" xfId="0" applyBorder="1"/>
    <xf numFmtId="0" fontId="0" fillId="0" borderId="12" xfId="0" applyBorder="1"/>
    <xf numFmtId="0" fontId="0" fillId="0" borderId="26" xfId="0" applyBorder="1"/>
    <xf numFmtId="0" fontId="1" fillId="2" borderId="11" xfId="0" applyFont="1" applyFill="1" applyBorder="1" applyAlignment="1">
      <alignment horizontal="right"/>
    </xf>
    <xf numFmtId="0" fontId="1" fillId="2" borderId="29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right"/>
    </xf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1" fillId="2" borderId="2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right"/>
    </xf>
    <xf numFmtId="14" fontId="0" fillId="2" borderId="29" xfId="0" applyNumberFormat="1" applyFill="1" applyBorder="1"/>
    <xf numFmtId="0" fontId="1" fillId="2" borderId="25" xfId="0" applyFont="1" applyFill="1" applyBorder="1" applyAlignment="1">
      <alignment horizontal="right"/>
    </xf>
    <xf numFmtId="0" fontId="0" fillId="0" borderId="31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9" fillId="2" borderId="17" xfId="0" applyFont="1" applyFill="1" applyBorder="1" applyAlignment="1">
      <alignment horizontal="left"/>
    </xf>
    <xf numFmtId="0" fontId="9" fillId="2" borderId="19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10" fillId="2" borderId="19" xfId="0" applyFont="1" applyFill="1" applyBorder="1" applyAlignment="1">
      <alignment horizontal="right"/>
    </xf>
    <xf numFmtId="0" fontId="10" fillId="2" borderId="17" xfId="0" applyFont="1" applyFill="1" applyBorder="1" applyAlignment="1">
      <alignment horizontal="left"/>
    </xf>
    <xf numFmtId="0" fontId="1" fillId="0" borderId="31" xfId="0" applyFont="1" applyBorder="1"/>
    <xf numFmtId="0" fontId="0" fillId="0" borderId="31" xfId="0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" fillId="0" borderId="0" xfId="0" applyFont="1" applyBorder="1"/>
    <xf numFmtId="0" fontId="3" fillId="0" borderId="26" xfId="0" applyFont="1" applyBorder="1"/>
    <xf numFmtId="0" fontId="3" fillId="0" borderId="8" xfId="0" applyFont="1" applyBorder="1"/>
    <xf numFmtId="0" fontId="3" fillId="0" borderId="24" xfId="0" applyFont="1" applyBorder="1"/>
    <xf numFmtId="0" fontId="0" fillId="0" borderId="2" xfId="0" applyBorder="1"/>
    <xf numFmtId="0" fontId="0" fillId="0" borderId="32" xfId="0" applyBorder="1"/>
    <xf numFmtId="0" fontId="9" fillId="2" borderId="1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right"/>
    </xf>
    <xf numFmtId="0" fontId="4" fillId="0" borderId="12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A5E10-5F78-784F-B9AD-AA4A7D7B7AB4}">
  <dimension ref="B2:AP68"/>
  <sheetViews>
    <sheetView workbookViewId="0">
      <selection activeCell="Q24" sqref="Q24"/>
    </sheetView>
  </sheetViews>
  <sheetFormatPr baseColWidth="10" defaultRowHeight="16"/>
  <cols>
    <col min="2" max="2" width="25.33203125" customWidth="1"/>
    <col min="3" max="3" width="14.1640625" customWidth="1"/>
    <col min="4" max="4" width="19.5" customWidth="1"/>
    <col min="5" max="5" width="15.1640625" customWidth="1"/>
    <col min="6" max="6" width="17.33203125" customWidth="1"/>
    <col min="7" max="7" width="13.5" customWidth="1"/>
    <col min="9" max="9" width="25.6640625" customWidth="1"/>
    <col min="10" max="10" width="17.6640625" customWidth="1"/>
    <col min="11" max="11" width="18.5" customWidth="1"/>
    <col min="12" max="12" width="17.5" customWidth="1"/>
    <col min="13" max="14" width="18" customWidth="1"/>
    <col min="16" max="16" width="30.1640625" customWidth="1"/>
    <col min="17" max="17" width="18.33203125" customWidth="1"/>
    <col min="18" max="18" width="18.1640625" customWidth="1"/>
    <col min="19" max="19" width="13.1640625" customWidth="1"/>
    <col min="20" max="20" width="14.83203125" customWidth="1"/>
    <col min="23" max="23" width="29.6640625" customWidth="1"/>
    <col min="24" max="24" width="17.83203125" customWidth="1"/>
    <col min="25" max="25" width="16.5" customWidth="1"/>
    <col min="27" max="27" width="20" customWidth="1"/>
    <col min="30" max="30" width="29.5" customWidth="1"/>
    <col min="31" max="31" width="17.1640625" customWidth="1"/>
    <col min="32" max="32" width="16.83203125" customWidth="1"/>
    <col min="33" max="33" width="12.5" customWidth="1"/>
    <col min="34" max="34" width="17.33203125" customWidth="1"/>
    <col min="35" max="35" width="16.1640625" customWidth="1"/>
    <col min="37" max="37" width="29.5" customWidth="1"/>
    <col min="38" max="38" width="16.1640625" customWidth="1"/>
    <col min="39" max="39" width="17" customWidth="1"/>
    <col min="41" max="41" width="18.6640625" customWidth="1"/>
  </cols>
  <sheetData>
    <row r="2" spans="2:42" ht="17" thickBot="1"/>
    <row r="3" spans="2:42" ht="25" thickBot="1">
      <c r="B3" s="50" t="s">
        <v>17</v>
      </c>
      <c r="C3" s="1"/>
      <c r="I3" s="50" t="s">
        <v>18</v>
      </c>
      <c r="J3" s="1"/>
      <c r="P3" s="9" t="s">
        <v>19</v>
      </c>
      <c r="Q3" s="1"/>
      <c r="W3" s="9" t="s">
        <v>20</v>
      </c>
      <c r="X3" s="1"/>
      <c r="AD3" s="9" t="s">
        <v>21</v>
      </c>
      <c r="AE3" s="1"/>
      <c r="AK3" s="9" t="s">
        <v>21</v>
      </c>
      <c r="AL3" s="1"/>
    </row>
    <row r="4" spans="2:42" ht="17" thickBot="1">
      <c r="B4" s="47">
        <v>44179</v>
      </c>
      <c r="C4" s="53"/>
      <c r="D4" s="47">
        <v>44194</v>
      </c>
      <c r="E4" s="49"/>
      <c r="F4" s="48">
        <v>44201</v>
      </c>
      <c r="G4" s="49"/>
      <c r="I4" s="47">
        <v>44180</v>
      </c>
      <c r="J4" s="53"/>
      <c r="K4" s="47">
        <v>44195</v>
      </c>
      <c r="L4" s="49"/>
      <c r="M4" s="48">
        <v>44202</v>
      </c>
      <c r="N4" s="49"/>
      <c r="P4" s="47">
        <v>44208</v>
      </c>
      <c r="Q4" s="53"/>
      <c r="R4" s="48">
        <v>44209</v>
      </c>
      <c r="S4" s="49"/>
      <c r="T4" s="48">
        <v>44211</v>
      </c>
      <c r="U4" s="49"/>
      <c r="W4" s="47">
        <v>44214</v>
      </c>
      <c r="X4" s="53"/>
      <c r="Y4" s="48">
        <v>44218</v>
      </c>
      <c r="Z4" s="49"/>
      <c r="AA4" s="48">
        <v>44230</v>
      </c>
      <c r="AB4" s="49"/>
      <c r="AD4" s="47">
        <v>44215</v>
      </c>
      <c r="AE4" s="53"/>
      <c r="AF4" s="48">
        <v>44216</v>
      </c>
      <c r="AG4" s="49"/>
      <c r="AH4" s="48">
        <v>44229</v>
      </c>
      <c r="AI4" s="49"/>
      <c r="AK4" s="47">
        <v>44461</v>
      </c>
      <c r="AL4" s="53"/>
      <c r="AM4" s="48">
        <v>44475</v>
      </c>
      <c r="AN4" s="49"/>
      <c r="AO4" s="48">
        <v>44482</v>
      </c>
      <c r="AP4" s="49"/>
    </row>
    <row r="5" spans="2:42" ht="17" thickBot="1">
      <c r="B5" s="11" t="s">
        <v>13</v>
      </c>
      <c r="C5" s="51" t="s">
        <v>14</v>
      </c>
      <c r="D5" s="11" t="s">
        <v>13</v>
      </c>
      <c r="E5" s="51" t="s">
        <v>14</v>
      </c>
      <c r="F5" s="16" t="s">
        <v>13</v>
      </c>
      <c r="G5" s="52" t="s">
        <v>14</v>
      </c>
      <c r="I5" s="57" t="s">
        <v>13</v>
      </c>
      <c r="J5" s="58" t="s">
        <v>14</v>
      </c>
      <c r="K5" s="11" t="s">
        <v>13</v>
      </c>
      <c r="L5" s="51" t="s">
        <v>14</v>
      </c>
      <c r="M5" s="57" t="s">
        <v>13</v>
      </c>
      <c r="N5" s="58" t="s">
        <v>14</v>
      </c>
      <c r="P5" s="16" t="s">
        <v>13</v>
      </c>
      <c r="Q5" s="52" t="s">
        <v>14</v>
      </c>
      <c r="R5" s="16" t="s">
        <v>13</v>
      </c>
      <c r="S5" s="52" t="s">
        <v>14</v>
      </c>
      <c r="T5" s="16" t="s">
        <v>13</v>
      </c>
      <c r="U5" s="52" t="s">
        <v>14</v>
      </c>
      <c r="W5" s="16" t="s">
        <v>13</v>
      </c>
      <c r="X5" s="52" t="s">
        <v>14</v>
      </c>
      <c r="Y5" s="16" t="s">
        <v>13</v>
      </c>
      <c r="Z5" s="52" t="s">
        <v>14</v>
      </c>
      <c r="AA5" s="16" t="s">
        <v>13</v>
      </c>
      <c r="AB5" s="52" t="s">
        <v>14</v>
      </c>
      <c r="AD5" s="16" t="s">
        <v>13</v>
      </c>
      <c r="AE5" s="52" t="s">
        <v>14</v>
      </c>
      <c r="AF5" s="16" t="s">
        <v>13</v>
      </c>
      <c r="AG5" s="52" t="s">
        <v>14</v>
      </c>
      <c r="AH5" s="16" t="s">
        <v>13</v>
      </c>
      <c r="AI5" s="52" t="s">
        <v>14</v>
      </c>
      <c r="AK5" s="16" t="s">
        <v>13</v>
      </c>
      <c r="AL5" s="52" t="s">
        <v>14</v>
      </c>
      <c r="AM5" s="16" t="s">
        <v>13</v>
      </c>
      <c r="AN5" s="52" t="s">
        <v>14</v>
      </c>
      <c r="AO5" s="16" t="s">
        <v>13</v>
      </c>
      <c r="AP5" s="52" t="s">
        <v>14</v>
      </c>
    </row>
    <row r="6" spans="2:42">
      <c r="B6" s="55">
        <v>231</v>
      </c>
      <c r="C6" s="3">
        <f>B6/2</f>
        <v>115.5</v>
      </c>
      <c r="D6" s="55">
        <v>167</v>
      </c>
      <c r="E6" s="3">
        <f>D6/2</f>
        <v>83.5</v>
      </c>
      <c r="F6" s="12">
        <v>271</v>
      </c>
      <c r="G6" s="6">
        <f>F6/2</f>
        <v>135.5</v>
      </c>
      <c r="I6" s="55">
        <v>88</v>
      </c>
      <c r="J6" s="3">
        <f>I6/2</f>
        <v>44</v>
      </c>
      <c r="K6" s="56">
        <v>107</v>
      </c>
      <c r="L6" s="3">
        <f>K6/2</f>
        <v>53.5</v>
      </c>
      <c r="M6" s="12">
        <v>77</v>
      </c>
      <c r="N6" s="6">
        <f>M6/2</f>
        <v>38.5</v>
      </c>
      <c r="P6" s="12">
        <v>199</v>
      </c>
      <c r="Q6" s="6">
        <f>P6/2.3</f>
        <v>86.521739130434796</v>
      </c>
      <c r="R6" s="12">
        <v>255</v>
      </c>
      <c r="S6" s="6">
        <f>R6/2.3</f>
        <v>110.86956521739131</v>
      </c>
      <c r="T6" s="12">
        <v>243</v>
      </c>
      <c r="U6" s="6">
        <f>T6/2.3</f>
        <v>105.65217391304348</v>
      </c>
      <c r="W6" s="12">
        <v>210</v>
      </c>
      <c r="X6" s="6">
        <f>W6/4.3</f>
        <v>48.837209302325583</v>
      </c>
      <c r="Y6" s="12">
        <v>254</v>
      </c>
      <c r="Z6" s="6">
        <f>Y6/4.3</f>
        <v>59.069767441860471</v>
      </c>
      <c r="AA6" s="12">
        <v>235</v>
      </c>
      <c r="AB6" s="6">
        <f>AA6/4.3</f>
        <v>54.651162790697676</v>
      </c>
      <c r="AD6" s="12">
        <v>400</v>
      </c>
      <c r="AE6" s="6">
        <f>AD6/6.4</f>
        <v>62.5</v>
      </c>
      <c r="AF6" s="12">
        <v>303</v>
      </c>
      <c r="AG6" s="6">
        <f>AF6/6.4</f>
        <v>47.34375</v>
      </c>
      <c r="AH6" s="12">
        <v>399</v>
      </c>
      <c r="AI6" s="6">
        <f>AH6/6.4</f>
        <v>62.34375</v>
      </c>
      <c r="AK6" s="12">
        <v>1000</v>
      </c>
      <c r="AL6" s="6">
        <f>AK6/22.1</f>
        <v>45.248868778280539</v>
      </c>
      <c r="AM6" s="12">
        <v>1466</v>
      </c>
      <c r="AN6" s="6">
        <f>AM6/22.1</f>
        <v>66.334841628959268</v>
      </c>
      <c r="AO6" s="12">
        <v>987</v>
      </c>
      <c r="AP6" s="6">
        <f>AO6/22.1</f>
        <v>44.660633484162894</v>
      </c>
    </row>
    <row r="7" spans="2:42">
      <c r="B7" s="12">
        <v>208</v>
      </c>
      <c r="C7" s="6">
        <f t="shared" ref="C7:C27" si="0">B7/2</f>
        <v>104</v>
      </c>
      <c r="D7" s="12">
        <v>208</v>
      </c>
      <c r="E7" s="6">
        <f t="shared" ref="E7:E30" si="1">D7/2</f>
        <v>104</v>
      </c>
      <c r="F7" s="12">
        <v>312</v>
      </c>
      <c r="G7" s="6">
        <f t="shared" ref="G7:G29" si="2">F7/2</f>
        <v>156</v>
      </c>
      <c r="I7" s="12">
        <v>93</v>
      </c>
      <c r="J7" s="6">
        <f t="shared" ref="J7:J35" si="3">I7/2</f>
        <v>46.5</v>
      </c>
      <c r="K7" s="7">
        <v>129</v>
      </c>
      <c r="L7" s="6">
        <f t="shared" ref="L7:L27" si="4">K7/2</f>
        <v>64.5</v>
      </c>
      <c r="M7" s="12">
        <v>144</v>
      </c>
      <c r="N7" s="6">
        <f t="shared" ref="N7:N23" si="5">M7/2</f>
        <v>72</v>
      </c>
      <c r="P7" s="12">
        <v>212</v>
      </c>
      <c r="Q7" s="6">
        <f t="shared" ref="Q7:Q27" si="6">P7/2.3</f>
        <v>92.173913043478265</v>
      </c>
      <c r="R7" s="12">
        <v>187</v>
      </c>
      <c r="S7" s="6">
        <f t="shared" ref="S7:S27" si="7">R7/2.3</f>
        <v>81.304347826086968</v>
      </c>
      <c r="T7" s="12">
        <v>221</v>
      </c>
      <c r="U7" s="6">
        <f t="shared" ref="U7:U27" si="8">T7/2.3</f>
        <v>96.08695652173914</v>
      </c>
      <c r="W7" s="12">
        <v>181</v>
      </c>
      <c r="X7" s="6">
        <f t="shared" ref="X7:X26" si="9">W7/4.3</f>
        <v>42.093023255813954</v>
      </c>
      <c r="Y7" s="12">
        <v>266</v>
      </c>
      <c r="Z7" s="6">
        <f t="shared" ref="Z7:Z28" si="10">Y7/4.3</f>
        <v>61.860465116279073</v>
      </c>
      <c r="AA7" s="12">
        <v>241</v>
      </c>
      <c r="AB7" s="6">
        <f t="shared" ref="AB7:AB23" si="11">AA7/4.3</f>
        <v>56.04651162790698</v>
      </c>
      <c r="AD7" s="12">
        <v>280</v>
      </c>
      <c r="AE7" s="6">
        <f t="shared" ref="AE7:AE26" si="12">AD7/6.4</f>
        <v>43.75</v>
      </c>
      <c r="AF7" s="12">
        <v>436</v>
      </c>
      <c r="AG7" s="6">
        <f t="shared" ref="AG7:AG30" si="13">AF7/6.4</f>
        <v>68.125</v>
      </c>
      <c r="AH7" s="12">
        <v>418</v>
      </c>
      <c r="AI7" s="6">
        <f t="shared" ref="AI7:AI24" si="14">AH7/6.4</f>
        <v>65.3125</v>
      </c>
      <c r="AK7" s="12">
        <v>720</v>
      </c>
      <c r="AL7" s="6">
        <f t="shared" ref="AL7:AL28" si="15">AK7/22.1</f>
        <v>32.579185520361989</v>
      </c>
      <c r="AM7" s="12">
        <v>1216</v>
      </c>
      <c r="AN7" s="6">
        <f t="shared" ref="AN7:AN19" si="16">AM7/22.1</f>
        <v>55.022624434389137</v>
      </c>
      <c r="AO7" s="12">
        <v>1468</v>
      </c>
      <c r="AP7" s="6">
        <f t="shared" ref="AP7:AP26" si="17">AO7/22.1</f>
        <v>66.425339366515828</v>
      </c>
    </row>
    <row r="8" spans="2:42">
      <c r="B8" s="12">
        <v>329</v>
      </c>
      <c r="C8" s="6">
        <f t="shared" si="0"/>
        <v>164.5</v>
      </c>
      <c r="D8" s="12">
        <v>133</v>
      </c>
      <c r="E8" s="6">
        <f t="shared" si="1"/>
        <v>66.5</v>
      </c>
      <c r="F8" s="12">
        <v>279</v>
      </c>
      <c r="G8" s="6">
        <f t="shared" si="2"/>
        <v>139.5</v>
      </c>
      <c r="I8" s="12">
        <v>57</v>
      </c>
      <c r="J8" s="6">
        <f t="shared" si="3"/>
        <v>28.5</v>
      </c>
      <c r="K8" s="7">
        <v>79</v>
      </c>
      <c r="L8" s="6">
        <f t="shared" si="4"/>
        <v>39.5</v>
      </c>
      <c r="M8" s="12">
        <v>95</v>
      </c>
      <c r="N8" s="6">
        <f t="shared" si="5"/>
        <v>47.5</v>
      </c>
      <c r="P8" s="12">
        <v>134</v>
      </c>
      <c r="Q8" s="6">
        <f t="shared" si="6"/>
        <v>58.260869565217398</v>
      </c>
      <c r="R8" s="12">
        <v>224</v>
      </c>
      <c r="S8" s="6">
        <f t="shared" si="7"/>
        <v>97.391304347826093</v>
      </c>
      <c r="T8" s="12">
        <v>263</v>
      </c>
      <c r="U8" s="6">
        <f t="shared" si="8"/>
        <v>114.34782608695653</v>
      </c>
      <c r="W8" s="12">
        <v>249</v>
      </c>
      <c r="X8" s="6">
        <f t="shared" si="9"/>
        <v>57.906976744186046</v>
      </c>
      <c r="Y8" s="12">
        <v>291</v>
      </c>
      <c r="Z8" s="6">
        <f t="shared" si="10"/>
        <v>67.674418604651166</v>
      </c>
      <c r="AA8" s="12">
        <v>257</v>
      </c>
      <c r="AB8" s="6">
        <f t="shared" si="11"/>
        <v>59.767441860465119</v>
      </c>
      <c r="AD8" s="12">
        <v>250</v>
      </c>
      <c r="AE8" s="6">
        <f t="shared" si="12"/>
        <v>39.0625</v>
      </c>
      <c r="AF8" s="12">
        <v>377</v>
      </c>
      <c r="AG8" s="6">
        <f t="shared" si="13"/>
        <v>58.90625</v>
      </c>
      <c r="AH8" s="12">
        <v>402</v>
      </c>
      <c r="AI8" s="6">
        <f t="shared" si="14"/>
        <v>62.8125</v>
      </c>
      <c r="AK8" s="12">
        <v>1157</v>
      </c>
      <c r="AL8" s="6">
        <f t="shared" si="15"/>
        <v>52.352941176470587</v>
      </c>
      <c r="AM8" s="12">
        <v>1014</v>
      </c>
      <c r="AN8" s="6">
        <f t="shared" si="16"/>
        <v>45.882352941176471</v>
      </c>
      <c r="AO8" s="12">
        <v>591</v>
      </c>
      <c r="AP8" s="6">
        <f t="shared" si="17"/>
        <v>26.742081447963798</v>
      </c>
    </row>
    <row r="9" spans="2:42">
      <c r="B9" s="12">
        <v>254</v>
      </c>
      <c r="C9" s="6">
        <f t="shared" si="0"/>
        <v>127</v>
      </c>
      <c r="D9" s="12">
        <v>238</v>
      </c>
      <c r="E9" s="6">
        <f t="shared" si="1"/>
        <v>119</v>
      </c>
      <c r="F9" s="12">
        <v>189</v>
      </c>
      <c r="G9" s="6">
        <f t="shared" si="2"/>
        <v>94.5</v>
      </c>
      <c r="I9" s="12">
        <v>96</v>
      </c>
      <c r="J9" s="6">
        <f t="shared" si="3"/>
        <v>48</v>
      </c>
      <c r="K9" s="7">
        <v>88</v>
      </c>
      <c r="L9" s="6">
        <f t="shared" si="4"/>
        <v>44</v>
      </c>
      <c r="M9" s="12">
        <v>117</v>
      </c>
      <c r="N9" s="6">
        <f t="shared" si="5"/>
        <v>58.5</v>
      </c>
      <c r="P9" s="12">
        <v>197</v>
      </c>
      <c r="Q9" s="6">
        <f t="shared" si="6"/>
        <v>85.652173913043484</v>
      </c>
      <c r="R9" s="12">
        <v>233</v>
      </c>
      <c r="S9" s="6">
        <f t="shared" si="7"/>
        <v>101.30434782608697</v>
      </c>
      <c r="T9" s="12">
        <v>174</v>
      </c>
      <c r="U9" s="6">
        <f t="shared" si="8"/>
        <v>75.652173913043484</v>
      </c>
      <c r="W9" s="12">
        <v>239</v>
      </c>
      <c r="X9" s="6">
        <f t="shared" si="9"/>
        <v>55.581395348837212</v>
      </c>
      <c r="Y9" s="12">
        <v>181</v>
      </c>
      <c r="Z9" s="6">
        <f t="shared" si="10"/>
        <v>42.093023255813954</v>
      </c>
      <c r="AA9" s="12">
        <v>312</v>
      </c>
      <c r="AB9" s="6">
        <f t="shared" si="11"/>
        <v>72.558139534883722</v>
      </c>
      <c r="AD9" s="12">
        <v>337</v>
      </c>
      <c r="AE9" s="6">
        <f t="shared" si="12"/>
        <v>52.65625</v>
      </c>
      <c r="AF9" s="12">
        <v>318</v>
      </c>
      <c r="AG9" s="6">
        <f t="shared" si="13"/>
        <v>49.6875</v>
      </c>
      <c r="AH9" s="12">
        <v>379</v>
      </c>
      <c r="AI9" s="6">
        <f t="shared" si="14"/>
        <v>59.21875</v>
      </c>
      <c r="AK9" s="12">
        <v>995</v>
      </c>
      <c r="AL9" s="6">
        <f t="shared" si="15"/>
        <v>45.022624434389137</v>
      </c>
      <c r="AM9" s="12">
        <v>1394</v>
      </c>
      <c r="AN9" s="6">
        <f t="shared" si="16"/>
        <v>63.076923076923073</v>
      </c>
      <c r="AO9" s="12">
        <v>895</v>
      </c>
      <c r="AP9" s="6">
        <f t="shared" si="17"/>
        <v>40.497737556561084</v>
      </c>
    </row>
    <row r="10" spans="2:42">
      <c r="B10" s="12">
        <v>238</v>
      </c>
      <c r="C10" s="6">
        <f t="shared" si="0"/>
        <v>119</v>
      </c>
      <c r="D10" s="12">
        <v>290</v>
      </c>
      <c r="E10" s="6">
        <f t="shared" si="1"/>
        <v>145</v>
      </c>
      <c r="F10" s="12">
        <v>207</v>
      </c>
      <c r="G10" s="6">
        <f t="shared" si="2"/>
        <v>103.5</v>
      </c>
      <c r="I10" s="12">
        <v>113</v>
      </c>
      <c r="J10" s="6">
        <f t="shared" si="3"/>
        <v>56.5</v>
      </c>
      <c r="K10" s="7">
        <v>81</v>
      </c>
      <c r="L10" s="6">
        <f t="shared" si="4"/>
        <v>40.5</v>
      </c>
      <c r="M10" s="12">
        <v>190</v>
      </c>
      <c r="N10" s="6">
        <f t="shared" si="5"/>
        <v>95</v>
      </c>
      <c r="P10" s="12">
        <v>191</v>
      </c>
      <c r="Q10" s="6">
        <f t="shared" si="6"/>
        <v>83.043478260869577</v>
      </c>
      <c r="R10" s="12">
        <v>201</v>
      </c>
      <c r="S10" s="6">
        <f t="shared" si="7"/>
        <v>87.391304347826093</v>
      </c>
      <c r="T10" s="12">
        <v>207</v>
      </c>
      <c r="U10" s="6">
        <f t="shared" si="8"/>
        <v>90</v>
      </c>
      <c r="W10" s="12">
        <v>257</v>
      </c>
      <c r="X10" s="6">
        <f t="shared" si="9"/>
        <v>59.767441860465119</v>
      </c>
      <c r="Y10" s="12">
        <v>193</v>
      </c>
      <c r="Z10" s="6">
        <f t="shared" si="10"/>
        <v>44.883720930232563</v>
      </c>
      <c r="AA10" s="12">
        <v>259</v>
      </c>
      <c r="AB10" s="6">
        <f t="shared" si="11"/>
        <v>60.232558139534888</v>
      </c>
      <c r="AD10" s="12">
        <v>405</v>
      </c>
      <c r="AE10" s="6">
        <f t="shared" si="12"/>
        <v>63.28125</v>
      </c>
      <c r="AF10" s="12">
        <v>337</v>
      </c>
      <c r="AG10" s="6">
        <f t="shared" si="13"/>
        <v>52.65625</v>
      </c>
      <c r="AH10" s="12">
        <v>387</v>
      </c>
      <c r="AI10" s="6">
        <f t="shared" si="14"/>
        <v>60.46875</v>
      </c>
      <c r="AK10" s="12">
        <v>1224</v>
      </c>
      <c r="AL10" s="6">
        <f t="shared" si="15"/>
        <v>55.38461538461538</v>
      </c>
      <c r="AM10" s="12">
        <v>1613</v>
      </c>
      <c r="AN10" s="6">
        <f t="shared" si="16"/>
        <v>72.986425339366505</v>
      </c>
      <c r="AO10" s="12">
        <v>1002</v>
      </c>
      <c r="AP10" s="6">
        <f t="shared" si="17"/>
        <v>45.339366515837099</v>
      </c>
    </row>
    <row r="11" spans="2:42">
      <c r="B11" s="12">
        <v>292</v>
      </c>
      <c r="C11" s="6">
        <f t="shared" si="0"/>
        <v>146</v>
      </c>
      <c r="D11" s="12">
        <v>192</v>
      </c>
      <c r="E11" s="6">
        <f t="shared" si="1"/>
        <v>96</v>
      </c>
      <c r="F11" s="12">
        <v>270</v>
      </c>
      <c r="G11" s="6">
        <f t="shared" si="2"/>
        <v>135</v>
      </c>
      <c r="I11" s="12">
        <v>118</v>
      </c>
      <c r="J11" s="6">
        <f t="shared" si="3"/>
        <v>59</v>
      </c>
      <c r="K11" s="7">
        <v>62</v>
      </c>
      <c r="L11" s="6">
        <f t="shared" si="4"/>
        <v>31</v>
      </c>
      <c r="M11" s="12">
        <v>87</v>
      </c>
      <c r="N11" s="6">
        <f t="shared" si="5"/>
        <v>43.5</v>
      </c>
      <c r="P11" s="12">
        <v>240</v>
      </c>
      <c r="Q11" s="6">
        <f t="shared" si="6"/>
        <v>104.34782608695653</v>
      </c>
      <c r="R11" s="12">
        <v>233</v>
      </c>
      <c r="S11" s="6">
        <f t="shared" si="7"/>
        <v>101.30434782608697</v>
      </c>
      <c r="T11" s="12">
        <v>271</v>
      </c>
      <c r="U11" s="6">
        <f t="shared" si="8"/>
        <v>117.82608695652175</v>
      </c>
      <c r="W11" s="12">
        <v>278</v>
      </c>
      <c r="X11" s="6">
        <f t="shared" si="9"/>
        <v>64.651162790697683</v>
      </c>
      <c r="Y11" s="12">
        <v>222</v>
      </c>
      <c r="Z11" s="6">
        <f t="shared" si="10"/>
        <v>51.627906976744185</v>
      </c>
      <c r="AA11" s="12">
        <v>355</v>
      </c>
      <c r="AB11" s="6">
        <f t="shared" si="11"/>
        <v>82.558139534883722</v>
      </c>
      <c r="AD11" s="12">
        <v>497</v>
      </c>
      <c r="AE11" s="6">
        <f t="shared" si="12"/>
        <v>77.65625</v>
      </c>
      <c r="AF11" s="12">
        <v>367</v>
      </c>
      <c r="AG11" s="6">
        <f t="shared" si="13"/>
        <v>57.34375</v>
      </c>
      <c r="AH11" s="12">
        <v>464</v>
      </c>
      <c r="AI11" s="6">
        <f t="shared" si="14"/>
        <v>72.5</v>
      </c>
      <c r="AK11" s="12">
        <v>1012</v>
      </c>
      <c r="AL11" s="6">
        <f t="shared" si="15"/>
        <v>45.791855203619903</v>
      </c>
      <c r="AM11" s="12">
        <v>1471</v>
      </c>
      <c r="AN11" s="6">
        <f t="shared" si="16"/>
        <v>66.561085972850677</v>
      </c>
      <c r="AO11" s="12">
        <v>1047</v>
      </c>
      <c r="AP11" s="6">
        <f t="shared" si="17"/>
        <v>47.375565610859724</v>
      </c>
    </row>
    <row r="12" spans="2:42">
      <c r="B12" s="12">
        <v>250</v>
      </c>
      <c r="C12" s="6">
        <f t="shared" si="0"/>
        <v>125</v>
      </c>
      <c r="D12" s="12">
        <v>196</v>
      </c>
      <c r="E12" s="6">
        <f t="shared" si="1"/>
        <v>98</v>
      </c>
      <c r="F12" s="12">
        <v>302</v>
      </c>
      <c r="G12" s="6">
        <f t="shared" si="2"/>
        <v>151</v>
      </c>
      <c r="I12" s="12">
        <v>108</v>
      </c>
      <c r="J12" s="6">
        <f t="shared" si="3"/>
        <v>54</v>
      </c>
      <c r="K12" s="7">
        <v>84</v>
      </c>
      <c r="L12" s="6">
        <f t="shared" si="4"/>
        <v>42</v>
      </c>
      <c r="M12" s="12">
        <v>106</v>
      </c>
      <c r="N12" s="6">
        <f t="shared" si="5"/>
        <v>53</v>
      </c>
      <c r="P12" s="12">
        <v>220</v>
      </c>
      <c r="Q12" s="6">
        <f t="shared" si="6"/>
        <v>95.652173913043484</v>
      </c>
      <c r="R12" s="12">
        <v>216</v>
      </c>
      <c r="S12" s="6">
        <f t="shared" si="7"/>
        <v>93.913043478260875</v>
      </c>
      <c r="T12" s="12">
        <v>152</v>
      </c>
      <c r="U12" s="6">
        <f t="shared" si="8"/>
        <v>66.08695652173914</v>
      </c>
      <c r="W12" s="12">
        <v>302</v>
      </c>
      <c r="X12" s="6">
        <f t="shared" si="9"/>
        <v>70.232558139534888</v>
      </c>
      <c r="Y12" s="12">
        <v>266</v>
      </c>
      <c r="Z12" s="6">
        <f t="shared" si="10"/>
        <v>61.860465116279073</v>
      </c>
      <c r="AA12" s="12">
        <v>289</v>
      </c>
      <c r="AB12" s="6">
        <f t="shared" si="11"/>
        <v>67.209302325581405</v>
      </c>
      <c r="AD12" s="12">
        <v>232</v>
      </c>
      <c r="AE12" s="6">
        <f t="shared" si="12"/>
        <v>36.25</v>
      </c>
      <c r="AF12" s="12">
        <v>306</v>
      </c>
      <c r="AG12" s="6">
        <f t="shared" si="13"/>
        <v>47.8125</v>
      </c>
      <c r="AH12" s="12">
        <v>348</v>
      </c>
      <c r="AI12" s="6">
        <f t="shared" si="14"/>
        <v>54.375</v>
      </c>
      <c r="AK12" s="12">
        <v>949</v>
      </c>
      <c r="AL12" s="6">
        <f t="shared" si="15"/>
        <v>42.941176470588232</v>
      </c>
      <c r="AM12" s="12">
        <v>1318</v>
      </c>
      <c r="AN12" s="6">
        <f t="shared" si="16"/>
        <v>59.63800904977375</v>
      </c>
      <c r="AO12" s="12">
        <v>971</v>
      </c>
      <c r="AP12" s="6">
        <f t="shared" si="17"/>
        <v>43.936651583710407</v>
      </c>
    </row>
    <row r="13" spans="2:42">
      <c r="B13" s="12">
        <v>207</v>
      </c>
      <c r="C13" s="6">
        <f t="shared" si="0"/>
        <v>103.5</v>
      </c>
      <c r="D13" s="12">
        <v>300</v>
      </c>
      <c r="E13" s="6">
        <f t="shared" si="1"/>
        <v>150</v>
      </c>
      <c r="F13" s="12">
        <v>159</v>
      </c>
      <c r="G13" s="6">
        <f t="shared" si="2"/>
        <v>79.5</v>
      </c>
      <c r="I13" s="12">
        <v>66</v>
      </c>
      <c r="J13" s="6">
        <f t="shared" si="3"/>
        <v>33</v>
      </c>
      <c r="K13" s="7">
        <v>132</v>
      </c>
      <c r="L13" s="6">
        <f t="shared" si="4"/>
        <v>66</v>
      </c>
      <c r="M13" s="12">
        <v>79</v>
      </c>
      <c r="N13" s="6">
        <f t="shared" si="5"/>
        <v>39.5</v>
      </c>
      <c r="P13" s="12">
        <v>190</v>
      </c>
      <c r="Q13" s="6">
        <f t="shared" si="6"/>
        <v>82.608695652173921</v>
      </c>
      <c r="R13" s="12">
        <v>207</v>
      </c>
      <c r="S13" s="6">
        <f t="shared" si="7"/>
        <v>90</v>
      </c>
      <c r="T13" s="12">
        <v>157</v>
      </c>
      <c r="U13" s="6">
        <f t="shared" si="8"/>
        <v>68.260869565217391</v>
      </c>
      <c r="W13" s="12">
        <v>189</v>
      </c>
      <c r="X13" s="6">
        <f t="shared" si="9"/>
        <v>43.953488372093027</v>
      </c>
      <c r="Y13" s="12">
        <v>264</v>
      </c>
      <c r="Z13" s="6">
        <f t="shared" si="10"/>
        <v>61.395348837209305</v>
      </c>
      <c r="AA13" s="12">
        <v>239</v>
      </c>
      <c r="AB13" s="6">
        <f t="shared" si="11"/>
        <v>55.581395348837212</v>
      </c>
      <c r="AD13" s="12">
        <v>338</v>
      </c>
      <c r="AE13" s="6">
        <f t="shared" si="12"/>
        <v>52.8125</v>
      </c>
      <c r="AF13" s="12">
        <v>365</v>
      </c>
      <c r="AG13" s="6">
        <f t="shared" si="13"/>
        <v>57.03125</v>
      </c>
      <c r="AH13" s="12">
        <v>344</v>
      </c>
      <c r="AI13" s="6">
        <f t="shared" si="14"/>
        <v>53.75</v>
      </c>
      <c r="AK13" s="12">
        <v>1044</v>
      </c>
      <c r="AL13" s="6">
        <f t="shared" si="15"/>
        <v>47.239819004524882</v>
      </c>
      <c r="AM13" s="12">
        <v>1389</v>
      </c>
      <c r="AN13" s="6">
        <f t="shared" si="16"/>
        <v>62.850678733031671</v>
      </c>
      <c r="AO13" s="12">
        <v>1007</v>
      </c>
      <c r="AP13" s="6">
        <f t="shared" si="17"/>
        <v>45.565610859728501</v>
      </c>
    </row>
    <row r="14" spans="2:42">
      <c r="B14" s="12">
        <v>221</v>
      </c>
      <c r="C14" s="6">
        <f t="shared" si="0"/>
        <v>110.5</v>
      </c>
      <c r="D14" s="12">
        <v>165</v>
      </c>
      <c r="E14" s="6">
        <f t="shared" si="1"/>
        <v>82.5</v>
      </c>
      <c r="F14" s="12">
        <v>175</v>
      </c>
      <c r="G14" s="6">
        <f t="shared" si="2"/>
        <v>87.5</v>
      </c>
      <c r="I14" s="12">
        <v>97</v>
      </c>
      <c r="J14" s="6">
        <f t="shared" si="3"/>
        <v>48.5</v>
      </c>
      <c r="K14" s="7">
        <v>46</v>
      </c>
      <c r="L14" s="6">
        <f t="shared" si="4"/>
        <v>23</v>
      </c>
      <c r="M14" s="12">
        <v>70</v>
      </c>
      <c r="N14" s="6">
        <f t="shared" si="5"/>
        <v>35</v>
      </c>
      <c r="P14" s="12">
        <v>188</v>
      </c>
      <c r="Q14" s="6">
        <f t="shared" si="6"/>
        <v>81.739130434782609</v>
      </c>
      <c r="R14" s="12">
        <v>158</v>
      </c>
      <c r="S14" s="6">
        <f t="shared" si="7"/>
        <v>68.695652173913047</v>
      </c>
      <c r="T14" s="12">
        <v>147</v>
      </c>
      <c r="U14" s="6">
        <f t="shared" si="8"/>
        <v>63.913043478260875</v>
      </c>
      <c r="W14" s="12">
        <v>256</v>
      </c>
      <c r="X14" s="6">
        <f t="shared" si="9"/>
        <v>59.534883720930232</v>
      </c>
      <c r="Y14" s="12">
        <v>351</v>
      </c>
      <c r="Z14" s="6">
        <f t="shared" si="10"/>
        <v>81.627906976744185</v>
      </c>
      <c r="AA14" s="12">
        <v>224</v>
      </c>
      <c r="AB14" s="6">
        <f t="shared" si="11"/>
        <v>52.093023255813954</v>
      </c>
      <c r="AD14" s="12">
        <v>484</v>
      </c>
      <c r="AE14" s="6">
        <f t="shared" si="12"/>
        <v>75.625</v>
      </c>
      <c r="AF14" s="12">
        <v>370</v>
      </c>
      <c r="AG14" s="6">
        <f t="shared" si="13"/>
        <v>57.8125</v>
      </c>
      <c r="AH14" s="12">
        <v>351</v>
      </c>
      <c r="AI14" s="6">
        <f t="shared" si="14"/>
        <v>54.84375</v>
      </c>
      <c r="AK14" s="12">
        <v>971</v>
      </c>
      <c r="AL14" s="6">
        <f t="shared" si="15"/>
        <v>43.936651583710407</v>
      </c>
      <c r="AM14" s="12">
        <v>866</v>
      </c>
      <c r="AN14" s="6">
        <f t="shared" si="16"/>
        <v>39.185520361990946</v>
      </c>
      <c r="AO14" s="12">
        <v>1059</v>
      </c>
      <c r="AP14" s="6">
        <f t="shared" si="17"/>
        <v>47.918552036199095</v>
      </c>
    </row>
    <row r="15" spans="2:42">
      <c r="B15" s="12">
        <v>220</v>
      </c>
      <c r="C15" s="6">
        <f t="shared" si="0"/>
        <v>110</v>
      </c>
      <c r="D15" s="12">
        <v>175</v>
      </c>
      <c r="E15" s="6">
        <f t="shared" si="1"/>
        <v>87.5</v>
      </c>
      <c r="F15" s="12">
        <v>258</v>
      </c>
      <c r="G15" s="6">
        <f t="shared" si="2"/>
        <v>129</v>
      </c>
      <c r="I15" s="12">
        <v>74</v>
      </c>
      <c r="J15" s="6">
        <f t="shared" si="3"/>
        <v>37</v>
      </c>
      <c r="K15" s="7">
        <v>50</v>
      </c>
      <c r="L15" s="6">
        <f t="shared" si="4"/>
        <v>25</v>
      </c>
      <c r="M15" s="12">
        <v>110</v>
      </c>
      <c r="N15" s="6">
        <f t="shared" si="5"/>
        <v>55</v>
      </c>
      <c r="P15" s="12">
        <v>287</v>
      </c>
      <c r="Q15" s="6">
        <f t="shared" si="6"/>
        <v>124.78260869565219</v>
      </c>
      <c r="R15" s="12">
        <v>169</v>
      </c>
      <c r="S15" s="6">
        <f t="shared" si="7"/>
        <v>73.478260869565219</v>
      </c>
      <c r="T15" s="12">
        <v>121</v>
      </c>
      <c r="U15" s="6">
        <f t="shared" si="8"/>
        <v>52.608695652173914</v>
      </c>
      <c r="W15" s="12">
        <v>288</v>
      </c>
      <c r="X15" s="6">
        <f t="shared" si="9"/>
        <v>66.976744186046517</v>
      </c>
      <c r="Y15" s="12">
        <v>274</v>
      </c>
      <c r="Z15" s="6">
        <f t="shared" si="10"/>
        <v>63.720930232558139</v>
      </c>
      <c r="AA15" s="12">
        <v>236</v>
      </c>
      <c r="AB15" s="6">
        <f t="shared" si="11"/>
        <v>54.883720930232563</v>
      </c>
      <c r="AD15" s="12">
        <v>345</v>
      </c>
      <c r="AE15" s="6">
        <f t="shared" si="12"/>
        <v>53.90625</v>
      </c>
      <c r="AF15" s="12">
        <v>242</v>
      </c>
      <c r="AG15" s="6">
        <f t="shared" si="13"/>
        <v>37.8125</v>
      </c>
      <c r="AH15" s="12">
        <v>329</v>
      </c>
      <c r="AI15" s="6">
        <f t="shared" si="14"/>
        <v>51.40625</v>
      </c>
      <c r="AK15" s="12">
        <v>1420</v>
      </c>
      <c r="AL15" s="6">
        <f t="shared" si="15"/>
        <v>64.25339366515837</v>
      </c>
      <c r="AM15" s="12">
        <v>1468</v>
      </c>
      <c r="AN15" s="6">
        <f t="shared" si="16"/>
        <v>66.425339366515828</v>
      </c>
      <c r="AO15" s="12">
        <v>1144</v>
      </c>
      <c r="AP15" s="6">
        <f t="shared" si="17"/>
        <v>51.764705882352935</v>
      </c>
    </row>
    <row r="16" spans="2:42">
      <c r="B16" s="12">
        <v>251</v>
      </c>
      <c r="C16" s="6">
        <f t="shared" si="0"/>
        <v>125.5</v>
      </c>
      <c r="D16" s="12">
        <v>243</v>
      </c>
      <c r="E16" s="6">
        <f t="shared" si="1"/>
        <v>121.5</v>
      </c>
      <c r="F16" s="12">
        <v>303</v>
      </c>
      <c r="G16" s="6">
        <f t="shared" si="2"/>
        <v>151.5</v>
      </c>
      <c r="I16" s="12">
        <v>78</v>
      </c>
      <c r="J16" s="6">
        <f t="shared" si="3"/>
        <v>39</v>
      </c>
      <c r="K16" s="7">
        <v>90</v>
      </c>
      <c r="L16" s="6">
        <f t="shared" si="4"/>
        <v>45</v>
      </c>
      <c r="M16" s="12">
        <v>72</v>
      </c>
      <c r="N16" s="6">
        <f t="shared" si="5"/>
        <v>36</v>
      </c>
      <c r="P16" s="12">
        <v>257</v>
      </c>
      <c r="Q16" s="6">
        <f t="shared" si="6"/>
        <v>111.73913043478262</v>
      </c>
      <c r="R16" s="12">
        <v>161</v>
      </c>
      <c r="S16" s="6">
        <f t="shared" si="7"/>
        <v>70</v>
      </c>
      <c r="T16" s="12">
        <v>172</v>
      </c>
      <c r="U16" s="6">
        <f t="shared" si="8"/>
        <v>74.782608695652186</v>
      </c>
      <c r="W16" s="12">
        <v>214</v>
      </c>
      <c r="X16" s="6">
        <f t="shared" si="9"/>
        <v>49.767441860465119</v>
      </c>
      <c r="Y16" s="12">
        <v>264</v>
      </c>
      <c r="Z16" s="6">
        <f t="shared" si="10"/>
        <v>61.395348837209305</v>
      </c>
      <c r="AA16" s="12">
        <v>202</v>
      </c>
      <c r="AB16" s="6">
        <f t="shared" si="11"/>
        <v>46.976744186046517</v>
      </c>
      <c r="AD16" s="12">
        <v>408</v>
      </c>
      <c r="AE16" s="6">
        <f t="shared" si="12"/>
        <v>63.75</v>
      </c>
      <c r="AF16" s="12">
        <v>362</v>
      </c>
      <c r="AG16" s="6">
        <f t="shared" si="13"/>
        <v>56.5625</v>
      </c>
      <c r="AH16" s="12">
        <v>318</v>
      </c>
      <c r="AI16" s="6">
        <f t="shared" si="14"/>
        <v>49.6875</v>
      </c>
      <c r="AK16" s="12">
        <v>979</v>
      </c>
      <c r="AL16" s="6">
        <f t="shared" si="15"/>
        <v>44.298642533936651</v>
      </c>
      <c r="AM16" s="12">
        <v>1135</v>
      </c>
      <c r="AN16" s="6">
        <f t="shared" si="16"/>
        <v>51.357466063348411</v>
      </c>
      <c r="AO16" s="12">
        <v>924</v>
      </c>
      <c r="AP16" s="6">
        <f t="shared" si="17"/>
        <v>41.809954751131222</v>
      </c>
    </row>
    <row r="17" spans="2:42">
      <c r="B17" s="12">
        <v>162</v>
      </c>
      <c r="C17" s="6">
        <f t="shared" si="0"/>
        <v>81</v>
      </c>
      <c r="D17" s="12">
        <v>130</v>
      </c>
      <c r="E17" s="6">
        <f t="shared" si="1"/>
        <v>65</v>
      </c>
      <c r="F17" s="12">
        <v>345</v>
      </c>
      <c r="G17" s="6">
        <f t="shared" si="2"/>
        <v>172.5</v>
      </c>
      <c r="I17" s="12">
        <v>89</v>
      </c>
      <c r="J17" s="6">
        <f t="shared" si="3"/>
        <v>44.5</v>
      </c>
      <c r="K17" s="7">
        <v>80</v>
      </c>
      <c r="L17" s="6">
        <f t="shared" si="4"/>
        <v>40</v>
      </c>
      <c r="M17" s="12">
        <v>97</v>
      </c>
      <c r="N17" s="6">
        <f t="shared" si="5"/>
        <v>48.5</v>
      </c>
      <c r="P17" s="12">
        <v>189</v>
      </c>
      <c r="Q17" s="6">
        <f t="shared" si="6"/>
        <v>82.173913043478265</v>
      </c>
      <c r="R17" s="12">
        <v>228</v>
      </c>
      <c r="S17" s="6">
        <f t="shared" si="7"/>
        <v>99.130434782608702</v>
      </c>
      <c r="T17" s="12">
        <v>177</v>
      </c>
      <c r="U17" s="6">
        <f t="shared" si="8"/>
        <v>76.956521739130437</v>
      </c>
      <c r="W17" s="12">
        <v>218</v>
      </c>
      <c r="X17" s="6">
        <f t="shared" si="9"/>
        <v>50.697674418604656</v>
      </c>
      <c r="Y17" s="12">
        <v>345</v>
      </c>
      <c r="Z17" s="6">
        <f t="shared" si="10"/>
        <v>80.232558139534888</v>
      </c>
      <c r="AA17" s="12">
        <v>253</v>
      </c>
      <c r="AB17" s="6">
        <f t="shared" si="11"/>
        <v>58.837209302325583</v>
      </c>
      <c r="AD17" s="12">
        <v>424</v>
      </c>
      <c r="AE17" s="6">
        <f t="shared" si="12"/>
        <v>66.25</v>
      </c>
      <c r="AF17" s="12">
        <v>387</v>
      </c>
      <c r="AG17" s="6">
        <f t="shared" si="13"/>
        <v>60.46875</v>
      </c>
      <c r="AH17" s="12">
        <v>307</v>
      </c>
      <c r="AI17" s="6">
        <f t="shared" si="14"/>
        <v>47.96875</v>
      </c>
      <c r="AK17" s="12">
        <v>1295</v>
      </c>
      <c r="AL17" s="6">
        <f t="shared" si="15"/>
        <v>58.597285067873301</v>
      </c>
      <c r="AM17" s="12">
        <v>989</v>
      </c>
      <c r="AN17" s="6">
        <f t="shared" si="16"/>
        <v>44.751131221719454</v>
      </c>
      <c r="AO17" s="12">
        <v>1110</v>
      </c>
      <c r="AP17" s="6">
        <f t="shared" si="17"/>
        <v>50.226244343891402</v>
      </c>
    </row>
    <row r="18" spans="2:42">
      <c r="B18" s="12">
        <v>199</v>
      </c>
      <c r="C18" s="6">
        <f t="shared" si="0"/>
        <v>99.5</v>
      </c>
      <c r="D18" s="12">
        <v>94</v>
      </c>
      <c r="E18" s="6">
        <f t="shared" si="1"/>
        <v>47</v>
      </c>
      <c r="F18" s="12">
        <v>261</v>
      </c>
      <c r="G18" s="6">
        <f t="shared" si="2"/>
        <v>130.5</v>
      </c>
      <c r="I18" s="12">
        <v>71</v>
      </c>
      <c r="J18" s="6">
        <f t="shared" si="3"/>
        <v>35.5</v>
      </c>
      <c r="K18" s="7">
        <v>73</v>
      </c>
      <c r="L18" s="6">
        <f t="shared" si="4"/>
        <v>36.5</v>
      </c>
      <c r="M18" s="12">
        <v>64</v>
      </c>
      <c r="N18" s="6">
        <f t="shared" si="5"/>
        <v>32</v>
      </c>
      <c r="P18" s="12">
        <v>203</v>
      </c>
      <c r="Q18" s="6">
        <f t="shared" si="6"/>
        <v>88.260869565217405</v>
      </c>
      <c r="R18" s="12">
        <v>165</v>
      </c>
      <c r="S18" s="6">
        <f t="shared" si="7"/>
        <v>71.739130434782609</v>
      </c>
      <c r="T18" s="12">
        <v>218</v>
      </c>
      <c r="U18" s="6">
        <f t="shared" si="8"/>
        <v>94.782608695652186</v>
      </c>
      <c r="W18" s="12">
        <v>217</v>
      </c>
      <c r="X18" s="6">
        <f t="shared" si="9"/>
        <v>50.465116279069768</v>
      </c>
      <c r="Y18" s="12">
        <v>273</v>
      </c>
      <c r="Z18" s="6">
        <f t="shared" si="10"/>
        <v>63.488372093023258</v>
      </c>
      <c r="AA18" s="12">
        <v>299</v>
      </c>
      <c r="AB18" s="6">
        <f t="shared" si="11"/>
        <v>69.534883720930239</v>
      </c>
      <c r="AD18" s="12">
        <v>296</v>
      </c>
      <c r="AE18" s="6">
        <f t="shared" si="12"/>
        <v>46.25</v>
      </c>
      <c r="AF18" s="12">
        <v>240</v>
      </c>
      <c r="AG18" s="6">
        <f t="shared" si="13"/>
        <v>37.5</v>
      </c>
      <c r="AH18" s="12">
        <v>334</v>
      </c>
      <c r="AI18" s="6">
        <f t="shared" si="14"/>
        <v>52.1875</v>
      </c>
      <c r="AK18" s="12">
        <v>1012</v>
      </c>
      <c r="AL18" s="6">
        <f t="shared" si="15"/>
        <v>45.791855203619903</v>
      </c>
      <c r="AM18" s="12">
        <v>972</v>
      </c>
      <c r="AN18" s="6">
        <f t="shared" si="16"/>
        <v>43.981900452488688</v>
      </c>
      <c r="AO18" s="12">
        <v>975</v>
      </c>
      <c r="AP18" s="6">
        <f t="shared" si="17"/>
        <v>44.117647058823529</v>
      </c>
    </row>
    <row r="19" spans="2:42">
      <c r="B19" s="12">
        <v>327</v>
      </c>
      <c r="C19" s="6">
        <f t="shared" si="0"/>
        <v>163.5</v>
      </c>
      <c r="D19" s="12">
        <v>264</v>
      </c>
      <c r="E19" s="6">
        <f t="shared" si="1"/>
        <v>132</v>
      </c>
      <c r="F19" s="12">
        <v>167</v>
      </c>
      <c r="G19" s="6">
        <f t="shared" si="2"/>
        <v>83.5</v>
      </c>
      <c r="I19" s="12">
        <v>80</v>
      </c>
      <c r="J19" s="6">
        <f t="shared" si="3"/>
        <v>40</v>
      </c>
      <c r="K19" s="7">
        <v>77</v>
      </c>
      <c r="L19" s="6">
        <f t="shared" si="4"/>
        <v>38.5</v>
      </c>
      <c r="M19" s="12">
        <v>73</v>
      </c>
      <c r="N19" s="6">
        <f t="shared" si="5"/>
        <v>36.5</v>
      </c>
      <c r="P19" s="12">
        <v>163</v>
      </c>
      <c r="Q19" s="6">
        <f t="shared" si="6"/>
        <v>70.869565217391312</v>
      </c>
      <c r="R19" s="12">
        <v>236</v>
      </c>
      <c r="S19" s="6">
        <f t="shared" si="7"/>
        <v>102.60869565217392</v>
      </c>
      <c r="T19" s="12">
        <v>212</v>
      </c>
      <c r="U19" s="6">
        <f t="shared" si="8"/>
        <v>92.173913043478265</v>
      </c>
      <c r="W19" s="12">
        <v>314</v>
      </c>
      <c r="X19" s="6">
        <f t="shared" si="9"/>
        <v>73.023255813953497</v>
      </c>
      <c r="Y19" s="12">
        <v>236</v>
      </c>
      <c r="Z19" s="6">
        <f t="shared" si="10"/>
        <v>54.883720930232563</v>
      </c>
      <c r="AA19" s="12">
        <v>268</v>
      </c>
      <c r="AB19" s="6">
        <f t="shared" si="11"/>
        <v>62.325581395348841</v>
      </c>
      <c r="AD19" s="12">
        <v>359</v>
      </c>
      <c r="AE19" s="6">
        <f t="shared" si="12"/>
        <v>56.09375</v>
      </c>
      <c r="AF19" s="12">
        <v>319</v>
      </c>
      <c r="AG19" s="6">
        <f t="shared" si="13"/>
        <v>49.84375</v>
      </c>
      <c r="AH19" s="12">
        <v>298</v>
      </c>
      <c r="AI19" s="6">
        <f t="shared" si="14"/>
        <v>46.5625</v>
      </c>
      <c r="AK19" s="12">
        <v>818</v>
      </c>
      <c r="AL19" s="6">
        <f t="shared" si="15"/>
        <v>37.013574660633481</v>
      </c>
      <c r="AM19" s="12">
        <v>1478</v>
      </c>
      <c r="AN19" s="6">
        <f t="shared" si="16"/>
        <v>66.877828054298632</v>
      </c>
      <c r="AO19" s="12">
        <v>1054</v>
      </c>
      <c r="AP19" s="6">
        <f t="shared" si="17"/>
        <v>47.692307692307686</v>
      </c>
    </row>
    <row r="20" spans="2:42">
      <c r="B20" s="12">
        <v>204</v>
      </c>
      <c r="C20" s="6">
        <f t="shared" si="0"/>
        <v>102</v>
      </c>
      <c r="D20" s="12">
        <v>147</v>
      </c>
      <c r="E20" s="6">
        <f t="shared" si="1"/>
        <v>73.5</v>
      </c>
      <c r="F20" s="12">
        <v>182</v>
      </c>
      <c r="G20" s="6">
        <f t="shared" si="2"/>
        <v>91</v>
      </c>
      <c r="I20" s="12">
        <v>131</v>
      </c>
      <c r="J20" s="6">
        <f t="shared" si="3"/>
        <v>65.5</v>
      </c>
      <c r="K20" s="7">
        <v>108</v>
      </c>
      <c r="L20" s="6">
        <f t="shared" si="4"/>
        <v>54</v>
      </c>
      <c r="M20" s="12">
        <v>78</v>
      </c>
      <c r="N20" s="6">
        <f t="shared" si="5"/>
        <v>39</v>
      </c>
      <c r="P20" s="12">
        <v>124</v>
      </c>
      <c r="Q20" s="6">
        <f t="shared" si="6"/>
        <v>53.913043478260875</v>
      </c>
      <c r="R20" s="12">
        <v>215</v>
      </c>
      <c r="S20" s="6">
        <f t="shared" si="7"/>
        <v>93.478260869565219</v>
      </c>
      <c r="T20" s="12">
        <v>220</v>
      </c>
      <c r="U20" s="6">
        <f t="shared" si="8"/>
        <v>95.652173913043484</v>
      </c>
      <c r="W20" s="12">
        <v>254</v>
      </c>
      <c r="X20" s="6">
        <f t="shared" si="9"/>
        <v>59.069767441860471</v>
      </c>
      <c r="Y20" s="12">
        <v>154</v>
      </c>
      <c r="Z20" s="6">
        <f t="shared" si="10"/>
        <v>35.813953488372093</v>
      </c>
      <c r="AA20" s="12">
        <v>294</v>
      </c>
      <c r="AB20" s="6">
        <f t="shared" si="11"/>
        <v>68.372093023255815</v>
      </c>
      <c r="AD20" s="12">
        <v>352</v>
      </c>
      <c r="AE20" s="6">
        <f t="shared" si="12"/>
        <v>55</v>
      </c>
      <c r="AF20" s="12">
        <v>489</v>
      </c>
      <c r="AG20" s="6">
        <f t="shared" si="13"/>
        <v>76.40625</v>
      </c>
      <c r="AH20" s="12">
        <v>388</v>
      </c>
      <c r="AI20" s="6">
        <f t="shared" si="14"/>
        <v>60.625</v>
      </c>
      <c r="AK20" s="12">
        <v>1204</v>
      </c>
      <c r="AL20" s="6">
        <f t="shared" si="15"/>
        <v>54.479638009049772</v>
      </c>
      <c r="AM20" s="12"/>
      <c r="AN20" s="6"/>
      <c r="AO20" s="12">
        <v>1068</v>
      </c>
      <c r="AP20" s="6">
        <f t="shared" si="17"/>
        <v>48.325791855203619</v>
      </c>
    </row>
    <row r="21" spans="2:42">
      <c r="B21" s="12">
        <v>158</v>
      </c>
      <c r="C21" s="6">
        <f t="shared" si="0"/>
        <v>79</v>
      </c>
      <c r="D21" s="12">
        <v>194</v>
      </c>
      <c r="E21" s="6">
        <f t="shared" si="1"/>
        <v>97</v>
      </c>
      <c r="F21" s="12">
        <v>121</v>
      </c>
      <c r="G21" s="6">
        <f t="shared" si="2"/>
        <v>60.5</v>
      </c>
      <c r="I21" s="12">
        <v>114</v>
      </c>
      <c r="J21" s="6">
        <f t="shared" si="3"/>
        <v>57</v>
      </c>
      <c r="K21" s="7">
        <v>76</v>
      </c>
      <c r="L21" s="6">
        <f t="shared" si="4"/>
        <v>38</v>
      </c>
      <c r="M21" s="12">
        <v>70</v>
      </c>
      <c r="N21" s="6">
        <f t="shared" si="5"/>
        <v>35</v>
      </c>
      <c r="P21" s="12">
        <v>262</v>
      </c>
      <c r="Q21" s="6">
        <f t="shared" si="6"/>
        <v>113.91304347826087</v>
      </c>
      <c r="R21" s="12">
        <v>164</v>
      </c>
      <c r="S21" s="6">
        <f t="shared" si="7"/>
        <v>71.304347826086968</v>
      </c>
      <c r="T21" s="12">
        <v>185</v>
      </c>
      <c r="U21" s="6">
        <f t="shared" si="8"/>
        <v>80.434782608695656</v>
      </c>
      <c r="W21" s="12">
        <v>259</v>
      </c>
      <c r="X21" s="6">
        <f t="shared" si="9"/>
        <v>60.232558139534888</v>
      </c>
      <c r="Y21" s="12">
        <v>262</v>
      </c>
      <c r="Z21" s="6">
        <f t="shared" si="10"/>
        <v>60.930232558139537</v>
      </c>
      <c r="AA21" s="12">
        <v>277</v>
      </c>
      <c r="AB21" s="6">
        <f t="shared" si="11"/>
        <v>64.418604651162795</v>
      </c>
      <c r="AD21" s="12">
        <v>575</v>
      </c>
      <c r="AE21" s="6">
        <f t="shared" si="12"/>
        <v>89.84375</v>
      </c>
      <c r="AF21" s="12">
        <v>477</v>
      </c>
      <c r="AG21" s="6">
        <f t="shared" si="13"/>
        <v>74.53125</v>
      </c>
      <c r="AH21" s="12">
        <v>454</v>
      </c>
      <c r="AI21" s="6">
        <f t="shared" si="14"/>
        <v>70.9375</v>
      </c>
      <c r="AK21" s="12">
        <v>1259</v>
      </c>
      <c r="AL21" s="6">
        <f t="shared" si="15"/>
        <v>56.9683257918552</v>
      </c>
      <c r="AM21" s="12"/>
      <c r="AN21" s="6"/>
      <c r="AO21" s="12">
        <v>1240</v>
      </c>
      <c r="AP21" s="6">
        <f t="shared" si="17"/>
        <v>56.108597285067873</v>
      </c>
    </row>
    <row r="22" spans="2:42">
      <c r="B22" s="12">
        <v>189</v>
      </c>
      <c r="C22" s="6">
        <f t="shared" si="0"/>
        <v>94.5</v>
      </c>
      <c r="D22" s="12">
        <v>183</v>
      </c>
      <c r="E22" s="6">
        <f t="shared" si="1"/>
        <v>91.5</v>
      </c>
      <c r="F22" s="12">
        <v>159</v>
      </c>
      <c r="G22" s="6">
        <f t="shared" si="2"/>
        <v>79.5</v>
      </c>
      <c r="I22" s="12">
        <v>112</v>
      </c>
      <c r="J22" s="6">
        <f t="shared" si="3"/>
        <v>56</v>
      </c>
      <c r="K22" s="7">
        <v>107</v>
      </c>
      <c r="L22" s="6">
        <f t="shared" si="4"/>
        <v>53.5</v>
      </c>
      <c r="M22" s="12">
        <v>73</v>
      </c>
      <c r="N22" s="6">
        <f t="shared" si="5"/>
        <v>36.5</v>
      </c>
      <c r="P22" s="12">
        <v>211</v>
      </c>
      <c r="Q22" s="6">
        <f t="shared" si="6"/>
        <v>91.739130434782609</v>
      </c>
      <c r="R22" s="12">
        <v>180</v>
      </c>
      <c r="S22" s="6">
        <f t="shared" si="7"/>
        <v>78.260869565217391</v>
      </c>
      <c r="T22" s="12">
        <v>140</v>
      </c>
      <c r="U22" s="6">
        <f t="shared" si="8"/>
        <v>60.869565217391312</v>
      </c>
      <c r="W22" s="12">
        <v>347</v>
      </c>
      <c r="X22" s="6">
        <f t="shared" si="9"/>
        <v>80.697674418604649</v>
      </c>
      <c r="Y22" s="12">
        <v>267</v>
      </c>
      <c r="Z22" s="6">
        <f t="shared" si="10"/>
        <v>62.093023255813954</v>
      </c>
      <c r="AA22" s="12">
        <v>214</v>
      </c>
      <c r="AB22" s="6">
        <f t="shared" si="11"/>
        <v>49.767441860465119</v>
      </c>
      <c r="AD22" s="12">
        <v>294</v>
      </c>
      <c r="AE22" s="6">
        <f t="shared" si="12"/>
        <v>45.9375</v>
      </c>
      <c r="AF22" s="12">
        <v>419</v>
      </c>
      <c r="AG22" s="6">
        <f t="shared" si="13"/>
        <v>65.46875</v>
      </c>
      <c r="AH22" s="12">
        <v>386</v>
      </c>
      <c r="AI22" s="6">
        <f t="shared" si="14"/>
        <v>60.3125</v>
      </c>
      <c r="AK22" s="12">
        <v>1107</v>
      </c>
      <c r="AL22" s="6">
        <f t="shared" si="15"/>
        <v>50.090497737556561</v>
      </c>
      <c r="AM22" s="12"/>
      <c r="AN22" s="6"/>
      <c r="AO22" s="12">
        <v>1272</v>
      </c>
      <c r="AP22" s="6">
        <f t="shared" si="17"/>
        <v>57.556561085972845</v>
      </c>
    </row>
    <row r="23" spans="2:42">
      <c r="B23" s="12">
        <v>249</v>
      </c>
      <c r="C23" s="6">
        <f t="shared" si="0"/>
        <v>124.5</v>
      </c>
      <c r="D23" s="12">
        <v>191</v>
      </c>
      <c r="E23" s="6">
        <f t="shared" si="1"/>
        <v>95.5</v>
      </c>
      <c r="F23" s="12">
        <v>143</v>
      </c>
      <c r="G23" s="6">
        <f t="shared" si="2"/>
        <v>71.5</v>
      </c>
      <c r="I23" s="12">
        <v>75</v>
      </c>
      <c r="J23" s="6">
        <f t="shared" si="3"/>
        <v>37.5</v>
      </c>
      <c r="K23" s="7">
        <v>79</v>
      </c>
      <c r="L23" s="6">
        <f t="shared" si="4"/>
        <v>39.5</v>
      </c>
      <c r="M23" s="12">
        <v>110</v>
      </c>
      <c r="N23" s="6">
        <f t="shared" si="5"/>
        <v>55</v>
      </c>
      <c r="P23" s="12">
        <v>159</v>
      </c>
      <c r="Q23" s="6">
        <f t="shared" si="6"/>
        <v>69.130434782608702</v>
      </c>
      <c r="R23" s="12">
        <v>189</v>
      </c>
      <c r="S23" s="6">
        <f t="shared" si="7"/>
        <v>82.173913043478265</v>
      </c>
      <c r="T23" s="12">
        <v>196</v>
      </c>
      <c r="U23" s="6">
        <f t="shared" si="8"/>
        <v>85.217391304347828</v>
      </c>
      <c r="W23" s="12">
        <v>184</v>
      </c>
      <c r="X23" s="6">
        <f t="shared" si="9"/>
        <v>42.79069767441861</v>
      </c>
      <c r="Y23" s="12">
        <v>264</v>
      </c>
      <c r="Z23" s="6">
        <f t="shared" si="10"/>
        <v>61.395348837209305</v>
      </c>
      <c r="AA23" s="12">
        <v>298</v>
      </c>
      <c r="AB23" s="6">
        <f t="shared" si="11"/>
        <v>69.302325581395351</v>
      </c>
      <c r="AD23" s="12">
        <v>382</v>
      </c>
      <c r="AE23" s="6">
        <f t="shared" si="12"/>
        <v>59.6875</v>
      </c>
      <c r="AF23" s="12">
        <v>362</v>
      </c>
      <c r="AG23" s="6">
        <f t="shared" si="13"/>
        <v>56.5625</v>
      </c>
      <c r="AH23" s="12">
        <v>358</v>
      </c>
      <c r="AI23" s="6">
        <f t="shared" si="14"/>
        <v>55.9375</v>
      </c>
      <c r="AK23" s="12">
        <v>1062</v>
      </c>
      <c r="AL23" s="6">
        <f t="shared" si="15"/>
        <v>48.054298642533936</v>
      </c>
      <c r="AM23" s="12"/>
      <c r="AN23" s="6"/>
      <c r="AO23" s="12">
        <v>1241</v>
      </c>
      <c r="AP23" s="6">
        <f t="shared" si="17"/>
        <v>56.153846153846153</v>
      </c>
    </row>
    <row r="24" spans="2:42">
      <c r="B24" s="12">
        <v>235</v>
      </c>
      <c r="C24" s="6">
        <f t="shared" si="0"/>
        <v>117.5</v>
      </c>
      <c r="D24" s="12">
        <v>204</v>
      </c>
      <c r="E24" s="6">
        <f t="shared" si="1"/>
        <v>102</v>
      </c>
      <c r="F24" s="12">
        <v>200</v>
      </c>
      <c r="G24" s="6">
        <f t="shared" si="2"/>
        <v>100</v>
      </c>
      <c r="I24" s="12">
        <v>147</v>
      </c>
      <c r="J24" s="6">
        <f t="shared" si="3"/>
        <v>73.5</v>
      </c>
      <c r="K24" s="7">
        <v>142</v>
      </c>
      <c r="L24" s="6">
        <f t="shared" si="4"/>
        <v>71</v>
      </c>
      <c r="M24" s="12"/>
      <c r="N24" s="6"/>
      <c r="P24" s="12">
        <v>138</v>
      </c>
      <c r="Q24" s="6">
        <f t="shared" si="6"/>
        <v>60.000000000000007</v>
      </c>
      <c r="R24" s="12">
        <v>151</v>
      </c>
      <c r="S24" s="6">
        <f t="shared" si="7"/>
        <v>65.652173913043484</v>
      </c>
      <c r="T24" s="12">
        <v>188</v>
      </c>
      <c r="U24" s="6">
        <f t="shared" si="8"/>
        <v>81.739130434782609</v>
      </c>
      <c r="W24" s="12">
        <v>284</v>
      </c>
      <c r="X24" s="6">
        <f t="shared" si="9"/>
        <v>66.04651162790698</v>
      </c>
      <c r="Y24" s="12">
        <v>252</v>
      </c>
      <c r="Z24" s="6">
        <f t="shared" si="10"/>
        <v>58.604651162790702</v>
      </c>
      <c r="AA24" s="12"/>
      <c r="AB24" s="6"/>
      <c r="AD24" s="12">
        <v>360</v>
      </c>
      <c r="AE24" s="6">
        <f t="shared" si="12"/>
        <v>56.25</v>
      </c>
      <c r="AF24" s="12">
        <v>371</v>
      </c>
      <c r="AG24" s="6">
        <f t="shared" si="13"/>
        <v>57.96875</v>
      </c>
      <c r="AH24" s="12">
        <v>382</v>
      </c>
      <c r="AI24" s="6">
        <f t="shared" si="14"/>
        <v>59.6875</v>
      </c>
      <c r="AK24" s="12">
        <v>762</v>
      </c>
      <c r="AL24" s="6">
        <f t="shared" si="15"/>
        <v>34.479638009049772</v>
      </c>
      <c r="AM24" s="12"/>
      <c r="AN24" s="6"/>
      <c r="AO24" s="12">
        <v>678</v>
      </c>
      <c r="AP24" s="6">
        <f t="shared" si="17"/>
        <v>30.678733031674206</v>
      </c>
    </row>
    <row r="25" spans="2:42">
      <c r="B25" s="12">
        <v>186</v>
      </c>
      <c r="C25" s="6">
        <f t="shared" si="0"/>
        <v>93</v>
      </c>
      <c r="D25" s="12">
        <v>308</v>
      </c>
      <c r="E25" s="6">
        <f t="shared" si="1"/>
        <v>154</v>
      </c>
      <c r="F25" s="12">
        <v>137</v>
      </c>
      <c r="G25" s="6">
        <f t="shared" si="2"/>
        <v>68.5</v>
      </c>
      <c r="I25" s="12">
        <v>134</v>
      </c>
      <c r="J25" s="6">
        <f t="shared" si="3"/>
        <v>67</v>
      </c>
      <c r="K25" s="7">
        <v>90</v>
      </c>
      <c r="L25" s="6">
        <f t="shared" si="4"/>
        <v>45</v>
      </c>
      <c r="M25" s="12"/>
      <c r="N25" s="6"/>
      <c r="P25" s="12">
        <v>171</v>
      </c>
      <c r="Q25" s="6">
        <f t="shared" si="6"/>
        <v>74.34782608695653</v>
      </c>
      <c r="R25" s="12">
        <v>180</v>
      </c>
      <c r="S25" s="6">
        <f t="shared" si="7"/>
        <v>78.260869565217391</v>
      </c>
      <c r="T25" s="12">
        <v>270</v>
      </c>
      <c r="U25" s="6">
        <f t="shared" si="8"/>
        <v>117.39130434782609</v>
      </c>
      <c r="W25" s="12">
        <v>299</v>
      </c>
      <c r="X25" s="6">
        <f t="shared" si="9"/>
        <v>69.534883720930239</v>
      </c>
      <c r="Y25" s="12">
        <v>193</v>
      </c>
      <c r="Z25" s="6">
        <f t="shared" si="10"/>
        <v>44.883720930232563</v>
      </c>
      <c r="AA25" s="12"/>
      <c r="AB25" s="6"/>
      <c r="AD25" s="12">
        <v>458</v>
      </c>
      <c r="AE25" s="6">
        <f t="shared" si="12"/>
        <v>71.5625</v>
      </c>
      <c r="AF25" s="12">
        <v>203</v>
      </c>
      <c r="AG25" s="6">
        <f t="shared" si="13"/>
        <v>31.71875</v>
      </c>
      <c r="AH25" s="12"/>
      <c r="AI25" s="6"/>
      <c r="AK25" s="12">
        <v>1106</v>
      </c>
      <c r="AL25" s="6">
        <f t="shared" si="15"/>
        <v>50.04524886877828</v>
      </c>
      <c r="AM25" s="12"/>
      <c r="AN25" s="6"/>
      <c r="AO25" s="12">
        <v>841</v>
      </c>
      <c r="AP25" s="6">
        <f t="shared" si="17"/>
        <v>38.054298642533936</v>
      </c>
    </row>
    <row r="26" spans="2:42">
      <c r="B26" s="12">
        <v>228</v>
      </c>
      <c r="C26" s="6">
        <f t="shared" si="0"/>
        <v>114</v>
      </c>
      <c r="D26" s="12">
        <v>299</v>
      </c>
      <c r="E26" s="6">
        <f t="shared" si="1"/>
        <v>149.5</v>
      </c>
      <c r="F26" s="12">
        <v>266</v>
      </c>
      <c r="G26" s="6">
        <f t="shared" si="2"/>
        <v>133</v>
      </c>
      <c r="I26" s="12">
        <v>105</v>
      </c>
      <c r="J26" s="6">
        <f t="shared" si="3"/>
        <v>52.5</v>
      </c>
      <c r="K26" s="7">
        <v>95</v>
      </c>
      <c r="L26" s="6">
        <f t="shared" si="4"/>
        <v>47.5</v>
      </c>
      <c r="M26" s="12"/>
      <c r="N26" s="6"/>
      <c r="P26" s="12">
        <v>201</v>
      </c>
      <c r="Q26" s="6">
        <f t="shared" si="6"/>
        <v>87.391304347826093</v>
      </c>
      <c r="R26" s="12">
        <v>152</v>
      </c>
      <c r="S26" s="6">
        <f t="shared" si="7"/>
        <v>66.08695652173914</v>
      </c>
      <c r="T26" s="12">
        <v>170</v>
      </c>
      <c r="U26" s="6">
        <f t="shared" si="8"/>
        <v>73.913043478260875</v>
      </c>
      <c r="W26" s="12">
        <v>254</v>
      </c>
      <c r="X26" s="6">
        <f t="shared" si="9"/>
        <v>59.069767441860471</v>
      </c>
      <c r="Y26" s="12">
        <v>261</v>
      </c>
      <c r="Z26" s="6">
        <f t="shared" si="10"/>
        <v>60.697674418604656</v>
      </c>
      <c r="AA26" s="12"/>
      <c r="AB26" s="6"/>
      <c r="AD26" s="12">
        <v>408</v>
      </c>
      <c r="AE26" s="6">
        <f t="shared" si="12"/>
        <v>63.75</v>
      </c>
      <c r="AF26" s="12">
        <v>352</v>
      </c>
      <c r="AG26" s="6">
        <f t="shared" si="13"/>
        <v>55</v>
      </c>
      <c r="AH26" s="12"/>
      <c r="AI26" s="6"/>
      <c r="AK26" s="12">
        <v>963</v>
      </c>
      <c r="AL26" s="6">
        <f t="shared" si="15"/>
        <v>43.574660633484157</v>
      </c>
      <c r="AM26" s="12"/>
      <c r="AN26" s="6"/>
      <c r="AO26" s="12">
        <v>1130</v>
      </c>
      <c r="AP26" s="6">
        <f t="shared" si="17"/>
        <v>51.13122171945701</v>
      </c>
    </row>
    <row r="27" spans="2:42">
      <c r="B27" s="12">
        <v>184</v>
      </c>
      <c r="C27" s="6">
        <f t="shared" si="0"/>
        <v>92</v>
      </c>
      <c r="D27" s="12">
        <v>189</v>
      </c>
      <c r="E27" s="6">
        <f t="shared" si="1"/>
        <v>94.5</v>
      </c>
      <c r="F27" s="12">
        <v>172</v>
      </c>
      <c r="G27" s="6">
        <f t="shared" si="2"/>
        <v>86</v>
      </c>
      <c r="I27" s="12">
        <v>113</v>
      </c>
      <c r="J27" s="6">
        <f t="shared" si="3"/>
        <v>56.5</v>
      </c>
      <c r="K27" s="7">
        <v>97</v>
      </c>
      <c r="L27" s="6">
        <f t="shared" si="4"/>
        <v>48.5</v>
      </c>
      <c r="M27" s="12"/>
      <c r="N27" s="6"/>
      <c r="P27" s="12">
        <v>126</v>
      </c>
      <c r="Q27" s="6">
        <f t="shared" si="6"/>
        <v>54.782608695652179</v>
      </c>
      <c r="R27" s="12">
        <v>87</v>
      </c>
      <c r="S27" s="6">
        <f t="shared" si="7"/>
        <v>37.826086956521742</v>
      </c>
      <c r="T27" s="12">
        <v>184</v>
      </c>
      <c r="U27" s="6">
        <f t="shared" si="8"/>
        <v>80</v>
      </c>
      <c r="W27" s="12"/>
      <c r="X27" s="6"/>
      <c r="Y27" s="12">
        <v>301</v>
      </c>
      <c r="Z27" s="6">
        <f t="shared" si="10"/>
        <v>70</v>
      </c>
      <c r="AA27" s="12"/>
      <c r="AB27" s="6"/>
      <c r="AD27" s="12"/>
      <c r="AE27" s="6"/>
      <c r="AF27" s="12">
        <v>423</v>
      </c>
      <c r="AG27" s="6">
        <f t="shared" si="13"/>
        <v>66.09375</v>
      </c>
      <c r="AH27" s="12"/>
      <c r="AI27" s="6"/>
      <c r="AK27" s="12">
        <v>1279</v>
      </c>
      <c r="AL27" s="6">
        <f t="shared" si="15"/>
        <v>57.873303167420808</v>
      </c>
      <c r="AM27" s="12"/>
      <c r="AN27" s="6"/>
      <c r="AO27" s="12"/>
      <c r="AP27" s="6"/>
    </row>
    <row r="28" spans="2:42">
      <c r="B28" s="12"/>
      <c r="C28" s="6"/>
      <c r="D28" s="12">
        <v>303</v>
      </c>
      <c r="E28" s="6">
        <f t="shared" si="1"/>
        <v>151.5</v>
      </c>
      <c r="F28" s="12">
        <v>211</v>
      </c>
      <c r="G28" s="6">
        <f t="shared" si="2"/>
        <v>105.5</v>
      </c>
      <c r="I28" s="12">
        <v>98</v>
      </c>
      <c r="J28" s="6">
        <f t="shared" si="3"/>
        <v>49</v>
      </c>
      <c r="K28" s="7"/>
      <c r="L28" s="6"/>
      <c r="M28" s="12"/>
      <c r="N28" s="6"/>
      <c r="P28" s="12">
        <v>146</v>
      </c>
      <c r="Q28" s="6"/>
      <c r="R28" s="12">
        <v>211</v>
      </c>
      <c r="S28" s="6"/>
      <c r="T28" s="12"/>
      <c r="U28" s="6"/>
      <c r="W28" s="12"/>
      <c r="X28" s="6"/>
      <c r="Y28" s="12">
        <v>311</v>
      </c>
      <c r="Z28" s="6">
        <f t="shared" si="10"/>
        <v>72.325581395348834</v>
      </c>
      <c r="AA28" s="12"/>
      <c r="AB28" s="6"/>
      <c r="AD28" s="12"/>
      <c r="AE28" s="6"/>
      <c r="AF28" s="12">
        <v>519</v>
      </c>
      <c r="AG28" s="6">
        <f t="shared" si="13"/>
        <v>81.09375</v>
      </c>
      <c r="AH28" s="12"/>
      <c r="AI28" s="6"/>
      <c r="AK28" s="12">
        <v>1326</v>
      </c>
      <c r="AL28" s="6">
        <f t="shared" si="15"/>
        <v>59.999999999999993</v>
      </c>
      <c r="AM28" s="12"/>
      <c r="AN28" s="6"/>
      <c r="AO28" s="12"/>
      <c r="AP28" s="6"/>
    </row>
    <row r="29" spans="2:42">
      <c r="B29" s="12"/>
      <c r="C29" s="6"/>
      <c r="D29" s="12">
        <v>257</v>
      </c>
      <c r="E29" s="6">
        <f t="shared" si="1"/>
        <v>128.5</v>
      </c>
      <c r="F29" s="12">
        <v>153</v>
      </c>
      <c r="G29" s="6">
        <f t="shared" si="2"/>
        <v>76.5</v>
      </c>
      <c r="I29" s="12">
        <v>111</v>
      </c>
      <c r="J29" s="6">
        <f t="shared" si="3"/>
        <v>55.5</v>
      </c>
      <c r="K29" s="7"/>
      <c r="L29" s="6"/>
      <c r="M29" s="12"/>
      <c r="N29" s="6"/>
      <c r="P29" s="12">
        <v>153</v>
      </c>
      <c r="Q29" s="6"/>
      <c r="R29" s="12">
        <v>161</v>
      </c>
      <c r="S29" s="6"/>
      <c r="T29" s="12"/>
      <c r="U29" s="6"/>
      <c r="W29" s="12"/>
      <c r="X29" s="6"/>
      <c r="Y29" s="12"/>
      <c r="Z29" s="6"/>
      <c r="AA29" s="12"/>
      <c r="AB29" s="6"/>
      <c r="AD29" s="12"/>
      <c r="AE29" s="6"/>
      <c r="AF29" s="12">
        <v>439</v>
      </c>
      <c r="AG29" s="6">
        <f t="shared" si="13"/>
        <v>68.59375</v>
      </c>
      <c r="AH29" s="12"/>
      <c r="AI29" s="6"/>
      <c r="AK29" s="12"/>
      <c r="AL29" s="6"/>
      <c r="AM29" s="12"/>
      <c r="AN29" s="6"/>
      <c r="AO29" s="12"/>
      <c r="AP29" s="6"/>
    </row>
    <row r="30" spans="2:42">
      <c r="B30" s="12"/>
      <c r="C30" s="6"/>
      <c r="D30" s="12">
        <v>313</v>
      </c>
      <c r="E30" s="6">
        <f t="shared" si="1"/>
        <v>156.5</v>
      </c>
      <c r="F30" s="12"/>
      <c r="G30" s="6"/>
      <c r="I30" s="12">
        <v>130</v>
      </c>
      <c r="J30" s="6">
        <f t="shared" si="3"/>
        <v>65</v>
      </c>
      <c r="K30" s="7"/>
      <c r="L30" s="6"/>
      <c r="M30" s="12"/>
      <c r="N30" s="6"/>
      <c r="P30" s="12">
        <v>218</v>
      </c>
      <c r="Q30" s="6"/>
      <c r="R30" s="12">
        <v>230</v>
      </c>
      <c r="S30" s="6"/>
      <c r="T30" s="12"/>
      <c r="U30" s="6"/>
      <c r="W30" s="12"/>
      <c r="X30" s="6"/>
      <c r="Y30" s="12"/>
      <c r="Z30" s="6"/>
      <c r="AA30" s="12"/>
      <c r="AB30" s="6"/>
      <c r="AD30" s="12"/>
      <c r="AE30" s="6"/>
      <c r="AF30" s="12">
        <v>330</v>
      </c>
      <c r="AG30" s="6">
        <f t="shared" si="13"/>
        <v>51.5625</v>
      </c>
      <c r="AH30" s="12"/>
      <c r="AI30" s="6"/>
      <c r="AK30" s="12"/>
      <c r="AL30" s="6"/>
      <c r="AM30" s="12"/>
      <c r="AN30" s="6"/>
      <c r="AO30" s="12"/>
      <c r="AP30" s="6"/>
    </row>
    <row r="31" spans="2:42">
      <c r="B31" s="12"/>
      <c r="C31" s="6"/>
      <c r="D31" s="12"/>
      <c r="E31" s="6"/>
      <c r="F31" s="12"/>
      <c r="G31" s="6"/>
      <c r="I31" s="12">
        <v>94</v>
      </c>
      <c r="J31" s="6">
        <f t="shared" si="3"/>
        <v>47</v>
      </c>
      <c r="K31" s="7"/>
      <c r="L31" s="6"/>
      <c r="M31" s="12"/>
      <c r="N31" s="6"/>
      <c r="P31" s="12">
        <v>142</v>
      </c>
      <c r="Q31" s="6"/>
      <c r="R31" s="12">
        <v>186</v>
      </c>
      <c r="S31" s="6"/>
      <c r="T31" s="12"/>
      <c r="U31" s="6"/>
      <c r="W31" s="12"/>
      <c r="X31" s="6"/>
      <c r="Y31" s="12"/>
      <c r="Z31" s="6"/>
      <c r="AA31" s="12"/>
      <c r="AB31" s="6"/>
      <c r="AD31" s="12"/>
      <c r="AE31" s="6"/>
      <c r="AF31" s="12"/>
      <c r="AG31" s="6"/>
      <c r="AH31" s="12"/>
      <c r="AI31" s="6"/>
      <c r="AK31" s="12"/>
      <c r="AL31" s="6"/>
      <c r="AM31" s="12"/>
      <c r="AN31" s="6"/>
      <c r="AO31" s="12"/>
      <c r="AP31" s="6"/>
    </row>
    <row r="32" spans="2:42">
      <c r="B32" s="12"/>
      <c r="C32" s="6"/>
      <c r="D32" s="12"/>
      <c r="E32" s="6"/>
      <c r="F32" s="12"/>
      <c r="G32" s="6"/>
      <c r="I32" s="12">
        <v>145</v>
      </c>
      <c r="J32" s="6">
        <f t="shared" si="3"/>
        <v>72.5</v>
      </c>
      <c r="K32" s="7"/>
      <c r="L32" s="6"/>
      <c r="M32" s="12"/>
      <c r="N32" s="6"/>
      <c r="P32" s="12">
        <v>213</v>
      </c>
      <c r="Q32" s="6"/>
      <c r="R32" s="12">
        <v>215</v>
      </c>
      <c r="S32" s="6"/>
      <c r="T32" s="12"/>
      <c r="U32" s="6"/>
      <c r="W32" s="12"/>
      <c r="X32" s="6"/>
      <c r="Y32" s="12"/>
      <c r="Z32" s="6"/>
      <c r="AA32" s="12"/>
      <c r="AB32" s="6"/>
      <c r="AD32" s="12"/>
      <c r="AE32" s="6"/>
      <c r="AF32" s="12"/>
      <c r="AG32" s="6"/>
      <c r="AH32" s="12"/>
      <c r="AI32" s="6"/>
      <c r="AK32" s="12"/>
      <c r="AL32" s="6"/>
      <c r="AM32" s="12"/>
      <c r="AN32" s="6"/>
      <c r="AO32" s="12"/>
      <c r="AP32" s="6"/>
    </row>
    <row r="33" spans="2:42">
      <c r="B33" s="12"/>
      <c r="C33" s="6"/>
      <c r="D33" s="12"/>
      <c r="E33" s="6"/>
      <c r="F33" s="12"/>
      <c r="G33" s="6"/>
      <c r="I33" s="12">
        <v>104</v>
      </c>
      <c r="J33" s="6">
        <f t="shared" si="3"/>
        <v>52</v>
      </c>
      <c r="K33" s="7"/>
      <c r="L33" s="6"/>
      <c r="M33" s="12"/>
      <c r="N33" s="6"/>
      <c r="P33" s="12">
        <v>156</v>
      </c>
      <c r="Q33" s="6"/>
      <c r="R33" s="12">
        <v>228</v>
      </c>
      <c r="S33" s="6"/>
      <c r="T33" s="12"/>
      <c r="U33" s="6"/>
      <c r="W33" s="12"/>
      <c r="X33" s="6"/>
      <c r="Y33" s="12"/>
      <c r="Z33" s="6"/>
      <c r="AA33" s="12"/>
      <c r="AB33" s="6"/>
      <c r="AD33" s="12"/>
      <c r="AE33" s="6"/>
      <c r="AF33" s="12"/>
      <c r="AG33" s="6"/>
      <c r="AH33" s="12"/>
      <c r="AI33" s="6"/>
      <c r="AK33" s="12"/>
      <c r="AL33" s="6"/>
      <c r="AM33" s="12"/>
      <c r="AN33" s="6"/>
      <c r="AO33" s="12"/>
      <c r="AP33" s="6"/>
    </row>
    <row r="34" spans="2:42">
      <c r="B34" s="12"/>
      <c r="C34" s="6"/>
      <c r="D34" s="12"/>
      <c r="E34" s="6"/>
      <c r="F34" s="12"/>
      <c r="G34" s="6"/>
      <c r="I34" s="12">
        <v>80</v>
      </c>
      <c r="J34" s="6">
        <f t="shared" si="3"/>
        <v>40</v>
      </c>
      <c r="K34" s="7"/>
      <c r="L34" s="6"/>
      <c r="M34" s="12"/>
      <c r="N34" s="6"/>
      <c r="P34" s="12">
        <v>271</v>
      </c>
      <c r="Q34" s="6"/>
      <c r="R34" s="12">
        <v>198</v>
      </c>
      <c r="S34" s="6"/>
      <c r="T34" s="12"/>
      <c r="U34" s="6"/>
      <c r="W34" s="12"/>
      <c r="X34" s="6"/>
      <c r="Y34" s="12"/>
      <c r="Z34" s="6"/>
      <c r="AA34" s="12"/>
      <c r="AB34" s="6"/>
      <c r="AD34" s="12"/>
      <c r="AE34" s="6"/>
      <c r="AF34" s="12"/>
      <c r="AG34" s="6"/>
      <c r="AH34" s="12"/>
      <c r="AI34" s="6"/>
      <c r="AK34" s="12"/>
      <c r="AL34" s="6"/>
      <c r="AM34" s="12"/>
      <c r="AN34" s="6"/>
      <c r="AO34" s="12"/>
      <c r="AP34" s="6"/>
    </row>
    <row r="35" spans="2:42">
      <c r="B35" s="12"/>
      <c r="C35" s="6"/>
      <c r="D35" s="12"/>
      <c r="E35" s="6"/>
      <c r="F35" s="12"/>
      <c r="G35" s="6"/>
      <c r="I35" s="12">
        <v>129</v>
      </c>
      <c r="J35" s="6">
        <f t="shared" si="3"/>
        <v>64.5</v>
      </c>
      <c r="K35" s="7"/>
      <c r="L35" s="6"/>
      <c r="M35" s="12"/>
      <c r="N35" s="6"/>
      <c r="P35" s="12">
        <v>213</v>
      </c>
      <c r="Q35" s="6"/>
      <c r="R35" s="12"/>
      <c r="S35" s="6"/>
      <c r="T35" s="12"/>
      <c r="U35" s="6"/>
      <c r="W35" s="12"/>
      <c r="X35" s="6"/>
      <c r="Y35" s="12"/>
      <c r="Z35" s="6"/>
      <c r="AA35" s="12"/>
      <c r="AB35" s="6"/>
      <c r="AD35" s="12"/>
      <c r="AE35" s="6"/>
      <c r="AF35" s="12"/>
      <c r="AG35" s="6"/>
      <c r="AH35" s="12"/>
      <c r="AI35" s="6"/>
      <c r="AK35" s="12"/>
      <c r="AL35" s="6"/>
      <c r="AM35" s="12"/>
      <c r="AN35" s="6"/>
      <c r="AO35" s="12"/>
      <c r="AP35" s="6"/>
    </row>
    <row r="36" spans="2:42">
      <c r="B36" s="12"/>
      <c r="C36" s="6"/>
      <c r="D36" s="12"/>
      <c r="E36" s="6"/>
      <c r="F36" s="12"/>
      <c r="G36" s="6"/>
      <c r="I36" s="12"/>
      <c r="J36" s="6"/>
      <c r="K36" s="7"/>
      <c r="L36" s="6"/>
      <c r="M36" s="12"/>
      <c r="N36" s="6"/>
      <c r="P36" s="12">
        <v>120</v>
      </c>
      <c r="Q36" s="6"/>
      <c r="R36" s="12"/>
      <c r="S36" s="6"/>
      <c r="T36" s="12"/>
      <c r="U36" s="6"/>
      <c r="W36" s="12"/>
      <c r="X36" s="6"/>
      <c r="Y36" s="12"/>
      <c r="Z36" s="6"/>
      <c r="AA36" s="12"/>
      <c r="AB36" s="6"/>
      <c r="AD36" s="12"/>
      <c r="AE36" s="6"/>
      <c r="AF36" s="12"/>
      <c r="AG36" s="6"/>
      <c r="AH36" s="12"/>
      <c r="AI36" s="6"/>
      <c r="AK36" s="12"/>
      <c r="AL36" s="6"/>
      <c r="AM36" s="12"/>
      <c r="AN36" s="6"/>
      <c r="AO36" s="12"/>
      <c r="AP36" s="6"/>
    </row>
    <row r="37" spans="2:42">
      <c r="B37" s="12"/>
      <c r="C37" s="6"/>
      <c r="D37" s="12"/>
      <c r="E37" s="6"/>
      <c r="F37" s="12"/>
      <c r="G37" s="6"/>
      <c r="I37" s="12"/>
      <c r="J37" s="6"/>
      <c r="K37" s="7"/>
      <c r="L37" s="6"/>
      <c r="M37" s="12"/>
      <c r="N37" s="6"/>
      <c r="P37" s="12">
        <v>259</v>
      </c>
      <c r="Q37" s="6"/>
      <c r="R37" s="12"/>
      <c r="S37" s="6"/>
      <c r="T37" s="12"/>
      <c r="U37" s="6"/>
      <c r="W37" s="12"/>
      <c r="X37" s="6"/>
      <c r="Y37" s="12"/>
      <c r="Z37" s="6"/>
      <c r="AA37" s="12"/>
      <c r="AB37" s="6"/>
      <c r="AD37" s="12"/>
      <c r="AE37" s="6"/>
      <c r="AF37" s="12"/>
      <c r="AG37" s="6"/>
      <c r="AH37" s="12"/>
      <c r="AI37" s="6"/>
      <c r="AK37" s="12"/>
      <c r="AL37" s="6"/>
      <c r="AM37" s="12"/>
      <c r="AN37" s="6"/>
      <c r="AO37" s="12"/>
      <c r="AP37" s="6"/>
    </row>
    <row r="38" spans="2:42">
      <c r="B38" s="12"/>
      <c r="C38" s="6"/>
      <c r="D38" s="12"/>
      <c r="E38" s="6"/>
      <c r="F38" s="12"/>
      <c r="G38" s="6"/>
      <c r="I38" s="12"/>
      <c r="J38" s="6"/>
      <c r="K38" s="7"/>
      <c r="L38" s="6"/>
      <c r="M38" s="12"/>
      <c r="N38" s="6"/>
      <c r="P38" s="12"/>
      <c r="Q38" s="6"/>
      <c r="R38" s="12"/>
      <c r="S38" s="6"/>
      <c r="T38" s="12"/>
      <c r="U38" s="6"/>
      <c r="W38" s="12"/>
      <c r="X38" s="6"/>
      <c r="Y38" s="12"/>
      <c r="Z38" s="6"/>
      <c r="AA38" s="12"/>
      <c r="AB38" s="6"/>
      <c r="AD38" s="12"/>
      <c r="AE38" s="6"/>
      <c r="AF38" s="12"/>
      <c r="AG38" s="6"/>
      <c r="AH38" s="12"/>
      <c r="AI38" s="6"/>
      <c r="AK38" s="12"/>
      <c r="AL38" s="6"/>
      <c r="AM38" s="12"/>
      <c r="AN38" s="6"/>
      <c r="AO38" s="12"/>
      <c r="AP38" s="6"/>
    </row>
    <row r="39" spans="2:42">
      <c r="B39" s="12"/>
      <c r="C39" s="6"/>
      <c r="D39" s="12"/>
      <c r="E39" s="6"/>
      <c r="F39" s="12"/>
      <c r="G39" s="6"/>
      <c r="I39" s="12"/>
      <c r="J39" s="6"/>
      <c r="K39" s="7"/>
      <c r="L39" s="6"/>
      <c r="M39" s="12"/>
      <c r="N39" s="6"/>
      <c r="P39" s="12"/>
      <c r="Q39" s="6"/>
      <c r="R39" s="12"/>
      <c r="S39" s="6"/>
      <c r="T39" s="12"/>
      <c r="U39" s="6"/>
      <c r="W39" s="12"/>
      <c r="X39" s="6"/>
      <c r="Y39" s="12"/>
      <c r="Z39" s="6"/>
      <c r="AA39" s="12"/>
      <c r="AB39" s="6"/>
      <c r="AD39" s="12"/>
      <c r="AE39" s="6"/>
      <c r="AF39" s="12"/>
      <c r="AG39" s="6"/>
      <c r="AH39" s="12"/>
      <c r="AI39" s="6"/>
      <c r="AK39" s="12"/>
      <c r="AL39" s="6"/>
      <c r="AM39" s="12"/>
      <c r="AN39" s="6"/>
      <c r="AO39" s="12"/>
      <c r="AP39" s="6"/>
    </row>
    <row r="40" spans="2:42">
      <c r="B40" s="12"/>
      <c r="C40" s="6"/>
      <c r="D40" s="12"/>
      <c r="E40" s="6"/>
      <c r="F40" s="12"/>
      <c r="G40" s="6"/>
      <c r="I40" s="12"/>
      <c r="J40" s="6"/>
      <c r="K40" s="7"/>
      <c r="L40" s="6"/>
      <c r="M40" s="7"/>
      <c r="N40" s="6"/>
      <c r="P40" s="12"/>
      <c r="Q40" s="6"/>
      <c r="R40" s="12"/>
      <c r="S40" s="6"/>
      <c r="T40" s="12"/>
      <c r="U40" s="6"/>
      <c r="W40" s="12"/>
      <c r="X40" s="6"/>
      <c r="Y40" s="12"/>
      <c r="Z40" s="6"/>
      <c r="AA40" s="12"/>
      <c r="AB40" s="6"/>
      <c r="AD40" s="12"/>
      <c r="AE40" s="6"/>
      <c r="AF40" s="12"/>
      <c r="AG40" s="6"/>
      <c r="AH40" s="12"/>
      <c r="AI40" s="6"/>
      <c r="AK40" s="12"/>
      <c r="AL40" s="6"/>
      <c r="AM40" s="12"/>
      <c r="AN40" s="6"/>
      <c r="AO40" s="12"/>
      <c r="AP40" s="6"/>
    </row>
    <row r="41" spans="2:42">
      <c r="B41" s="24" t="s">
        <v>15</v>
      </c>
      <c r="C41" s="26" t="s">
        <v>16</v>
      </c>
      <c r="D41" s="24" t="s">
        <v>15</v>
      </c>
      <c r="E41" s="26" t="s">
        <v>16</v>
      </c>
      <c r="F41" s="24" t="s">
        <v>15</v>
      </c>
      <c r="G41" s="26" t="s">
        <v>16</v>
      </c>
      <c r="I41" s="24" t="s">
        <v>15</v>
      </c>
      <c r="J41" s="26" t="s">
        <v>16</v>
      </c>
      <c r="K41" s="42" t="s">
        <v>15</v>
      </c>
      <c r="L41" s="26" t="s">
        <v>16</v>
      </c>
      <c r="M41" s="42" t="s">
        <v>15</v>
      </c>
      <c r="N41" s="26" t="s">
        <v>16</v>
      </c>
      <c r="P41" s="24" t="s">
        <v>15</v>
      </c>
      <c r="Q41" s="26" t="s">
        <v>16</v>
      </c>
      <c r="R41" s="24" t="s">
        <v>15</v>
      </c>
      <c r="S41" s="26" t="s">
        <v>16</v>
      </c>
      <c r="T41" s="24" t="s">
        <v>15</v>
      </c>
      <c r="U41" s="26" t="s">
        <v>16</v>
      </c>
      <c r="W41" s="24" t="s">
        <v>15</v>
      </c>
      <c r="X41" s="26" t="s">
        <v>16</v>
      </c>
      <c r="Y41" s="24" t="s">
        <v>15</v>
      </c>
      <c r="Z41" s="26" t="s">
        <v>16</v>
      </c>
      <c r="AA41" s="24" t="s">
        <v>15</v>
      </c>
      <c r="AB41" s="26" t="s">
        <v>16</v>
      </c>
      <c r="AD41" s="24" t="s">
        <v>15</v>
      </c>
      <c r="AE41" s="26" t="s">
        <v>16</v>
      </c>
      <c r="AF41" s="24" t="s">
        <v>15</v>
      </c>
      <c r="AG41" s="26" t="s">
        <v>16</v>
      </c>
      <c r="AH41" s="24" t="s">
        <v>15</v>
      </c>
      <c r="AI41" s="26" t="s">
        <v>16</v>
      </c>
      <c r="AK41" s="24" t="s">
        <v>15</v>
      </c>
      <c r="AL41" s="26" t="s">
        <v>16</v>
      </c>
      <c r="AM41" s="24" t="s">
        <v>15</v>
      </c>
      <c r="AN41" s="26" t="s">
        <v>16</v>
      </c>
      <c r="AO41" s="24" t="s">
        <v>15</v>
      </c>
      <c r="AP41" s="26" t="s">
        <v>16</v>
      </c>
    </row>
    <row r="42" spans="2:42" ht="17" thickBot="1">
      <c r="B42" s="13">
        <f>AVERAGE(B6:B33)</f>
        <v>228.27272727272728</v>
      </c>
      <c r="C42" s="13">
        <f t="shared" ref="C42:G42" si="18">AVERAGE(C6:C33)</f>
        <v>114.13636363636364</v>
      </c>
      <c r="D42" s="13">
        <f t="shared" si="18"/>
        <v>215.32</v>
      </c>
      <c r="E42" s="13">
        <f t="shared" si="18"/>
        <v>107.66</v>
      </c>
      <c r="F42" s="13">
        <f t="shared" si="18"/>
        <v>218.41666666666666</v>
      </c>
      <c r="G42" s="13">
        <f t="shared" si="18"/>
        <v>109.20833333333333</v>
      </c>
      <c r="I42" s="13">
        <f>AVERAGE(I6:I35)</f>
        <v>101.66666666666667</v>
      </c>
      <c r="J42" s="54">
        <f t="shared" ref="J42:N42" si="19">AVERAGE(J6:J35)</f>
        <v>50.833333333333336</v>
      </c>
      <c r="K42" s="43">
        <f t="shared" si="19"/>
        <v>89.63636363636364</v>
      </c>
      <c r="L42" s="13">
        <f t="shared" si="19"/>
        <v>44.81818181818182</v>
      </c>
      <c r="M42" s="13">
        <f t="shared" si="19"/>
        <v>95.111111111111114</v>
      </c>
      <c r="N42" s="13">
        <f t="shared" si="19"/>
        <v>47.555555555555557</v>
      </c>
      <c r="P42" s="13">
        <f>AVERAGE(P6:P37)</f>
        <v>192.28125</v>
      </c>
      <c r="Q42" s="10">
        <f t="shared" ref="Q42:U42" si="20">AVERAGE(Q6:Q37)</f>
        <v>84.229249011857732</v>
      </c>
      <c r="R42" s="13">
        <f t="shared" si="20"/>
        <v>193.79310344827587</v>
      </c>
      <c r="S42" s="10">
        <f t="shared" si="20"/>
        <v>82.826086956521763</v>
      </c>
      <c r="T42" s="13">
        <f t="shared" si="20"/>
        <v>194.90909090909091</v>
      </c>
      <c r="U42" s="10">
        <f t="shared" si="20"/>
        <v>84.743083003952563</v>
      </c>
      <c r="W42" s="13">
        <f>AVERAGE(W6:W37)</f>
        <v>252.04761904761904</v>
      </c>
      <c r="X42" s="10">
        <f t="shared" ref="X42:AB42" si="21">AVERAGE(X6:X37)</f>
        <v>58.615725359911409</v>
      </c>
      <c r="Y42" s="13">
        <f t="shared" si="21"/>
        <v>258.47826086956519</v>
      </c>
      <c r="Z42" s="10">
        <f t="shared" si="21"/>
        <v>60.111223458038438</v>
      </c>
      <c r="AA42" s="13">
        <f t="shared" si="21"/>
        <v>264</v>
      </c>
      <c r="AB42" s="10">
        <f t="shared" si="21"/>
        <v>61.395348837209298</v>
      </c>
      <c r="AD42" s="13">
        <f>AVERAGE(AD6:AD37)</f>
        <v>375.42857142857144</v>
      </c>
      <c r="AE42" s="10">
        <f t="shared" ref="AE42:AI42" si="22">AVERAGE(AE6:AE37)</f>
        <v>58.660714285714285</v>
      </c>
      <c r="AF42" s="13">
        <f t="shared" si="22"/>
        <v>364.52</v>
      </c>
      <c r="AG42" s="10">
        <f t="shared" si="22"/>
        <v>56.956249999999997</v>
      </c>
      <c r="AH42" s="13">
        <f t="shared" si="22"/>
        <v>370.84210526315792</v>
      </c>
      <c r="AI42" s="10">
        <f t="shared" si="22"/>
        <v>57.944078947368418</v>
      </c>
      <c r="AK42" s="13">
        <f>AVERAGE(AK6:AK37)</f>
        <v>1072.3478260869565</v>
      </c>
      <c r="AL42" s="10">
        <f t="shared" ref="AL42:AP42" si="23">AVERAGE(AL6:AL37)</f>
        <v>48.522526067283096</v>
      </c>
      <c r="AM42" s="13">
        <f t="shared" si="23"/>
        <v>1270.6428571428571</v>
      </c>
      <c r="AN42" s="10">
        <f t="shared" si="23"/>
        <v>57.495151906916604</v>
      </c>
      <c r="AO42" s="13">
        <f t="shared" si="23"/>
        <v>1033.5238095238096</v>
      </c>
      <c r="AP42" s="10">
        <f t="shared" si="23"/>
        <v>46.765783236371476</v>
      </c>
    </row>
    <row r="44" spans="2:42" ht="17" thickBot="1"/>
    <row r="45" spans="2:42" ht="20" thickBot="1">
      <c r="B45" s="59" t="s">
        <v>24</v>
      </c>
      <c r="C45" s="64" t="s">
        <v>22</v>
      </c>
      <c r="D45" s="63" t="s">
        <v>23</v>
      </c>
      <c r="I45" s="59" t="s">
        <v>24</v>
      </c>
      <c r="J45" s="64" t="s">
        <v>22</v>
      </c>
      <c r="K45" s="63" t="s">
        <v>23</v>
      </c>
      <c r="P45" s="59" t="s">
        <v>24</v>
      </c>
      <c r="Q45" s="64" t="s">
        <v>22</v>
      </c>
      <c r="R45" s="63" t="s">
        <v>23</v>
      </c>
      <c r="W45" s="59" t="s">
        <v>24</v>
      </c>
      <c r="X45" s="64" t="s">
        <v>22</v>
      </c>
      <c r="Y45" s="63" t="s">
        <v>23</v>
      </c>
      <c r="AD45" s="59" t="s">
        <v>24</v>
      </c>
      <c r="AE45" s="64" t="s">
        <v>22</v>
      </c>
      <c r="AF45" s="63" t="s">
        <v>23</v>
      </c>
      <c r="AK45" s="59" t="s">
        <v>24</v>
      </c>
      <c r="AL45" s="64" t="s">
        <v>22</v>
      </c>
      <c r="AM45" s="63" t="s">
        <v>23</v>
      </c>
    </row>
    <row r="46" spans="2:42">
      <c r="B46" s="37" t="s">
        <v>5</v>
      </c>
      <c r="C46" s="60">
        <v>220.7</v>
      </c>
      <c r="D46" s="3">
        <v>110.3</v>
      </c>
      <c r="I46" s="37" t="s">
        <v>5</v>
      </c>
      <c r="J46" s="60">
        <v>95.47</v>
      </c>
      <c r="K46" s="3">
        <v>47.74</v>
      </c>
      <c r="P46" s="37" t="s">
        <v>5</v>
      </c>
      <c r="Q46" s="60">
        <v>193.7</v>
      </c>
      <c r="R46" s="3">
        <v>83.93</v>
      </c>
      <c r="W46" s="37" t="s">
        <v>5</v>
      </c>
      <c r="X46" s="60">
        <v>258.2</v>
      </c>
      <c r="Y46" s="3">
        <v>60.04</v>
      </c>
      <c r="AD46" s="37" t="s">
        <v>5</v>
      </c>
      <c r="AE46" s="60">
        <v>370.3</v>
      </c>
      <c r="AF46" s="3">
        <v>57.85</v>
      </c>
      <c r="AK46" s="37" t="s">
        <v>5</v>
      </c>
      <c r="AL46" s="60">
        <v>1126</v>
      </c>
      <c r="AM46" s="3">
        <v>50.93</v>
      </c>
    </row>
    <row r="47" spans="2:42">
      <c r="B47" s="38" t="s">
        <v>6</v>
      </c>
      <c r="C47" s="61">
        <v>6.7640000000000002</v>
      </c>
      <c r="D47" s="6">
        <v>3.3820000000000001</v>
      </c>
      <c r="I47" s="38" t="s">
        <v>6</v>
      </c>
      <c r="J47" s="61">
        <v>6.0229999999999997</v>
      </c>
      <c r="K47" s="6">
        <v>3.012</v>
      </c>
      <c r="P47" s="38" t="s">
        <v>6</v>
      </c>
      <c r="Q47" s="61">
        <v>1.319</v>
      </c>
      <c r="R47" s="6">
        <v>0.99229999999999996</v>
      </c>
      <c r="W47" s="38" t="s">
        <v>6</v>
      </c>
      <c r="X47" s="61">
        <v>5.9820000000000002</v>
      </c>
      <c r="Y47" s="6">
        <v>1.391</v>
      </c>
      <c r="AD47" s="38" t="s">
        <v>6</v>
      </c>
      <c r="AE47" s="61">
        <v>5.4770000000000003</v>
      </c>
      <c r="AF47" s="6">
        <v>0.85580000000000001</v>
      </c>
      <c r="AK47" s="38" t="s">
        <v>6</v>
      </c>
      <c r="AL47" s="61">
        <v>127.2</v>
      </c>
      <c r="AM47" s="6">
        <v>5.7549999999999999</v>
      </c>
    </row>
    <row r="48" spans="2:42" ht="17" thickBot="1">
      <c r="B48" s="39" t="s">
        <v>7</v>
      </c>
      <c r="C48" s="62">
        <v>3.9049999999999998</v>
      </c>
      <c r="D48" s="10">
        <v>1.9530000000000001</v>
      </c>
      <c r="I48" s="39" t="s">
        <v>7</v>
      </c>
      <c r="J48" s="62">
        <v>3.4780000000000002</v>
      </c>
      <c r="K48" s="10">
        <v>1.7390000000000001</v>
      </c>
      <c r="P48" s="39" t="s">
        <v>7</v>
      </c>
      <c r="Q48" s="62">
        <v>0.76149999999999995</v>
      </c>
      <c r="R48" s="10">
        <v>0.57289999999999996</v>
      </c>
      <c r="W48" s="39" t="s">
        <v>7</v>
      </c>
      <c r="X48" s="62">
        <v>3.4540000000000002</v>
      </c>
      <c r="Y48" s="10">
        <v>0.80320000000000003</v>
      </c>
      <c r="AD48" s="39" t="s">
        <v>7</v>
      </c>
      <c r="AE48" s="62">
        <v>3.1619999999999999</v>
      </c>
      <c r="AF48" s="10">
        <v>0.49409999999999998</v>
      </c>
      <c r="AK48" s="39" t="s">
        <v>7</v>
      </c>
      <c r="AL48" s="62">
        <v>73.430000000000007</v>
      </c>
      <c r="AM48" s="10">
        <v>3.323</v>
      </c>
    </row>
    <row r="52" spans="33:39">
      <c r="AG52" s="28"/>
      <c r="AH52" s="27"/>
      <c r="AI52" s="27"/>
      <c r="AJ52" s="27"/>
      <c r="AK52" s="27"/>
      <c r="AL52" s="27"/>
      <c r="AM52" s="27"/>
    </row>
    <row r="53" spans="33:39">
      <c r="AG53" s="28"/>
      <c r="AH53" s="27"/>
      <c r="AI53" s="27"/>
      <c r="AJ53" s="27"/>
      <c r="AK53" s="27"/>
      <c r="AL53" s="27"/>
      <c r="AM53" s="27"/>
    </row>
    <row r="54" spans="33:39">
      <c r="AG54" s="28"/>
      <c r="AH54" s="27"/>
      <c r="AI54" s="27"/>
      <c r="AJ54" s="27"/>
      <c r="AK54" s="27"/>
      <c r="AL54" s="27"/>
      <c r="AM54" s="27"/>
    </row>
    <row r="65" spans="33:39">
      <c r="AG65" s="28"/>
      <c r="AH65" s="27"/>
      <c r="AI65" s="27"/>
      <c r="AJ65" s="27"/>
      <c r="AK65" s="27"/>
      <c r="AL65" s="27"/>
      <c r="AM65" s="27"/>
    </row>
    <row r="66" spans="33:39">
      <c r="AG66" s="28"/>
      <c r="AH66" s="27"/>
      <c r="AI66" s="27"/>
      <c r="AJ66" s="27"/>
      <c r="AK66" s="27"/>
      <c r="AL66" s="27"/>
      <c r="AM66" s="27"/>
    </row>
    <row r="67" spans="33:39">
      <c r="AG67" s="28"/>
      <c r="AH67" s="27"/>
      <c r="AI67" s="27"/>
      <c r="AJ67" s="27"/>
      <c r="AK67" s="27"/>
      <c r="AL67" s="27"/>
      <c r="AM67" s="27"/>
    </row>
    <row r="68" spans="33:39">
      <c r="AG68" s="28"/>
      <c r="AH68" s="27"/>
      <c r="AI68" s="27"/>
      <c r="AJ68" s="27"/>
      <c r="AK68" s="27"/>
      <c r="AL68" s="27"/>
      <c r="AM68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7BBDB-C205-F547-9D2C-7099FEEAD17F}">
  <dimension ref="B2:O64"/>
  <sheetViews>
    <sheetView workbookViewId="0">
      <selection activeCell="B3" sqref="B3:C3"/>
    </sheetView>
  </sheetViews>
  <sheetFormatPr baseColWidth="10" defaultRowHeight="16"/>
  <cols>
    <col min="2" max="2" width="40" style="1" customWidth="1"/>
    <col min="3" max="3" width="22" style="8" customWidth="1"/>
    <col min="5" max="5" width="41.33203125" style="1" customWidth="1"/>
    <col min="6" max="6" width="19.33203125" style="8" customWidth="1"/>
    <col min="8" max="8" width="42" style="1" customWidth="1"/>
    <col min="9" max="9" width="21.1640625" style="8" customWidth="1"/>
    <col min="11" max="11" width="43" style="1" customWidth="1"/>
    <col min="12" max="12" width="20.6640625" style="8" customWidth="1"/>
    <col min="14" max="14" width="42.1640625" style="1" customWidth="1"/>
    <col min="15" max="15" width="20.1640625" style="8" customWidth="1"/>
  </cols>
  <sheetData>
    <row r="2" spans="2:15" ht="17" thickBot="1"/>
    <row r="3" spans="2:15" s="2" customFormat="1" ht="21">
      <c r="B3" s="72" t="s">
        <v>123</v>
      </c>
      <c r="C3" s="73" t="s">
        <v>85</v>
      </c>
      <c r="E3" s="72" t="s">
        <v>123</v>
      </c>
      <c r="F3" s="73" t="s">
        <v>85</v>
      </c>
      <c r="H3" s="72" t="s">
        <v>123</v>
      </c>
      <c r="I3" s="73" t="s">
        <v>85</v>
      </c>
      <c r="K3" s="72" t="s">
        <v>123</v>
      </c>
      <c r="L3" s="73" t="s">
        <v>85</v>
      </c>
      <c r="N3" s="72" t="s">
        <v>123</v>
      </c>
      <c r="O3" s="73" t="s">
        <v>85</v>
      </c>
    </row>
    <row r="4" spans="2:15">
      <c r="B4" s="35"/>
      <c r="C4" s="70"/>
      <c r="E4" s="35"/>
      <c r="F4" s="70"/>
      <c r="H4" s="35"/>
      <c r="I4" s="70"/>
      <c r="K4" s="35"/>
      <c r="L4" s="70"/>
      <c r="N4" s="35"/>
      <c r="O4" s="70"/>
    </row>
    <row r="5" spans="2:15">
      <c r="B5" s="35" t="s">
        <v>37</v>
      </c>
      <c r="C5" s="70" t="s">
        <v>125</v>
      </c>
      <c r="E5" s="35" t="s">
        <v>63</v>
      </c>
      <c r="F5" s="70" t="s">
        <v>126</v>
      </c>
      <c r="H5" s="35" t="s">
        <v>67</v>
      </c>
      <c r="I5" s="70" t="s">
        <v>127</v>
      </c>
      <c r="K5" s="35" t="s">
        <v>71</v>
      </c>
      <c r="L5" s="70" t="s">
        <v>128</v>
      </c>
      <c r="N5" s="35" t="s">
        <v>75</v>
      </c>
      <c r="O5" s="70" t="s">
        <v>129</v>
      </c>
    </row>
    <row r="6" spans="2:15">
      <c r="B6" s="35" t="s">
        <v>38</v>
      </c>
      <c r="C6" s="70" t="s">
        <v>38</v>
      </c>
      <c r="E6" s="35" t="s">
        <v>38</v>
      </c>
      <c r="F6" s="70" t="s">
        <v>38</v>
      </c>
      <c r="H6" s="35" t="s">
        <v>38</v>
      </c>
      <c r="I6" s="70" t="s">
        <v>38</v>
      </c>
      <c r="K6" s="35" t="s">
        <v>38</v>
      </c>
      <c r="L6" s="70" t="s">
        <v>38</v>
      </c>
      <c r="N6" s="35" t="s">
        <v>38</v>
      </c>
      <c r="O6" s="70" t="s">
        <v>38</v>
      </c>
    </row>
    <row r="7" spans="2:15">
      <c r="B7" s="35" t="s">
        <v>39</v>
      </c>
      <c r="C7" s="70" t="s">
        <v>124</v>
      </c>
      <c r="E7" s="35" t="s">
        <v>37</v>
      </c>
      <c r="F7" s="70" t="s">
        <v>125</v>
      </c>
      <c r="H7" s="35" t="s">
        <v>63</v>
      </c>
      <c r="I7" s="70" t="s">
        <v>126</v>
      </c>
      <c r="K7" s="35" t="s">
        <v>63</v>
      </c>
      <c r="L7" s="70" t="s">
        <v>126</v>
      </c>
      <c r="N7" s="35" t="s">
        <v>63</v>
      </c>
      <c r="O7" s="70" t="s">
        <v>126</v>
      </c>
    </row>
    <row r="8" spans="2:15">
      <c r="B8" s="35"/>
      <c r="C8" s="70"/>
      <c r="E8" s="35"/>
      <c r="F8" s="70"/>
      <c r="H8" s="35"/>
      <c r="I8" s="70"/>
      <c r="K8" s="35"/>
      <c r="L8" s="70"/>
      <c r="N8" s="35"/>
      <c r="O8" s="70"/>
    </row>
    <row r="9" spans="2:15">
      <c r="B9" s="35" t="s">
        <v>40</v>
      </c>
      <c r="C9" s="70"/>
      <c r="E9" s="35" t="s">
        <v>40</v>
      </c>
      <c r="F9" s="70"/>
      <c r="H9" s="35" t="s">
        <v>40</v>
      </c>
      <c r="I9" s="70"/>
      <c r="K9" s="35" t="s">
        <v>40</v>
      </c>
      <c r="L9" s="70"/>
      <c r="N9" s="35" t="s">
        <v>40</v>
      </c>
      <c r="O9" s="70"/>
    </row>
    <row r="10" spans="2:15">
      <c r="B10" s="35" t="s">
        <v>41</v>
      </c>
      <c r="C10" s="70" t="s">
        <v>42</v>
      </c>
      <c r="E10" s="35" t="s">
        <v>41</v>
      </c>
      <c r="F10" s="70" t="s">
        <v>42</v>
      </c>
      <c r="H10" s="35" t="s">
        <v>41</v>
      </c>
      <c r="I10" s="70" t="s">
        <v>42</v>
      </c>
      <c r="K10" s="35" t="s">
        <v>41</v>
      </c>
      <c r="L10" s="70" t="s">
        <v>42</v>
      </c>
      <c r="N10" s="35" t="s">
        <v>41</v>
      </c>
      <c r="O10" s="70">
        <v>5.9999999999999995E-4</v>
      </c>
    </row>
    <row r="11" spans="2:15">
      <c r="B11" s="35" t="s">
        <v>43</v>
      </c>
      <c r="C11" s="70" t="s">
        <v>44</v>
      </c>
      <c r="E11" s="35" t="s">
        <v>43</v>
      </c>
      <c r="F11" s="70" t="s">
        <v>44</v>
      </c>
      <c r="H11" s="35" t="s">
        <v>43</v>
      </c>
      <c r="I11" s="70" t="s">
        <v>44</v>
      </c>
      <c r="K11" s="35" t="s">
        <v>43</v>
      </c>
      <c r="L11" s="70" t="s">
        <v>44</v>
      </c>
      <c r="N11" s="35" t="s">
        <v>43</v>
      </c>
      <c r="O11" s="70" t="s">
        <v>76</v>
      </c>
    </row>
    <row r="12" spans="2:15">
      <c r="B12" s="35" t="s">
        <v>45</v>
      </c>
      <c r="C12" s="70" t="s">
        <v>46</v>
      </c>
      <c r="E12" s="35" t="s">
        <v>45</v>
      </c>
      <c r="F12" s="70" t="s">
        <v>46</v>
      </c>
      <c r="H12" s="35" t="s">
        <v>45</v>
      </c>
      <c r="I12" s="70" t="s">
        <v>46</v>
      </c>
      <c r="K12" s="35" t="s">
        <v>45</v>
      </c>
      <c r="L12" s="70" t="s">
        <v>46</v>
      </c>
      <c r="N12" s="35" t="s">
        <v>45</v>
      </c>
      <c r="O12" s="70" t="s">
        <v>46</v>
      </c>
    </row>
    <row r="13" spans="2:15">
      <c r="B13" s="35" t="s">
        <v>47</v>
      </c>
      <c r="C13" s="70" t="s">
        <v>48</v>
      </c>
      <c r="E13" s="35" t="s">
        <v>47</v>
      </c>
      <c r="F13" s="70" t="s">
        <v>48</v>
      </c>
      <c r="H13" s="35" t="s">
        <v>47</v>
      </c>
      <c r="I13" s="70" t="s">
        <v>48</v>
      </c>
      <c r="K13" s="35" t="s">
        <v>47</v>
      </c>
      <c r="L13" s="70" t="s">
        <v>48</v>
      </c>
      <c r="N13" s="35" t="s">
        <v>47</v>
      </c>
      <c r="O13" s="70" t="s">
        <v>48</v>
      </c>
    </row>
    <row r="14" spans="2:15">
      <c r="B14" s="35" t="s">
        <v>49</v>
      </c>
      <c r="C14" s="70" t="s">
        <v>86</v>
      </c>
      <c r="E14" s="35" t="s">
        <v>49</v>
      </c>
      <c r="F14" s="70" t="s">
        <v>90</v>
      </c>
      <c r="H14" s="35" t="s">
        <v>49</v>
      </c>
      <c r="I14" s="70" t="s">
        <v>94</v>
      </c>
      <c r="K14" s="35" t="s">
        <v>49</v>
      </c>
      <c r="L14" s="70" t="s">
        <v>98</v>
      </c>
      <c r="N14" s="35" t="s">
        <v>49</v>
      </c>
      <c r="O14" s="70" t="s">
        <v>102</v>
      </c>
    </row>
    <row r="15" spans="2:15">
      <c r="B15" s="35"/>
      <c r="C15" s="70"/>
      <c r="E15" s="35"/>
      <c r="F15" s="70"/>
      <c r="H15" s="35"/>
      <c r="I15" s="70"/>
      <c r="K15" s="35"/>
      <c r="L15" s="70"/>
      <c r="N15" s="35"/>
      <c r="O15" s="70"/>
    </row>
    <row r="16" spans="2:15">
      <c r="B16" s="35" t="s">
        <v>50</v>
      </c>
      <c r="C16" s="70"/>
      <c r="E16" s="35" t="s">
        <v>50</v>
      </c>
      <c r="F16" s="70"/>
      <c r="H16" s="35" t="s">
        <v>50</v>
      </c>
      <c r="I16" s="70"/>
      <c r="K16" s="35" t="s">
        <v>50</v>
      </c>
      <c r="L16" s="70"/>
      <c r="N16" s="35" t="s">
        <v>50</v>
      </c>
      <c r="O16" s="70"/>
    </row>
    <row r="17" spans="2:15">
      <c r="B17" s="35" t="s">
        <v>51</v>
      </c>
      <c r="C17" s="70">
        <v>110.3</v>
      </c>
      <c r="E17" s="35" t="s">
        <v>52</v>
      </c>
      <c r="F17" s="70">
        <v>47.74</v>
      </c>
      <c r="H17" s="35" t="s">
        <v>64</v>
      </c>
      <c r="I17" s="70">
        <v>83.93</v>
      </c>
      <c r="K17" s="35" t="s">
        <v>64</v>
      </c>
      <c r="L17" s="70">
        <v>83.93</v>
      </c>
      <c r="N17" s="35" t="s">
        <v>64</v>
      </c>
      <c r="O17" s="70">
        <v>83.93</v>
      </c>
    </row>
    <row r="18" spans="2:15">
      <c r="B18" s="35" t="s">
        <v>52</v>
      </c>
      <c r="C18" s="70">
        <v>47.74</v>
      </c>
      <c r="E18" s="35" t="s">
        <v>64</v>
      </c>
      <c r="F18" s="70">
        <v>83.93</v>
      </c>
      <c r="H18" s="35" t="s">
        <v>68</v>
      </c>
      <c r="I18" s="70">
        <v>60.04</v>
      </c>
      <c r="K18" s="35" t="s">
        <v>72</v>
      </c>
      <c r="L18" s="70">
        <v>57.85</v>
      </c>
      <c r="N18" s="35" t="s">
        <v>78</v>
      </c>
      <c r="O18" s="70">
        <v>50.93</v>
      </c>
    </row>
    <row r="19" spans="2:15">
      <c r="B19" s="35" t="s">
        <v>53</v>
      </c>
      <c r="C19" s="70" t="s">
        <v>87</v>
      </c>
      <c r="E19" s="35" t="s">
        <v>65</v>
      </c>
      <c r="F19" s="70" t="s">
        <v>91</v>
      </c>
      <c r="H19" s="35" t="s">
        <v>69</v>
      </c>
      <c r="I19" s="70" t="s">
        <v>95</v>
      </c>
      <c r="K19" s="35" t="s">
        <v>73</v>
      </c>
      <c r="L19" s="70" t="s">
        <v>99</v>
      </c>
      <c r="N19" s="35" t="s">
        <v>79</v>
      </c>
      <c r="O19" s="70" t="s">
        <v>103</v>
      </c>
    </row>
    <row r="20" spans="2:15">
      <c r="B20" s="35" t="s">
        <v>54</v>
      </c>
      <c r="C20" s="70" t="s">
        <v>88</v>
      </c>
      <c r="E20" s="35" t="s">
        <v>54</v>
      </c>
      <c r="F20" s="70" t="s">
        <v>92</v>
      </c>
      <c r="H20" s="35" t="s">
        <v>54</v>
      </c>
      <c r="I20" s="70" t="s">
        <v>96</v>
      </c>
      <c r="K20" s="35" t="s">
        <v>54</v>
      </c>
      <c r="L20" s="70" t="s">
        <v>100</v>
      </c>
      <c r="N20" s="35" t="s">
        <v>54</v>
      </c>
      <c r="O20" s="70" t="s">
        <v>104</v>
      </c>
    </row>
    <row r="21" spans="2:15">
      <c r="B21" s="35" t="s">
        <v>55</v>
      </c>
      <c r="C21" s="70">
        <v>0.99309999999999998</v>
      </c>
      <c r="E21" s="35" t="s">
        <v>55</v>
      </c>
      <c r="F21" s="70">
        <v>0.9899</v>
      </c>
      <c r="H21" s="35" t="s">
        <v>55</v>
      </c>
      <c r="I21" s="70">
        <v>0.99319999999999997</v>
      </c>
      <c r="K21" s="35" t="s">
        <v>55</v>
      </c>
      <c r="L21" s="70">
        <v>0.99660000000000004</v>
      </c>
      <c r="N21" s="35" t="s">
        <v>55</v>
      </c>
      <c r="O21" s="70">
        <v>0.95989999999999998</v>
      </c>
    </row>
    <row r="22" spans="2:15">
      <c r="B22" s="35"/>
      <c r="C22" s="70"/>
      <c r="E22" s="35"/>
      <c r="F22" s="70"/>
      <c r="H22" s="35"/>
      <c r="I22" s="70"/>
      <c r="K22" s="35"/>
      <c r="L22" s="70"/>
      <c r="N22" s="35"/>
      <c r="O22" s="70"/>
    </row>
    <row r="23" spans="2:15">
      <c r="B23" s="35" t="s">
        <v>56</v>
      </c>
      <c r="C23" s="70"/>
      <c r="E23" s="35" t="s">
        <v>56</v>
      </c>
      <c r="F23" s="70"/>
      <c r="H23" s="35" t="s">
        <v>56</v>
      </c>
      <c r="I23" s="70"/>
      <c r="K23" s="35" t="s">
        <v>56</v>
      </c>
      <c r="L23" s="70"/>
      <c r="N23" s="35" t="s">
        <v>56</v>
      </c>
      <c r="O23" s="70"/>
    </row>
    <row r="24" spans="2:15">
      <c r="B24" s="35" t="s">
        <v>57</v>
      </c>
      <c r="C24" s="70" t="s">
        <v>89</v>
      </c>
      <c r="E24" s="35" t="s">
        <v>57</v>
      </c>
      <c r="F24" s="70" t="s">
        <v>93</v>
      </c>
      <c r="H24" s="35" t="s">
        <v>57</v>
      </c>
      <c r="I24" s="70" t="s">
        <v>97</v>
      </c>
      <c r="K24" s="35" t="s">
        <v>57</v>
      </c>
      <c r="L24" s="70" t="s">
        <v>101</v>
      </c>
      <c r="N24" s="35" t="s">
        <v>57</v>
      </c>
      <c r="O24" s="70" t="s">
        <v>105</v>
      </c>
    </row>
    <row r="25" spans="2:15">
      <c r="B25" s="35" t="s">
        <v>41</v>
      </c>
      <c r="C25" s="70">
        <v>0.88449999999999995</v>
      </c>
      <c r="E25" s="35" t="s">
        <v>41</v>
      </c>
      <c r="F25" s="70">
        <v>0.19589999999999999</v>
      </c>
      <c r="H25" s="35" t="s">
        <v>41</v>
      </c>
      <c r="I25" s="70">
        <v>0.6744</v>
      </c>
      <c r="K25" s="35" t="s">
        <v>41</v>
      </c>
      <c r="L25" s="70">
        <v>0.85309999999999997</v>
      </c>
      <c r="N25" s="35" t="s">
        <v>41</v>
      </c>
      <c r="O25" s="70">
        <v>5.7700000000000001E-2</v>
      </c>
    </row>
    <row r="26" spans="2:15">
      <c r="B26" s="35" t="s">
        <v>43</v>
      </c>
      <c r="C26" s="70" t="s">
        <v>58</v>
      </c>
      <c r="E26" s="35" t="s">
        <v>43</v>
      </c>
      <c r="F26" s="70" t="s">
        <v>58</v>
      </c>
      <c r="H26" s="35" t="s">
        <v>43</v>
      </c>
      <c r="I26" s="70" t="s">
        <v>58</v>
      </c>
      <c r="K26" s="35" t="s">
        <v>43</v>
      </c>
      <c r="L26" s="70" t="s">
        <v>58</v>
      </c>
      <c r="N26" s="35" t="s">
        <v>43</v>
      </c>
      <c r="O26" s="70" t="s">
        <v>58</v>
      </c>
    </row>
    <row r="27" spans="2:15">
      <c r="B27" s="35" t="s">
        <v>45</v>
      </c>
      <c r="C27" s="70" t="s">
        <v>59</v>
      </c>
      <c r="E27" s="35" t="s">
        <v>45</v>
      </c>
      <c r="F27" s="70" t="s">
        <v>59</v>
      </c>
      <c r="H27" s="35" t="s">
        <v>45</v>
      </c>
      <c r="I27" s="70" t="s">
        <v>59</v>
      </c>
      <c r="K27" s="35" t="s">
        <v>45</v>
      </c>
      <c r="L27" s="70" t="s">
        <v>59</v>
      </c>
      <c r="N27" s="35" t="s">
        <v>45</v>
      </c>
      <c r="O27" s="70" t="s">
        <v>59</v>
      </c>
    </row>
    <row r="28" spans="2:15">
      <c r="B28" s="35"/>
      <c r="C28" s="70"/>
      <c r="E28" s="35"/>
      <c r="F28" s="70"/>
      <c r="H28" s="35"/>
      <c r="I28" s="70"/>
      <c r="K28" s="35"/>
      <c r="L28" s="70"/>
      <c r="N28" s="35"/>
      <c r="O28" s="70"/>
    </row>
    <row r="29" spans="2:15">
      <c r="B29" s="35" t="s">
        <v>60</v>
      </c>
      <c r="C29" s="70"/>
      <c r="E29" s="35" t="s">
        <v>60</v>
      </c>
      <c r="F29" s="70"/>
      <c r="H29" s="35" t="s">
        <v>60</v>
      </c>
      <c r="I29" s="70"/>
      <c r="K29" s="35" t="s">
        <v>60</v>
      </c>
      <c r="L29" s="70"/>
      <c r="N29" s="35" t="s">
        <v>60</v>
      </c>
      <c r="O29" s="70"/>
    </row>
    <row r="30" spans="2:15">
      <c r="B30" s="35" t="s">
        <v>61</v>
      </c>
      <c r="C30" s="70">
        <v>3</v>
      </c>
      <c r="E30" s="35" t="s">
        <v>62</v>
      </c>
      <c r="F30" s="70">
        <v>3</v>
      </c>
      <c r="H30" s="35" t="s">
        <v>66</v>
      </c>
      <c r="I30" s="70">
        <v>3</v>
      </c>
      <c r="K30" s="35" t="s">
        <v>66</v>
      </c>
      <c r="L30" s="70">
        <v>3</v>
      </c>
      <c r="N30" s="35" t="s">
        <v>66</v>
      </c>
      <c r="O30" s="70">
        <v>3</v>
      </c>
    </row>
    <row r="31" spans="2:15" ht="17" thickBot="1">
      <c r="B31" s="36" t="s">
        <v>62</v>
      </c>
      <c r="C31" s="71">
        <v>3</v>
      </c>
      <c r="E31" s="36" t="s">
        <v>66</v>
      </c>
      <c r="F31" s="71">
        <v>3</v>
      </c>
      <c r="H31" s="36" t="s">
        <v>70</v>
      </c>
      <c r="I31" s="71">
        <v>3</v>
      </c>
      <c r="K31" s="36" t="s">
        <v>74</v>
      </c>
      <c r="L31" s="71">
        <v>3</v>
      </c>
      <c r="N31" s="36" t="s">
        <v>81</v>
      </c>
      <c r="O31" s="71">
        <v>3</v>
      </c>
    </row>
    <row r="35" spans="2:15" ht="17" thickBot="1">
      <c r="E35" s="29"/>
      <c r="F35" s="69"/>
    </row>
    <row r="36" spans="2:15" s="2" customFormat="1" ht="21">
      <c r="B36" s="72" t="s">
        <v>123</v>
      </c>
      <c r="C36" s="73" t="s">
        <v>85</v>
      </c>
      <c r="E36" s="72" t="s">
        <v>123</v>
      </c>
      <c r="F36" s="73" t="s">
        <v>85</v>
      </c>
      <c r="H36" s="72" t="s">
        <v>123</v>
      </c>
      <c r="I36" s="73" t="s">
        <v>85</v>
      </c>
      <c r="K36" s="72" t="s">
        <v>123</v>
      </c>
      <c r="L36" s="73" t="s">
        <v>85</v>
      </c>
      <c r="O36" s="74"/>
    </row>
    <row r="37" spans="2:15">
      <c r="B37" s="35"/>
      <c r="C37" s="70"/>
      <c r="E37" s="35"/>
      <c r="F37" s="70"/>
      <c r="H37" s="35"/>
      <c r="I37" s="70"/>
      <c r="K37" s="35"/>
      <c r="L37" s="70"/>
    </row>
    <row r="38" spans="2:15">
      <c r="B38" s="35" t="s">
        <v>71</v>
      </c>
      <c r="C38" s="70" t="s">
        <v>130</v>
      </c>
      <c r="E38" s="35" t="s">
        <v>75</v>
      </c>
      <c r="F38" s="70" t="s">
        <v>129</v>
      </c>
      <c r="H38" s="35" t="s">
        <v>75</v>
      </c>
      <c r="I38" s="70" t="s">
        <v>129</v>
      </c>
      <c r="K38" s="35" t="s">
        <v>75</v>
      </c>
      <c r="L38" s="70" t="s">
        <v>129</v>
      </c>
    </row>
    <row r="39" spans="2:15">
      <c r="B39" s="35" t="s">
        <v>38</v>
      </c>
      <c r="C39" s="70" t="s">
        <v>38</v>
      </c>
      <c r="E39" s="35" t="s">
        <v>38</v>
      </c>
      <c r="F39" s="70" t="s">
        <v>38</v>
      </c>
      <c r="H39" s="35" t="s">
        <v>38</v>
      </c>
      <c r="I39" s="70" t="s">
        <v>38</v>
      </c>
      <c r="K39" s="35" t="s">
        <v>38</v>
      </c>
      <c r="L39" s="70" t="s">
        <v>38</v>
      </c>
    </row>
    <row r="40" spans="2:15">
      <c r="B40" s="35" t="s">
        <v>67</v>
      </c>
      <c r="C40" s="70" t="s">
        <v>127</v>
      </c>
      <c r="E40" s="35" t="s">
        <v>67</v>
      </c>
      <c r="F40" s="70" t="s">
        <v>127</v>
      </c>
      <c r="H40" s="35" t="s">
        <v>71</v>
      </c>
      <c r="I40" s="70" t="s">
        <v>128</v>
      </c>
      <c r="K40" s="35" t="s">
        <v>37</v>
      </c>
      <c r="L40" s="70" t="s">
        <v>125</v>
      </c>
    </row>
    <row r="41" spans="2:15">
      <c r="B41" s="35"/>
      <c r="C41" s="70"/>
      <c r="E41" s="35"/>
      <c r="F41" s="70"/>
      <c r="H41" s="35"/>
      <c r="I41" s="70"/>
      <c r="K41" s="35"/>
      <c r="L41" s="70"/>
    </row>
    <row r="42" spans="2:15">
      <c r="B42" s="35" t="s">
        <v>40</v>
      </c>
      <c r="C42" s="70"/>
      <c r="E42" s="35" t="s">
        <v>40</v>
      </c>
      <c r="F42" s="70"/>
      <c r="H42" s="35" t="s">
        <v>40</v>
      </c>
      <c r="I42" s="70"/>
      <c r="K42" s="35" t="s">
        <v>40</v>
      </c>
      <c r="L42" s="70"/>
    </row>
    <row r="43" spans="2:15">
      <c r="B43" s="35" t="s">
        <v>41</v>
      </c>
      <c r="C43" s="70">
        <v>8.1199999999999994E-2</v>
      </c>
      <c r="E43" s="35" t="s">
        <v>41</v>
      </c>
      <c r="F43" s="70">
        <v>5.6000000000000001E-2</v>
      </c>
      <c r="H43" s="35" t="s">
        <v>41</v>
      </c>
      <c r="I43" s="70">
        <v>0.1082</v>
      </c>
      <c r="K43" s="35" t="s">
        <v>41</v>
      </c>
      <c r="L43" s="70">
        <v>0.44259999999999999</v>
      </c>
    </row>
    <row r="44" spans="2:15">
      <c r="B44" s="35" t="s">
        <v>43</v>
      </c>
      <c r="C44" s="70" t="s">
        <v>58</v>
      </c>
      <c r="E44" s="35" t="s">
        <v>43</v>
      </c>
      <c r="F44" s="70" t="s">
        <v>58</v>
      </c>
      <c r="H44" s="35" t="s">
        <v>43</v>
      </c>
      <c r="I44" s="70" t="s">
        <v>58</v>
      </c>
      <c r="K44" s="35" t="s">
        <v>43</v>
      </c>
      <c r="L44" s="70" t="s">
        <v>58</v>
      </c>
    </row>
    <row r="45" spans="2:15">
      <c r="B45" s="35" t="s">
        <v>45</v>
      </c>
      <c r="C45" s="70" t="s">
        <v>59</v>
      </c>
      <c r="E45" s="35" t="s">
        <v>45</v>
      </c>
      <c r="F45" s="70" t="s">
        <v>59</v>
      </c>
      <c r="H45" s="35" t="s">
        <v>45</v>
      </c>
      <c r="I45" s="70" t="s">
        <v>59</v>
      </c>
      <c r="K45" s="35" t="s">
        <v>45</v>
      </c>
      <c r="L45" s="70" t="s">
        <v>59</v>
      </c>
    </row>
    <row r="46" spans="2:15">
      <c r="B46" s="35" t="s">
        <v>47</v>
      </c>
      <c r="C46" s="70" t="s">
        <v>48</v>
      </c>
      <c r="E46" s="35" t="s">
        <v>47</v>
      </c>
      <c r="F46" s="70" t="s">
        <v>48</v>
      </c>
      <c r="H46" s="35" t="s">
        <v>47</v>
      </c>
      <c r="I46" s="70" t="s">
        <v>48</v>
      </c>
      <c r="K46" s="35" t="s">
        <v>47</v>
      </c>
      <c r="L46" s="70" t="s">
        <v>48</v>
      </c>
    </row>
    <row r="47" spans="2:15">
      <c r="B47" s="35" t="s">
        <v>49</v>
      </c>
      <c r="C47" s="70" t="s">
        <v>106</v>
      </c>
      <c r="E47" s="35" t="s">
        <v>49</v>
      </c>
      <c r="F47" s="70" t="s">
        <v>110</v>
      </c>
      <c r="H47" s="35" t="s">
        <v>49</v>
      </c>
      <c r="I47" s="70" t="s">
        <v>114</v>
      </c>
      <c r="K47" s="35" t="s">
        <v>49</v>
      </c>
      <c r="L47" s="70" t="s">
        <v>118</v>
      </c>
    </row>
    <row r="48" spans="2:15">
      <c r="B48" s="35"/>
      <c r="C48" s="70"/>
      <c r="E48" s="35"/>
      <c r="F48" s="70"/>
      <c r="H48" s="35"/>
      <c r="I48" s="70"/>
      <c r="K48" s="35"/>
      <c r="L48" s="70"/>
    </row>
    <row r="49" spans="2:12">
      <c r="B49" s="35" t="s">
        <v>50</v>
      </c>
      <c r="C49" s="70"/>
      <c r="E49" s="35" t="s">
        <v>50</v>
      </c>
      <c r="F49" s="70"/>
      <c r="H49" s="35" t="s">
        <v>50</v>
      </c>
      <c r="I49" s="70"/>
      <c r="K49" s="35" t="s">
        <v>50</v>
      </c>
      <c r="L49" s="70"/>
    </row>
    <row r="50" spans="2:12">
      <c r="B50" s="35" t="s">
        <v>68</v>
      </c>
      <c r="C50" s="70">
        <v>60.04</v>
      </c>
      <c r="E50" s="35" t="s">
        <v>68</v>
      </c>
      <c r="F50" s="70">
        <v>60.04</v>
      </c>
      <c r="H50" s="35" t="s">
        <v>72</v>
      </c>
      <c r="I50" s="70">
        <v>57.85</v>
      </c>
      <c r="K50" s="35" t="s">
        <v>52</v>
      </c>
      <c r="L50" s="70">
        <v>47.74</v>
      </c>
    </row>
    <row r="51" spans="2:12">
      <c r="B51" s="35" t="s">
        <v>72</v>
      </c>
      <c r="C51" s="70">
        <v>57.85</v>
      </c>
      <c r="E51" s="35" t="s">
        <v>78</v>
      </c>
      <c r="F51" s="70">
        <v>50.93</v>
      </c>
      <c r="H51" s="35" t="s">
        <v>78</v>
      </c>
      <c r="I51" s="70">
        <v>50.93</v>
      </c>
      <c r="K51" s="35" t="s">
        <v>78</v>
      </c>
      <c r="L51" s="70">
        <v>50.93</v>
      </c>
    </row>
    <row r="52" spans="2:12">
      <c r="B52" s="35" t="s">
        <v>82</v>
      </c>
      <c r="C52" s="70" t="s">
        <v>107</v>
      </c>
      <c r="E52" s="35" t="s">
        <v>83</v>
      </c>
      <c r="F52" s="70" t="s">
        <v>111</v>
      </c>
      <c r="H52" s="35" t="s">
        <v>84</v>
      </c>
      <c r="I52" s="70" t="s">
        <v>115</v>
      </c>
      <c r="K52" s="35" t="s">
        <v>119</v>
      </c>
      <c r="L52" s="70" t="s">
        <v>120</v>
      </c>
    </row>
    <row r="53" spans="2:12">
      <c r="B53" s="35" t="s">
        <v>54</v>
      </c>
      <c r="C53" s="70" t="s">
        <v>108</v>
      </c>
      <c r="E53" s="35" t="s">
        <v>54</v>
      </c>
      <c r="F53" s="70" t="s">
        <v>112</v>
      </c>
      <c r="H53" s="35" t="s">
        <v>54</v>
      </c>
      <c r="I53" s="70" t="s">
        <v>116</v>
      </c>
      <c r="K53" s="35" t="s">
        <v>54</v>
      </c>
      <c r="L53" s="70" t="s">
        <v>121</v>
      </c>
    </row>
    <row r="54" spans="2:12">
      <c r="B54" s="35" t="s">
        <v>55</v>
      </c>
      <c r="C54" s="70">
        <v>0.57350000000000001</v>
      </c>
      <c r="E54" s="35" t="s">
        <v>55</v>
      </c>
      <c r="F54" s="70">
        <v>0.63990000000000002</v>
      </c>
      <c r="H54" s="35" t="s">
        <v>55</v>
      </c>
      <c r="I54" s="70">
        <v>0.51519999999999999</v>
      </c>
      <c r="K54" s="35" t="s">
        <v>55</v>
      </c>
      <c r="L54" s="70">
        <v>0.15340000000000001</v>
      </c>
    </row>
    <row r="55" spans="2:12">
      <c r="B55" s="35"/>
      <c r="C55" s="70"/>
      <c r="E55" s="35"/>
      <c r="F55" s="70"/>
      <c r="H55" s="35"/>
      <c r="I55" s="70"/>
      <c r="K55" s="35"/>
      <c r="L55" s="70"/>
    </row>
    <row r="56" spans="2:12">
      <c r="B56" s="35" t="s">
        <v>56</v>
      </c>
      <c r="C56" s="70"/>
      <c r="E56" s="35" t="s">
        <v>56</v>
      </c>
      <c r="F56" s="70"/>
      <c r="H56" s="35" t="s">
        <v>56</v>
      </c>
      <c r="I56" s="70"/>
      <c r="K56" s="35" t="s">
        <v>56</v>
      </c>
      <c r="L56" s="70"/>
    </row>
    <row r="57" spans="2:12">
      <c r="B57" s="35" t="s">
        <v>57</v>
      </c>
      <c r="C57" s="70" t="s">
        <v>109</v>
      </c>
      <c r="E57" s="35" t="s">
        <v>57</v>
      </c>
      <c r="F57" s="70" t="s">
        <v>113</v>
      </c>
      <c r="H57" s="35" t="s">
        <v>57</v>
      </c>
      <c r="I57" s="70" t="s">
        <v>117</v>
      </c>
      <c r="K57" s="35" t="s">
        <v>57</v>
      </c>
      <c r="L57" s="70" t="s">
        <v>122</v>
      </c>
    </row>
    <row r="58" spans="2:12">
      <c r="B58" s="35" t="s">
        <v>41</v>
      </c>
      <c r="C58" s="70">
        <v>0.54910000000000003</v>
      </c>
      <c r="E58" s="35" t="s">
        <v>41</v>
      </c>
      <c r="F58" s="70">
        <v>0.1104</v>
      </c>
      <c r="H58" s="35" t="s">
        <v>41</v>
      </c>
      <c r="I58" s="70">
        <v>4.3299999999999998E-2</v>
      </c>
      <c r="K58" s="35" t="s">
        <v>41</v>
      </c>
      <c r="L58" s="70">
        <v>0.43</v>
      </c>
    </row>
    <row r="59" spans="2:12">
      <c r="B59" s="35" t="s">
        <v>43</v>
      </c>
      <c r="C59" s="70" t="s">
        <v>58</v>
      </c>
      <c r="E59" s="35" t="s">
        <v>43</v>
      </c>
      <c r="F59" s="70" t="s">
        <v>58</v>
      </c>
      <c r="H59" s="35" t="s">
        <v>43</v>
      </c>
      <c r="I59" s="70" t="s">
        <v>80</v>
      </c>
      <c r="K59" s="35" t="s">
        <v>43</v>
      </c>
      <c r="L59" s="70" t="s">
        <v>58</v>
      </c>
    </row>
    <row r="60" spans="2:12">
      <c r="B60" s="35" t="s">
        <v>45</v>
      </c>
      <c r="C60" s="70" t="s">
        <v>59</v>
      </c>
      <c r="E60" s="35" t="s">
        <v>45</v>
      </c>
      <c r="F60" s="70" t="s">
        <v>59</v>
      </c>
      <c r="H60" s="35" t="s">
        <v>45</v>
      </c>
      <c r="I60" s="70" t="s">
        <v>46</v>
      </c>
      <c r="K60" s="35" t="s">
        <v>45</v>
      </c>
      <c r="L60" s="70" t="s">
        <v>59</v>
      </c>
    </row>
    <row r="61" spans="2:12">
      <c r="B61" s="35"/>
      <c r="C61" s="70"/>
      <c r="E61" s="35"/>
      <c r="F61" s="70"/>
      <c r="H61" s="35"/>
      <c r="I61" s="70"/>
      <c r="K61" s="35"/>
      <c r="L61" s="70"/>
    </row>
    <row r="62" spans="2:12">
      <c r="B62" s="35" t="s">
        <v>60</v>
      </c>
      <c r="C62" s="70"/>
      <c r="E62" s="35" t="s">
        <v>60</v>
      </c>
      <c r="F62" s="70"/>
      <c r="H62" s="35" t="s">
        <v>60</v>
      </c>
      <c r="I62" s="70"/>
      <c r="K62" s="35" t="s">
        <v>60</v>
      </c>
      <c r="L62" s="70"/>
    </row>
    <row r="63" spans="2:12">
      <c r="B63" s="35" t="s">
        <v>70</v>
      </c>
      <c r="C63" s="70">
        <v>3</v>
      </c>
      <c r="E63" s="35" t="s">
        <v>70</v>
      </c>
      <c r="F63" s="70">
        <v>3</v>
      </c>
      <c r="H63" s="35" t="s">
        <v>74</v>
      </c>
      <c r="I63" s="70">
        <v>3</v>
      </c>
      <c r="K63" s="35" t="s">
        <v>62</v>
      </c>
      <c r="L63" s="70">
        <v>3</v>
      </c>
    </row>
    <row r="64" spans="2:12" ht="17" thickBot="1">
      <c r="B64" s="36" t="s">
        <v>74</v>
      </c>
      <c r="C64" s="71">
        <v>3</v>
      </c>
      <c r="E64" s="36" t="s">
        <v>81</v>
      </c>
      <c r="F64" s="71">
        <v>3</v>
      </c>
      <c r="H64" s="36" t="s">
        <v>81</v>
      </c>
      <c r="I64" s="71">
        <v>3</v>
      </c>
      <c r="K64" s="36" t="s">
        <v>81</v>
      </c>
      <c r="L64" s="71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D10FE-071D-1B41-AC52-DF4E7FC5A33E}">
  <dimension ref="B2:I100"/>
  <sheetViews>
    <sheetView topLeftCell="A31" workbookViewId="0">
      <selection activeCell="N65" sqref="N65"/>
    </sheetView>
  </sheetViews>
  <sheetFormatPr baseColWidth="10" defaultRowHeight="16"/>
  <cols>
    <col min="2" max="2" width="41.83203125" style="1" customWidth="1"/>
    <col min="3" max="3" width="26.5" style="8" customWidth="1"/>
    <col min="5" max="5" width="40" style="1" customWidth="1"/>
    <col min="6" max="6" width="28.33203125" style="8" customWidth="1"/>
    <col min="8" max="8" width="41.1640625" style="1" customWidth="1"/>
    <col min="9" max="9" width="28.33203125" style="8" customWidth="1"/>
  </cols>
  <sheetData>
    <row r="2" spans="2:9" ht="17" thickBot="1"/>
    <row r="3" spans="2:9" ht="21">
      <c r="B3" s="72" t="s">
        <v>123</v>
      </c>
      <c r="C3" s="73" t="s">
        <v>165</v>
      </c>
      <c r="D3" s="2"/>
      <c r="E3" s="72" t="s">
        <v>123</v>
      </c>
      <c r="F3" s="73" t="s">
        <v>165</v>
      </c>
      <c r="G3" s="2"/>
      <c r="H3" s="72" t="s">
        <v>123</v>
      </c>
      <c r="I3" s="73" t="s">
        <v>165</v>
      </c>
    </row>
    <row r="4" spans="2:9">
      <c r="B4" s="35"/>
      <c r="C4" s="70"/>
      <c r="E4" s="35"/>
      <c r="F4" s="70"/>
      <c r="H4" s="35"/>
      <c r="I4" s="70"/>
    </row>
    <row r="5" spans="2:9">
      <c r="B5" s="35" t="s">
        <v>63</v>
      </c>
      <c r="C5" s="70" t="s">
        <v>127</v>
      </c>
      <c r="E5" s="35" t="s">
        <v>63</v>
      </c>
      <c r="F5" s="70" t="s">
        <v>127</v>
      </c>
      <c r="H5" s="35" t="s">
        <v>67</v>
      </c>
      <c r="I5" s="70" t="s">
        <v>129</v>
      </c>
    </row>
    <row r="6" spans="2:9">
      <c r="B6" s="35" t="s">
        <v>38</v>
      </c>
      <c r="C6" s="70" t="s">
        <v>38</v>
      </c>
      <c r="E6" s="35" t="s">
        <v>38</v>
      </c>
      <c r="F6" s="70" t="s">
        <v>38</v>
      </c>
      <c r="H6" s="35" t="s">
        <v>38</v>
      </c>
      <c r="I6" s="70" t="s">
        <v>38</v>
      </c>
    </row>
    <row r="7" spans="2:9">
      <c r="B7" s="35" t="s">
        <v>39</v>
      </c>
      <c r="C7" s="70" t="s">
        <v>124</v>
      </c>
      <c r="E7" s="35" t="s">
        <v>37</v>
      </c>
      <c r="F7" s="70" t="s">
        <v>125</v>
      </c>
      <c r="H7" s="35" t="s">
        <v>63</v>
      </c>
      <c r="I7" s="70" t="s">
        <v>166</v>
      </c>
    </row>
    <row r="8" spans="2:9">
      <c r="B8" s="35"/>
      <c r="C8" s="70"/>
      <c r="E8" s="35"/>
      <c r="F8" s="70"/>
      <c r="H8" s="35"/>
      <c r="I8" s="70"/>
    </row>
    <row r="9" spans="2:9">
      <c r="B9" s="35" t="s">
        <v>40</v>
      </c>
      <c r="C9" s="70"/>
      <c r="E9" s="35" t="s">
        <v>40</v>
      </c>
      <c r="F9" s="70"/>
      <c r="H9" s="35" t="s">
        <v>40</v>
      </c>
      <c r="I9" s="70"/>
    </row>
    <row r="10" spans="2:9">
      <c r="B10" s="35" t="s">
        <v>41</v>
      </c>
      <c r="C10" s="70">
        <v>0.47360000000000002</v>
      </c>
      <c r="E10" s="35" t="s">
        <v>41</v>
      </c>
      <c r="F10" s="70">
        <v>6.4999999999999997E-3</v>
      </c>
      <c r="H10" s="35" t="s">
        <v>41</v>
      </c>
      <c r="I10" s="70">
        <v>2.3999999999999998E-3</v>
      </c>
    </row>
    <row r="11" spans="2:9">
      <c r="B11" s="35" t="s">
        <v>43</v>
      </c>
      <c r="C11" s="70" t="s">
        <v>58</v>
      </c>
      <c r="E11" s="35" t="s">
        <v>43</v>
      </c>
      <c r="F11" s="70" t="s">
        <v>148</v>
      </c>
      <c r="H11" s="35" t="s">
        <v>43</v>
      </c>
      <c r="I11" s="70" t="s">
        <v>148</v>
      </c>
    </row>
    <row r="12" spans="2:9">
      <c r="B12" s="35" t="s">
        <v>45</v>
      </c>
      <c r="C12" s="70" t="s">
        <v>59</v>
      </c>
      <c r="E12" s="35" t="s">
        <v>45</v>
      </c>
      <c r="F12" s="70" t="s">
        <v>46</v>
      </c>
      <c r="H12" s="35" t="s">
        <v>45</v>
      </c>
      <c r="I12" s="70" t="s">
        <v>46</v>
      </c>
    </row>
    <row r="13" spans="2:9">
      <c r="B13" s="35" t="s">
        <v>47</v>
      </c>
      <c r="C13" s="70" t="s">
        <v>48</v>
      </c>
      <c r="E13" s="35" t="s">
        <v>47</v>
      </c>
      <c r="F13" s="70" t="s">
        <v>48</v>
      </c>
      <c r="H13" s="35" t="s">
        <v>47</v>
      </c>
      <c r="I13" s="70" t="s">
        <v>48</v>
      </c>
    </row>
    <row r="14" spans="2:9">
      <c r="B14" s="35" t="s">
        <v>49</v>
      </c>
      <c r="C14" s="70" t="s">
        <v>152</v>
      </c>
      <c r="E14" s="35" t="s">
        <v>49</v>
      </c>
      <c r="F14" s="70" t="s">
        <v>157</v>
      </c>
      <c r="H14" s="35" t="s">
        <v>49</v>
      </c>
      <c r="I14" s="70" t="s">
        <v>161</v>
      </c>
    </row>
    <row r="15" spans="2:9">
      <c r="B15" s="35"/>
      <c r="C15" s="70"/>
      <c r="E15" s="35"/>
      <c r="F15" s="70"/>
      <c r="H15" s="35"/>
      <c r="I15" s="70"/>
    </row>
    <row r="16" spans="2:9">
      <c r="B16" s="35" t="s">
        <v>50</v>
      </c>
      <c r="C16" s="70"/>
      <c r="E16" s="35" t="s">
        <v>50</v>
      </c>
      <c r="F16" s="70"/>
      <c r="H16" s="35" t="s">
        <v>50</v>
      </c>
      <c r="I16" s="70"/>
    </row>
    <row r="17" spans="2:9">
      <c r="B17" s="35" t="s">
        <v>51</v>
      </c>
      <c r="C17" s="70">
        <v>802.7</v>
      </c>
      <c r="E17" s="35" t="s">
        <v>52</v>
      </c>
      <c r="F17" s="70">
        <v>441.4</v>
      </c>
      <c r="H17" s="35" t="s">
        <v>64</v>
      </c>
      <c r="I17" s="70">
        <v>755.6</v>
      </c>
    </row>
    <row r="18" spans="2:9">
      <c r="B18" s="35" t="s">
        <v>64</v>
      </c>
      <c r="C18" s="70">
        <v>755.6</v>
      </c>
      <c r="E18" s="35" t="s">
        <v>64</v>
      </c>
      <c r="F18" s="70">
        <v>755.6</v>
      </c>
      <c r="H18" s="35" t="s">
        <v>68</v>
      </c>
      <c r="I18" s="70">
        <v>3861</v>
      </c>
    </row>
    <row r="19" spans="2:9">
      <c r="B19" s="35" t="s">
        <v>153</v>
      </c>
      <c r="C19" s="70" t="s">
        <v>154</v>
      </c>
      <c r="E19" s="35" t="s">
        <v>65</v>
      </c>
      <c r="F19" s="70" t="s">
        <v>158</v>
      </c>
      <c r="H19" s="35" t="s">
        <v>69</v>
      </c>
      <c r="I19" s="70" t="s">
        <v>162</v>
      </c>
    </row>
    <row r="20" spans="2:9">
      <c r="B20" s="35" t="s">
        <v>54</v>
      </c>
      <c r="C20" s="70" t="s">
        <v>155</v>
      </c>
      <c r="E20" s="35" t="s">
        <v>54</v>
      </c>
      <c r="F20" s="70" t="s">
        <v>159</v>
      </c>
      <c r="H20" s="35" t="s">
        <v>54</v>
      </c>
      <c r="I20" s="70" t="s">
        <v>163</v>
      </c>
    </row>
    <row r="21" spans="2:9">
      <c r="B21" s="35" t="s">
        <v>55</v>
      </c>
      <c r="C21" s="70">
        <v>0.13500000000000001</v>
      </c>
      <c r="E21" s="35" t="s">
        <v>55</v>
      </c>
      <c r="F21" s="70">
        <v>0.87119999999999997</v>
      </c>
      <c r="H21" s="35" t="s">
        <v>55</v>
      </c>
      <c r="I21" s="70">
        <v>0.92169999999999996</v>
      </c>
    </row>
    <row r="22" spans="2:9">
      <c r="B22" s="35"/>
      <c r="C22" s="70"/>
      <c r="E22" s="35"/>
      <c r="F22" s="70"/>
      <c r="H22" s="35"/>
      <c r="I22" s="70"/>
    </row>
    <row r="23" spans="2:9">
      <c r="B23" s="35" t="s">
        <v>56</v>
      </c>
      <c r="C23" s="70"/>
      <c r="E23" s="35" t="s">
        <v>56</v>
      </c>
      <c r="F23" s="70"/>
      <c r="H23" s="35" t="s">
        <v>56</v>
      </c>
      <c r="I23" s="70"/>
    </row>
    <row r="24" spans="2:9">
      <c r="B24" s="35" t="s">
        <v>57</v>
      </c>
      <c r="C24" s="70" t="s">
        <v>156</v>
      </c>
      <c r="E24" s="35" t="s">
        <v>57</v>
      </c>
      <c r="F24" s="70" t="s">
        <v>160</v>
      </c>
      <c r="H24" s="35" t="s">
        <v>57</v>
      </c>
      <c r="I24" s="70" t="s">
        <v>164</v>
      </c>
    </row>
    <row r="25" spans="2:9">
      <c r="B25" s="35" t="s">
        <v>41</v>
      </c>
      <c r="C25" s="70">
        <v>0.25130000000000002</v>
      </c>
      <c r="E25" s="35" t="s">
        <v>41</v>
      </c>
      <c r="F25" s="70">
        <v>0.29470000000000002</v>
      </c>
      <c r="H25" s="35" t="s">
        <v>41</v>
      </c>
      <c r="I25" s="70">
        <v>3.04E-2</v>
      </c>
    </row>
    <row r="26" spans="2:9">
      <c r="B26" s="35" t="s">
        <v>43</v>
      </c>
      <c r="C26" s="70" t="s">
        <v>58</v>
      </c>
      <c r="E26" s="35" t="s">
        <v>43</v>
      </c>
      <c r="F26" s="70" t="s">
        <v>58</v>
      </c>
      <c r="H26" s="35" t="s">
        <v>43</v>
      </c>
      <c r="I26" s="70" t="s">
        <v>80</v>
      </c>
    </row>
    <row r="27" spans="2:9">
      <c r="B27" s="35" t="s">
        <v>45</v>
      </c>
      <c r="C27" s="70" t="s">
        <v>59</v>
      </c>
      <c r="E27" s="35" t="s">
        <v>45</v>
      </c>
      <c r="F27" s="70" t="s">
        <v>59</v>
      </c>
      <c r="H27" s="35" t="s">
        <v>45</v>
      </c>
      <c r="I27" s="70" t="s">
        <v>46</v>
      </c>
    </row>
    <row r="28" spans="2:9">
      <c r="B28" s="35"/>
      <c r="C28" s="70"/>
      <c r="E28" s="35"/>
      <c r="F28" s="70"/>
      <c r="H28" s="35"/>
      <c r="I28" s="70"/>
    </row>
    <row r="29" spans="2:9">
      <c r="B29" s="35" t="s">
        <v>60</v>
      </c>
      <c r="C29" s="70"/>
      <c r="E29" s="35" t="s">
        <v>60</v>
      </c>
      <c r="F29" s="70"/>
      <c r="H29" s="35" t="s">
        <v>60</v>
      </c>
      <c r="I29" s="70"/>
    </row>
    <row r="30" spans="2:9">
      <c r="B30" s="35" t="s">
        <v>61</v>
      </c>
      <c r="C30" s="70">
        <v>3</v>
      </c>
      <c r="E30" s="35" t="s">
        <v>62</v>
      </c>
      <c r="F30" s="70">
        <v>3</v>
      </c>
      <c r="H30" s="35" t="s">
        <v>66</v>
      </c>
      <c r="I30" s="70">
        <v>3</v>
      </c>
    </row>
    <row r="31" spans="2:9" ht="17" thickBot="1">
      <c r="B31" s="36" t="s">
        <v>66</v>
      </c>
      <c r="C31" s="71">
        <v>3</v>
      </c>
      <c r="E31" s="36" t="s">
        <v>66</v>
      </c>
      <c r="F31" s="71">
        <v>3</v>
      </c>
      <c r="H31" s="36" t="s">
        <v>70</v>
      </c>
      <c r="I31" s="71">
        <v>3</v>
      </c>
    </row>
    <row r="35" spans="2:9" ht="17" thickBot="1">
      <c r="B35" s="78"/>
      <c r="C35" s="79"/>
      <c r="D35" s="68"/>
      <c r="E35" s="78"/>
      <c r="F35" s="79"/>
      <c r="G35" s="68"/>
      <c r="H35" s="78"/>
      <c r="I35" s="79"/>
    </row>
    <row r="36" spans="2:9" ht="17" thickTop="1"/>
    <row r="38" spans="2:9" ht="17" thickBot="1"/>
    <row r="39" spans="2:9" s="2" customFormat="1" ht="21">
      <c r="B39" s="72" t="s">
        <v>123</v>
      </c>
      <c r="C39" s="73" t="s">
        <v>179</v>
      </c>
      <c r="E39" s="72" t="s">
        <v>123</v>
      </c>
      <c r="F39" s="73" t="s">
        <v>179</v>
      </c>
      <c r="H39" s="72" t="s">
        <v>123</v>
      </c>
      <c r="I39" s="73" t="s">
        <v>179</v>
      </c>
    </row>
    <row r="40" spans="2:9">
      <c r="B40" s="35"/>
      <c r="C40" s="70"/>
      <c r="E40" s="35"/>
      <c r="F40" s="70"/>
      <c r="H40" s="35"/>
      <c r="I40" s="70"/>
    </row>
    <row r="41" spans="2:9">
      <c r="B41" s="35" t="s">
        <v>37</v>
      </c>
      <c r="C41" s="70" t="s">
        <v>125</v>
      </c>
      <c r="E41" s="35" t="s">
        <v>63</v>
      </c>
      <c r="F41" s="70" t="s">
        <v>127</v>
      </c>
      <c r="H41" s="35" t="s">
        <v>67</v>
      </c>
      <c r="I41" s="70" t="s">
        <v>129</v>
      </c>
    </row>
    <row r="42" spans="2:9">
      <c r="B42" s="35" t="s">
        <v>38</v>
      </c>
      <c r="C42" s="70" t="s">
        <v>38</v>
      </c>
      <c r="E42" s="35" t="s">
        <v>38</v>
      </c>
      <c r="F42" s="70" t="s">
        <v>38</v>
      </c>
      <c r="H42" s="35" t="s">
        <v>38</v>
      </c>
      <c r="I42" s="70" t="s">
        <v>38</v>
      </c>
    </row>
    <row r="43" spans="2:9">
      <c r="B43" s="35" t="s">
        <v>39</v>
      </c>
      <c r="C43" s="70" t="s">
        <v>124</v>
      </c>
      <c r="E43" s="35" t="s">
        <v>39</v>
      </c>
      <c r="F43" s="70" t="s">
        <v>124</v>
      </c>
      <c r="H43" s="35" t="s">
        <v>39</v>
      </c>
      <c r="I43" s="70" t="s">
        <v>124</v>
      </c>
    </row>
    <row r="44" spans="2:9">
      <c r="B44" s="35"/>
      <c r="C44" s="70"/>
      <c r="E44" s="35"/>
      <c r="F44" s="70"/>
      <c r="H44" s="35"/>
      <c r="I44" s="70"/>
    </row>
    <row r="45" spans="2:9">
      <c r="B45" s="35" t="s">
        <v>40</v>
      </c>
      <c r="C45" s="70"/>
      <c r="E45" s="35" t="s">
        <v>40</v>
      </c>
      <c r="F45" s="70"/>
      <c r="H45" s="35" t="s">
        <v>40</v>
      </c>
      <c r="I45" s="70"/>
    </row>
    <row r="46" spans="2:9">
      <c r="B46" s="35" t="s">
        <v>41</v>
      </c>
      <c r="C46" s="70">
        <v>2.9999999999999997E-4</v>
      </c>
      <c r="E46" s="35" t="s">
        <v>41</v>
      </c>
      <c r="F46" s="70">
        <v>2.9999999999999997E-4</v>
      </c>
      <c r="H46" s="35" t="s">
        <v>41</v>
      </c>
      <c r="I46" s="70">
        <v>2.3E-3</v>
      </c>
    </row>
    <row r="47" spans="2:9">
      <c r="B47" s="35" t="s">
        <v>43</v>
      </c>
      <c r="C47" s="70" t="s">
        <v>76</v>
      </c>
      <c r="E47" s="35" t="s">
        <v>43</v>
      </c>
      <c r="F47" s="70" t="s">
        <v>76</v>
      </c>
      <c r="H47" s="35" t="s">
        <v>43</v>
      </c>
      <c r="I47" s="70" t="s">
        <v>148</v>
      </c>
    </row>
    <row r="48" spans="2:9">
      <c r="B48" s="35" t="s">
        <v>45</v>
      </c>
      <c r="C48" s="70" t="s">
        <v>46</v>
      </c>
      <c r="E48" s="35" t="s">
        <v>45</v>
      </c>
      <c r="F48" s="70" t="s">
        <v>46</v>
      </c>
      <c r="H48" s="35" t="s">
        <v>45</v>
      </c>
      <c r="I48" s="70" t="s">
        <v>46</v>
      </c>
    </row>
    <row r="49" spans="2:9">
      <c r="B49" s="35" t="s">
        <v>47</v>
      </c>
      <c r="C49" s="70" t="s">
        <v>48</v>
      </c>
      <c r="E49" s="35" t="s">
        <v>47</v>
      </c>
      <c r="F49" s="70" t="s">
        <v>48</v>
      </c>
      <c r="H49" s="35" t="s">
        <v>47</v>
      </c>
      <c r="I49" s="70" t="s">
        <v>48</v>
      </c>
    </row>
    <row r="50" spans="2:9">
      <c r="B50" s="35" t="s">
        <v>49</v>
      </c>
      <c r="C50" s="70" t="s">
        <v>77</v>
      </c>
      <c r="E50" s="35" t="s">
        <v>49</v>
      </c>
      <c r="F50" s="70" t="s">
        <v>170</v>
      </c>
      <c r="H50" s="35" t="s">
        <v>49</v>
      </c>
      <c r="I50" s="70" t="s">
        <v>174</v>
      </c>
    </row>
    <row r="51" spans="2:9">
      <c r="B51" s="35"/>
      <c r="C51" s="70"/>
      <c r="E51" s="35"/>
      <c r="F51" s="70"/>
      <c r="H51" s="35"/>
      <c r="I51" s="70"/>
    </row>
    <row r="52" spans="2:9">
      <c r="B52" s="35" t="s">
        <v>50</v>
      </c>
      <c r="C52" s="70"/>
      <c r="E52" s="35" t="s">
        <v>50</v>
      </c>
      <c r="F52" s="70"/>
      <c r="H52" s="35" t="s">
        <v>50</v>
      </c>
      <c r="I52" s="70"/>
    </row>
    <row r="53" spans="2:9">
      <c r="B53" s="35" t="s">
        <v>51</v>
      </c>
      <c r="C53" s="70">
        <v>401.3</v>
      </c>
      <c r="E53" s="35" t="s">
        <v>51</v>
      </c>
      <c r="F53" s="70">
        <v>401.3</v>
      </c>
      <c r="H53" s="35" t="s">
        <v>51</v>
      </c>
      <c r="I53" s="70">
        <v>401.3</v>
      </c>
    </row>
    <row r="54" spans="2:9">
      <c r="B54" s="35" t="s">
        <v>52</v>
      </c>
      <c r="C54" s="70">
        <v>220.7</v>
      </c>
      <c r="E54" s="35" t="s">
        <v>64</v>
      </c>
      <c r="F54" s="70">
        <v>188.9</v>
      </c>
      <c r="H54" s="35" t="s">
        <v>68</v>
      </c>
      <c r="I54" s="70">
        <v>214.5</v>
      </c>
    </row>
    <row r="55" spans="2:9">
      <c r="B55" s="35" t="s">
        <v>53</v>
      </c>
      <c r="C55" s="70" t="s">
        <v>167</v>
      </c>
      <c r="E55" s="35" t="s">
        <v>153</v>
      </c>
      <c r="F55" s="70" t="s">
        <v>171</v>
      </c>
      <c r="H55" s="35" t="s">
        <v>175</v>
      </c>
      <c r="I55" s="70" t="s">
        <v>176</v>
      </c>
    </row>
    <row r="56" spans="2:9">
      <c r="B56" s="35" t="s">
        <v>54</v>
      </c>
      <c r="C56" s="70" t="s">
        <v>168</v>
      </c>
      <c r="E56" s="35" t="s">
        <v>54</v>
      </c>
      <c r="F56" s="70" t="s">
        <v>172</v>
      </c>
      <c r="H56" s="35" t="s">
        <v>54</v>
      </c>
      <c r="I56" s="70" t="s">
        <v>177</v>
      </c>
    </row>
    <row r="57" spans="2:9">
      <c r="B57" s="35" t="s">
        <v>55</v>
      </c>
      <c r="C57" s="70">
        <v>0.97070000000000001</v>
      </c>
      <c r="E57" s="35" t="s">
        <v>55</v>
      </c>
      <c r="F57" s="70">
        <v>0.97360000000000002</v>
      </c>
      <c r="H57" s="35" t="s">
        <v>55</v>
      </c>
      <c r="I57" s="70">
        <v>0.9224</v>
      </c>
    </row>
    <row r="58" spans="2:9">
      <c r="B58" s="35"/>
      <c r="C58" s="70"/>
      <c r="E58" s="35"/>
      <c r="F58" s="70"/>
      <c r="H58" s="35"/>
      <c r="I58" s="70"/>
    </row>
    <row r="59" spans="2:9">
      <c r="B59" s="35" t="s">
        <v>56</v>
      </c>
      <c r="C59" s="70"/>
      <c r="E59" s="35" t="s">
        <v>56</v>
      </c>
      <c r="F59" s="70"/>
      <c r="H59" s="35" t="s">
        <v>56</v>
      </c>
      <c r="I59" s="70"/>
    </row>
    <row r="60" spans="2:9">
      <c r="B60" s="35" t="s">
        <v>57</v>
      </c>
      <c r="C60" s="70" t="s">
        <v>169</v>
      </c>
      <c r="E60" s="35" t="s">
        <v>57</v>
      </c>
      <c r="F60" s="70" t="s">
        <v>173</v>
      </c>
      <c r="H60" s="35" t="s">
        <v>57</v>
      </c>
      <c r="I60" s="70" t="s">
        <v>178</v>
      </c>
    </row>
    <row r="61" spans="2:9">
      <c r="B61" s="35" t="s">
        <v>41</v>
      </c>
      <c r="C61" s="70">
        <v>0.90800000000000003</v>
      </c>
      <c r="E61" s="35" t="s">
        <v>41</v>
      </c>
      <c r="F61" s="70">
        <v>0.73009999999999997</v>
      </c>
      <c r="H61" s="35" t="s">
        <v>41</v>
      </c>
      <c r="I61" s="70">
        <v>0.30449999999999999</v>
      </c>
    </row>
    <row r="62" spans="2:9">
      <c r="B62" s="35" t="s">
        <v>43</v>
      </c>
      <c r="C62" s="70" t="s">
        <v>58</v>
      </c>
      <c r="E62" s="35" t="s">
        <v>43</v>
      </c>
      <c r="F62" s="70" t="s">
        <v>58</v>
      </c>
      <c r="H62" s="35" t="s">
        <v>43</v>
      </c>
      <c r="I62" s="70" t="s">
        <v>58</v>
      </c>
    </row>
    <row r="63" spans="2:9">
      <c r="B63" s="35" t="s">
        <v>45</v>
      </c>
      <c r="C63" s="70" t="s">
        <v>59</v>
      </c>
      <c r="E63" s="35" t="s">
        <v>45</v>
      </c>
      <c r="F63" s="70" t="s">
        <v>59</v>
      </c>
      <c r="H63" s="35" t="s">
        <v>45</v>
      </c>
      <c r="I63" s="70" t="s">
        <v>59</v>
      </c>
    </row>
    <row r="64" spans="2:9">
      <c r="B64" s="35"/>
      <c r="C64" s="70"/>
      <c r="E64" s="35"/>
      <c r="F64" s="70"/>
      <c r="H64" s="35"/>
      <c r="I64" s="70"/>
    </row>
    <row r="65" spans="2:9">
      <c r="B65" s="35" t="s">
        <v>60</v>
      </c>
      <c r="C65" s="70"/>
      <c r="E65" s="35" t="s">
        <v>60</v>
      </c>
      <c r="F65" s="70"/>
      <c r="H65" s="35" t="s">
        <v>60</v>
      </c>
      <c r="I65" s="70"/>
    </row>
    <row r="66" spans="2:9">
      <c r="B66" s="35" t="s">
        <v>61</v>
      </c>
      <c r="C66" s="70">
        <v>3</v>
      </c>
      <c r="E66" s="35" t="s">
        <v>61</v>
      </c>
      <c r="F66" s="70">
        <v>3</v>
      </c>
      <c r="H66" s="35" t="s">
        <v>61</v>
      </c>
      <c r="I66" s="70">
        <v>3</v>
      </c>
    </row>
    <row r="67" spans="2:9" ht="17" thickBot="1">
      <c r="B67" s="36" t="s">
        <v>62</v>
      </c>
      <c r="C67" s="71">
        <v>3</v>
      </c>
      <c r="E67" s="36" t="s">
        <v>66</v>
      </c>
      <c r="F67" s="71">
        <v>3</v>
      </c>
      <c r="H67" s="36" t="s">
        <v>70</v>
      </c>
      <c r="I67" s="71">
        <v>3</v>
      </c>
    </row>
    <row r="71" spans="2:9" ht="17" thickBot="1"/>
    <row r="72" spans="2:9" ht="21">
      <c r="B72" s="72" t="s">
        <v>123</v>
      </c>
      <c r="C72" s="73" t="s">
        <v>179</v>
      </c>
      <c r="D72" s="2"/>
      <c r="E72" s="72" t="s">
        <v>123</v>
      </c>
      <c r="F72" s="73" t="s">
        <v>179</v>
      </c>
      <c r="G72" s="2"/>
      <c r="H72" s="72" t="s">
        <v>123</v>
      </c>
      <c r="I72" s="73" t="s">
        <v>179</v>
      </c>
    </row>
    <row r="73" spans="2:9">
      <c r="B73" s="31"/>
      <c r="C73" s="70"/>
      <c r="E73" s="35"/>
      <c r="F73" s="70"/>
      <c r="H73" s="35"/>
      <c r="I73" s="70"/>
    </row>
    <row r="74" spans="2:9">
      <c r="B74" s="31" t="s">
        <v>63</v>
      </c>
      <c r="C74" s="70" t="s">
        <v>127</v>
      </c>
      <c r="E74" s="35" t="s">
        <v>67</v>
      </c>
      <c r="F74" s="70" t="s">
        <v>129</v>
      </c>
      <c r="H74" s="35" t="s">
        <v>67</v>
      </c>
      <c r="I74" s="70" t="s">
        <v>129</v>
      </c>
    </row>
    <row r="75" spans="2:9">
      <c r="B75" s="31" t="s">
        <v>38</v>
      </c>
      <c r="C75" s="70" t="s">
        <v>38</v>
      </c>
      <c r="E75" s="35" t="s">
        <v>38</v>
      </c>
      <c r="F75" s="70" t="s">
        <v>38</v>
      </c>
      <c r="H75" s="35" t="s">
        <v>38</v>
      </c>
      <c r="I75" s="70" t="s">
        <v>38</v>
      </c>
    </row>
    <row r="76" spans="2:9">
      <c r="B76" s="31" t="s">
        <v>37</v>
      </c>
      <c r="C76" s="70" t="s">
        <v>125</v>
      </c>
      <c r="E76" s="35" t="s">
        <v>37</v>
      </c>
      <c r="F76" s="70" t="s">
        <v>125</v>
      </c>
      <c r="H76" s="35" t="s">
        <v>63</v>
      </c>
      <c r="I76" s="70" t="s">
        <v>127</v>
      </c>
    </row>
    <row r="77" spans="2:9">
      <c r="B77" s="31"/>
      <c r="C77" s="70"/>
      <c r="E77" s="35"/>
      <c r="F77" s="70"/>
      <c r="H77" s="35"/>
      <c r="I77" s="70"/>
    </row>
    <row r="78" spans="2:9">
      <c r="B78" s="31" t="s">
        <v>40</v>
      </c>
      <c r="C78" s="70"/>
      <c r="E78" s="35" t="s">
        <v>40</v>
      </c>
      <c r="F78" s="70"/>
      <c r="H78" s="35" t="s">
        <v>40</v>
      </c>
      <c r="I78" s="70"/>
    </row>
    <row r="79" spans="2:9">
      <c r="B79" s="31" t="s">
        <v>41</v>
      </c>
      <c r="C79" s="70">
        <v>0.1542</v>
      </c>
      <c r="E79" s="35" t="s">
        <v>41</v>
      </c>
      <c r="F79" s="70">
        <v>0.83330000000000004</v>
      </c>
      <c r="H79" s="35" t="s">
        <v>41</v>
      </c>
      <c r="I79" s="70">
        <v>0.42049999999999998</v>
      </c>
    </row>
    <row r="80" spans="2:9">
      <c r="B80" s="31" t="s">
        <v>43</v>
      </c>
      <c r="C80" s="70" t="s">
        <v>58</v>
      </c>
      <c r="E80" s="35" t="s">
        <v>43</v>
      </c>
      <c r="F80" s="70" t="s">
        <v>58</v>
      </c>
      <c r="H80" s="35" t="s">
        <v>43</v>
      </c>
      <c r="I80" s="70" t="s">
        <v>58</v>
      </c>
    </row>
    <row r="81" spans="2:9">
      <c r="B81" s="31" t="s">
        <v>45</v>
      </c>
      <c r="C81" s="70" t="s">
        <v>59</v>
      </c>
      <c r="E81" s="35" t="s">
        <v>45</v>
      </c>
      <c r="F81" s="70" t="s">
        <v>59</v>
      </c>
      <c r="H81" s="35" t="s">
        <v>45</v>
      </c>
      <c r="I81" s="70" t="s">
        <v>59</v>
      </c>
    </row>
    <row r="82" spans="2:9">
      <c r="B82" s="31" t="s">
        <v>47</v>
      </c>
      <c r="C82" s="70" t="s">
        <v>48</v>
      </c>
      <c r="E82" s="35" t="s">
        <v>47</v>
      </c>
      <c r="F82" s="70" t="s">
        <v>48</v>
      </c>
      <c r="H82" s="35" t="s">
        <v>47</v>
      </c>
      <c r="I82" s="70" t="s">
        <v>48</v>
      </c>
    </row>
    <row r="83" spans="2:9">
      <c r="B83" s="31" t="s">
        <v>49</v>
      </c>
      <c r="C83" s="70" t="s">
        <v>180</v>
      </c>
      <c r="E83" s="35" t="s">
        <v>49</v>
      </c>
      <c r="F83" s="70" t="s">
        <v>184</v>
      </c>
      <c r="H83" s="35" t="s">
        <v>49</v>
      </c>
      <c r="I83" s="70" t="s">
        <v>189</v>
      </c>
    </row>
    <row r="84" spans="2:9">
      <c r="B84" s="31"/>
      <c r="C84" s="70"/>
      <c r="E84" s="35"/>
      <c r="F84" s="70"/>
      <c r="H84" s="35"/>
      <c r="I84" s="70"/>
    </row>
    <row r="85" spans="2:9">
      <c r="B85" s="31" t="s">
        <v>50</v>
      </c>
      <c r="C85" s="70"/>
      <c r="E85" s="35" t="s">
        <v>50</v>
      </c>
      <c r="F85" s="70"/>
      <c r="H85" s="35" t="s">
        <v>50</v>
      </c>
      <c r="I85" s="70"/>
    </row>
    <row r="86" spans="2:9">
      <c r="B86" s="31" t="s">
        <v>52</v>
      </c>
      <c r="C86" s="70">
        <v>220.7</v>
      </c>
      <c r="E86" s="35" t="s">
        <v>52</v>
      </c>
      <c r="F86" s="70">
        <v>220.7</v>
      </c>
      <c r="H86" s="35" t="s">
        <v>64</v>
      </c>
      <c r="I86" s="70">
        <v>188.9</v>
      </c>
    </row>
    <row r="87" spans="2:9">
      <c r="B87" s="31" t="s">
        <v>64</v>
      </c>
      <c r="C87" s="70">
        <v>188.9</v>
      </c>
      <c r="E87" s="35" t="s">
        <v>68</v>
      </c>
      <c r="F87" s="70">
        <v>214.5</v>
      </c>
      <c r="H87" s="35" t="s">
        <v>68</v>
      </c>
      <c r="I87" s="70">
        <v>214.5</v>
      </c>
    </row>
    <row r="88" spans="2:9">
      <c r="B88" s="31" t="s">
        <v>65</v>
      </c>
      <c r="C88" s="70" t="s">
        <v>181</v>
      </c>
      <c r="E88" s="35" t="s">
        <v>185</v>
      </c>
      <c r="F88" s="70" t="s">
        <v>186</v>
      </c>
      <c r="H88" s="35" t="s">
        <v>69</v>
      </c>
      <c r="I88" s="70" t="s">
        <v>190</v>
      </c>
    </row>
    <row r="89" spans="2:9">
      <c r="B89" s="31" t="s">
        <v>54</v>
      </c>
      <c r="C89" s="70" t="s">
        <v>182</v>
      </c>
      <c r="E89" s="35" t="s">
        <v>54</v>
      </c>
      <c r="F89" s="70" t="s">
        <v>187</v>
      </c>
      <c r="H89" s="35" t="s">
        <v>54</v>
      </c>
      <c r="I89" s="70" t="s">
        <v>191</v>
      </c>
    </row>
    <row r="90" spans="2:9">
      <c r="B90" s="31" t="s">
        <v>55</v>
      </c>
      <c r="C90" s="70">
        <v>0.43480000000000002</v>
      </c>
      <c r="E90" s="35" t="s">
        <v>55</v>
      </c>
      <c r="F90" s="70">
        <v>1.2460000000000001E-2</v>
      </c>
      <c r="H90" s="35" t="s">
        <v>55</v>
      </c>
      <c r="I90" s="70">
        <v>0.16739999999999999</v>
      </c>
    </row>
    <row r="91" spans="2:9">
      <c r="B91" s="31"/>
      <c r="C91" s="70"/>
      <c r="E91" s="35"/>
      <c r="F91" s="70"/>
      <c r="H91" s="35"/>
      <c r="I91" s="70"/>
    </row>
    <row r="92" spans="2:9">
      <c r="B92" s="31" t="s">
        <v>56</v>
      </c>
      <c r="C92" s="70"/>
      <c r="E92" s="35" t="s">
        <v>56</v>
      </c>
      <c r="F92" s="70"/>
      <c r="H92" s="35" t="s">
        <v>56</v>
      </c>
      <c r="I92" s="70"/>
    </row>
    <row r="93" spans="2:9">
      <c r="B93" s="31" t="s">
        <v>57</v>
      </c>
      <c r="C93" s="70" t="s">
        <v>183</v>
      </c>
      <c r="E93" s="35" t="s">
        <v>57</v>
      </c>
      <c r="F93" s="70" t="s">
        <v>188</v>
      </c>
      <c r="H93" s="35" t="s">
        <v>57</v>
      </c>
      <c r="I93" s="70" t="s">
        <v>192</v>
      </c>
    </row>
    <row r="94" spans="2:9">
      <c r="B94" s="31" t="s">
        <v>41</v>
      </c>
      <c r="C94" s="70">
        <v>0.8175</v>
      </c>
      <c r="E94" s="35" t="s">
        <v>41</v>
      </c>
      <c r="F94" s="70">
        <v>0.35520000000000002</v>
      </c>
      <c r="H94" s="35" t="s">
        <v>41</v>
      </c>
      <c r="I94" s="70">
        <v>0.47599999999999998</v>
      </c>
    </row>
    <row r="95" spans="2:9">
      <c r="B95" s="31" t="s">
        <v>43</v>
      </c>
      <c r="C95" s="70" t="s">
        <v>58</v>
      </c>
      <c r="E95" s="35" t="s">
        <v>43</v>
      </c>
      <c r="F95" s="70" t="s">
        <v>58</v>
      </c>
      <c r="H95" s="35" t="s">
        <v>43</v>
      </c>
      <c r="I95" s="70" t="s">
        <v>58</v>
      </c>
    </row>
    <row r="96" spans="2:9">
      <c r="B96" s="31" t="s">
        <v>45</v>
      </c>
      <c r="C96" s="70" t="s">
        <v>59</v>
      </c>
      <c r="E96" s="35" t="s">
        <v>45</v>
      </c>
      <c r="F96" s="70" t="s">
        <v>59</v>
      </c>
      <c r="H96" s="35" t="s">
        <v>45</v>
      </c>
      <c r="I96" s="70" t="s">
        <v>59</v>
      </c>
    </row>
    <row r="97" spans="2:9">
      <c r="B97" s="31"/>
      <c r="C97" s="70"/>
      <c r="E97" s="35"/>
      <c r="F97" s="70"/>
      <c r="H97" s="35"/>
      <c r="I97" s="70"/>
    </row>
    <row r="98" spans="2:9">
      <c r="B98" s="31" t="s">
        <v>60</v>
      </c>
      <c r="C98" s="70"/>
      <c r="E98" s="35" t="s">
        <v>60</v>
      </c>
      <c r="F98" s="70"/>
      <c r="H98" s="35" t="s">
        <v>60</v>
      </c>
      <c r="I98" s="70"/>
    </row>
    <row r="99" spans="2:9">
      <c r="B99" s="31" t="s">
        <v>62</v>
      </c>
      <c r="C99" s="70">
        <v>3</v>
      </c>
      <c r="E99" s="35" t="s">
        <v>62</v>
      </c>
      <c r="F99" s="70">
        <v>3</v>
      </c>
      <c r="H99" s="35" t="s">
        <v>66</v>
      </c>
      <c r="I99" s="70">
        <v>3</v>
      </c>
    </row>
    <row r="100" spans="2:9" ht="17" thickBot="1">
      <c r="B100" s="33" t="s">
        <v>66</v>
      </c>
      <c r="C100" s="71">
        <v>3</v>
      </c>
      <c r="E100" s="36" t="s">
        <v>70</v>
      </c>
      <c r="F100" s="71">
        <v>3</v>
      </c>
      <c r="H100" s="36" t="s">
        <v>70</v>
      </c>
      <c r="I100" s="71"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344E5-1184-3042-8E4F-CF0144A2104A}">
  <dimension ref="B2:I149"/>
  <sheetViews>
    <sheetView tabSelected="1" workbookViewId="0">
      <selection activeCell="D109" sqref="D109"/>
    </sheetView>
  </sheetViews>
  <sheetFormatPr baseColWidth="10" defaultRowHeight="16"/>
  <cols>
    <col min="2" max="2" width="41.6640625" style="1" customWidth="1"/>
    <col min="3" max="3" width="31.1640625" style="8" customWidth="1"/>
    <col min="5" max="5" width="44" style="1" customWidth="1"/>
    <col min="6" max="6" width="31" style="8" customWidth="1"/>
    <col min="8" max="8" width="40.6640625" style="1" customWidth="1"/>
    <col min="9" max="9" width="31.1640625" style="8" customWidth="1"/>
  </cols>
  <sheetData>
    <row r="2" spans="2:9" ht="17" thickBot="1"/>
    <row r="3" spans="2:9" ht="21">
      <c r="B3" s="72" t="s">
        <v>123</v>
      </c>
      <c r="C3" s="73" t="s">
        <v>193</v>
      </c>
      <c r="D3" s="2"/>
      <c r="E3" s="72" t="s">
        <v>123</v>
      </c>
      <c r="F3" s="73" t="s">
        <v>193</v>
      </c>
      <c r="G3" s="2"/>
      <c r="H3" s="72" t="s">
        <v>123</v>
      </c>
      <c r="I3" s="73" t="s">
        <v>193</v>
      </c>
    </row>
    <row r="4" spans="2:9">
      <c r="B4" s="35"/>
      <c r="C4" s="70"/>
      <c r="E4" s="35"/>
      <c r="F4" s="70"/>
      <c r="H4" s="31"/>
      <c r="I4" s="70"/>
    </row>
    <row r="5" spans="2:9">
      <c r="B5" s="35" t="s">
        <v>37</v>
      </c>
      <c r="C5" s="80" t="s">
        <v>207</v>
      </c>
      <c r="E5" s="35" t="s">
        <v>67</v>
      </c>
      <c r="F5" s="80" t="s">
        <v>208</v>
      </c>
      <c r="H5" s="31" t="s">
        <v>67</v>
      </c>
      <c r="I5" s="80" t="s">
        <v>208</v>
      </c>
    </row>
    <row r="6" spans="2:9">
      <c r="B6" s="35" t="s">
        <v>38</v>
      </c>
      <c r="C6" s="70" t="s">
        <v>38</v>
      </c>
      <c r="E6" s="35" t="s">
        <v>38</v>
      </c>
      <c r="F6" s="70" t="s">
        <v>38</v>
      </c>
      <c r="H6" s="31" t="s">
        <v>38</v>
      </c>
      <c r="I6" s="70" t="s">
        <v>38</v>
      </c>
    </row>
    <row r="7" spans="2:9">
      <c r="B7" s="35" t="s">
        <v>39</v>
      </c>
      <c r="C7" s="80" t="s">
        <v>206</v>
      </c>
      <c r="E7" s="35" t="s">
        <v>39</v>
      </c>
      <c r="F7" s="80" t="s">
        <v>206</v>
      </c>
      <c r="H7" s="31" t="s">
        <v>37</v>
      </c>
      <c r="I7" s="80" t="s">
        <v>207</v>
      </c>
    </row>
    <row r="8" spans="2:9">
      <c r="B8" s="35"/>
      <c r="C8" s="70"/>
      <c r="E8" s="35"/>
      <c r="F8" s="70"/>
      <c r="H8" s="31"/>
      <c r="I8" s="70"/>
    </row>
    <row r="9" spans="2:9">
      <c r="B9" s="35" t="s">
        <v>40</v>
      </c>
      <c r="C9" s="70"/>
      <c r="E9" s="35" t="s">
        <v>40</v>
      </c>
      <c r="F9" s="70"/>
      <c r="H9" s="31" t="s">
        <v>40</v>
      </c>
      <c r="I9" s="70"/>
    </row>
    <row r="10" spans="2:9">
      <c r="B10" s="35" t="s">
        <v>41</v>
      </c>
      <c r="C10" s="70">
        <v>0.1704</v>
      </c>
      <c r="E10" s="35" t="s">
        <v>41</v>
      </c>
      <c r="F10" s="70">
        <v>1.9300000000000001E-2</v>
      </c>
      <c r="H10" s="31" t="s">
        <v>41</v>
      </c>
      <c r="I10" s="70">
        <v>1.7600000000000001E-2</v>
      </c>
    </row>
    <row r="11" spans="2:9">
      <c r="B11" s="35" t="s">
        <v>43</v>
      </c>
      <c r="C11" s="70" t="s">
        <v>58</v>
      </c>
      <c r="E11" s="35" t="s">
        <v>43</v>
      </c>
      <c r="F11" s="70" t="s">
        <v>80</v>
      </c>
      <c r="H11" s="31" t="s">
        <v>43</v>
      </c>
      <c r="I11" s="70" t="s">
        <v>80</v>
      </c>
    </row>
    <row r="12" spans="2:9">
      <c r="B12" s="35" t="s">
        <v>45</v>
      </c>
      <c r="C12" s="70" t="s">
        <v>59</v>
      </c>
      <c r="E12" s="35" t="s">
        <v>45</v>
      </c>
      <c r="F12" s="70" t="s">
        <v>46</v>
      </c>
      <c r="H12" s="31" t="s">
        <v>45</v>
      </c>
      <c r="I12" s="70" t="s">
        <v>46</v>
      </c>
    </row>
    <row r="13" spans="2:9">
      <c r="B13" s="35" t="s">
        <v>47</v>
      </c>
      <c r="C13" s="70" t="s">
        <v>48</v>
      </c>
      <c r="E13" s="35" t="s">
        <v>47</v>
      </c>
      <c r="F13" s="70" t="s">
        <v>48</v>
      </c>
      <c r="H13" s="31" t="s">
        <v>47</v>
      </c>
      <c r="I13" s="70" t="s">
        <v>48</v>
      </c>
    </row>
    <row r="14" spans="2:9">
      <c r="B14" s="35" t="s">
        <v>49</v>
      </c>
      <c r="C14" s="70" t="s">
        <v>194</v>
      </c>
      <c r="E14" s="35" t="s">
        <v>49</v>
      </c>
      <c r="F14" s="70" t="s">
        <v>198</v>
      </c>
      <c r="H14" s="31" t="s">
        <v>49</v>
      </c>
      <c r="I14" s="70" t="s">
        <v>202</v>
      </c>
    </row>
    <row r="15" spans="2:9">
      <c r="B15" s="35"/>
      <c r="C15" s="70"/>
      <c r="E15" s="35"/>
      <c r="F15" s="70"/>
      <c r="H15" s="31"/>
      <c r="I15" s="70"/>
    </row>
    <row r="16" spans="2:9">
      <c r="B16" s="35" t="s">
        <v>50</v>
      </c>
      <c r="C16" s="70"/>
      <c r="E16" s="35" t="s">
        <v>50</v>
      </c>
      <c r="F16" s="70"/>
      <c r="H16" s="31" t="s">
        <v>50</v>
      </c>
      <c r="I16" s="70"/>
    </row>
    <row r="17" spans="2:9">
      <c r="B17" s="35" t="s">
        <v>51</v>
      </c>
      <c r="C17" s="70">
        <v>697.3</v>
      </c>
      <c r="E17" s="35" t="s">
        <v>51</v>
      </c>
      <c r="F17" s="70">
        <v>697.3</v>
      </c>
      <c r="H17" s="31" t="s">
        <v>52</v>
      </c>
      <c r="I17" s="70">
        <v>614.20000000000005</v>
      </c>
    </row>
    <row r="18" spans="2:9">
      <c r="B18" s="35" t="s">
        <v>52</v>
      </c>
      <c r="C18" s="70">
        <v>614.20000000000005</v>
      </c>
      <c r="E18" s="35" t="s">
        <v>64</v>
      </c>
      <c r="F18" s="70">
        <v>3449</v>
      </c>
      <c r="H18" s="31" t="s">
        <v>64</v>
      </c>
      <c r="I18" s="70">
        <v>3449</v>
      </c>
    </row>
    <row r="19" spans="2:9">
      <c r="B19" s="35" t="s">
        <v>53</v>
      </c>
      <c r="C19" s="70" t="s">
        <v>195</v>
      </c>
      <c r="E19" s="35" t="s">
        <v>153</v>
      </c>
      <c r="F19" s="70" t="s">
        <v>199</v>
      </c>
      <c r="H19" s="31" t="s">
        <v>65</v>
      </c>
      <c r="I19" s="70" t="s">
        <v>203</v>
      </c>
    </row>
    <row r="20" spans="2:9">
      <c r="B20" s="35" t="s">
        <v>54</v>
      </c>
      <c r="C20" s="70" t="s">
        <v>196</v>
      </c>
      <c r="E20" s="35" t="s">
        <v>54</v>
      </c>
      <c r="F20" s="70" t="s">
        <v>200</v>
      </c>
      <c r="H20" s="31" t="s">
        <v>54</v>
      </c>
      <c r="I20" s="70" t="s">
        <v>204</v>
      </c>
    </row>
    <row r="21" spans="2:9">
      <c r="B21" s="35" t="s">
        <v>55</v>
      </c>
      <c r="C21" s="70">
        <v>0.41060000000000002</v>
      </c>
      <c r="E21" s="35" t="s">
        <v>55</v>
      </c>
      <c r="F21" s="70">
        <v>0.7823</v>
      </c>
      <c r="H21" s="31" t="s">
        <v>55</v>
      </c>
      <c r="I21" s="70">
        <v>0.79169999999999996</v>
      </c>
    </row>
    <row r="22" spans="2:9">
      <c r="B22" s="35"/>
      <c r="C22" s="70"/>
      <c r="E22" s="35"/>
      <c r="F22" s="70"/>
      <c r="H22" s="31"/>
      <c r="I22" s="70"/>
    </row>
    <row r="23" spans="2:9">
      <c r="B23" s="35" t="s">
        <v>56</v>
      </c>
      <c r="C23" s="70"/>
      <c r="E23" s="35" t="s">
        <v>56</v>
      </c>
      <c r="F23" s="70"/>
      <c r="H23" s="31" t="s">
        <v>56</v>
      </c>
      <c r="I23" s="70"/>
    </row>
    <row r="24" spans="2:9">
      <c r="B24" s="35" t="s">
        <v>57</v>
      </c>
      <c r="C24" s="70" t="s">
        <v>197</v>
      </c>
      <c r="E24" s="35" t="s">
        <v>57</v>
      </c>
      <c r="F24" s="70" t="s">
        <v>201</v>
      </c>
      <c r="H24" s="31" t="s">
        <v>57</v>
      </c>
      <c r="I24" s="70" t="s">
        <v>205</v>
      </c>
    </row>
    <row r="25" spans="2:9">
      <c r="B25" s="35" t="s">
        <v>41</v>
      </c>
      <c r="C25" s="70">
        <v>0.26889999999999997</v>
      </c>
      <c r="E25" s="35" t="s">
        <v>41</v>
      </c>
      <c r="F25" s="70">
        <v>1.2999999999999999E-3</v>
      </c>
      <c r="H25" s="31" t="s">
        <v>41</v>
      </c>
      <c r="I25" s="70">
        <v>8.0999999999999996E-3</v>
      </c>
    </row>
    <row r="26" spans="2:9">
      <c r="B26" s="35" t="s">
        <v>43</v>
      </c>
      <c r="C26" s="70" t="s">
        <v>58</v>
      </c>
      <c r="E26" s="35" t="s">
        <v>43</v>
      </c>
      <c r="F26" s="70" t="s">
        <v>148</v>
      </c>
      <c r="H26" s="31" t="s">
        <v>43</v>
      </c>
      <c r="I26" s="70" t="s">
        <v>148</v>
      </c>
    </row>
    <row r="27" spans="2:9">
      <c r="B27" s="35" t="s">
        <v>45</v>
      </c>
      <c r="C27" s="70" t="s">
        <v>59</v>
      </c>
      <c r="E27" s="35" t="s">
        <v>45</v>
      </c>
      <c r="F27" s="70" t="s">
        <v>46</v>
      </c>
      <c r="H27" s="31" t="s">
        <v>45</v>
      </c>
      <c r="I27" s="70" t="s">
        <v>46</v>
      </c>
    </row>
    <row r="28" spans="2:9">
      <c r="B28" s="35"/>
      <c r="C28" s="70"/>
      <c r="E28" s="35"/>
      <c r="F28" s="70"/>
      <c r="H28" s="31"/>
      <c r="I28" s="70"/>
    </row>
    <row r="29" spans="2:9">
      <c r="B29" s="35" t="s">
        <v>60</v>
      </c>
      <c r="C29" s="70"/>
      <c r="E29" s="35" t="s">
        <v>60</v>
      </c>
      <c r="F29" s="70"/>
      <c r="H29" s="31" t="s">
        <v>60</v>
      </c>
      <c r="I29" s="70"/>
    </row>
    <row r="30" spans="2:9">
      <c r="B30" s="35" t="s">
        <v>61</v>
      </c>
      <c r="C30" s="70">
        <v>3</v>
      </c>
      <c r="E30" s="35" t="s">
        <v>61</v>
      </c>
      <c r="F30" s="70">
        <v>3</v>
      </c>
      <c r="H30" s="31" t="s">
        <v>62</v>
      </c>
      <c r="I30" s="70">
        <v>3</v>
      </c>
    </row>
    <row r="31" spans="2:9" ht="17" thickBot="1">
      <c r="B31" s="36" t="s">
        <v>62</v>
      </c>
      <c r="C31" s="71">
        <v>3</v>
      </c>
      <c r="E31" s="36" t="s">
        <v>66</v>
      </c>
      <c r="F31" s="71">
        <v>3</v>
      </c>
      <c r="H31" s="33" t="s">
        <v>66</v>
      </c>
      <c r="I31" s="71">
        <v>3</v>
      </c>
    </row>
    <row r="33" spans="2:9">
      <c r="B33" s="81"/>
      <c r="C33" s="20"/>
      <c r="D33" s="5"/>
      <c r="E33" s="81"/>
      <c r="F33" s="20"/>
      <c r="G33" s="5"/>
      <c r="H33" s="81"/>
      <c r="I33" s="20"/>
    </row>
    <row r="34" spans="2:9">
      <c r="B34" s="81"/>
      <c r="C34" s="20"/>
      <c r="D34" s="5"/>
      <c r="E34" s="81"/>
      <c r="F34" s="20"/>
      <c r="G34" s="5"/>
      <c r="H34" s="81"/>
      <c r="I34" s="20"/>
    </row>
    <row r="35" spans="2:9">
      <c r="B35" s="81"/>
      <c r="C35" s="20"/>
      <c r="D35" s="5"/>
      <c r="E35" s="81"/>
      <c r="F35" s="20"/>
      <c r="G35" s="5"/>
      <c r="H35" s="81"/>
      <c r="I35" s="20"/>
    </row>
    <row r="36" spans="2:9">
      <c r="B36" s="81"/>
      <c r="C36" s="20"/>
      <c r="D36" s="5"/>
      <c r="E36" s="81"/>
      <c r="F36" s="20"/>
      <c r="G36" s="5"/>
      <c r="H36" s="81"/>
      <c r="I36" s="20"/>
    </row>
    <row r="37" spans="2:9" ht="17" thickBot="1">
      <c r="B37" s="78"/>
      <c r="C37" s="79"/>
      <c r="D37" s="68"/>
      <c r="E37" s="78"/>
      <c r="F37" s="79"/>
      <c r="G37" s="68"/>
      <c r="H37" s="78"/>
      <c r="I37" s="79"/>
    </row>
    <row r="38" spans="2:9" ht="17" thickTop="1"/>
    <row r="39" spans="2:9" ht="17" thickBot="1"/>
    <row r="40" spans="2:9" ht="22" thickBot="1">
      <c r="B40" s="72" t="s">
        <v>123</v>
      </c>
      <c r="C40" s="73" t="s">
        <v>193</v>
      </c>
      <c r="D40" s="2"/>
      <c r="E40" s="72" t="s">
        <v>123</v>
      </c>
      <c r="F40" s="73" t="s">
        <v>193</v>
      </c>
      <c r="G40" s="2"/>
      <c r="H40" s="87" t="s">
        <v>123</v>
      </c>
      <c r="I40" s="88" t="s">
        <v>193</v>
      </c>
    </row>
    <row r="41" spans="2:9">
      <c r="B41" s="35"/>
      <c r="C41" s="70"/>
      <c r="E41" s="35"/>
      <c r="F41" s="70"/>
      <c r="H41" s="89"/>
      <c r="I41" s="90"/>
    </row>
    <row r="42" spans="2:9">
      <c r="B42" s="35" t="s">
        <v>67</v>
      </c>
      <c r="C42" s="80" t="s">
        <v>208</v>
      </c>
      <c r="E42" s="35" t="s">
        <v>63</v>
      </c>
      <c r="F42" s="80" t="s">
        <v>233</v>
      </c>
      <c r="H42" s="35" t="s">
        <v>63</v>
      </c>
      <c r="I42" s="80" t="s">
        <v>238</v>
      </c>
    </row>
    <row r="43" spans="2:9">
      <c r="B43" s="35" t="s">
        <v>38</v>
      </c>
      <c r="C43" s="70" t="s">
        <v>38</v>
      </c>
      <c r="E43" s="35" t="s">
        <v>38</v>
      </c>
      <c r="F43" s="70" t="s">
        <v>38</v>
      </c>
      <c r="H43" s="35" t="s">
        <v>38</v>
      </c>
      <c r="I43" s="70" t="s">
        <v>38</v>
      </c>
    </row>
    <row r="44" spans="2:9">
      <c r="B44" s="35" t="s">
        <v>63</v>
      </c>
      <c r="C44" s="80" t="s">
        <v>228</v>
      </c>
      <c r="E44" s="35" t="s">
        <v>39</v>
      </c>
      <c r="F44" s="80" t="s">
        <v>206</v>
      </c>
      <c r="H44" s="35" t="s">
        <v>37</v>
      </c>
      <c r="I44" s="80" t="s">
        <v>207</v>
      </c>
    </row>
    <row r="45" spans="2:9">
      <c r="B45" s="35"/>
      <c r="C45" s="70"/>
      <c r="E45" s="35"/>
      <c r="F45" s="70"/>
      <c r="H45" s="35"/>
      <c r="I45" s="70"/>
    </row>
    <row r="46" spans="2:9">
      <c r="B46" s="35" t="s">
        <v>40</v>
      </c>
      <c r="C46" s="70"/>
      <c r="E46" s="35" t="s">
        <v>40</v>
      </c>
      <c r="F46" s="70"/>
      <c r="H46" s="35" t="s">
        <v>40</v>
      </c>
      <c r="I46" s="70"/>
    </row>
    <row r="47" spans="2:9">
      <c r="B47" s="35" t="s">
        <v>41</v>
      </c>
      <c r="C47" s="70">
        <v>2.3800000000000002E-2</v>
      </c>
      <c r="E47" s="35" t="s">
        <v>41</v>
      </c>
      <c r="F47" s="70">
        <v>0.22559999999999999</v>
      </c>
      <c r="H47" s="35" t="s">
        <v>41</v>
      </c>
      <c r="I47" s="70">
        <v>0.1087</v>
      </c>
    </row>
    <row r="48" spans="2:9">
      <c r="B48" s="35" t="s">
        <v>43</v>
      </c>
      <c r="C48" s="70" t="s">
        <v>80</v>
      </c>
      <c r="E48" s="35" t="s">
        <v>43</v>
      </c>
      <c r="F48" s="70" t="s">
        <v>58</v>
      </c>
      <c r="H48" s="35" t="s">
        <v>43</v>
      </c>
      <c r="I48" s="70" t="s">
        <v>58</v>
      </c>
    </row>
    <row r="49" spans="2:9">
      <c r="B49" s="35" t="s">
        <v>45</v>
      </c>
      <c r="C49" s="70" t="s">
        <v>46</v>
      </c>
      <c r="E49" s="35" t="s">
        <v>45</v>
      </c>
      <c r="F49" s="70" t="s">
        <v>59</v>
      </c>
      <c r="H49" s="35" t="s">
        <v>45</v>
      </c>
      <c r="I49" s="70" t="s">
        <v>59</v>
      </c>
    </row>
    <row r="50" spans="2:9">
      <c r="B50" s="35" t="s">
        <v>47</v>
      </c>
      <c r="C50" s="70" t="s">
        <v>48</v>
      </c>
      <c r="E50" s="35" t="s">
        <v>47</v>
      </c>
      <c r="F50" s="70" t="s">
        <v>48</v>
      </c>
      <c r="H50" s="35" t="s">
        <v>47</v>
      </c>
      <c r="I50" s="70" t="s">
        <v>48</v>
      </c>
    </row>
    <row r="51" spans="2:9">
      <c r="B51" s="35" t="s">
        <v>49</v>
      </c>
      <c r="C51" s="70" t="s">
        <v>224</v>
      </c>
      <c r="E51" s="35" t="s">
        <v>49</v>
      </c>
      <c r="F51" s="70" t="s">
        <v>229</v>
      </c>
      <c r="H51" s="35" t="s">
        <v>49</v>
      </c>
      <c r="I51" s="70" t="s">
        <v>234</v>
      </c>
    </row>
    <row r="52" spans="2:9">
      <c r="B52" s="35"/>
      <c r="C52" s="70"/>
      <c r="E52" s="35"/>
      <c r="F52" s="70"/>
      <c r="H52" s="35"/>
      <c r="I52" s="70"/>
    </row>
    <row r="53" spans="2:9">
      <c r="B53" s="35" t="s">
        <v>50</v>
      </c>
      <c r="C53" s="70"/>
      <c r="E53" s="35" t="s">
        <v>50</v>
      </c>
      <c r="F53" s="70"/>
      <c r="H53" s="35" t="s">
        <v>50</v>
      </c>
      <c r="I53" s="70"/>
    </row>
    <row r="54" spans="2:9">
      <c r="B54" s="35" t="s">
        <v>51</v>
      </c>
      <c r="C54" s="70">
        <v>848.3</v>
      </c>
      <c r="E54" s="35" t="s">
        <v>51</v>
      </c>
      <c r="F54" s="70">
        <v>697.3</v>
      </c>
      <c r="H54" s="35" t="s">
        <v>52</v>
      </c>
      <c r="I54" s="70">
        <v>614.20000000000005</v>
      </c>
    </row>
    <row r="55" spans="2:9">
      <c r="B55" s="35" t="s">
        <v>52</v>
      </c>
      <c r="C55" s="70">
        <v>3449</v>
      </c>
      <c r="E55" s="35" t="s">
        <v>64</v>
      </c>
      <c r="F55" s="70">
        <v>848.3</v>
      </c>
      <c r="H55" s="35" t="s">
        <v>64</v>
      </c>
      <c r="I55" s="70">
        <v>848.3</v>
      </c>
    </row>
    <row r="56" spans="2:9">
      <c r="B56" s="35" t="s">
        <v>53</v>
      </c>
      <c r="C56" s="70" t="s">
        <v>225</v>
      </c>
      <c r="E56" s="35" t="s">
        <v>153</v>
      </c>
      <c r="F56" s="70" t="s">
        <v>230</v>
      </c>
      <c r="H56" s="35" t="s">
        <v>65</v>
      </c>
      <c r="I56" s="70" t="s">
        <v>235</v>
      </c>
    </row>
    <row r="57" spans="2:9">
      <c r="B57" s="35" t="s">
        <v>54</v>
      </c>
      <c r="C57" s="70" t="s">
        <v>226</v>
      </c>
      <c r="E57" s="35" t="s">
        <v>54</v>
      </c>
      <c r="F57" s="70" t="s">
        <v>231</v>
      </c>
      <c r="H57" s="35" t="s">
        <v>54</v>
      </c>
      <c r="I57" s="70" t="s">
        <v>236</v>
      </c>
    </row>
    <row r="58" spans="2:9">
      <c r="B58" s="35" t="s">
        <v>55</v>
      </c>
      <c r="C58" s="70">
        <v>0.75890000000000002</v>
      </c>
      <c r="E58" s="35" t="s">
        <v>55</v>
      </c>
      <c r="F58" s="70">
        <v>0.3387</v>
      </c>
      <c r="H58" s="35" t="s">
        <v>55</v>
      </c>
      <c r="I58" s="70">
        <v>0.51439999999999997</v>
      </c>
    </row>
    <row r="59" spans="2:9">
      <c r="B59" s="35"/>
      <c r="C59" s="70"/>
      <c r="E59" s="35"/>
      <c r="F59" s="70"/>
      <c r="H59" s="35"/>
      <c r="I59" s="70"/>
    </row>
    <row r="60" spans="2:9">
      <c r="B60" s="35" t="s">
        <v>56</v>
      </c>
      <c r="C60" s="70"/>
      <c r="E60" s="35" t="s">
        <v>56</v>
      </c>
      <c r="F60" s="70"/>
      <c r="H60" s="35" t="s">
        <v>56</v>
      </c>
      <c r="I60" s="70"/>
    </row>
    <row r="61" spans="2:9">
      <c r="B61" s="35" t="s">
        <v>57</v>
      </c>
      <c r="C61" s="70" t="s">
        <v>227</v>
      </c>
      <c r="E61" s="35" t="s">
        <v>57</v>
      </c>
      <c r="F61" s="70" t="s">
        <v>232</v>
      </c>
      <c r="H61" s="35" t="s">
        <v>57</v>
      </c>
      <c r="I61" s="70" t="s">
        <v>237</v>
      </c>
    </row>
    <row r="62" spans="2:9">
      <c r="B62" s="35" t="s">
        <v>41</v>
      </c>
      <c r="C62" s="70">
        <v>4.02E-2</v>
      </c>
      <c r="E62" s="35" t="s">
        <v>41</v>
      </c>
      <c r="F62" s="70">
        <v>0.06</v>
      </c>
      <c r="H62" s="35" t="s">
        <v>41</v>
      </c>
      <c r="I62" s="70">
        <v>0.33210000000000001</v>
      </c>
    </row>
    <row r="63" spans="2:9">
      <c r="B63" s="35" t="s">
        <v>43</v>
      </c>
      <c r="C63" s="70" t="s">
        <v>80</v>
      </c>
      <c r="E63" s="35" t="s">
        <v>43</v>
      </c>
      <c r="F63" s="70" t="s">
        <v>58</v>
      </c>
      <c r="H63" s="35" t="s">
        <v>43</v>
      </c>
      <c r="I63" s="70" t="s">
        <v>58</v>
      </c>
    </row>
    <row r="64" spans="2:9">
      <c r="B64" s="35" t="s">
        <v>45</v>
      </c>
      <c r="C64" s="70" t="s">
        <v>46</v>
      </c>
      <c r="E64" s="35" t="s">
        <v>45</v>
      </c>
      <c r="F64" s="70" t="s">
        <v>59</v>
      </c>
      <c r="H64" s="35" t="s">
        <v>45</v>
      </c>
      <c r="I64" s="70" t="s">
        <v>59</v>
      </c>
    </row>
    <row r="65" spans="2:9">
      <c r="B65" s="35"/>
      <c r="C65" s="70"/>
      <c r="E65" s="35"/>
      <c r="F65" s="70"/>
      <c r="H65" s="35"/>
      <c r="I65" s="70"/>
    </row>
    <row r="66" spans="2:9">
      <c r="B66" s="35" t="s">
        <v>60</v>
      </c>
      <c r="C66" s="70"/>
      <c r="E66" s="35" t="s">
        <v>60</v>
      </c>
      <c r="F66" s="70"/>
      <c r="H66" s="35" t="s">
        <v>60</v>
      </c>
      <c r="I66" s="70"/>
    </row>
    <row r="67" spans="2:9">
      <c r="B67" s="35" t="s">
        <v>61</v>
      </c>
      <c r="C67" s="70">
        <v>3</v>
      </c>
      <c r="E67" s="35" t="s">
        <v>61</v>
      </c>
      <c r="F67" s="70">
        <v>3</v>
      </c>
      <c r="H67" s="35" t="s">
        <v>62</v>
      </c>
      <c r="I67" s="70">
        <v>3</v>
      </c>
    </row>
    <row r="68" spans="2:9" ht="17" thickBot="1">
      <c r="B68" s="36" t="s">
        <v>62</v>
      </c>
      <c r="C68" s="71">
        <v>3</v>
      </c>
      <c r="E68" s="36" t="s">
        <v>66</v>
      </c>
      <c r="F68" s="71">
        <v>3</v>
      </c>
      <c r="H68" s="36" t="s">
        <v>66</v>
      </c>
      <c r="I68" s="71">
        <v>3</v>
      </c>
    </row>
    <row r="70" spans="2:9">
      <c r="B70" s="81"/>
      <c r="C70" s="20"/>
      <c r="D70" s="5"/>
      <c r="E70" s="81"/>
      <c r="F70" s="20"/>
      <c r="G70" s="5"/>
      <c r="H70" s="81"/>
      <c r="I70" s="20"/>
    </row>
    <row r="71" spans="2:9">
      <c r="B71" s="81"/>
      <c r="C71" s="20"/>
      <c r="D71" s="5"/>
      <c r="E71" s="81"/>
      <c r="F71" s="20"/>
      <c r="G71" s="5"/>
      <c r="H71" s="81"/>
      <c r="I71" s="20"/>
    </row>
    <row r="72" spans="2:9">
      <c r="B72" s="81"/>
      <c r="C72" s="20"/>
      <c r="D72" s="5"/>
      <c r="E72" s="81"/>
      <c r="F72" s="20"/>
      <c r="G72" s="5"/>
      <c r="H72" s="81"/>
      <c r="I72" s="20"/>
    </row>
    <row r="73" spans="2:9">
      <c r="B73" s="81"/>
      <c r="C73" s="20"/>
      <c r="D73" s="5"/>
      <c r="E73" s="81"/>
      <c r="F73" s="20"/>
      <c r="G73" s="5"/>
      <c r="H73" s="81"/>
      <c r="I73" s="20"/>
    </row>
    <row r="74" spans="2:9" ht="17" thickBot="1">
      <c r="B74" s="78"/>
      <c r="C74" s="79"/>
      <c r="D74" s="68"/>
      <c r="E74" s="78"/>
      <c r="F74" s="79"/>
      <c r="G74" s="68"/>
      <c r="H74" s="78"/>
      <c r="I74" s="79"/>
    </row>
    <row r="75" spans="2:9" ht="17" thickTop="1"/>
    <row r="76" spans="2:9" ht="17" thickBot="1"/>
    <row r="77" spans="2:9" ht="21">
      <c r="B77" s="72" t="s">
        <v>36</v>
      </c>
      <c r="C77" s="73" t="s">
        <v>209</v>
      </c>
      <c r="D77" s="2"/>
      <c r="E77" s="72" t="s">
        <v>36</v>
      </c>
      <c r="F77" s="73" t="s">
        <v>209</v>
      </c>
      <c r="G77" s="2"/>
      <c r="H77" s="72" t="s">
        <v>36</v>
      </c>
      <c r="I77" s="73" t="s">
        <v>209</v>
      </c>
    </row>
    <row r="78" spans="2:9">
      <c r="B78" s="35"/>
      <c r="C78" s="70"/>
      <c r="E78" s="35"/>
      <c r="F78" s="70"/>
      <c r="H78" s="35"/>
      <c r="I78" s="70"/>
    </row>
    <row r="79" spans="2:9">
      <c r="B79" s="35" t="s">
        <v>37</v>
      </c>
      <c r="C79" s="80" t="s">
        <v>207</v>
      </c>
      <c r="E79" s="35" t="s">
        <v>67</v>
      </c>
      <c r="F79" s="80" t="s">
        <v>208</v>
      </c>
      <c r="H79" s="35" t="s">
        <v>67</v>
      </c>
      <c r="I79" s="80" t="s">
        <v>208</v>
      </c>
    </row>
    <row r="80" spans="2:9">
      <c r="B80" s="35" t="s">
        <v>38</v>
      </c>
      <c r="C80" s="70" t="s">
        <v>38</v>
      </c>
      <c r="E80" s="35" t="s">
        <v>38</v>
      </c>
      <c r="F80" s="70" t="s">
        <v>38</v>
      </c>
      <c r="H80" s="35" t="s">
        <v>38</v>
      </c>
      <c r="I80" s="70" t="s">
        <v>38</v>
      </c>
    </row>
    <row r="81" spans="2:9">
      <c r="B81" s="35" t="s">
        <v>39</v>
      </c>
      <c r="C81" s="80" t="s">
        <v>206</v>
      </c>
      <c r="E81" s="35" t="s">
        <v>39</v>
      </c>
      <c r="F81" s="80" t="s">
        <v>206</v>
      </c>
      <c r="H81" s="35" t="s">
        <v>37</v>
      </c>
      <c r="I81" s="80" t="s">
        <v>207</v>
      </c>
    </row>
    <row r="82" spans="2:9">
      <c r="B82" s="35"/>
      <c r="C82" s="70"/>
      <c r="E82" s="35"/>
      <c r="F82" s="70"/>
      <c r="H82" s="35"/>
      <c r="I82" s="70"/>
    </row>
    <row r="83" spans="2:9">
      <c r="B83" s="35" t="s">
        <v>40</v>
      </c>
      <c r="C83" s="70"/>
      <c r="E83" s="35" t="s">
        <v>40</v>
      </c>
      <c r="F83" s="70"/>
      <c r="H83" s="35" t="s">
        <v>40</v>
      </c>
      <c r="I83" s="70"/>
    </row>
    <row r="84" spans="2:9">
      <c r="B84" s="35" t="s">
        <v>41</v>
      </c>
      <c r="C84" s="70">
        <v>0.1704</v>
      </c>
      <c r="E84" s="35" t="s">
        <v>41</v>
      </c>
      <c r="F84" s="70">
        <v>1.3100000000000001E-2</v>
      </c>
      <c r="H84" s="35" t="s">
        <v>41</v>
      </c>
      <c r="I84" s="70">
        <v>4.8300000000000003E-2</v>
      </c>
    </row>
    <row r="85" spans="2:9">
      <c r="B85" s="35" t="s">
        <v>43</v>
      </c>
      <c r="C85" s="70" t="s">
        <v>58</v>
      </c>
      <c r="E85" s="35" t="s">
        <v>43</v>
      </c>
      <c r="F85" s="70" t="s">
        <v>80</v>
      </c>
      <c r="H85" s="35" t="s">
        <v>43</v>
      </c>
      <c r="I85" s="70" t="s">
        <v>80</v>
      </c>
    </row>
    <row r="86" spans="2:9">
      <c r="B86" s="35" t="s">
        <v>45</v>
      </c>
      <c r="C86" s="70" t="s">
        <v>59</v>
      </c>
      <c r="E86" s="35" t="s">
        <v>45</v>
      </c>
      <c r="F86" s="70" t="s">
        <v>46</v>
      </c>
      <c r="H86" s="35" t="s">
        <v>45</v>
      </c>
      <c r="I86" s="70" t="s">
        <v>46</v>
      </c>
    </row>
    <row r="87" spans="2:9">
      <c r="B87" s="35" t="s">
        <v>47</v>
      </c>
      <c r="C87" s="70" t="s">
        <v>48</v>
      </c>
      <c r="E87" s="35" t="s">
        <v>47</v>
      </c>
      <c r="F87" s="70" t="s">
        <v>48</v>
      </c>
      <c r="H87" s="35" t="s">
        <v>47</v>
      </c>
      <c r="I87" s="70" t="s">
        <v>48</v>
      </c>
    </row>
    <row r="88" spans="2:9">
      <c r="B88" s="35" t="s">
        <v>49</v>
      </c>
      <c r="C88" s="70" t="s">
        <v>194</v>
      </c>
      <c r="E88" s="35" t="s">
        <v>49</v>
      </c>
      <c r="F88" s="70" t="s">
        <v>212</v>
      </c>
      <c r="H88" s="35" t="s">
        <v>49</v>
      </c>
      <c r="I88" s="70" t="s">
        <v>216</v>
      </c>
    </row>
    <row r="89" spans="2:9">
      <c r="B89" s="35"/>
      <c r="C89" s="70"/>
      <c r="E89" s="35"/>
      <c r="F89" s="70"/>
      <c r="H89" s="35"/>
      <c r="I89" s="70"/>
    </row>
    <row r="90" spans="2:9">
      <c r="B90" s="35" t="s">
        <v>50</v>
      </c>
      <c r="C90" s="70"/>
      <c r="E90" s="35" t="s">
        <v>50</v>
      </c>
      <c r="F90" s="70"/>
      <c r="H90" s="35" t="s">
        <v>50</v>
      </c>
      <c r="I90" s="70"/>
    </row>
    <row r="91" spans="2:9">
      <c r="B91" s="35" t="s">
        <v>51</v>
      </c>
      <c r="C91" s="70">
        <v>348.7</v>
      </c>
      <c r="E91" s="35" t="s">
        <v>51</v>
      </c>
      <c r="F91" s="70">
        <v>348.7</v>
      </c>
      <c r="H91" s="35" t="s">
        <v>52</v>
      </c>
      <c r="I91" s="70">
        <v>307.10000000000002</v>
      </c>
    </row>
    <row r="92" spans="2:9">
      <c r="B92" s="35" t="s">
        <v>52</v>
      </c>
      <c r="C92" s="70">
        <v>307.10000000000002</v>
      </c>
      <c r="E92" s="35" t="s">
        <v>64</v>
      </c>
      <c r="F92" s="70">
        <v>181.5</v>
      </c>
      <c r="H92" s="35" t="s">
        <v>64</v>
      </c>
      <c r="I92" s="70">
        <v>181.5</v>
      </c>
    </row>
    <row r="93" spans="2:9">
      <c r="B93" s="35" t="s">
        <v>53</v>
      </c>
      <c r="C93" s="70" t="s">
        <v>210</v>
      </c>
      <c r="E93" s="35" t="s">
        <v>153</v>
      </c>
      <c r="F93" s="70" t="s">
        <v>213</v>
      </c>
      <c r="H93" s="35" t="s">
        <v>65</v>
      </c>
      <c r="I93" s="70" t="s">
        <v>217</v>
      </c>
    </row>
    <row r="94" spans="2:9">
      <c r="B94" s="35" t="s">
        <v>54</v>
      </c>
      <c r="C94" s="70" t="s">
        <v>211</v>
      </c>
      <c r="E94" s="35" t="s">
        <v>54</v>
      </c>
      <c r="F94" s="70" t="s">
        <v>214</v>
      </c>
      <c r="H94" s="35" t="s">
        <v>54</v>
      </c>
      <c r="I94" s="70" t="s">
        <v>218</v>
      </c>
    </row>
    <row r="95" spans="2:9">
      <c r="B95" s="35" t="s">
        <v>55</v>
      </c>
      <c r="C95" s="70">
        <v>0.41060000000000002</v>
      </c>
      <c r="E95" s="35" t="s">
        <v>55</v>
      </c>
      <c r="F95" s="70">
        <v>0.81920000000000004</v>
      </c>
      <c r="H95" s="35" t="s">
        <v>55</v>
      </c>
      <c r="I95" s="70">
        <v>0.66379999999999995</v>
      </c>
    </row>
    <row r="96" spans="2:9">
      <c r="B96" s="35"/>
      <c r="C96" s="70"/>
      <c r="E96" s="35"/>
      <c r="F96" s="70"/>
      <c r="H96" s="35"/>
      <c r="I96" s="70"/>
    </row>
    <row r="97" spans="2:9">
      <c r="B97" s="35" t="s">
        <v>56</v>
      </c>
      <c r="C97" s="70"/>
      <c r="E97" s="35" t="s">
        <v>56</v>
      </c>
      <c r="F97" s="70"/>
      <c r="H97" s="35" t="s">
        <v>56</v>
      </c>
      <c r="I97" s="70"/>
    </row>
    <row r="98" spans="2:9">
      <c r="B98" s="35" t="s">
        <v>57</v>
      </c>
      <c r="C98" s="70" t="s">
        <v>197</v>
      </c>
      <c r="E98" s="35" t="s">
        <v>57</v>
      </c>
      <c r="F98" s="70" t="s">
        <v>215</v>
      </c>
      <c r="H98" s="35" t="s">
        <v>57</v>
      </c>
      <c r="I98" s="70" t="s">
        <v>219</v>
      </c>
    </row>
    <row r="99" spans="2:9">
      <c r="B99" s="35" t="s">
        <v>41</v>
      </c>
      <c r="C99" s="70">
        <v>0.26889999999999997</v>
      </c>
      <c r="E99" s="35" t="s">
        <v>41</v>
      </c>
      <c r="F99" s="70">
        <v>0.1082</v>
      </c>
      <c r="H99" s="35" t="s">
        <v>41</v>
      </c>
      <c r="I99" s="70">
        <v>0.53839999999999999</v>
      </c>
    </row>
    <row r="100" spans="2:9">
      <c r="B100" s="35" t="s">
        <v>43</v>
      </c>
      <c r="C100" s="70" t="s">
        <v>58</v>
      </c>
      <c r="E100" s="35" t="s">
        <v>43</v>
      </c>
      <c r="F100" s="70" t="s">
        <v>58</v>
      </c>
      <c r="H100" s="35" t="s">
        <v>43</v>
      </c>
      <c r="I100" s="70" t="s">
        <v>58</v>
      </c>
    </row>
    <row r="101" spans="2:9">
      <c r="B101" s="35" t="s">
        <v>45</v>
      </c>
      <c r="C101" s="70" t="s">
        <v>59</v>
      </c>
      <c r="E101" s="35" t="s">
        <v>45</v>
      </c>
      <c r="F101" s="70" t="s">
        <v>59</v>
      </c>
      <c r="H101" s="35" t="s">
        <v>45</v>
      </c>
      <c r="I101" s="70" t="s">
        <v>59</v>
      </c>
    </row>
    <row r="102" spans="2:9">
      <c r="B102" s="35"/>
      <c r="C102" s="70"/>
      <c r="E102" s="35"/>
      <c r="F102" s="70"/>
      <c r="H102" s="35"/>
      <c r="I102" s="70"/>
    </row>
    <row r="103" spans="2:9">
      <c r="B103" s="35" t="s">
        <v>60</v>
      </c>
      <c r="C103" s="70"/>
      <c r="E103" s="35" t="s">
        <v>60</v>
      </c>
      <c r="F103" s="70"/>
      <c r="H103" s="35" t="s">
        <v>60</v>
      </c>
      <c r="I103" s="70"/>
    </row>
    <row r="104" spans="2:9">
      <c r="B104" s="35" t="s">
        <v>61</v>
      </c>
      <c r="C104" s="70">
        <v>3</v>
      </c>
      <c r="E104" s="35" t="s">
        <v>61</v>
      </c>
      <c r="F104" s="70">
        <v>3</v>
      </c>
      <c r="H104" s="35" t="s">
        <v>62</v>
      </c>
      <c r="I104" s="70">
        <v>3</v>
      </c>
    </row>
    <row r="105" spans="2:9" ht="17" thickBot="1">
      <c r="B105" s="36" t="s">
        <v>62</v>
      </c>
      <c r="C105" s="71">
        <v>3</v>
      </c>
      <c r="E105" s="36" t="s">
        <v>66</v>
      </c>
      <c r="F105" s="71">
        <v>3</v>
      </c>
      <c r="H105" s="36" t="s">
        <v>66</v>
      </c>
      <c r="I105" s="71">
        <v>3</v>
      </c>
    </row>
    <row r="107" spans="2:9">
      <c r="B107" s="81"/>
      <c r="C107" s="20"/>
      <c r="D107" s="5"/>
      <c r="E107" s="81"/>
      <c r="F107" s="20"/>
      <c r="G107" s="5"/>
      <c r="H107" s="81"/>
      <c r="I107" s="20"/>
    </row>
    <row r="108" spans="2:9">
      <c r="B108" s="81"/>
      <c r="C108" s="20"/>
      <c r="D108" s="5"/>
      <c r="E108" s="81"/>
      <c r="F108" s="20"/>
      <c r="G108" s="5"/>
      <c r="H108" s="81"/>
      <c r="I108" s="20"/>
    </row>
    <row r="109" spans="2:9">
      <c r="B109" s="81"/>
      <c r="C109" s="20"/>
      <c r="D109" s="5"/>
      <c r="E109" s="81"/>
      <c r="F109" s="20"/>
      <c r="G109" s="5"/>
      <c r="H109" s="81"/>
      <c r="I109" s="20"/>
    </row>
    <row r="110" spans="2:9">
      <c r="B110" s="81"/>
      <c r="C110" s="20"/>
      <c r="D110" s="5"/>
      <c r="E110" s="81"/>
      <c r="F110" s="20"/>
      <c r="G110" s="5"/>
      <c r="H110" s="81"/>
      <c r="I110" s="20"/>
    </row>
    <row r="111" spans="2:9" ht="17" thickBot="1">
      <c r="B111" s="78"/>
      <c r="C111" s="79"/>
      <c r="D111" s="68"/>
      <c r="E111" s="78"/>
      <c r="F111" s="79"/>
      <c r="G111" s="68"/>
      <c r="H111" s="78"/>
      <c r="I111" s="79"/>
    </row>
    <row r="112" spans="2:9" ht="17" thickTop="1"/>
    <row r="113" spans="2:9" ht="17" thickBot="1"/>
    <row r="114" spans="2:9" ht="22" thickBot="1">
      <c r="B114" s="87" t="s">
        <v>36</v>
      </c>
      <c r="C114" s="88" t="s">
        <v>209</v>
      </c>
      <c r="D114" s="2"/>
      <c r="E114" s="87" t="s">
        <v>36</v>
      </c>
      <c r="F114" s="88" t="s">
        <v>209</v>
      </c>
      <c r="G114" s="2"/>
      <c r="H114" s="72" t="s">
        <v>36</v>
      </c>
      <c r="I114" s="73" t="s">
        <v>209</v>
      </c>
    </row>
    <row r="115" spans="2:9">
      <c r="B115" s="89"/>
      <c r="C115" s="90"/>
      <c r="E115" s="89"/>
      <c r="F115" s="90"/>
      <c r="H115" s="35"/>
      <c r="I115" s="70"/>
    </row>
    <row r="116" spans="2:9">
      <c r="B116" s="35" t="s">
        <v>67</v>
      </c>
      <c r="C116" s="80" t="s">
        <v>208</v>
      </c>
      <c r="E116" s="35" t="s">
        <v>63</v>
      </c>
      <c r="F116" s="80" t="s">
        <v>233</v>
      </c>
      <c r="H116" s="35" t="s">
        <v>63</v>
      </c>
      <c r="I116" s="80" t="s">
        <v>238</v>
      </c>
    </row>
    <row r="117" spans="2:9">
      <c r="B117" s="35" t="s">
        <v>38</v>
      </c>
      <c r="C117" s="70" t="s">
        <v>38</v>
      </c>
      <c r="E117" s="35" t="s">
        <v>38</v>
      </c>
      <c r="F117" s="70" t="s">
        <v>38</v>
      </c>
      <c r="H117" s="35" t="s">
        <v>38</v>
      </c>
      <c r="I117" s="70" t="s">
        <v>38</v>
      </c>
    </row>
    <row r="118" spans="2:9">
      <c r="B118" s="35" t="s">
        <v>63</v>
      </c>
      <c r="C118" s="80" t="s">
        <v>228</v>
      </c>
      <c r="E118" s="35" t="s">
        <v>39</v>
      </c>
      <c r="F118" s="80" t="s">
        <v>206</v>
      </c>
      <c r="H118" s="35" t="s">
        <v>37</v>
      </c>
      <c r="I118" s="80" t="s">
        <v>207</v>
      </c>
    </row>
    <row r="119" spans="2:9">
      <c r="B119" s="35"/>
      <c r="C119" s="70"/>
      <c r="E119" s="35"/>
      <c r="F119" s="70"/>
      <c r="H119" s="35"/>
      <c r="I119" s="70"/>
    </row>
    <row r="120" spans="2:9">
      <c r="B120" s="35" t="s">
        <v>40</v>
      </c>
      <c r="C120" s="70"/>
      <c r="E120" s="35" t="s">
        <v>40</v>
      </c>
      <c r="F120" s="70"/>
      <c r="H120" s="35" t="s">
        <v>40</v>
      </c>
      <c r="I120" s="70"/>
    </row>
    <row r="121" spans="2:9">
      <c r="B121" s="35" t="s">
        <v>41</v>
      </c>
      <c r="C121" s="91">
        <v>0.81410000000000005</v>
      </c>
      <c r="E121" s="35" t="s">
        <v>41</v>
      </c>
      <c r="F121" s="70">
        <v>3.5000000000000001E-3</v>
      </c>
      <c r="H121" s="35" t="s">
        <v>41</v>
      </c>
      <c r="I121" s="70">
        <v>2.5999999999999999E-2</v>
      </c>
    </row>
    <row r="122" spans="2:9">
      <c r="B122" s="35" t="s">
        <v>43</v>
      </c>
      <c r="C122" s="91" t="s">
        <v>58</v>
      </c>
      <c r="E122" s="35" t="s">
        <v>43</v>
      </c>
      <c r="F122" s="70" t="s">
        <v>148</v>
      </c>
      <c r="H122" s="35" t="s">
        <v>43</v>
      </c>
      <c r="I122" s="70" t="s">
        <v>80</v>
      </c>
    </row>
    <row r="123" spans="2:9">
      <c r="B123" s="35" t="s">
        <v>45</v>
      </c>
      <c r="C123" s="91" t="s">
        <v>59</v>
      </c>
      <c r="E123" s="35" t="s">
        <v>45</v>
      </c>
      <c r="F123" s="70" t="s">
        <v>46</v>
      </c>
      <c r="H123" s="35" t="s">
        <v>45</v>
      </c>
      <c r="I123" s="70" t="s">
        <v>46</v>
      </c>
    </row>
    <row r="124" spans="2:9">
      <c r="B124" s="35" t="s">
        <v>47</v>
      </c>
      <c r="C124" s="91" t="s">
        <v>48</v>
      </c>
      <c r="E124" s="35" t="s">
        <v>47</v>
      </c>
      <c r="F124" s="70" t="s">
        <v>48</v>
      </c>
      <c r="H124" s="35" t="s">
        <v>47</v>
      </c>
      <c r="I124" s="70" t="s">
        <v>48</v>
      </c>
    </row>
    <row r="125" spans="2:9">
      <c r="B125" s="35" t="s">
        <v>49</v>
      </c>
      <c r="C125" s="91" t="s">
        <v>247</v>
      </c>
      <c r="E125" s="35" t="s">
        <v>49</v>
      </c>
      <c r="F125" s="70" t="s">
        <v>239</v>
      </c>
      <c r="H125" s="35" t="s">
        <v>49</v>
      </c>
      <c r="I125" s="70" t="s">
        <v>243</v>
      </c>
    </row>
    <row r="126" spans="2:9">
      <c r="B126" s="35"/>
      <c r="C126" s="91"/>
      <c r="E126" s="35"/>
      <c r="F126" s="70"/>
      <c r="H126" s="35"/>
      <c r="I126" s="70"/>
    </row>
    <row r="127" spans="2:9">
      <c r="B127" s="35" t="s">
        <v>50</v>
      </c>
      <c r="C127" s="91"/>
      <c r="E127" s="35" t="s">
        <v>50</v>
      </c>
      <c r="F127" s="70"/>
      <c r="H127" s="35" t="s">
        <v>50</v>
      </c>
      <c r="I127" s="70"/>
    </row>
    <row r="128" spans="2:9">
      <c r="B128" s="35" t="s">
        <v>51</v>
      </c>
      <c r="C128" s="91">
        <v>192.8</v>
      </c>
      <c r="E128" s="35" t="s">
        <v>51</v>
      </c>
      <c r="F128" s="70">
        <v>348.7</v>
      </c>
      <c r="H128" s="35" t="s">
        <v>52</v>
      </c>
      <c r="I128" s="70">
        <v>307.10000000000002</v>
      </c>
    </row>
    <row r="129" spans="2:9">
      <c r="B129" s="35" t="s">
        <v>52</v>
      </c>
      <c r="C129" s="91">
        <v>181.5</v>
      </c>
      <c r="E129" s="35" t="s">
        <v>64</v>
      </c>
      <c r="F129" s="70">
        <v>192.8</v>
      </c>
      <c r="H129" s="35" t="s">
        <v>64</v>
      </c>
      <c r="I129" s="70">
        <v>192.8</v>
      </c>
    </row>
    <row r="130" spans="2:9">
      <c r="B130" s="35" t="s">
        <v>53</v>
      </c>
      <c r="C130" s="91" t="s">
        <v>248</v>
      </c>
      <c r="E130" s="35" t="s">
        <v>153</v>
      </c>
      <c r="F130" s="70" t="s">
        <v>240</v>
      </c>
      <c r="H130" s="35" t="s">
        <v>65</v>
      </c>
      <c r="I130" s="70" t="s">
        <v>244</v>
      </c>
    </row>
    <row r="131" spans="2:9">
      <c r="B131" s="35" t="s">
        <v>54</v>
      </c>
      <c r="C131" s="91" t="s">
        <v>249</v>
      </c>
      <c r="E131" s="35" t="s">
        <v>54</v>
      </c>
      <c r="F131" s="70" t="s">
        <v>241</v>
      </c>
      <c r="H131" s="35" t="s">
        <v>54</v>
      </c>
      <c r="I131" s="70" t="s">
        <v>245</v>
      </c>
    </row>
    <row r="132" spans="2:9">
      <c r="B132" s="35" t="s">
        <v>55</v>
      </c>
      <c r="C132" s="91">
        <v>1.5520000000000001E-2</v>
      </c>
      <c r="E132" s="35" t="s">
        <v>55</v>
      </c>
      <c r="F132" s="70">
        <v>0.90449999999999997</v>
      </c>
      <c r="H132" s="35" t="s">
        <v>55</v>
      </c>
      <c r="I132" s="70">
        <v>0.74890000000000001</v>
      </c>
    </row>
    <row r="133" spans="2:9">
      <c r="B133" s="35"/>
      <c r="C133" s="91"/>
      <c r="E133" s="35"/>
      <c r="F133" s="70"/>
      <c r="H133" s="35"/>
      <c r="I133" s="70"/>
    </row>
    <row r="134" spans="2:9">
      <c r="B134" s="35" t="s">
        <v>56</v>
      </c>
      <c r="C134" s="91"/>
      <c r="E134" s="35" t="s">
        <v>56</v>
      </c>
      <c r="F134" s="70"/>
      <c r="H134" s="35" t="s">
        <v>56</v>
      </c>
      <c r="I134" s="70"/>
    </row>
    <row r="135" spans="2:9">
      <c r="B135" s="35" t="s">
        <v>57</v>
      </c>
      <c r="C135" s="91" t="s">
        <v>250</v>
      </c>
      <c r="E135" s="35" t="s">
        <v>57</v>
      </c>
      <c r="F135" s="70" t="s">
        <v>242</v>
      </c>
      <c r="H135" s="35" t="s">
        <v>57</v>
      </c>
      <c r="I135" s="70" t="s">
        <v>246</v>
      </c>
    </row>
    <row r="136" spans="2:9">
      <c r="B136" s="35" t="s">
        <v>41</v>
      </c>
      <c r="C136" s="91">
        <v>0.55310000000000004</v>
      </c>
      <c r="E136" s="35" t="s">
        <v>41</v>
      </c>
      <c r="F136" s="70">
        <v>0.26040000000000002</v>
      </c>
      <c r="H136" s="35" t="s">
        <v>41</v>
      </c>
      <c r="I136" s="70">
        <v>0.98140000000000005</v>
      </c>
    </row>
    <row r="137" spans="2:9">
      <c r="B137" s="35" t="s">
        <v>43</v>
      </c>
      <c r="C137" s="91" t="s">
        <v>58</v>
      </c>
      <c r="E137" s="35" t="s">
        <v>43</v>
      </c>
      <c r="F137" s="70" t="s">
        <v>58</v>
      </c>
      <c r="H137" s="35" t="s">
        <v>43</v>
      </c>
      <c r="I137" s="70" t="s">
        <v>58</v>
      </c>
    </row>
    <row r="138" spans="2:9">
      <c r="B138" s="35" t="s">
        <v>45</v>
      </c>
      <c r="C138" s="91" t="s">
        <v>59</v>
      </c>
      <c r="E138" s="35" t="s">
        <v>45</v>
      </c>
      <c r="F138" s="70" t="s">
        <v>59</v>
      </c>
      <c r="H138" s="35" t="s">
        <v>45</v>
      </c>
      <c r="I138" s="70" t="s">
        <v>59</v>
      </c>
    </row>
    <row r="139" spans="2:9">
      <c r="B139" s="35"/>
      <c r="C139" s="91"/>
      <c r="E139" s="35"/>
      <c r="F139" s="70"/>
      <c r="H139" s="35"/>
      <c r="I139" s="70"/>
    </row>
    <row r="140" spans="2:9">
      <c r="B140" s="35" t="s">
        <v>60</v>
      </c>
      <c r="C140" s="91"/>
      <c r="E140" s="35" t="s">
        <v>60</v>
      </c>
      <c r="F140" s="70"/>
      <c r="H140" s="35" t="s">
        <v>60</v>
      </c>
      <c r="I140" s="70"/>
    </row>
    <row r="141" spans="2:9">
      <c r="B141" s="35" t="s">
        <v>61</v>
      </c>
      <c r="C141" s="91">
        <v>3</v>
      </c>
      <c r="E141" s="35" t="s">
        <v>61</v>
      </c>
      <c r="F141" s="70">
        <v>3</v>
      </c>
      <c r="H141" s="35" t="s">
        <v>62</v>
      </c>
      <c r="I141" s="70">
        <v>3</v>
      </c>
    </row>
    <row r="142" spans="2:9" ht="17" thickBot="1">
      <c r="B142" s="36" t="s">
        <v>62</v>
      </c>
      <c r="C142" s="92">
        <v>3</v>
      </c>
      <c r="E142" s="36" t="s">
        <v>66</v>
      </c>
      <c r="F142" s="71">
        <v>3</v>
      </c>
      <c r="H142" s="36" t="s">
        <v>66</v>
      </c>
      <c r="I142" s="71">
        <v>3</v>
      </c>
    </row>
    <row r="144" spans="2:9">
      <c r="B144" s="81"/>
      <c r="C144" s="20"/>
      <c r="D144" s="5"/>
      <c r="E144" s="81"/>
      <c r="F144" s="20"/>
      <c r="G144" s="5"/>
      <c r="H144" s="81"/>
      <c r="I144" s="20"/>
    </row>
    <row r="145" spans="2:9">
      <c r="B145" s="81"/>
      <c r="C145" s="20"/>
      <c r="D145" s="5"/>
      <c r="E145" s="81"/>
      <c r="F145" s="20"/>
      <c r="G145" s="5"/>
      <c r="H145" s="81"/>
      <c r="I145" s="20"/>
    </row>
    <row r="146" spans="2:9">
      <c r="B146" s="81"/>
      <c r="C146" s="20"/>
      <c r="D146" s="5"/>
      <c r="E146" s="81"/>
      <c r="F146" s="20"/>
      <c r="G146" s="5"/>
      <c r="H146" s="81"/>
      <c r="I146" s="20"/>
    </row>
    <row r="147" spans="2:9">
      <c r="B147" s="81"/>
      <c r="C147" s="20"/>
      <c r="D147" s="5"/>
      <c r="E147" s="81"/>
      <c r="F147" s="20"/>
      <c r="G147" s="5"/>
      <c r="H147" s="81"/>
      <c r="I147" s="20"/>
    </row>
    <row r="148" spans="2:9" ht="17" thickBot="1">
      <c r="B148" s="78"/>
      <c r="C148" s="79"/>
      <c r="D148" s="68"/>
      <c r="E148" s="78"/>
      <c r="F148" s="79"/>
      <c r="G148" s="68"/>
      <c r="H148" s="78"/>
      <c r="I148" s="79"/>
    </row>
    <row r="149" spans="2:9" ht="17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C80B-F8D8-F944-9D48-3E4741602153}">
  <dimension ref="B2:I63"/>
  <sheetViews>
    <sheetView workbookViewId="0">
      <selection activeCell="M44" sqref="M44"/>
    </sheetView>
  </sheetViews>
  <sheetFormatPr baseColWidth="10" defaultRowHeight="16"/>
  <cols>
    <col min="2" max="2" width="40.6640625" style="1" customWidth="1"/>
    <col min="3" max="3" width="22.5" style="8" customWidth="1"/>
    <col min="5" max="5" width="42.1640625" style="1" customWidth="1"/>
    <col min="6" max="6" width="23.1640625" style="8" customWidth="1"/>
    <col min="8" max="8" width="44.5" style="1" customWidth="1"/>
    <col min="9" max="9" width="24.5" style="8" customWidth="1"/>
  </cols>
  <sheetData>
    <row r="2" spans="2:9" ht="17" thickBot="1"/>
    <row r="3" spans="2:9" s="2" customFormat="1" ht="21">
      <c r="B3" s="72" t="s">
        <v>36</v>
      </c>
      <c r="C3" s="73" t="s">
        <v>149</v>
      </c>
      <c r="E3" s="72" t="s">
        <v>36</v>
      </c>
      <c r="F3" s="73" t="s">
        <v>149</v>
      </c>
      <c r="H3" s="72" t="s">
        <v>36</v>
      </c>
      <c r="I3" s="73" t="s">
        <v>149</v>
      </c>
    </row>
    <row r="4" spans="2:9">
      <c r="B4" s="35"/>
      <c r="C4" s="70"/>
      <c r="E4" s="35"/>
      <c r="F4" s="70"/>
      <c r="H4" s="35"/>
      <c r="I4" s="70"/>
    </row>
    <row r="5" spans="2:9">
      <c r="B5" s="35" t="s">
        <v>37</v>
      </c>
      <c r="C5" s="70" t="s">
        <v>125</v>
      </c>
      <c r="E5" s="35" t="s">
        <v>63</v>
      </c>
      <c r="F5" s="70" t="s">
        <v>126</v>
      </c>
      <c r="H5" s="35" t="s">
        <v>67</v>
      </c>
      <c r="I5" s="70" t="s">
        <v>150</v>
      </c>
    </row>
    <row r="6" spans="2:9">
      <c r="B6" s="35" t="s">
        <v>38</v>
      </c>
      <c r="C6" s="70" t="s">
        <v>38</v>
      </c>
      <c r="E6" s="35" t="s">
        <v>38</v>
      </c>
      <c r="F6" s="70" t="s">
        <v>38</v>
      </c>
      <c r="H6" s="35" t="s">
        <v>38</v>
      </c>
      <c r="I6" s="70" t="s">
        <v>38</v>
      </c>
    </row>
    <row r="7" spans="2:9">
      <c r="B7" s="35" t="s">
        <v>39</v>
      </c>
      <c r="C7" s="70" t="s">
        <v>124</v>
      </c>
      <c r="E7" s="35" t="s">
        <v>37</v>
      </c>
      <c r="F7" s="70" t="s">
        <v>125</v>
      </c>
      <c r="H7" s="35" t="s">
        <v>63</v>
      </c>
      <c r="I7" s="70" t="s">
        <v>126</v>
      </c>
    </row>
    <row r="8" spans="2:9">
      <c r="B8" s="35"/>
      <c r="C8" s="70"/>
      <c r="E8" s="35"/>
      <c r="F8" s="70"/>
      <c r="H8" s="35"/>
      <c r="I8" s="70"/>
    </row>
    <row r="9" spans="2:9">
      <c r="B9" s="35" t="s">
        <v>40</v>
      </c>
      <c r="C9" s="70"/>
      <c r="E9" s="35" t="s">
        <v>40</v>
      </c>
      <c r="F9" s="70"/>
      <c r="H9" s="35" t="s">
        <v>40</v>
      </c>
      <c r="I9" s="70"/>
    </row>
    <row r="10" spans="2:9">
      <c r="B10" s="35" t="s">
        <v>41</v>
      </c>
      <c r="C10" s="70" t="s">
        <v>42</v>
      </c>
      <c r="E10" s="35" t="s">
        <v>41</v>
      </c>
      <c r="F10" s="70" t="s">
        <v>42</v>
      </c>
      <c r="H10" s="35" t="s">
        <v>41</v>
      </c>
      <c r="I10" s="70" t="s">
        <v>42</v>
      </c>
    </row>
    <row r="11" spans="2:9">
      <c r="B11" s="35" t="s">
        <v>43</v>
      </c>
      <c r="C11" s="70" t="s">
        <v>44</v>
      </c>
      <c r="E11" s="35" t="s">
        <v>43</v>
      </c>
      <c r="F11" s="70" t="s">
        <v>44</v>
      </c>
      <c r="H11" s="35" t="s">
        <v>43</v>
      </c>
      <c r="I11" s="70" t="s">
        <v>44</v>
      </c>
    </row>
    <row r="12" spans="2:9">
      <c r="B12" s="35" t="s">
        <v>45</v>
      </c>
      <c r="C12" s="70" t="s">
        <v>46</v>
      </c>
      <c r="E12" s="35" t="s">
        <v>45</v>
      </c>
      <c r="F12" s="70" t="s">
        <v>46</v>
      </c>
      <c r="H12" s="35" t="s">
        <v>45</v>
      </c>
      <c r="I12" s="70" t="s">
        <v>46</v>
      </c>
    </row>
    <row r="13" spans="2:9">
      <c r="B13" s="35" t="s">
        <v>47</v>
      </c>
      <c r="C13" s="70" t="s">
        <v>48</v>
      </c>
      <c r="E13" s="35" t="s">
        <v>47</v>
      </c>
      <c r="F13" s="70" t="s">
        <v>48</v>
      </c>
      <c r="H13" s="35" t="s">
        <v>47</v>
      </c>
      <c r="I13" s="70" t="s">
        <v>48</v>
      </c>
    </row>
    <row r="14" spans="2:9">
      <c r="B14" s="35" t="s">
        <v>49</v>
      </c>
      <c r="C14" s="70" t="s">
        <v>86</v>
      </c>
      <c r="E14" s="35" t="s">
        <v>49</v>
      </c>
      <c r="F14" s="70" t="s">
        <v>133</v>
      </c>
      <c r="H14" s="35" t="s">
        <v>49</v>
      </c>
      <c r="I14" s="70" t="s">
        <v>137</v>
      </c>
    </row>
    <row r="15" spans="2:9">
      <c r="B15" s="35"/>
      <c r="C15" s="70"/>
      <c r="E15" s="35"/>
      <c r="F15" s="70"/>
      <c r="H15" s="35"/>
      <c r="I15" s="70"/>
    </row>
    <row r="16" spans="2:9">
      <c r="B16" s="35" t="s">
        <v>50</v>
      </c>
      <c r="C16" s="70"/>
      <c r="E16" s="35" t="s">
        <v>50</v>
      </c>
      <c r="F16" s="70"/>
      <c r="H16" s="35" t="s">
        <v>50</v>
      </c>
      <c r="I16" s="70"/>
    </row>
    <row r="17" spans="2:9">
      <c r="B17" s="35" t="s">
        <v>51</v>
      </c>
      <c r="C17" s="70">
        <v>220.7</v>
      </c>
      <c r="E17" s="35" t="s">
        <v>52</v>
      </c>
      <c r="F17" s="70">
        <v>95.47</v>
      </c>
      <c r="H17" s="35" t="s">
        <v>64</v>
      </c>
      <c r="I17" s="70">
        <v>193.7</v>
      </c>
    </row>
    <row r="18" spans="2:9">
      <c r="B18" s="35" t="s">
        <v>52</v>
      </c>
      <c r="C18" s="70">
        <v>95.47</v>
      </c>
      <c r="E18" s="35" t="s">
        <v>64</v>
      </c>
      <c r="F18" s="70">
        <v>193.7</v>
      </c>
      <c r="H18" s="35" t="s">
        <v>68</v>
      </c>
      <c r="I18" s="70">
        <v>258.2</v>
      </c>
    </row>
    <row r="19" spans="2:9">
      <c r="B19" s="35" t="s">
        <v>53</v>
      </c>
      <c r="C19" s="70" t="s">
        <v>131</v>
      </c>
      <c r="E19" s="35" t="s">
        <v>65</v>
      </c>
      <c r="F19" s="70" t="s">
        <v>134</v>
      </c>
      <c r="H19" s="35" t="s">
        <v>69</v>
      </c>
      <c r="I19" s="70" t="s">
        <v>138</v>
      </c>
    </row>
    <row r="20" spans="2:9">
      <c r="B20" s="35" t="s">
        <v>54</v>
      </c>
      <c r="C20" s="70" t="s">
        <v>132</v>
      </c>
      <c r="E20" s="35" t="s">
        <v>54</v>
      </c>
      <c r="F20" s="70" t="s">
        <v>135</v>
      </c>
      <c r="H20" s="35" t="s">
        <v>54</v>
      </c>
      <c r="I20" s="70" t="s">
        <v>139</v>
      </c>
    </row>
    <row r="21" spans="2:9">
      <c r="B21" s="35" t="s">
        <v>55</v>
      </c>
      <c r="C21" s="70">
        <v>0.99309999999999998</v>
      </c>
      <c r="E21" s="35" t="s">
        <v>55</v>
      </c>
      <c r="F21" s="70">
        <v>0.99480000000000002</v>
      </c>
      <c r="H21" s="35" t="s">
        <v>55</v>
      </c>
      <c r="I21" s="70">
        <v>0.98809999999999998</v>
      </c>
    </row>
    <row r="22" spans="2:9">
      <c r="B22" s="35"/>
      <c r="C22" s="70"/>
      <c r="E22" s="35"/>
      <c r="F22" s="70"/>
      <c r="H22" s="35"/>
      <c r="I22" s="70"/>
    </row>
    <row r="23" spans="2:9">
      <c r="B23" s="35" t="s">
        <v>56</v>
      </c>
      <c r="C23" s="70"/>
      <c r="E23" s="35" t="s">
        <v>56</v>
      </c>
      <c r="F23" s="70"/>
      <c r="H23" s="35" t="s">
        <v>56</v>
      </c>
      <c r="I23" s="70"/>
    </row>
    <row r="24" spans="2:9">
      <c r="B24" s="35" t="s">
        <v>57</v>
      </c>
      <c r="C24" s="70" t="s">
        <v>89</v>
      </c>
      <c r="E24" s="35" t="s">
        <v>57</v>
      </c>
      <c r="F24" s="70" t="s">
        <v>136</v>
      </c>
      <c r="H24" s="35" t="s">
        <v>57</v>
      </c>
      <c r="I24" s="70" t="s">
        <v>140</v>
      </c>
    </row>
    <row r="25" spans="2:9">
      <c r="B25" s="35" t="s">
        <v>41</v>
      </c>
      <c r="C25" s="70">
        <v>0.88449999999999995</v>
      </c>
      <c r="E25" s="35" t="s">
        <v>41</v>
      </c>
      <c r="F25" s="70">
        <v>9.1499999999999998E-2</v>
      </c>
      <c r="H25" s="35" t="s">
        <v>41</v>
      </c>
      <c r="I25" s="70">
        <v>9.2700000000000005E-2</v>
      </c>
    </row>
    <row r="26" spans="2:9">
      <c r="B26" s="35" t="s">
        <v>43</v>
      </c>
      <c r="C26" s="70" t="s">
        <v>58</v>
      </c>
      <c r="E26" s="35" t="s">
        <v>43</v>
      </c>
      <c r="F26" s="70" t="s">
        <v>58</v>
      </c>
      <c r="H26" s="35" t="s">
        <v>43</v>
      </c>
      <c r="I26" s="70" t="s">
        <v>58</v>
      </c>
    </row>
    <row r="27" spans="2:9">
      <c r="B27" s="35" t="s">
        <v>45</v>
      </c>
      <c r="C27" s="70" t="s">
        <v>59</v>
      </c>
      <c r="E27" s="35" t="s">
        <v>45</v>
      </c>
      <c r="F27" s="70" t="s">
        <v>59</v>
      </c>
      <c r="H27" s="35" t="s">
        <v>45</v>
      </c>
      <c r="I27" s="70" t="s">
        <v>59</v>
      </c>
    </row>
    <row r="28" spans="2:9">
      <c r="B28" s="35"/>
      <c r="C28" s="70"/>
      <c r="E28" s="35"/>
      <c r="F28" s="70"/>
      <c r="H28" s="35"/>
      <c r="I28" s="70"/>
    </row>
    <row r="29" spans="2:9">
      <c r="B29" s="35" t="s">
        <v>60</v>
      </c>
      <c r="C29" s="70"/>
      <c r="E29" s="35" t="s">
        <v>60</v>
      </c>
      <c r="F29" s="70"/>
      <c r="H29" s="35" t="s">
        <v>60</v>
      </c>
      <c r="I29" s="70"/>
    </row>
    <row r="30" spans="2:9">
      <c r="B30" s="35" t="s">
        <v>61</v>
      </c>
      <c r="C30" s="70">
        <v>3</v>
      </c>
      <c r="E30" s="35" t="s">
        <v>62</v>
      </c>
      <c r="F30" s="70">
        <v>3</v>
      </c>
      <c r="H30" s="35" t="s">
        <v>66</v>
      </c>
      <c r="I30" s="70">
        <v>3</v>
      </c>
    </row>
    <row r="31" spans="2:9" ht="17" thickBot="1">
      <c r="B31" s="36" t="s">
        <v>62</v>
      </c>
      <c r="C31" s="71">
        <v>3</v>
      </c>
      <c r="E31" s="36" t="s">
        <v>66</v>
      </c>
      <c r="F31" s="71">
        <v>3</v>
      </c>
      <c r="H31" s="36" t="s">
        <v>70</v>
      </c>
      <c r="I31" s="71">
        <v>3</v>
      </c>
    </row>
    <row r="34" spans="2:6" ht="17" thickBot="1"/>
    <row r="35" spans="2:6" ht="19">
      <c r="B35" s="77" t="s">
        <v>36</v>
      </c>
      <c r="C35" s="76" t="s">
        <v>149</v>
      </c>
      <c r="D35" s="75"/>
      <c r="E35" s="77" t="s">
        <v>36</v>
      </c>
      <c r="F35" s="76" t="s">
        <v>149</v>
      </c>
    </row>
    <row r="36" spans="2:6">
      <c r="B36" s="35"/>
      <c r="C36" s="70"/>
      <c r="E36" s="35"/>
      <c r="F36" s="70"/>
    </row>
    <row r="37" spans="2:6">
      <c r="B37" s="35" t="s">
        <v>71</v>
      </c>
      <c r="C37" s="70" t="s">
        <v>151</v>
      </c>
      <c r="E37" s="35" t="s">
        <v>75</v>
      </c>
      <c r="F37" s="70" t="s">
        <v>129</v>
      </c>
    </row>
    <row r="38" spans="2:6">
      <c r="B38" s="35" t="s">
        <v>38</v>
      </c>
      <c r="C38" s="70" t="s">
        <v>38</v>
      </c>
      <c r="E38" s="35" t="s">
        <v>38</v>
      </c>
      <c r="F38" s="70" t="s">
        <v>38</v>
      </c>
    </row>
    <row r="39" spans="2:6">
      <c r="B39" s="35" t="s">
        <v>67</v>
      </c>
      <c r="C39" s="70" t="s">
        <v>150</v>
      </c>
      <c r="E39" s="35" t="s">
        <v>71</v>
      </c>
      <c r="F39" s="70" t="s">
        <v>128</v>
      </c>
    </row>
    <row r="40" spans="2:6">
      <c r="B40" s="35"/>
      <c r="C40" s="70"/>
      <c r="E40" s="35"/>
      <c r="F40" s="70"/>
    </row>
    <row r="41" spans="2:6">
      <c r="B41" s="35" t="s">
        <v>40</v>
      </c>
      <c r="C41" s="70"/>
      <c r="E41" s="35" t="s">
        <v>40</v>
      </c>
      <c r="F41" s="70"/>
    </row>
    <row r="42" spans="2:6">
      <c r="B42" s="35" t="s">
        <v>41</v>
      </c>
      <c r="C42" s="70" t="s">
        <v>42</v>
      </c>
      <c r="E42" s="35" t="s">
        <v>41</v>
      </c>
      <c r="F42" s="70">
        <v>5.0000000000000001E-4</v>
      </c>
    </row>
    <row r="43" spans="2:6">
      <c r="B43" s="35" t="s">
        <v>43</v>
      </c>
      <c r="C43" s="70" t="s">
        <v>44</v>
      </c>
      <c r="E43" s="35" t="s">
        <v>43</v>
      </c>
      <c r="F43" s="70" t="s">
        <v>76</v>
      </c>
    </row>
    <row r="44" spans="2:6">
      <c r="B44" s="35" t="s">
        <v>45</v>
      </c>
      <c r="C44" s="70" t="s">
        <v>46</v>
      </c>
      <c r="E44" s="35" t="s">
        <v>45</v>
      </c>
      <c r="F44" s="70" t="s">
        <v>46</v>
      </c>
    </row>
    <row r="45" spans="2:6">
      <c r="B45" s="35" t="s">
        <v>47</v>
      </c>
      <c r="C45" s="70" t="s">
        <v>48</v>
      </c>
      <c r="E45" s="35" t="s">
        <v>47</v>
      </c>
      <c r="F45" s="70" t="s">
        <v>48</v>
      </c>
    </row>
    <row r="46" spans="2:6">
      <c r="B46" s="35" t="s">
        <v>49</v>
      </c>
      <c r="C46" s="70" t="s">
        <v>86</v>
      </c>
      <c r="E46" s="35" t="s">
        <v>49</v>
      </c>
      <c r="F46" s="70" t="s">
        <v>144</v>
      </c>
    </row>
    <row r="47" spans="2:6">
      <c r="B47" s="35"/>
      <c r="C47" s="70"/>
      <c r="E47" s="35"/>
      <c r="F47" s="70"/>
    </row>
    <row r="48" spans="2:6">
      <c r="B48" s="35" t="s">
        <v>50</v>
      </c>
      <c r="C48" s="70"/>
      <c r="E48" s="35" t="s">
        <v>50</v>
      </c>
      <c r="F48" s="70"/>
    </row>
    <row r="49" spans="2:6">
      <c r="B49" s="35" t="s">
        <v>68</v>
      </c>
      <c r="C49" s="70">
        <v>258.2</v>
      </c>
      <c r="E49" s="35" t="s">
        <v>72</v>
      </c>
      <c r="F49" s="70">
        <v>370.3</v>
      </c>
    </row>
    <row r="50" spans="2:6">
      <c r="B50" s="35" t="s">
        <v>72</v>
      </c>
      <c r="C50" s="70">
        <v>370.3</v>
      </c>
      <c r="E50" s="35" t="s">
        <v>78</v>
      </c>
      <c r="F50" s="70">
        <v>1126</v>
      </c>
    </row>
    <row r="51" spans="2:6">
      <c r="B51" s="35" t="s">
        <v>82</v>
      </c>
      <c r="C51" s="70" t="s">
        <v>141</v>
      </c>
      <c r="E51" s="35" t="s">
        <v>84</v>
      </c>
      <c r="F51" s="70" t="s">
        <v>145</v>
      </c>
    </row>
    <row r="52" spans="2:6">
      <c r="B52" s="35" t="s">
        <v>54</v>
      </c>
      <c r="C52" s="70" t="s">
        <v>142</v>
      </c>
      <c r="E52" s="35" t="s">
        <v>54</v>
      </c>
      <c r="F52" s="70" t="s">
        <v>146</v>
      </c>
    </row>
    <row r="53" spans="2:6">
      <c r="B53" s="35" t="s">
        <v>55</v>
      </c>
      <c r="C53" s="70">
        <v>0.99309999999999998</v>
      </c>
      <c r="E53" s="35" t="s">
        <v>55</v>
      </c>
      <c r="F53" s="70">
        <v>0.96350000000000002</v>
      </c>
    </row>
    <row r="54" spans="2:6">
      <c r="B54" s="35"/>
      <c r="C54" s="70"/>
      <c r="E54" s="35"/>
      <c r="F54" s="70"/>
    </row>
    <row r="55" spans="2:6">
      <c r="B55" s="35" t="s">
        <v>56</v>
      </c>
      <c r="C55" s="70"/>
      <c r="E55" s="35" t="s">
        <v>56</v>
      </c>
      <c r="F55" s="70"/>
    </row>
    <row r="56" spans="2:6">
      <c r="B56" s="35" t="s">
        <v>57</v>
      </c>
      <c r="C56" s="70" t="s">
        <v>143</v>
      </c>
      <c r="E56" s="35" t="s">
        <v>57</v>
      </c>
      <c r="F56" s="70" t="s">
        <v>147</v>
      </c>
    </row>
    <row r="57" spans="2:6">
      <c r="B57" s="35" t="s">
        <v>41</v>
      </c>
      <c r="C57" s="70">
        <v>0.91210000000000002</v>
      </c>
      <c r="E57" s="35" t="s">
        <v>41</v>
      </c>
      <c r="F57" s="70">
        <v>3.7000000000000002E-3</v>
      </c>
    </row>
    <row r="58" spans="2:6">
      <c r="B58" s="35" t="s">
        <v>43</v>
      </c>
      <c r="C58" s="70" t="s">
        <v>58</v>
      </c>
      <c r="E58" s="35" t="s">
        <v>43</v>
      </c>
      <c r="F58" s="70" t="s">
        <v>148</v>
      </c>
    </row>
    <row r="59" spans="2:6">
      <c r="B59" s="35" t="s">
        <v>45</v>
      </c>
      <c r="C59" s="70" t="s">
        <v>59</v>
      </c>
      <c r="E59" s="35" t="s">
        <v>45</v>
      </c>
      <c r="F59" s="70" t="s">
        <v>46</v>
      </c>
    </row>
    <row r="60" spans="2:6">
      <c r="B60" s="35"/>
      <c r="C60" s="70"/>
      <c r="E60" s="35"/>
      <c r="F60" s="70"/>
    </row>
    <row r="61" spans="2:6">
      <c r="B61" s="35" t="s">
        <v>60</v>
      </c>
      <c r="C61" s="70"/>
      <c r="E61" s="35" t="s">
        <v>60</v>
      </c>
      <c r="F61" s="70"/>
    </row>
    <row r="62" spans="2:6">
      <c r="B62" s="35" t="s">
        <v>70</v>
      </c>
      <c r="C62" s="70">
        <v>3</v>
      </c>
      <c r="E62" s="35" t="s">
        <v>74</v>
      </c>
      <c r="F62" s="70">
        <v>3</v>
      </c>
    </row>
    <row r="63" spans="2:6" ht="17" thickBot="1">
      <c r="B63" s="36" t="s">
        <v>74</v>
      </c>
      <c r="C63" s="71">
        <v>3</v>
      </c>
      <c r="E63" s="36" t="s">
        <v>81</v>
      </c>
      <c r="F63" s="71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B3DC9-853B-F644-B085-A1AB45C64B28}">
  <dimension ref="B1:P64"/>
  <sheetViews>
    <sheetView workbookViewId="0">
      <selection activeCell="N45" sqref="N45"/>
    </sheetView>
  </sheetViews>
  <sheetFormatPr baseColWidth="10" defaultRowHeight="16"/>
  <cols>
    <col min="2" max="2" width="44.1640625" customWidth="1"/>
    <col min="6" max="6" width="43.1640625" customWidth="1"/>
    <col min="10" max="10" width="43.5" customWidth="1"/>
    <col min="14" max="14" width="39" customWidth="1"/>
  </cols>
  <sheetData>
    <row r="1" spans="2:16" ht="17" thickBot="1"/>
    <row r="2" spans="2:16" ht="22" thickBot="1">
      <c r="B2" s="9" t="s">
        <v>8</v>
      </c>
      <c r="C2" s="1"/>
      <c r="F2" s="9" t="s">
        <v>9</v>
      </c>
      <c r="G2" s="1"/>
      <c r="J2" s="9" t="s">
        <v>10</v>
      </c>
      <c r="K2" s="1"/>
      <c r="N2" s="9" t="s">
        <v>11</v>
      </c>
      <c r="O2" s="1"/>
    </row>
    <row r="3" spans="2:16">
      <c r="B3" s="41">
        <v>44208</v>
      </c>
      <c r="C3" s="18">
        <v>44209</v>
      </c>
      <c r="D3" s="19">
        <v>44211</v>
      </c>
      <c r="F3" s="41">
        <v>44214</v>
      </c>
      <c r="G3" s="18">
        <v>44218</v>
      </c>
      <c r="H3" s="19">
        <v>44230</v>
      </c>
      <c r="J3" s="17">
        <v>44215</v>
      </c>
      <c r="K3" s="18">
        <v>44216</v>
      </c>
      <c r="L3" s="19">
        <v>44229</v>
      </c>
      <c r="N3" s="44">
        <v>44461</v>
      </c>
      <c r="O3" s="46">
        <v>44475</v>
      </c>
      <c r="P3" s="45">
        <v>44482</v>
      </c>
    </row>
    <row r="4" spans="2:16">
      <c r="B4" s="12">
        <v>3</v>
      </c>
      <c r="C4" s="14">
        <v>2</v>
      </c>
      <c r="D4" s="6">
        <v>3</v>
      </c>
      <c r="F4" s="4">
        <v>5</v>
      </c>
      <c r="G4" s="5">
        <v>5</v>
      </c>
      <c r="H4" s="6">
        <v>5</v>
      </c>
      <c r="J4" s="12">
        <v>6</v>
      </c>
      <c r="K4" s="14">
        <v>7</v>
      </c>
      <c r="L4" s="6">
        <v>8</v>
      </c>
      <c r="N4" s="12">
        <v>18</v>
      </c>
      <c r="O4" s="7">
        <v>20</v>
      </c>
      <c r="P4" s="6">
        <v>20</v>
      </c>
    </row>
    <row r="5" spans="2:16">
      <c r="B5" s="12">
        <v>3</v>
      </c>
      <c r="C5" s="14">
        <v>2</v>
      </c>
      <c r="D5" s="6">
        <v>3</v>
      </c>
      <c r="F5" s="4">
        <v>4</v>
      </c>
      <c r="G5" s="5">
        <v>5</v>
      </c>
      <c r="H5" s="6">
        <v>4</v>
      </c>
      <c r="J5" s="12">
        <v>6</v>
      </c>
      <c r="K5" s="14">
        <v>7</v>
      </c>
      <c r="L5" s="6">
        <v>7</v>
      </c>
      <c r="N5" s="12">
        <v>24</v>
      </c>
      <c r="O5" s="7">
        <v>18</v>
      </c>
      <c r="P5" s="6">
        <v>22</v>
      </c>
    </row>
    <row r="6" spans="2:16">
      <c r="B6" s="12">
        <v>2</v>
      </c>
      <c r="C6" s="14">
        <v>3</v>
      </c>
      <c r="D6" s="6">
        <v>3</v>
      </c>
      <c r="F6" s="4">
        <v>4</v>
      </c>
      <c r="G6" s="5">
        <v>5</v>
      </c>
      <c r="H6" s="6">
        <v>5</v>
      </c>
      <c r="J6" s="12">
        <v>6</v>
      </c>
      <c r="K6" s="14">
        <v>6</v>
      </c>
      <c r="L6" s="6">
        <v>6</v>
      </c>
      <c r="N6" s="12">
        <v>22</v>
      </c>
      <c r="O6" s="7">
        <v>20</v>
      </c>
      <c r="P6" s="6">
        <v>20</v>
      </c>
    </row>
    <row r="7" spans="2:16">
      <c r="B7" s="12">
        <v>3</v>
      </c>
      <c r="C7" s="14">
        <v>3</v>
      </c>
      <c r="D7" s="6">
        <v>2</v>
      </c>
      <c r="F7" s="4">
        <v>4</v>
      </c>
      <c r="G7" s="5">
        <v>5</v>
      </c>
      <c r="H7" s="6">
        <v>5</v>
      </c>
      <c r="J7" s="12">
        <v>6</v>
      </c>
      <c r="K7" s="14">
        <v>6</v>
      </c>
      <c r="L7" s="6">
        <v>6</v>
      </c>
      <c r="N7" s="12">
        <v>24</v>
      </c>
      <c r="O7" s="7">
        <v>22</v>
      </c>
      <c r="P7" s="6">
        <v>22</v>
      </c>
    </row>
    <row r="8" spans="2:16">
      <c r="B8" s="12">
        <v>3</v>
      </c>
      <c r="C8" s="14">
        <v>2</v>
      </c>
      <c r="D8" s="6">
        <v>3</v>
      </c>
      <c r="F8" s="4">
        <v>4</v>
      </c>
      <c r="G8" s="5">
        <v>4</v>
      </c>
      <c r="H8" s="6">
        <v>5</v>
      </c>
      <c r="J8" s="12">
        <v>7</v>
      </c>
      <c r="K8" s="14">
        <v>6</v>
      </c>
      <c r="L8" s="6">
        <v>7</v>
      </c>
      <c r="N8" s="12">
        <v>30</v>
      </c>
      <c r="O8" s="7">
        <v>16</v>
      </c>
      <c r="P8" s="6">
        <v>24</v>
      </c>
    </row>
    <row r="9" spans="2:16">
      <c r="B9" s="12">
        <v>2</v>
      </c>
      <c r="C9" s="14">
        <v>2</v>
      </c>
      <c r="D9" s="6">
        <v>2</v>
      </c>
      <c r="F9" s="4">
        <v>5</v>
      </c>
      <c r="G9" s="5">
        <v>4</v>
      </c>
      <c r="H9" s="6">
        <v>5</v>
      </c>
      <c r="J9" s="12">
        <v>8</v>
      </c>
      <c r="K9" s="14">
        <v>7</v>
      </c>
      <c r="L9" s="6">
        <v>7</v>
      </c>
      <c r="N9" s="12">
        <v>24</v>
      </c>
      <c r="O9" s="7">
        <v>26</v>
      </c>
      <c r="P9" s="6">
        <v>20</v>
      </c>
    </row>
    <row r="10" spans="2:16">
      <c r="B10" s="12">
        <v>2</v>
      </c>
      <c r="C10" s="14">
        <v>2</v>
      </c>
      <c r="D10" s="6">
        <v>2</v>
      </c>
      <c r="F10" s="4">
        <v>5</v>
      </c>
      <c r="G10" s="5">
        <v>4</v>
      </c>
      <c r="H10" s="6">
        <v>4</v>
      </c>
      <c r="J10" s="12">
        <v>6</v>
      </c>
      <c r="K10" s="14">
        <v>6</v>
      </c>
      <c r="L10" s="6">
        <v>6</v>
      </c>
      <c r="N10" s="12">
        <v>20</v>
      </c>
      <c r="O10" s="7">
        <v>28</v>
      </c>
      <c r="P10" s="6">
        <v>18</v>
      </c>
    </row>
    <row r="11" spans="2:16">
      <c r="B11" s="12">
        <v>2</v>
      </c>
      <c r="C11" s="14">
        <v>3</v>
      </c>
      <c r="D11" s="6">
        <v>2</v>
      </c>
      <c r="F11" s="4">
        <v>4</v>
      </c>
      <c r="G11" s="5">
        <v>4</v>
      </c>
      <c r="H11" s="6">
        <v>4</v>
      </c>
      <c r="J11" s="12">
        <v>6</v>
      </c>
      <c r="K11" s="14">
        <v>6</v>
      </c>
      <c r="L11" s="6">
        <v>6</v>
      </c>
      <c r="N11" s="12">
        <v>22</v>
      </c>
      <c r="O11" s="7">
        <v>18</v>
      </c>
      <c r="P11" s="6">
        <v>18</v>
      </c>
    </row>
    <row r="12" spans="2:16">
      <c r="B12" s="12">
        <v>2</v>
      </c>
      <c r="C12" s="14">
        <v>2</v>
      </c>
      <c r="D12" s="6">
        <v>2</v>
      </c>
      <c r="F12" s="4">
        <v>5</v>
      </c>
      <c r="G12" s="5">
        <v>4</v>
      </c>
      <c r="H12" s="6">
        <v>4</v>
      </c>
      <c r="J12" s="12">
        <v>6</v>
      </c>
      <c r="K12" s="14">
        <v>6</v>
      </c>
      <c r="L12" s="6">
        <v>6</v>
      </c>
      <c r="N12" s="12">
        <v>22</v>
      </c>
      <c r="O12" s="7">
        <v>20</v>
      </c>
      <c r="P12" s="6">
        <v>22</v>
      </c>
    </row>
    <row r="13" spans="2:16">
      <c r="B13" s="12">
        <v>3</v>
      </c>
      <c r="C13" s="14">
        <v>2</v>
      </c>
      <c r="D13" s="6">
        <v>2</v>
      </c>
      <c r="F13" s="4">
        <v>4</v>
      </c>
      <c r="G13" s="5">
        <v>5</v>
      </c>
      <c r="H13" s="6">
        <v>4</v>
      </c>
      <c r="J13" s="12">
        <v>6</v>
      </c>
      <c r="K13" s="14">
        <v>6</v>
      </c>
      <c r="L13" s="6">
        <v>6</v>
      </c>
      <c r="N13" s="12">
        <v>26</v>
      </c>
      <c r="O13" s="7">
        <v>22</v>
      </c>
      <c r="P13" s="6">
        <v>22</v>
      </c>
    </row>
    <row r="14" spans="2:16">
      <c r="B14" s="12">
        <v>2</v>
      </c>
      <c r="C14" s="14">
        <v>2</v>
      </c>
      <c r="D14" s="6">
        <v>2</v>
      </c>
      <c r="F14" s="4">
        <v>4</v>
      </c>
      <c r="G14" s="5">
        <v>4</v>
      </c>
      <c r="H14" s="6">
        <v>4</v>
      </c>
      <c r="J14" s="12">
        <v>6</v>
      </c>
      <c r="K14" s="14">
        <v>7</v>
      </c>
      <c r="L14" s="6">
        <v>7</v>
      </c>
      <c r="N14" s="12">
        <v>20</v>
      </c>
      <c r="O14" s="7">
        <v>28</v>
      </c>
      <c r="P14" s="6">
        <v>18</v>
      </c>
    </row>
    <row r="15" spans="2:16">
      <c r="B15" s="12">
        <v>2</v>
      </c>
      <c r="C15" s="14">
        <v>2</v>
      </c>
      <c r="D15" s="6">
        <v>2</v>
      </c>
      <c r="F15" s="4">
        <v>4</v>
      </c>
      <c r="G15" s="5">
        <v>4</v>
      </c>
      <c r="H15" s="6">
        <v>5</v>
      </c>
      <c r="J15" s="12">
        <v>7</v>
      </c>
      <c r="K15" s="14">
        <v>8</v>
      </c>
      <c r="L15" s="6">
        <v>6</v>
      </c>
      <c r="N15" s="12">
        <v>24</v>
      </c>
      <c r="O15" s="7">
        <v>20</v>
      </c>
      <c r="P15" s="6">
        <v>22</v>
      </c>
    </row>
    <row r="16" spans="2:16">
      <c r="B16" s="12">
        <v>3</v>
      </c>
      <c r="C16" s="14">
        <v>2</v>
      </c>
      <c r="D16" s="6">
        <v>3</v>
      </c>
      <c r="F16" s="4">
        <v>4</v>
      </c>
      <c r="G16" s="5">
        <v>4</v>
      </c>
      <c r="H16" s="6">
        <v>5</v>
      </c>
      <c r="J16" s="12">
        <v>7</v>
      </c>
      <c r="K16" s="14">
        <v>6</v>
      </c>
      <c r="L16" s="6">
        <v>6</v>
      </c>
      <c r="N16" s="12">
        <v>26</v>
      </c>
      <c r="O16" s="7">
        <v>26</v>
      </c>
      <c r="P16" s="6">
        <v>24</v>
      </c>
    </row>
    <row r="17" spans="2:16">
      <c r="B17" s="12">
        <v>2</v>
      </c>
      <c r="C17" s="14">
        <v>2</v>
      </c>
      <c r="D17" s="6">
        <v>3</v>
      </c>
      <c r="F17" s="4">
        <v>5</v>
      </c>
      <c r="G17" s="5">
        <v>4</v>
      </c>
      <c r="H17" s="6">
        <v>4</v>
      </c>
      <c r="J17" s="12">
        <v>6</v>
      </c>
      <c r="K17" s="14">
        <v>6</v>
      </c>
      <c r="L17" s="6">
        <v>6</v>
      </c>
      <c r="N17" s="12">
        <v>20</v>
      </c>
      <c r="O17" s="7"/>
      <c r="P17" s="6">
        <v>20</v>
      </c>
    </row>
    <row r="18" spans="2:16">
      <c r="B18" s="12">
        <v>2</v>
      </c>
      <c r="C18" s="14">
        <v>3</v>
      </c>
      <c r="D18" s="6">
        <v>2</v>
      </c>
      <c r="F18" s="4">
        <v>4</v>
      </c>
      <c r="G18" s="5">
        <v>5</v>
      </c>
      <c r="H18" s="6">
        <v>4</v>
      </c>
      <c r="J18" s="12">
        <v>8</v>
      </c>
      <c r="K18" s="14">
        <v>6</v>
      </c>
      <c r="L18" s="6">
        <v>7</v>
      </c>
      <c r="N18" s="12">
        <v>26</v>
      </c>
      <c r="O18" s="7"/>
      <c r="P18" s="6">
        <v>26</v>
      </c>
    </row>
    <row r="19" spans="2:16">
      <c r="B19" s="12">
        <v>2</v>
      </c>
      <c r="C19" s="14">
        <v>3</v>
      </c>
      <c r="D19" s="6">
        <v>2</v>
      </c>
      <c r="F19" s="4">
        <v>5</v>
      </c>
      <c r="G19" s="5">
        <v>4</v>
      </c>
      <c r="H19" s="6">
        <v>4</v>
      </c>
      <c r="J19" s="12">
        <v>6</v>
      </c>
      <c r="K19" s="14">
        <v>6</v>
      </c>
      <c r="L19" s="6">
        <v>7</v>
      </c>
      <c r="N19" s="12">
        <v>18</v>
      </c>
      <c r="O19" s="7"/>
      <c r="P19" s="6">
        <v>26</v>
      </c>
    </row>
    <row r="20" spans="2:16">
      <c r="B20" s="12">
        <v>3</v>
      </c>
      <c r="C20" s="14">
        <v>2</v>
      </c>
      <c r="D20" s="6">
        <v>2</v>
      </c>
      <c r="F20" s="4">
        <v>4</v>
      </c>
      <c r="G20" s="5">
        <v>5</v>
      </c>
      <c r="H20" s="6">
        <v>4</v>
      </c>
      <c r="J20" s="12">
        <v>6</v>
      </c>
      <c r="K20" s="14">
        <v>6</v>
      </c>
      <c r="L20" s="6">
        <v>6</v>
      </c>
      <c r="N20" s="12">
        <v>22</v>
      </c>
      <c r="O20" s="7"/>
      <c r="P20" s="6">
        <v>20</v>
      </c>
    </row>
    <row r="21" spans="2:16">
      <c r="B21" s="12">
        <v>2</v>
      </c>
      <c r="C21" s="14">
        <v>3</v>
      </c>
      <c r="D21" s="6">
        <v>2</v>
      </c>
      <c r="F21" s="4">
        <v>4</v>
      </c>
      <c r="G21" s="5">
        <v>4</v>
      </c>
      <c r="H21" s="6">
        <v>4</v>
      </c>
      <c r="J21" s="12">
        <v>6</v>
      </c>
      <c r="K21" s="14">
        <v>6</v>
      </c>
      <c r="L21" s="6">
        <v>6</v>
      </c>
      <c r="N21" s="12">
        <v>24</v>
      </c>
      <c r="O21" s="7"/>
      <c r="P21" s="6">
        <v>20</v>
      </c>
    </row>
    <row r="22" spans="2:16">
      <c r="B22" s="12">
        <v>3</v>
      </c>
      <c r="C22" s="14">
        <v>2</v>
      </c>
      <c r="D22" s="6">
        <v>3</v>
      </c>
      <c r="F22" s="4">
        <v>4</v>
      </c>
      <c r="G22" s="5">
        <v>4</v>
      </c>
      <c r="H22" s="6"/>
      <c r="J22" s="12">
        <v>6</v>
      </c>
      <c r="K22" s="14">
        <v>6</v>
      </c>
      <c r="L22" s="6">
        <v>6</v>
      </c>
      <c r="N22" s="12">
        <v>30</v>
      </c>
      <c r="O22" s="7"/>
      <c r="P22" s="6">
        <v>22</v>
      </c>
    </row>
    <row r="23" spans="2:16">
      <c r="B23" s="12">
        <v>2</v>
      </c>
      <c r="C23" s="14">
        <v>2</v>
      </c>
      <c r="D23" s="6">
        <v>3</v>
      </c>
      <c r="F23" s="4">
        <v>4</v>
      </c>
      <c r="G23" s="5">
        <v>4</v>
      </c>
      <c r="H23" s="6"/>
      <c r="J23" s="12">
        <v>6</v>
      </c>
      <c r="K23" s="14">
        <v>7</v>
      </c>
      <c r="L23" s="6"/>
      <c r="N23" s="12">
        <v>24</v>
      </c>
      <c r="O23" s="7"/>
      <c r="P23" s="6">
        <v>14</v>
      </c>
    </row>
    <row r="24" spans="2:16">
      <c r="B24" s="12">
        <v>3</v>
      </c>
      <c r="C24" s="14">
        <v>2</v>
      </c>
      <c r="D24" s="6">
        <v>2</v>
      </c>
      <c r="F24" s="4">
        <v>4</v>
      </c>
      <c r="G24" s="5">
        <v>4</v>
      </c>
      <c r="H24" s="6"/>
      <c r="J24" s="12">
        <v>6</v>
      </c>
      <c r="K24" s="14">
        <v>6</v>
      </c>
      <c r="L24" s="6"/>
      <c r="N24" s="12">
        <v>26</v>
      </c>
      <c r="O24" s="7"/>
      <c r="P24" s="6">
        <v>16</v>
      </c>
    </row>
    <row r="25" spans="2:16">
      <c r="B25" s="12">
        <v>2</v>
      </c>
      <c r="C25" s="14">
        <v>2</v>
      </c>
      <c r="D25" s="6">
        <v>2</v>
      </c>
      <c r="F25" s="4"/>
      <c r="G25" s="5">
        <v>4</v>
      </c>
      <c r="H25" s="6"/>
      <c r="J25" s="12"/>
      <c r="K25" s="14">
        <v>8</v>
      </c>
      <c r="L25" s="6"/>
      <c r="N25" s="12">
        <v>32</v>
      </c>
      <c r="O25" s="7"/>
      <c r="P25" s="6">
        <v>22</v>
      </c>
    </row>
    <row r="26" spans="2:16">
      <c r="B26" s="12">
        <v>2</v>
      </c>
      <c r="C26" s="14">
        <v>2</v>
      </c>
      <c r="D26" s="6"/>
      <c r="F26" s="4"/>
      <c r="G26" s="5">
        <v>4</v>
      </c>
      <c r="H26" s="6"/>
      <c r="J26" s="12"/>
      <c r="K26" s="14">
        <v>7</v>
      </c>
      <c r="L26" s="6"/>
      <c r="N26" s="12">
        <v>18</v>
      </c>
      <c r="O26" s="7"/>
      <c r="P26" s="6"/>
    </row>
    <row r="27" spans="2:16">
      <c r="B27" s="12">
        <v>3</v>
      </c>
      <c r="C27" s="14">
        <v>2</v>
      </c>
      <c r="D27" s="6"/>
      <c r="F27" s="4"/>
      <c r="G27" s="5"/>
      <c r="H27" s="6"/>
      <c r="J27" s="12"/>
      <c r="K27" s="14">
        <v>6</v>
      </c>
      <c r="L27" s="6"/>
      <c r="N27" s="12">
        <v>26</v>
      </c>
      <c r="O27" s="7"/>
      <c r="P27" s="6"/>
    </row>
    <row r="28" spans="2:16">
      <c r="B28" s="12">
        <v>2</v>
      </c>
      <c r="C28" s="14">
        <v>3</v>
      </c>
      <c r="D28" s="6"/>
      <c r="F28" s="4"/>
      <c r="G28" s="5"/>
      <c r="H28" s="6"/>
      <c r="J28" s="12"/>
      <c r="K28" s="14">
        <v>6</v>
      </c>
      <c r="L28" s="6"/>
      <c r="N28" s="12"/>
      <c r="O28" s="7"/>
      <c r="P28" s="6"/>
    </row>
    <row r="29" spans="2:16">
      <c r="B29" s="12">
        <v>2</v>
      </c>
      <c r="C29" s="14">
        <v>2</v>
      </c>
      <c r="D29" s="6"/>
      <c r="F29" s="4"/>
      <c r="G29" s="5"/>
      <c r="H29" s="6"/>
      <c r="J29" s="12"/>
      <c r="K29" s="14">
        <v>6</v>
      </c>
      <c r="L29" s="6"/>
      <c r="N29" s="12"/>
      <c r="O29" s="7"/>
      <c r="P29" s="6"/>
    </row>
    <row r="30" spans="2:16">
      <c r="B30" s="12">
        <v>3</v>
      </c>
      <c r="C30" s="14">
        <v>2</v>
      </c>
      <c r="D30" s="6"/>
      <c r="F30" s="4"/>
      <c r="G30" s="5"/>
      <c r="H30" s="6"/>
      <c r="J30" s="12"/>
      <c r="K30" s="14"/>
      <c r="L30" s="6"/>
      <c r="N30" s="12"/>
      <c r="O30" s="7"/>
      <c r="P30" s="6"/>
    </row>
    <row r="31" spans="2:16">
      <c r="B31" s="12">
        <v>3</v>
      </c>
      <c r="C31" s="14">
        <v>2</v>
      </c>
      <c r="D31" s="6"/>
      <c r="F31" s="4"/>
      <c r="G31" s="5"/>
      <c r="H31" s="6"/>
      <c r="J31" s="12"/>
      <c r="K31" s="14"/>
      <c r="L31" s="6"/>
      <c r="N31" s="12"/>
      <c r="O31" s="7"/>
      <c r="P31" s="6"/>
    </row>
    <row r="32" spans="2:16">
      <c r="B32" s="12">
        <v>2</v>
      </c>
      <c r="C32" s="14">
        <v>3</v>
      </c>
      <c r="D32" s="6"/>
      <c r="F32" s="4"/>
      <c r="G32" s="5"/>
      <c r="H32" s="6"/>
      <c r="J32" s="12"/>
      <c r="K32" s="14"/>
      <c r="L32" s="6"/>
      <c r="N32" s="12"/>
      <c r="O32" s="7"/>
      <c r="P32" s="6"/>
    </row>
    <row r="33" spans="2:16">
      <c r="B33" s="12">
        <v>2</v>
      </c>
      <c r="C33" s="14">
        <v>2</v>
      </c>
      <c r="D33" s="6"/>
      <c r="F33" s="4"/>
      <c r="G33" s="5"/>
      <c r="H33" s="6"/>
      <c r="J33" s="12"/>
      <c r="K33" s="14"/>
      <c r="L33" s="6"/>
      <c r="N33" s="12"/>
      <c r="O33" s="7"/>
      <c r="P33" s="6"/>
    </row>
    <row r="34" spans="2:16">
      <c r="B34" s="12">
        <v>2</v>
      </c>
      <c r="C34" s="14">
        <v>3</v>
      </c>
      <c r="D34" s="6"/>
      <c r="F34" s="4"/>
      <c r="G34" s="5"/>
      <c r="H34" s="6"/>
      <c r="J34" s="12"/>
      <c r="K34" s="14"/>
      <c r="L34" s="6"/>
      <c r="N34" s="12"/>
      <c r="O34" s="7"/>
      <c r="P34" s="6"/>
    </row>
    <row r="35" spans="2:16">
      <c r="B35" s="12">
        <v>2</v>
      </c>
      <c r="C35" s="14">
        <v>3</v>
      </c>
      <c r="D35" s="6"/>
      <c r="F35" s="4"/>
      <c r="G35" s="5"/>
      <c r="H35" s="6"/>
      <c r="J35" s="12"/>
      <c r="K35" s="14"/>
      <c r="L35" s="6"/>
      <c r="N35" s="12"/>
      <c r="O35" s="7"/>
      <c r="P35" s="6"/>
    </row>
    <row r="36" spans="2:16">
      <c r="B36" s="12">
        <v>2</v>
      </c>
      <c r="C36" s="14">
        <v>2</v>
      </c>
      <c r="D36" s="6"/>
      <c r="F36" s="4"/>
      <c r="G36" s="5"/>
      <c r="H36" s="6"/>
      <c r="J36" s="12"/>
      <c r="K36" s="14"/>
      <c r="L36" s="6"/>
      <c r="N36" s="12"/>
      <c r="O36" s="7"/>
      <c r="P36" s="6"/>
    </row>
    <row r="37" spans="2:16">
      <c r="B37" s="12">
        <v>2</v>
      </c>
      <c r="C37" s="14"/>
      <c r="D37" s="6"/>
      <c r="F37" s="4"/>
      <c r="G37" s="5"/>
      <c r="H37" s="6"/>
      <c r="J37" s="12"/>
      <c r="K37" s="14"/>
      <c r="L37" s="6"/>
      <c r="N37" s="12"/>
      <c r="O37" s="7"/>
      <c r="P37" s="6"/>
    </row>
    <row r="38" spans="2:16">
      <c r="B38" s="12">
        <v>2</v>
      </c>
      <c r="C38" s="14"/>
      <c r="D38" s="6"/>
      <c r="F38" s="4"/>
      <c r="G38" s="5"/>
      <c r="H38" s="6"/>
      <c r="J38" s="12"/>
      <c r="K38" s="14"/>
      <c r="L38" s="6"/>
      <c r="N38" s="12"/>
      <c r="O38" s="7"/>
      <c r="P38" s="6"/>
    </row>
    <row r="39" spans="2:16">
      <c r="B39" s="12"/>
      <c r="C39" s="14"/>
      <c r="D39" s="6"/>
      <c r="F39" s="4"/>
      <c r="G39" s="5"/>
      <c r="H39" s="6"/>
      <c r="J39" s="12"/>
      <c r="K39" s="14"/>
      <c r="L39" s="6"/>
      <c r="N39" s="12"/>
      <c r="O39" s="7"/>
      <c r="P39" s="6"/>
    </row>
    <row r="40" spans="2:16">
      <c r="B40" s="12"/>
      <c r="C40" s="14"/>
      <c r="D40" s="6"/>
      <c r="F40" s="4"/>
      <c r="G40" s="5"/>
      <c r="H40" s="6"/>
      <c r="J40" s="12"/>
      <c r="K40" s="14"/>
      <c r="L40" s="6"/>
      <c r="N40" s="12"/>
      <c r="O40" s="7"/>
      <c r="P40" s="6"/>
    </row>
    <row r="41" spans="2:16">
      <c r="B41" s="24" t="s">
        <v>3</v>
      </c>
      <c r="C41" s="25" t="s">
        <v>1</v>
      </c>
      <c r="D41" s="26" t="s">
        <v>12</v>
      </c>
      <c r="F41" s="24" t="s">
        <v>3</v>
      </c>
      <c r="G41" s="25" t="s">
        <v>1</v>
      </c>
      <c r="H41" s="26" t="s">
        <v>12</v>
      </c>
      <c r="J41" s="24" t="s">
        <v>3</v>
      </c>
      <c r="K41" s="25" t="s">
        <v>1</v>
      </c>
      <c r="L41" s="26" t="s">
        <v>12</v>
      </c>
      <c r="N41" s="24" t="s">
        <v>3</v>
      </c>
      <c r="O41" s="42" t="s">
        <v>1</v>
      </c>
      <c r="P41" s="26" t="s">
        <v>12</v>
      </c>
    </row>
    <row r="42" spans="2:16" ht="17" thickBot="1">
      <c r="B42" s="13">
        <f>AVERAGE(B4:B38)</f>
        <v>2.342857142857143</v>
      </c>
      <c r="C42" s="13">
        <f t="shared" ref="C42:P42" si="0">AVERAGE(C4:C38)</f>
        <v>2.3030303030303032</v>
      </c>
      <c r="D42" s="13">
        <f t="shared" si="0"/>
        <v>2.3636363636363638</v>
      </c>
      <c r="E42" s="13"/>
      <c r="F42" s="13">
        <f t="shared" si="0"/>
        <v>4.2857142857142856</v>
      </c>
      <c r="G42" s="13">
        <f t="shared" si="0"/>
        <v>4.3043478260869561</v>
      </c>
      <c r="H42" s="13">
        <f t="shared" si="0"/>
        <v>4.3888888888888893</v>
      </c>
      <c r="I42" s="13"/>
      <c r="J42" s="13">
        <f t="shared" si="0"/>
        <v>6.333333333333333</v>
      </c>
      <c r="K42" s="15">
        <f t="shared" si="0"/>
        <v>6.384615384615385</v>
      </c>
      <c r="L42" s="43">
        <f t="shared" si="0"/>
        <v>6.4210526315789478</v>
      </c>
      <c r="M42" s="13"/>
      <c r="N42" s="13">
        <f t="shared" si="0"/>
        <v>23.666666666666668</v>
      </c>
      <c r="O42" s="43">
        <f t="shared" si="0"/>
        <v>21.846153846153847</v>
      </c>
      <c r="P42" s="43">
        <f t="shared" si="0"/>
        <v>20.818181818181817</v>
      </c>
    </row>
    <row r="44" spans="2:16" ht="17" thickBot="1"/>
    <row r="45" spans="2:16" ht="20" thickBot="1">
      <c r="B45" s="40" t="s">
        <v>24</v>
      </c>
      <c r="F45" s="40" t="s">
        <v>24</v>
      </c>
      <c r="J45" s="40" t="s">
        <v>24</v>
      </c>
      <c r="N45" s="40" t="s">
        <v>24</v>
      </c>
    </row>
    <row r="46" spans="2:16">
      <c r="B46" s="37" t="s">
        <v>5</v>
      </c>
      <c r="C46" s="30">
        <v>2.3370000000000002</v>
      </c>
      <c r="F46" s="37" t="s">
        <v>5</v>
      </c>
      <c r="G46" s="30">
        <v>4.3259999999999996</v>
      </c>
      <c r="J46" s="37" t="s">
        <v>5</v>
      </c>
      <c r="K46" s="30">
        <v>6.38</v>
      </c>
      <c r="N46" s="37" t="s">
        <v>5</v>
      </c>
      <c r="O46" s="30">
        <v>22.11</v>
      </c>
    </row>
    <row r="47" spans="2:16">
      <c r="B47" s="38" t="s">
        <v>6</v>
      </c>
      <c r="C47" s="32">
        <v>3.0800000000000001E-2</v>
      </c>
      <c r="F47" s="38" t="s">
        <v>6</v>
      </c>
      <c r="G47" s="32">
        <v>5.4980000000000001E-2</v>
      </c>
      <c r="J47" s="38" t="s">
        <v>6</v>
      </c>
      <c r="K47" s="32">
        <v>4.4069999999999998E-2</v>
      </c>
      <c r="N47" s="38" t="s">
        <v>6</v>
      </c>
      <c r="O47" s="32">
        <v>1.4430000000000001</v>
      </c>
    </row>
    <row r="48" spans="2:16" ht="17" thickBot="1">
      <c r="B48" s="39" t="s">
        <v>7</v>
      </c>
      <c r="C48" s="34">
        <v>1.7780000000000001E-2</v>
      </c>
      <c r="F48" s="39" t="s">
        <v>7</v>
      </c>
      <c r="G48" s="34">
        <v>3.1739999999999997E-2</v>
      </c>
      <c r="J48" s="39" t="s">
        <v>7</v>
      </c>
      <c r="K48" s="34">
        <v>2.5440000000000001E-2</v>
      </c>
      <c r="N48" s="39" t="s">
        <v>7</v>
      </c>
      <c r="O48" s="34">
        <v>0.83279999999999998</v>
      </c>
    </row>
    <row r="62" spans="10:14">
      <c r="J62" s="28"/>
      <c r="K62" s="27"/>
      <c r="L62" s="27"/>
      <c r="M62" s="27"/>
      <c r="N62" s="27"/>
    </row>
    <row r="63" spans="10:14">
      <c r="J63" s="28"/>
      <c r="K63" s="27"/>
      <c r="L63" s="27"/>
      <c r="M63" s="27"/>
      <c r="N63" s="27"/>
    </row>
    <row r="64" spans="10:14">
      <c r="J64" s="28"/>
      <c r="K64" s="27"/>
      <c r="L64" s="27"/>
      <c r="M64" s="27"/>
      <c r="N64" s="2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B49DB-FEA1-8D44-969A-7DB14DFA4E79}">
  <dimension ref="C3:P83"/>
  <sheetViews>
    <sheetView topLeftCell="A17" workbookViewId="0">
      <selection activeCell="J57" sqref="J57"/>
    </sheetView>
  </sheetViews>
  <sheetFormatPr baseColWidth="10" defaultRowHeight="16"/>
  <cols>
    <col min="3" max="3" width="49.1640625" customWidth="1"/>
    <col min="4" max="4" width="23.5" customWidth="1"/>
    <col min="5" max="5" width="19.33203125" customWidth="1"/>
    <col min="6" max="6" width="14.5" customWidth="1"/>
    <col min="7" max="7" width="18.33203125" customWidth="1"/>
    <col min="8" max="8" width="15.5" customWidth="1"/>
    <col min="11" max="11" width="57.1640625" customWidth="1"/>
    <col min="12" max="12" width="22.5" customWidth="1"/>
    <col min="13" max="13" width="18" customWidth="1"/>
    <col min="14" max="14" width="14.6640625" customWidth="1"/>
    <col min="15" max="15" width="17.33203125" customWidth="1"/>
    <col min="16" max="16" width="14.5" customWidth="1"/>
    <col min="19" max="19" width="10.83203125" customWidth="1"/>
  </cols>
  <sheetData>
    <row r="3" spans="3:16" ht="17" thickBot="1"/>
    <row r="4" spans="3:16" ht="25" thickBot="1">
      <c r="C4" s="50" t="s">
        <v>28</v>
      </c>
      <c r="D4" s="1"/>
      <c r="K4" s="50" t="s">
        <v>30</v>
      </c>
      <c r="L4" s="1"/>
    </row>
    <row r="5" spans="3:16" ht="17" thickBot="1">
      <c r="C5" s="47">
        <v>44098</v>
      </c>
      <c r="D5" s="53"/>
      <c r="E5" s="47">
        <v>44102</v>
      </c>
      <c r="F5" s="49"/>
      <c r="G5" s="48">
        <v>44106</v>
      </c>
      <c r="H5" s="49"/>
      <c r="K5" s="47">
        <v>44252</v>
      </c>
      <c r="L5" s="53"/>
      <c r="M5" s="47">
        <v>44258</v>
      </c>
      <c r="N5" s="66"/>
      <c r="O5" s="48">
        <v>44259</v>
      </c>
      <c r="P5" s="49"/>
    </row>
    <row r="6" spans="3:16" ht="17" thickBot="1">
      <c r="C6" s="11" t="s">
        <v>26</v>
      </c>
      <c r="D6" s="51" t="s">
        <v>27</v>
      </c>
      <c r="E6" s="11" t="s">
        <v>26</v>
      </c>
      <c r="F6" s="51" t="s">
        <v>27</v>
      </c>
      <c r="G6" s="65" t="s">
        <v>26</v>
      </c>
      <c r="H6" s="51" t="s">
        <v>27</v>
      </c>
      <c r="K6" s="11" t="s">
        <v>26</v>
      </c>
      <c r="L6" s="51" t="s">
        <v>27</v>
      </c>
      <c r="M6" s="11" t="s">
        <v>26</v>
      </c>
      <c r="N6" s="51" t="s">
        <v>27</v>
      </c>
      <c r="O6" s="11" t="s">
        <v>26</v>
      </c>
      <c r="P6" s="51" t="s">
        <v>27</v>
      </c>
    </row>
    <row r="7" spans="3:16">
      <c r="C7" s="55">
        <f>D7*2</f>
        <v>846.95652173913038</v>
      </c>
      <c r="D7" s="3">
        <v>423.47826086956519</v>
      </c>
      <c r="E7" s="55">
        <f>F7*2</f>
        <v>770.44585987261144</v>
      </c>
      <c r="F7" s="3">
        <v>385.22292993630572</v>
      </c>
      <c r="G7" s="56">
        <f>H7*2</f>
        <v>928.2644628099174</v>
      </c>
      <c r="H7" s="3">
        <v>464.1322314049587</v>
      </c>
      <c r="K7" s="55">
        <f>L7*4</f>
        <v>620.76923076923083</v>
      </c>
      <c r="L7" s="3">
        <v>155.19230769230771</v>
      </c>
      <c r="M7" s="55">
        <f>N7*4</f>
        <v>717.91304347826087</v>
      </c>
      <c r="N7" s="3">
        <v>179.47826086956522</v>
      </c>
      <c r="O7" s="55">
        <f>P7*4</f>
        <v>855</v>
      </c>
      <c r="P7" s="3">
        <v>213.75</v>
      </c>
    </row>
    <row r="8" spans="3:16">
      <c r="C8" s="12">
        <f t="shared" ref="C8:C9" si="0">D8*2</f>
        <v>791.60839160839157</v>
      </c>
      <c r="D8" s="6">
        <v>395.80419580419579</v>
      </c>
      <c r="E8" s="12">
        <f t="shared" ref="E8:E9" si="1">F8*2</f>
        <v>711.00591715976327</v>
      </c>
      <c r="F8" s="6">
        <v>355.50295857988164</v>
      </c>
      <c r="G8" s="7">
        <f t="shared" ref="G8:G9" si="2">H8*2</f>
        <v>803.55555555555554</v>
      </c>
      <c r="H8" s="6">
        <v>401.77777777777777</v>
      </c>
      <c r="K8" s="12">
        <f t="shared" ref="K8:K9" si="3">L8*4</f>
        <v>632.76923076923083</v>
      </c>
      <c r="L8" s="6">
        <v>158.19230769230771</v>
      </c>
      <c r="M8" s="12">
        <f t="shared" ref="M8:M9" si="4">N8*4</f>
        <v>862.66666666666663</v>
      </c>
      <c r="N8" s="6">
        <v>215.66666666666666</v>
      </c>
      <c r="O8" s="12">
        <f t="shared" ref="O8:O9" si="5">P8*4</f>
        <v>829.56521739130437</v>
      </c>
      <c r="P8" s="6">
        <v>207.39130434782609</v>
      </c>
    </row>
    <row r="9" spans="3:16">
      <c r="C9" s="12">
        <f t="shared" si="0"/>
        <v>797.73049645390074</v>
      </c>
      <c r="D9" s="6">
        <v>398.86524822695037</v>
      </c>
      <c r="E9" s="12">
        <f t="shared" si="1"/>
        <v>805.40540540540542</v>
      </c>
      <c r="F9" s="6">
        <v>402.70270270270271</v>
      </c>
      <c r="G9" s="7">
        <f t="shared" si="2"/>
        <v>769.27536231884062</v>
      </c>
      <c r="H9" s="6">
        <v>384.63768115942031</v>
      </c>
      <c r="K9" s="12">
        <f t="shared" si="3"/>
        <v>685.5</v>
      </c>
      <c r="L9" s="6">
        <v>171.375</v>
      </c>
      <c r="M9" s="12">
        <f t="shared" si="4"/>
        <v>790.85714285714289</v>
      </c>
      <c r="N9" s="6">
        <v>197.71428571428572</v>
      </c>
      <c r="O9" s="12">
        <f t="shared" si="5"/>
        <v>804.95999999999992</v>
      </c>
      <c r="P9" s="6">
        <v>201.23999999999998</v>
      </c>
    </row>
    <row r="10" spans="3:16" ht="17" thickBot="1">
      <c r="C10" s="13"/>
      <c r="D10" s="10"/>
      <c r="E10" s="13"/>
      <c r="F10" s="10"/>
      <c r="G10" s="43"/>
      <c r="H10" s="10"/>
      <c r="K10" s="13"/>
      <c r="L10" s="10"/>
      <c r="M10" s="13"/>
      <c r="N10" s="10"/>
      <c r="O10" s="13"/>
      <c r="P10" s="10"/>
    </row>
    <row r="11" spans="3:16" ht="17" thickBot="1">
      <c r="C11" s="57" t="s">
        <v>15</v>
      </c>
      <c r="D11" s="58" t="s">
        <v>16</v>
      </c>
      <c r="E11" s="57" t="s">
        <v>15</v>
      </c>
      <c r="F11" s="58" t="s">
        <v>16</v>
      </c>
      <c r="G11" s="67" t="s">
        <v>15</v>
      </c>
      <c r="H11" s="58" t="s">
        <v>16</v>
      </c>
      <c r="K11" s="57" t="s">
        <v>15</v>
      </c>
      <c r="L11" s="58" t="s">
        <v>16</v>
      </c>
      <c r="M11" s="57" t="s">
        <v>15</v>
      </c>
      <c r="N11" s="58" t="s">
        <v>16</v>
      </c>
      <c r="O11" s="57" t="s">
        <v>15</v>
      </c>
      <c r="P11" s="58" t="s">
        <v>16</v>
      </c>
    </row>
    <row r="12" spans="3:16" ht="17" thickBot="1">
      <c r="C12" s="13">
        <f>AVERAGE(C7:C9)</f>
        <v>812.09846993380745</v>
      </c>
      <c r="D12" s="10">
        <f t="shared" ref="D12:H12" si="6">AVERAGE(D7:D9)</f>
        <v>406.04923496690373</v>
      </c>
      <c r="E12" s="13">
        <f t="shared" si="6"/>
        <v>762.28572747926</v>
      </c>
      <c r="F12" s="10">
        <f t="shared" si="6"/>
        <v>381.14286373963</v>
      </c>
      <c r="G12" s="43">
        <f t="shared" si="6"/>
        <v>833.69846022810452</v>
      </c>
      <c r="H12" s="10">
        <f t="shared" si="6"/>
        <v>416.84923011405226</v>
      </c>
      <c r="K12" s="13">
        <f>AVERAGE(K7:K9)</f>
        <v>646.34615384615392</v>
      </c>
      <c r="L12" s="10">
        <f t="shared" ref="L12:P12" si="7">AVERAGE(L7:L9)</f>
        <v>161.58653846153848</v>
      </c>
      <c r="M12" s="13">
        <f t="shared" si="7"/>
        <v>790.47895100069002</v>
      </c>
      <c r="N12" s="43">
        <f t="shared" si="7"/>
        <v>197.6197377501725</v>
      </c>
      <c r="O12" s="13">
        <f t="shared" si="7"/>
        <v>829.8417391304348</v>
      </c>
      <c r="P12" s="10">
        <f t="shared" si="7"/>
        <v>207.4604347826087</v>
      </c>
    </row>
    <row r="13" spans="3:16" ht="17" thickBot="1">
      <c r="C13" s="1" t="s">
        <v>35</v>
      </c>
    </row>
    <row r="14" spans="3:16" ht="20" thickBot="1">
      <c r="D14" s="59" t="s">
        <v>24</v>
      </c>
      <c r="E14" s="64" t="s">
        <v>26</v>
      </c>
      <c r="F14" s="63" t="s">
        <v>27</v>
      </c>
      <c r="L14" s="59" t="s">
        <v>24</v>
      </c>
      <c r="M14" s="64" t="s">
        <v>26</v>
      </c>
      <c r="N14" s="63" t="s">
        <v>27</v>
      </c>
    </row>
    <row r="15" spans="3:16">
      <c r="D15" s="37" t="s">
        <v>5</v>
      </c>
      <c r="E15" s="60">
        <v>802.7</v>
      </c>
      <c r="F15" s="3">
        <v>401.3</v>
      </c>
      <c r="L15" s="37" t="s">
        <v>5</v>
      </c>
      <c r="M15" s="60">
        <v>755.6</v>
      </c>
      <c r="N15" s="3">
        <v>188.9</v>
      </c>
    </row>
    <row r="16" spans="3:16">
      <c r="D16" s="38" t="s">
        <v>6</v>
      </c>
      <c r="E16" s="61">
        <v>36.619999999999997</v>
      </c>
      <c r="F16" s="6">
        <v>18.309999999999999</v>
      </c>
      <c r="L16" s="38" t="s">
        <v>6</v>
      </c>
      <c r="M16" s="61">
        <v>96.6</v>
      </c>
      <c r="N16" s="6">
        <v>24.15</v>
      </c>
    </row>
    <row r="17" spans="3:16" ht="17" thickBot="1">
      <c r="D17" s="39" t="s">
        <v>7</v>
      </c>
      <c r="E17" s="62">
        <v>21.14</v>
      </c>
      <c r="F17" s="10">
        <v>10.57</v>
      </c>
      <c r="L17" s="39" t="s">
        <v>7</v>
      </c>
      <c r="M17" s="62">
        <v>55.77</v>
      </c>
      <c r="N17" s="10">
        <v>13.94</v>
      </c>
    </row>
    <row r="21" spans="3:16" ht="17" thickBot="1"/>
    <row r="22" spans="3:16" ht="25" thickBot="1">
      <c r="C22" s="50" t="s">
        <v>29</v>
      </c>
      <c r="D22" s="1"/>
      <c r="K22" s="50" t="s">
        <v>31</v>
      </c>
      <c r="L22" s="1"/>
    </row>
    <row r="23" spans="3:16" ht="17" thickBot="1">
      <c r="C23" s="47">
        <v>44096</v>
      </c>
      <c r="D23" s="53"/>
      <c r="E23" s="47">
        <v>44099</v>
      </c>
      <c r="F23" s="49"/>
      <c r="G23" s="48">
        <v>44103</v>
      </c>
      <c r="H23" s="49"/>
      <c r="K23" s="47">
        <v>44503</v>
      </c>
      <c r="L23" s="53"/>
      <c r="M23" s="47">
        <v>44505</v>
      </c>
      <c r="N23" s="66"/>
      <c r="O23" s="48">
        <v>44510</v>
      </c>
      <c r="P23" s="49"/>
    </row>
    <row r="24" spans="3:16" ht="17" thickBot="1">
      <c r="C24" s="11" t="s">
        <v>26</v>
      </c>
      <c r="D24" s="51" t="s">
        <v>27</v>
      </c>
      <c r="E24" s="11" t="s">
        <v>26</v>
      </c>
      <c r="F24" s="51" t="s">
        <v>27</v>
      </c>
      <c r="G24" s="65" t="s">
        <v>26</v>
      </c>
      <c r="H24" s="51" t="s">
        <v>27</v>
      </c>
      <c r="K24" s="11" t="s">
        <v>26</v>
      </c>
      <c r="L24" s="51" t="s">
        <v>27</v>
      </c>
      <c r="M24" s="11" t="s">
        <v>26</v>
      </c>
      <c r="N24" s="51" t="s">
        <v>27</v>
      </c>
      <c r="O24" s="11" t="s">
        <v>26</v>
      </c>
      <c r="P24" s="51" t="s">
        <v>27</v>
      </c>
    </row>
    <row r="25" spans="3:16">
      <c r="C25" s="55">
        <f>D25*2</f>
        <v>495.13513513513516</v>
      </c>
      <c r="D25" s="3">
        <v>247.56756756756758</v>
      </c>
      <c r="E25" s="55">
        <f>F25*2</f>
        <v>477.85714285714283</v>
      </c>
      <c r="F25" s="3">
        <v>238.92857142857142</v>
      </c>
      <c r="G25" s="56">
        <f>H25*2</f>
        <v>436.50485436893206</v>
      </c>
      <c r="H25" s="3">
        <v>218.25242718446603</v>
      </c>
      <c r="K25" s="55">
        <f>L25*18</f>
        <v>3847.5</v>
      </c>
      <c r="L25" s="3">
        <v>213.75</v>
      </c>
      <c r="M25" s="55">
        <f>N25*18</f>
        <v>6114.461538461539</v>
      </c>
      <c r="N25" s="3">
        <v>339.69230769230774</v>
      </c>
      <c r="O25" s="55">
        <f>P25*18</f>
        <v>3390.4285714285711</v>
      </c>
      <c r="P25" s="3">
        <v>188.35714285714283</v>
      </c>
    </row>
    <row r="26" spans="3:16">
      <c r="C26" s="12">
        <f t="shared" ref="C26:C27" si="8">D26*2</f>
        <v>389.14285714285717</v>
      </c>
      <c r="D26" s="6">
        <v>194.57142857142858</v>
      </c>
      <c r="E26" s="12">
        <f t="shared" ref="E26:E27" si="9">F26*2</f>
        <v>456.94915254237287</v>
      </c>
      <c r="F26" s="6">
        <v>228.47457627118644</v>
      </c>
      <c r="G26" s="7">
        <f t="shared" ref="G26:G27" si="10">H26*2</f>
        <v>377.62711864406782</v>
      </c>
      <c r="H26" s="6">
        <v>188.81355932203391</v>
      </c>
      <c r="K26" s="12">
        <f t="shared" ref="K26:K27" si="11">L26*18</f>
        <v>3048.3870967741932</v>
      </c>
      <c r="L26" s="6">
        <v>169.35483870967741</v>
      </c>
      <c r="M26" s="12">
        <f t="shared" ref="M26:M27" si="12">N26*18</f>
        <v>3529.6363636363635</v>
      </c>
      <c r="N26" s="6">
        <v>196.09090909090909</v>
      </c>
      <c r="O26" s="12">
        <f t="shared" ref="O26:O27" si="13">P26*18</f>
        <v>3276</v>
      </c>
      <c r="P26" s="6">
        <v>182</v>
      </c>
    </row>
    <row r="27" spans="3:16">
      <c r="C27" s="12">
        <f t="shared" si="8"/>
        <v>409.09090909090907</v>
      </c>
      <c r="D27" s="6">
        <v>204.54545454545453</v>
      </c>
      <c r="E27" s="12">
        <f t="shared" si="9"/>
        <v>522.30769230769226</v>
      </c>
      <c r="F27" s="6">
        <v>261.15384615384613</v>
      </c>
      <c r="G27" s="7">
        <f t="shared" si="10"/>
        <v>408</v>
      </c>
      <c r="H27" s="6">
        <v>204</v>
      </c>
      <c r="K27" s="12">
        <f t="shared" si="11"/>
        <v>2818.125</v>
      </c>
      <c r="L27" s="6">
        <v>156.5625</v>
      </c>
      <c r="M27" s="12">
        <f t="shared" si="12"/>
        <v>4555.0588235294117</v>
      </c>
      <c r="N27" s="6">
        <v>253.05882352941174</v>
      </c>
      <c r="O27" s="12">
        <f t="shared" si="13"/>
        <v>4172.727272727273</v>
      </c>
      <c r="P27" s="6">
        <v>231.81818181818184</v>
      </c>
    </row>
    <row r="28" spans="3:16" ht="17" thickBot="1">
      <c r="C28" s="13"/>
      <c r="D28" s="10"/>
      <c r="E28" s="13"/>
      <c r="F28" s="10"/>
      <c r="G28" s="43"/>
      <c r="H28" s="10"/>
      <c r="K28" s="13"/>
      <c r="L28" s="10"/>
      <c r="M28" s="13"/>
      <c r="N28" s="10"/>
      <c r="O28" s="13"/>
      <c r="P28" s="10"/>
    </row>
    <row r="29" spans="3:16" ht="17" thickBot="1">
      <c r="C29" s="57" t="s">
        <v>15</v>
      </c>
      <c r="D29" s="58" t="s">
        <v>16</v>
      </c>
      <c r="E29" s="57" t="s">
        <v>15</v>
      </c>
      <c r="F29" s="58" t="s">
        <v>16</v>
      </c>
      <c r="G29" s="67" t="s">
        <v>15</v>
      </c>
      <c r="H29" s="58" t="s">
        <v>16</v>
      </c>
      <c r="K29" s="57" t="s">
        <v>15</v>
      </c>
      <c r="L29" s="58" t="s">
        <v>16</v>
      </c>
      <c r="M29" s="57" t="s">
        <v>15</v>
      </c>
      <c r="N29" s="58" t="s">
        <v>16</v>
      </c>
      <c r="O29" s="57" t="s">
        <v>15</v>
      </c>
      <c r="P29" s="58" t="s">
        <v>16</v>
      </c>
    </row>
    <row r="30" spans="3:16" ht="17" thickBot="1">
      <c r="C30" s="13">
        <f>AVERAGE(C25:C27)</f>
        <v>431.12296712296711</v>
      </c>
      <c r="D30" s="13">
        <f t="shared" ref="D30:H30" si="14">AVERAGE(D25:D27)</f>
        <v>215.56148356148356</v>
      </c>
      <c r="E30" s="13">
        <f t="shared" si="14"/>
        <v>485.70466256906928</v>
      </c>
      <c r="F30" s="13">
        <f t="shared" si="14"/>
        <v>242.85233128453464</v>
      </c>
      <c r="G30" s="13">
        <f t="shared" si="14"/>
        <v>407.37732433766661</v>
      </c>
      <c r="H30" s="13">
        <f t="shared" si="14"/>
        <v>203.6886621688333</v>
      </c>
      <c r="K30" s="13">
        <f>AVERAGE(K25:K27)</f>
        <v>3238.0040322580644</v>
      </c>
      <c r="L30" s="10">
        <f t="shared" ref="L30:P30" si="15">AVERAGE(L25:L27)</f>
        <v>179.88911290322582</v>
      </c>
      <c r="M30" s="13">
        <f t="shared" si="15"/>
        <v>4733.0522418757719</v>
      </c>
      <c r="N30" s="43">
        <f t="shared" si="15"/>
        <v>262.94734677087621</v>
      </c>
      <c r="O30" s="13">
        <f t="shared" si="15"/>
        <v>3613.0519480519483</v>
      </c>
      <c r="P30" s="10">
        <f t="shared" si="15"/>
        <v>200.72510822510822</v>
      </c>
    </row>
    <row r="31" spans="3:16" ht="17" thickBot="1">
      <c r="C31" s="1" t="s">
        <v>35</v>
      </c>
    </row>
    <row r="32" spans="3:16" ht="20" thickBot="1">
      <c r="D32" s="59" t="s">
        <v>24</v>
      </c>
      <c r="E32" s="64" t="s">
        <v>26</v>
      </c>
      <c r="F32" s="63" t="s">
        <v>27</v>
      </c>
      <c r="L32" s="59" t="s">
        <v>24</v>
      </c>
      <c r="M32" s="64" t="s">
        <v>26</v>
      </c>
      <c r="N32" s="63" t="s">
        <v>27</v>
      </c>
    </row>
    <row r="33" spans="3:16">
      <c r="D33" s="37" t="s">
        <v>5</v>
      </c>
      <c r="E33" s="60">
        <v>441.4</v>
      </c>
      <c r="F33" s="3">
        <v>220.7</v>
      </c>
      <c r="L33" s="37" t="s">
        <v>5</v>
      </c>
      <c r="M33" s="60">
        <v>3861</v>
      </c>
      <c r="N33" s="3">
        <v>214.5</v>
      </c>
    </row>
    <row r="34" spans="3:16">
      <c r="D34" s="38" t="s">
        <v>6</v>
      </c>
      <c r="E34" s="61">
        <v>40.159999999999997</v>
      </c>
      <c r="F34" s="6">
        <v>20.079999999999998</v>
      </c>
      <c r="L34" s="38" t="s">
        <v>6</v>
      </c>
      <c r="M34" s="61">
        <v>777.8</v>
      </c>
      <c r="N34" s="6">
        <v>43.21</v>
      </c>
    </row>
    <row r="35" spans="3:16" ht="17" thickBot="1">
      <c r="D35" s="39" t="s">
        <v>7</v>
      </c>
      <c r="E35" s="62">
        <v>23.19</v>
      </c>
      <c r="F35" s="10">
        <v>11.59</v>
      </c>
      <c r="L35" s="39" t="s">
        <v>7</v>
      </c>
      <c r="M35" s="62">
        <v>449.1</v>
      </c>
      <c r="N35" s="10">
        <v>24.95</v>
      </c>
    </row>
    <row r="37" spans="3:16" ht="17" thickBot="1"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</row>
    <row r="38" spans="3:16" ht="17" thickTop="1"/>
    <row r="39" spans="3:16" ht="17" thickBot="1"/>
    <row r="40" spans="3:16" ht="25" thickBot="1">
      <c r="C40" s="50" t="s">
        <v>33</v>
      </c>
      <c r="D40" s="1"/>
      <c r="K40" s="50" t="s">
        <v>221</v>
      </c>
      <c r="L40" s="1"/>
    </row>
    <row r="41" spans="3:16" ht="17" thickBot="1">
      <c r="C41" s="47">
        <v>44252</v>
      </c>
      <c r="D41" s="53"/>
      <c r="E41" s="47">
        <v>44258</v>
      </c>
      <c r="F41" s="66"/>
      <c r="G41" s="48">
        <v>44259</v>
      </c>
      <c r="H41" s="49"/>
      <c r="K41" s="47">
        <v>44755</v>
      </c>
      <c r="L41" s="53"/>
      <c r="M41" s="47">
        <v>44762</v>
      </c>
      <c r="N41" s="66"/>
      <c r="O41" s="48">
        <v>44763</v>
      </c>
      <c r="P41" s="49"/>
    </row>
    <row r="42" spans="3:16" ht="17" thickBot="1">
      <c r="C42" s="11" t="s">
        <v>26</v>
      </c>
      <c r="D42" s="51" t="s">
        <v>27</v>
      </c>
      <c r="E42" s="11" t="s">
        <v>26</v>
      </c>
      <c r="F42" s="51" t="s">
        <v>27</v>
      </c>
      <c r="G42" s="65" t="s">
        <v>26</v>
      </c>
      <c r="H42" s="51" t="s">
        <v>27</v>
      </c>
      <c r="K42" s="11" t="s">
        <v>26</v>
      </c>
      <c r="L42" s="51" t="s">
        <v>27</v>
      </c>
      <c r="M42" s="11" t="s">
        <v>26</v>
      </c>
      <c r="N42" s="51" t="s">
        <v>27</v>
      </c>
      <c r="O42" s="11" t="s">
        <v>26</v>
      </c>
      <c r="P42" s="51" t="s">
        <v>27</v>
      </c>
    </row>
    <row r="43" spans="3:16">
      <c r="C43" s="55">
        <f>D43*2</f>
        <v>697.77777777777783</v>
      </c>
      <c r="D43" s="3">
        <v>348.88888888888891</v>
      </c>
      <c r="E43" s="55">
        <f>F43*2</f>
        <v>688</v>
      </c>
      <c r="F43" s="3">
        <v>344</v>
      </c>
      <c r="G43" s="56">
        <f>H43*2</f>
        <v>726.31578947368416</v>
      </c>
      <c r="H43" s="3">
        <v>363.15789473684208</v>
      </c>
      <c r="K43" s="85">
        <v>930.28571428571433</v>
      </c>
      <c r="L43" s="3">
        <v>211.42857142857142</v>
      </c>
      <c r="M43" s="55">
        <v>686.40000000000009</v>
      </c>
      <c r="N43" s="3">
        <v>156</v>
      </c>
      <c r="O43" s="86">
        <v>851.40000000000009</v>
      </c>
      <c r="P43" s="3">
        <v>193.5</v>
      </c>
    </row>
    <row r="44" spans="3:16">
      <c r="C44" s="12">
        <f t="shared" ref="C44:C45" si="16">D44*2</f>
        <v>630.47619047619048</v>
      </c>
      <c r="D44" s="6">
        <v>315.23809523809524</v>
      </c>
      <c r="E44" s="12">
        <f t="shared" ref="E44:E45" si="17">F44*2</f>
        <v>703.67346938775506</v>
      </c>
      <c r="F44" s="6">
        <v>351.83673469387753</v>
      </c>
      <c r="G44" s="7">
        <f t="shared" ref="G44:G45" si="18">H44*2</f>
        <v>786.28571428571433</v>
      </c>
      <c r="H44" s="6">
        <v>393.14285714285717</v>
      </c>
      <c r="K44" s="4">
        <v>1328.8000000000002</v>
      </c>
      <c r="L44" s="6">
        <v>302</v>
      </c>
      <c r="M44" s="12">
        <v>570.58064516129025</v>
      </c>
      <c r="N44" s="6">
        <v>129.67741935483869</v>
      </c>
      <c r="O44" s="5">
        <v>816.00000000000011</v>
      </c>
      <c r="P44" s="6">
        <v>185.45454545454547</v>
      </c>
    </row>
    <row r="45" spans="3:16">
      <c r="C45" s="12">
        <f t="shared" si="16"/>
        <v>688.42105263157896</v>
      </c>
      <c r="D45" s="6">
        <v>344.21052631578948</v>
      </c>
      <c r="E45" s="12">
        <f t="shared" si="17"/>
        <v>668.936170212766</v>
      </c>
      <c r="F45" s="6">
        <v>334.468085106383</v>
      </c>
      <c r="G45" s="7">
        <f t="shared" si="18"/>
        <v>686</v>
      </c>
      <c r="H45" s="6">
        <v>343</v>
      </c>
      <c r="K45" s="4">
        <v>707.52</v>
      </c>
      <c r="L45" s="6">
        <v>160.79999999999998</v>
      </c>
      <c r="M45" s="12">
        <v>679.55555555555566</v>
      </c>
      <c r="N45" s="6">
        <v>154.44444444444446</v>
      </c>
      <c r="O45" s="5">
        <v>1064.25</v>
      </c>
      <c r="P45" s="6">
        <v>241.875</v>
      </c>
    </row>
    <row r="46" spans="3:16" ht="17" thickBot="1">
      <c r="C46" s="13"/>
      <c r="D46" s="10"/>
      <c r="E46" s="13"/>
      <c r="F46" s="10"/>
      <c r="G46" s="43"/>
      <c r="H46" s="10"/>
      <c r="K46" s="13"/>
      <c r="L46" s="10"/>
      <c r="M46" s="13"/>
      <c r="N46" s="10"/>
      <c r="O46" s="13"/>
      <c r="P46" s="10"/>
    </row>
    <row r="47" spans="3:16" ht="17" thickBot="1">
      <c r="C47" s="57" t="s">
        <v>15</v>
      </c>
      <c r="D47" s="58" t="s">
        <v>16</v>
      </c>
      <c r="E47" s="57" t="s">
        <v>15</v>
      </c>
      <c r="F47" s="58" t="s">
        <v>16</v>
      </c>
      <c r="G47" s="67" t="s">
        <v>15</v>
      </c>
      <c r="H47" s="58" t="s">
        <v>16</v>
      </c>
      <c r="K47" s="57" t="s">
        <v>15</v>
      </c>
      <c r="L47" s="58" t="s">
        <v>16</v>
      </c>
      <c r="M47" s="57" t="s">
        <v>15</v>
      </c>
      <c r="N47" s="58" t="s">
        <v>16</v>
      </c>
      <c r="O47" s="57" t="s">
        <v>15</v>
      </c>
      <c r="P47" s="58" t="s">
        <v>16</v>
      </c>
    </row>
    <row r="48" spans="3:16" ht="17" thickBot="1">
      <c r="C48" s="13">
        <f>AVERAGE(C43:C45)</f>
        <v>672.22500696184909</v>
      </c>
      <c r="D48" s="10">
        <f t="shared" ref="D48:H48" si="19">AVERAGE(D43:D45)</f>
        <v>336.11250348092454</v>
      </c>
      <c r="E48" s="13">
        <f t="shared" si="19"/>
        <v>686.86987986684051</v>
      </c>
      <c r="F48" s="10">
        <f t="shared" si="19"/>
        <v>343.43493993342025</v>
      </c>
      <c r="G48" s="43">
        <f t="shared" si="19"/>
        <v>732.8671679197995</v>
      </c>
      <c r="H48" s="10">
        <f t="shared" si="19"/>
        <v>366.43358395989975</v>
      </c>
      <c r="K48" s="13">
        <f>AVERAGE(K43:K45)</f>
        <v>988.8685714285715</v>
      </c>
      <c r="L48" s="10">
        <f t="shared" ref="L48:P48" si="20">AVERAGE(L43:L45)</f>
        <v>224.74285714285713</v>
      </c>
      <c r="M48" s="13">
        <f t="shared" si="20"/>
        <v>645.51206690561537</v>
      </c>
      <c r="N48" s="43">
        <f t="shared" si="20"/>
        <v>146.70728793309436</v>
      </c>
      <c r="O48" s="13">
        <f t="shared" si="20"/>
        <v>910.55000000000007</v>
      </c>
      <c r="P48" s="10">
        <f t="shared" si="20"/>
        <v>206.94318181818184</v>
      </c>
    </row>
    <row r="49" spans="3:16" ht="17" thickBot="1">
      <c r="C49" s="1" t="s">
        <v>35</v>
      </c>
    </row>
    <row r="50" spans="3:16" ht="20" thickBot="1">
      <c r="D50" s="59" t="s">
        <v>24</v>
      </c>
      <c r="E50" s="64" t="s">
        <v>26</v>
      </c>
      <c r="F50" s="63" t="s">
        <v>27</v>
      </c>
      <c r="L50" s="59" t="s">
        <v>24</v>
      </c>
      <c r="M50" s="64" t="s">
        <v>26</v>
      </c>
      <c r="N50" s="63" t="s">
        <v>27</v>
      </c>
    </row>
    <row r="51" spans="3:16">
      <c r="D51" s="37" t="s">
        <v>5</v>
      </c>
      <c r="E51" s="60">
        <v>697.3</v>
      </c>
      <c r="F51" s="3">
        <v>348.7</v>
      </c>
      <c r="L51" s="37" t="s">
        <v>5</v>
      </c>
      <c r="M51" s="82">
        <v>848.3</v>
      </c>
      <c r="N51" s="30">
        <v>192.8</v>
      </c>
    </row>
    <row r="52" spans="3:16">
      <c r="D52" s="38" t="s">
        <v>6</v>
      </c>
      <c r="E52" s="61">
        <v>31.64</v>
      </c>
      <c r="F52" s="6">
        <v>15.82</v>
      </c>
      <c r="L52" s="38" t="s">
        <v>6</v>
      </c>
      <c r="M52" s="83">
        <v>179.9</v>
      </c>
      <c r="N52" s="32">
        <v>40.9</v>
      </c>
    </row>
    <row r="53" spans="3:16" ht="17" thickBot="1">
      <c r="D53" s="39" t="s">
        <v>7</v>
      </c>
      <c r="E53" s="62">
        <v>18.27</v>
      </c>
      <c r="F53" s="10">
        <v>9.1349999999999998</v>
      </c>
      <c r="L53" s="39" t="s">
        <v>7</v>
      </c>
      <c r="M53" s="84">
        <v>103.9</v>
      </c>
      <c r="N53" s="34">
        <v>23.61</v>
      </c>
    </row>
    <row r="57" spans="3:16">
      <c r="F57" s="27"/>
      <c r="G57" s="27"/>
      <c r="H57" s="27"/>
      <c r="I57" s="27"/>
    </row>
    <row r="58" spans="3:16" ht="17" thickBot="1">
      <c r="F58" s="27"/>
      <c r="G58" s="27"/>
      <c r="H58" s="27"/>
      <c r="I58" s="27"/>
    </row>
    <row r="59" spans="3:16" ht="25" thickBot="1">
      <c r="C59" s="50" t="s">
        <v>34</v>
      </c>
      <c r="D59" s="1"/>
      <c r="I59" s="27"/>
      <c r="K59" s="50" t="s">
        <v>32</v>
      </c>
      <c r="L59" s="1"/>
    </row>
    <row r="60" spans="3:16" ht="17" thickBot="1">
      <c r="C60" s="47">
        <v>44096</v>
      </c>
      <c r="D60" s="53"/>
      <c r="E60" s="47">
        <v>44099</v>
      </c>
      <c r="F60" s="49"/>
      <c r="G60" s="48">
        <v>44103</v>
      </c>
      <c r="H60" s="49"/>
      <c r="K60" s="47">
        <v>44524</v>
      </c>
      <c r="L60" s="53"/>
      <c r="M60" s="47">
        <v>44532</v>
      </c>
      <c r="N60" s="66"/>
      <c r="O60" s="48">
        <v>44533</v>
      </c>
      <c r="P60" s="49"/>
    </row>
    <row r="61" spans="3:16" ht="17" thickBot="1">
      <c r="C61" s="11" t="s">
        <v>26</v>
      </c>
      <c r="D61" s="51" t="s">
        <v>27</v>
      </c>
      <c r="E61" s="11" t="s">
        <v>26</v>
      </c>
      <c r="F61" s="51" t="s">
        <v>27</v>
      </c>
      <c r="G61" s="65" t="s">
        <v>26</v>
      </c>
      <c r="H61" s="51" t="s">
        <v>27</v>
      </c>
      <c r="K61" s="11" t="s">
        <v>26</v>
      </c>
      <c r="L61" s="51" t="s">
        <v>27</v>
      </c>
      <c r="M61" s="11" t="s">
        <v>26</v>
      </c>
      <c r="N61" s="51" t="s">
        <v>27</v>
      </c>
      <c r="O61" s="11" t="s">
        <v>26</v>
      </c>
      <c r="P61" s="51" t="s">
        <v>27</v>
      </c>
    </row>
    <row r="62" spans="3:16">
      <c r="C62" s="55">
        <f>D62*2</f>
        <v>725.85365853658539</v>
      </c>
      <c r="D62" s="3">
        <v>362.92682926829269</v>
      </c>
      <c r="E62" s="55">
        <f>F62*2</f>
        <v>605.12820512820508</v>
      </c>
      <c r="F62" s="3">
        <v>302.56410256410254</v>
      </c>
      <c r="G62" s="56">
        <f>H62*2</f>
        <v>597.5</v>
      </c>
      <c r="H62" s="3">
        <v>298.75</v>
      </c>
      <c r="I62" s="27"/>
      <c r="K62" s="55">
        <f>L62*19</f>
        <v>3118.2352941176468</v>
      </c>
      <c r="L62" s="3">
        <v>164.11764705882351</v>
      </c>
      <c r="M62" s="55">
        <f>N62*19</f>
        <v>2946.3380281690143</v>
      </c>
      <c r="N62" s="3">
        <v>155.07042253521126</v>
      </c>
      <c r="O62" s="55">
        <f>P62*19</f>
        <v>1864.1111111111111</v>
      </c>
      <c r="P62" s="3">
        <v>98.111111111111114</v>
      </c>
    </row>
    <row r="63" spans="3:16">
      <c r="C63" s="12">
        <f t="shared" ref="C63:C64" si="21">D63*2</f>
        <v>712.19512195121956</v>
      </c>
      <c r="D63" s="6">
        <v>356.09756097560978</v>
      </c>
      <c r="E63" s="12">
        <f t="shared" ref="E63:E64" si="22">F63*2</f>
        <v>514.78260869565213</v>
      </c>
      <c r="F63" s="6">
        <v>257.39130434782606</v>
      </c>
      <c r="G63" s="7">
        <f t="shared" ref="G63:G64" si="23">H63*2</f>
        <v>503.15789473684208</v>
      </c>
      <c r="H63" s="6">
        <v>251.57894736842104</v>
      </c>
      <c r="I63" s="27"/>
      <c r="K63" s="12">
        <f t="shared" ref="K63:K64" si="24">L63*19</f>
        <v>2592</v>
      </c>
      <c r="L63" s="6">
        <v>136.42105263157896</v>
      </c>
      <c r="M63" s="12">
        <f t="shared" ref="M63:M64" si="25">N63*19</f>
        <v>7682.6086956521749</v>
      </c>
      <c r="N63" s="6">
        <v>404.34782608695656</v>
      </c>
      <c r="O63" s="12">
        <f t="shared" ref="O63:O64" si="26">P63*19</f>
        <v>1966.5</v>
      </c>
      <c r="P63" s="6">
        <v>103.5</v>
      </c>
    </row>
    <row r="64" spans="3:16">
      <c r="C64" s="12">
        <f t="shared" si="21"/>
        <v>656</v>
      </c>
      <c r="D64" s="6">
        <v>328</v>
      </c>
      <c r="E64" s="12">
        <f t="shared" si="22"/>
        <v>699.42857142857144</v>
      </c>
      <c r="F64" s="6">
        <v>349.71428571428572</v>
      </c>
      <c r="G64" s="7">
        <f t="shared" si="23"/>
        <v>513.33333333333337</v>
      </c>
      <c r="H64" s="6">
        <v>256.66666666666669</v>
      </c>
      <c r="I64" s="27"/>
      <c r="K64" s="12">
        <f t="shared" si="24"/>
        <v>3924.2307692307695</v>
      </c>
      <c r="L64" s="6">
        <v>206.53846153846155</v>
      </c>
      <c r="M64" s="12">
        <f t="shared" si="25"/>
        <v>3793.4482758620693</v>
      </c>
      <c r="N64" s="6">
        <v>199.65517241379311</v>
      </c>
      <c r="O64" s="12">
        <f t="shared" si="26"/>
        <v>3152.8125</v>
      </c>
      <c r="P64" s="6">
        <v>165.9375</v>
      </c>
    </row>
    <row r="65" spans="3:16" ht="17" thickBot="1">
      <c r="C65" s="13"/>
      <c r="D65" s="10"/>
      <c r="E65" s="13"/>
      <c r="F65" s="10"/>
      <c r="G65" s="43"/>
      <c r="H65" s="10"/>
      <c r="K65" s="13"/>
      <c r="L65" s="10"/>
      <c r="M65" s="13"/>
      <c r="N65" s="10"/>
      <c r="O65" s="13"/>
      <c r="P65" s="10"/>
    </row>
    <row r="66" spans="3:16" ht="17" thickBot="1">
      <c r="C66" s="57" t="s">
        <v>15</v>
      </c>
      <c r="D66" s="58" t="s">
        <v>16</v>
      </c>
      <c r="E66" s="57" t="s">
        <v>15</v>
      </c>
      <c r="F66" s="58" t="s">
        <v>16</v>
      </c>
      <c r="G66" s="67" t="s">
        <v>15</v>
      </c>
      <c r="H66" s="58" t="s">
        <v>16</v>
      </c>
      <c r="K66" s="57" t="s">
        <v>15</v>
      </c>
      <c r="L66" s="58" t="s">
        <v>16</v>
      </c>
      <c r="M66" s="57" t="s">
        <v>15</v>
      </c>
      <c r="N66" s="58" t="s">
        <v>16</v>
      </c>
      <c r="O66" s="57" t="s">
        <v>15</v>
      </c>
      <c r="P66" s="58" t="s">
        <v>16</v>
      </c>
    </row>
    <row r="67" spans="3:16" ht="17" thickBot="1">
      <c r="C67" s="13">
        <f>AVERAGE(C62:C64)</f>
        <v>698.01626016260161</v>
      </c>
      <c r="D67" s="13">
        <f t="shared" ref="D67:H67" si="27">AVERAGE(D62:D64)</f>
        <v>349.00813008130081</v>
      </c>
      <c r="E67" s="13">
        <f t="shared" si="27"/>
        <v>606.44646175080959</v>
      </c>
      <c r="F67" s="13">
        <f t="shared" si="27"/>
        <v>303.22323087540479</v>
      </c>
      <c r="G67" s="13">
        <f t="shared" si="27"/>
        <v>537.99707602339186</v>
      </c>
      <c r="H67" s="13">
        <f t="shared" si="27"/>
        <v>268.99853801169593</v>
      </c>
      <c r="K67" s="13">
        <f>AVERAGE(K62:K64)</f>
        <v>3211.4886877828053</v>
      </c>
      <c r="L67" s="10">
        <f t="shared" ref="L67:P67" si="28">AVERAGE(L62:L64)</f>
        <v>169.02572040962136</v>
      </c>
      <c r="M67" s="13">
        <f t="shared" si="28"/>
        <v>4807.4649998944196</v>
      </c>
      <c r="N67" s="43">
        <f t="shared" si="28"/>
        <v>253.02447367865364</v>
      </c>
      <c r="O67" s="13">
        <f t="shared" si="28"/>
        <v>2327.8078703703704</v>
      </c>
      <c r="P67" s="10">
        <f t="shared" si="28"/>
        <v>122.5162037037037</v>
      </c>
    </row>
    <row r="68" spans="3:16" ht="17" thickBot="1">
      <c r="C68" s="1" t="s">
        <v>35</v>
      </c>
    </row>
    <row r="69" spans="3:16" ht="20" thickBot="1">
      <c r="D69" s="59" t="s">
        <v>24</v>
      </c>
      <c r="E69" s="64" t="s">
        <v>26</v>
      </c>
      <c r="F69" s="63" t="s">
        <v>27</v>
      </c>
      <c r="L69" s="59" t="s">
        <v>24</v>
      </c>
      <c r="M69" s="64" t="s">
        <v>26</v>
      </c>
      <c r="N69" s="63" t="s">
        <v>27</v>
      </c>
    </row>
    <row r="70" spans="3:16">
      <c r="D70" s="37" t="s">
        <v>5</v>
      </c>
      <c r="E70" s="60">
        <v>614.20000000000005</v>
      </c>
      <c r="F70" s="3">
        <v>307.10000000000002</v>
      </c>
      <c r="L70" s="37" t="s">
        <v>5</v>
      </c>
      <c r="M70" s="60">
        <v>3449</v>
      </c>
      <c r="N70" s="3">
        <v>181.5</v>
      </c>
    </row>
    <row r="71" spans="3:16">
      <c r="D71" s="38" t="s">
        <v>6</v>
      </c>
      <c r="E71" s="61">
        <v>80.290000000000006</v>
      </c>
      <c r="F71" s="6">
        <v>40.14</v>
      </c>
      <c r="L71" s="38" t="s">
        <v>6</v>
      </c>
      <c r="M71" s="61">
        <v>1257</v>
      </c>
      <c r="N71" s="6">
        <v>66.150000000000006</v>
      </c>
    </row>
    <row r="72" spans="3:16" ht="17" thickBot="1">
      <c r="D72" s="39" t="s">
        <v>7</v>
      </c>
      <c r="E72" s="62">
        <v>46.35</v>
      </c>
      <c r="F72" s="10">
        <v>23.18</v>
      </c>
      <c r="L72" s="39" t="s">
        <v>7</v>
      </c>
      <c r="M72" s="62">
        <v>725.6</v>
      </c>
      <c r="N72" s="10">
        <v>38.19</v>
      </c>
    </row>
    <row r="76" spans="3:16">
      <c r="F76" s="27"/>
      <c r="G76" s="27"/>
      <c r="H76" s="27"/>
    </row>
    <row r="77" spans="3:16">
      <c r="F77" s="27"/>
      <c r="G77" s="27"/>
      <c r="H77" s="27"/>
    </row>
    <row r="78" spans="3:16">
      <c r="F78" s="27"/>
      <c r="G78" s="27"/>
      <c r="H78" s="27"/>
    </row>
    <row r="81" spans="6:8">
      <c r="F81" s="27"/>
      <c r="G81" s="27"/>
      <c r="H81" s="27"/>
    </row>
    <row r="82" spans="6:8">
      <c r="F82" s="27"/>
      <c r="G82" s="27"/>
      <c r="H82" s="27"/>
    </row>
    <row r="83" spans="6:8">
      <c r="F83" s="27"/>
      <c r="G83" s="27"/>
      <c r="H83" s="2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65728-F48B-C844-A56B-E4FF19718860}">
  <dimension ref="B1:P114"/>
  <sheetViews>
    <sheetView topLeftCell="A59" workbookViewId="0">
      <selection activeCell="N79" sqref="N79"/>
    </sheetView>
  </sheetViews>
  <sheetFormatPr baseColWidth="10" defaultRowHeight="16"/>
  <cols>
    <col min="2" max="2" width="50.5" customWidth="1"/>
    <col min="3" max="3" width="18.1640625" customWidth="1"/>
    <col min="4" max="5" width="18" customWidth="1"/>
    <col min="6" max="6" width="46.1640625" customWidth="1"/>
    <col min="7" max="7" width="18.5" customWidth="1"/>
    <col min="8" max="8" width="17.6640625" customWidth="1"/>
    <col min="9" max="9" width="22.83203125" customWidth="1"/>
    <col min="10" max="10" width="51" customWidth="1"/>
    <col min="14" max="14" width="46" customWidth="1"/>
    <col min="16" max="16" width="19.83203125" customWidth="1"/>
  </cols>
  <sheetData>
    <row r="1" spans="2:16" ht="17" thickBot="1"/>
    <row r="2" spans="2:16" ht="22" thickBot="1">
      <c r="B2" s="9" t="s">
        <v>222</v>
      </c>
      <c r="C2" s="1"/>
      <c r="F2" s="9" t="s">
        <v>223</v>
      </c>
      <c r="G2" s="1"/>
      <c r="J2" s="9" t="s">
        <v>220</v>
      </c>
      <c r="K2" s="1"/>
      <c r="N2" s="9" t="s">
        <v>25</v>
      </c>
      <c r="O2" s="1"/>
    </row>
    <row r="3" spans="2:16">
      <c r="B3" s="17">
        <v>44252</v>
      </c>
      <c r="C3" s="18">
        <v>44258</v>
      </c>
      <c r="D3" s="19">
        <v>44259</v>
      </c>
      <c r="F3" s="22">
        <v>44503</v>
      </c>
      <c r="G3" s="23">
        <v>44505</v>
      </c>
      <c r="H3" s="21">
        <v>44510</v>
      </c>
      <c r="J3" s="22">
        <v>44755</v>
      </c>
      <c r="K3" s="23">
        <v>44762</v>
      </c>
      <c r="L3" s="21">
        <v>44763</v>
      </c>
      <c r="N3" s="22">
        <v>44524</v>
      </c>
      <c r="O3" s="23">
        <v>44532</v>
      </c>
      <c r="P3" s="21">
        <v>44533</v>
      </c>
    </row>
    <row r="4" spans="2:16">
      <c r="B4" s="12">
        <v>5</v>
      </c>
      <c r="C4" s="14">
        <v>5</v>
      </c>
      <c r="D4" s="6">
        <v>3</v>
      </c>
      <c r="F4" s="12">
        <v>24</v>
      </c>
      <c r="G4" s="14">
        <v>20</v>
      </c>
      <c r="H4" s="6">
        <v>24</v>
      </c>
      <c r="J4" s="12">
        <v>3</v>
      </c>
      <c r="K4" s="14">
        <v>4</v>
      </c>
      <c r="L4" s="6">
        <v>5</v>
      </c>
      <c r="N4" s="12">
        <v>32</v>
      </c>
      <c r="O4" s="14">
        <v>16</v>
      </c>
      <c r="P4" s="6">
        <v>10</v>
      </c>
    </row>
    <row r="5" spans="2:16">
      <c r="B5" s="12">
        <v>5</v>
      </c>
      <c r="C5" s="14">
        <v>4</v>
      </c>
      <c r="D5" s="6">
        <v>3</v>
      </c>
      <c r="F5" s="12">
        <v>22</v>
      </c>
      <c r="G5" s="14">
        <v>16</v>
      </c>
      <c r="H5" s="6">
        <v>12</v>
      </c>
      <c r="J5" s="12">
        <v>6</v>
      </c>
      <c r="K5" s="5">
        <v>7</v>
      </c>
      <c r="L5" s="6">
        <v>3</v>
      </c>
      <c r="N5" s="12">
        <v>30</v>
      </c>
      <c r="O5" s="14">
        <v>18</v>
      </c>
      <c r="P5" s="6">
        <v>14</v>
      </c>
    </row>
    <row r="6" spans="2:16">
      <c r="B6" s="12">
        <v>4</v>
      </c>
      <c r="C6" s="14">
        <v>3</v>
      </c>
      <c r="D6" s="6">
        <v>3</v>
      </c>
      <c r="F6" s="12">
        <v>18</v>
      </c>
      <c r="G6" s="14">
        <v>22</v>
      </c>
      <c r="H6" s="6">
        <v>22</v>
      </c>
      <c r="J6" s="12">
        <v>4</v>
      </c>
      <c r="K6" s="5">
        <v>4</v>
      </c>
      <c r="L6" s="6">
        <v>3</v>
      </c>
      <c r="N6" s="12">
        <v>22</v>
      </c>
      <c r="O6" s="14">
        <v>24</v>
      </c>
      <c r="P6" s="6">
        <v>20</v>
      </c>
    </row>
    <row r="7" spans="2:16">
      <c r="B7" s="12">
        <v>3</v>
      </c>
      <c r="C7" s="14">
        <v>3</v>
      </c>
      <c r="D7" s="6">
        <v>5</v>
      </c>
      <c r="F7" s="12">
        <v>26</v>
      </c>
      <c r="G7" s="14">
        <v>16</v>
      </c>
      <c r="H7" s="6">
        <v>16</v>
      </c>
      <c r="J7" s="12">
        <v>4</v>
      </c>
      <c r="K7" s="5">
        <v>3</v>
      </c>
      <c r="L7" s="6">
        <v>5</v>
      </c>
      <c r="N7" s="12">
        <v>24</v>
      </c>
      <c r="O7" s="14">
        <v>20</v>
      </c>
      <c r="P7" s="6">
        <v>20</v>
      </c>
    </row>
    <row r="8" spans="2:16">
      <c r="B8" s="12">
        <v>4</v>
      </c>
      <c r="C8" s="14">
        <v>4</v>
      </c>
      <c r="D8" s="6">
        <v>4</v>
      </c>
      <c r="F8" s="12">
        <v>18</v>
      </c>
      <c r="G8" s="14">
        <v>22</v>
      </c>
      <c r="H8" s="6">
        <v>16</v>
      </c>
      <c r="J8" s="4">
        <v>4</v>
      </c>
      <c r="K8" s="5">
        <v>5</v>
      </c>
      <c r="L8" s="6">
        <v>4</v>
      </c>
      <c r="N8" s="12">
        <v>22</v>
      </c>
      <c r="O8" s="14">
        <v>22</v>
      </c>
      <c r="P8" s="6">
        <v>16</v>
      </c>
    </row>
    <row r="9" spans="2:16">
      <c r="B9" s="12">
        <v>4</v>
      </c>
      <c r="C9" s="14">
        <v>4</v>
      </c>
      <c r="D9" s="6">
        <v>5</v>
      </c>
      <c r="F9" s="12">
        <v>10</v>
      </c>
      <c r="G9" s="14">
        <v>30</v>
      </c>
      <c r="H9" s="6">
        <v>14</v>
      </c>
      <c r="J9" s="4">
        <v>7</v>
      </c>
      <c r="K9" s="5">
        <v>4</v>
      </c>
      <c r="L9" s="6">
        <v>5</v>
      </c>
      <c r="N9" s="12">
        <v>26</v>
      </c>
      <c r="O9" s="14">
        <v>20</v>
      </c>
      <c r="P9" s="6">
        <v>12</v>
      </c>
    </row>
    <row r="10" spans="2:16">
      <c r="B10" s="12">
        <v>6</v>
      </c>
      <c r="C10" s="14">
        <v>4</v>
      </c>
      <c r="D10" s="6">
        <v>4</v>
      </c>
      <c r="F10" s="12">
        <v>16</v>
      </c>
      <c r="G10" s="14">
        <v>28</v>
      </c>
      <c r="H10" s="6">
        <v>8</v>
      </c>
      <c r="J10" s="4">
        <v>5</v>
      </c>
      <c r="K10" s="5">
        <v>5</v>
      </c>
      <c r="L10" s="6">
        <v>4</v>
      </c>
      <c r="N10" s="12">
        <v>18</v>
      </c>
      <c r="O10" s="14">
        <v>32</v>
      </c>
      <c r="P10" s="6">
        <v>14</v>
      </c>
    </row>
    <row r="11" spans="2:16">
      <c r="B11" s="12">
        <v>4</v>
      </c>
      <c r="C11" s="14">
        <v>2</v>
      </c>
      <c r="D11" s="6">
        <v>4</v>
      </c>
      <c r="F11" s="12">
        <v>16</v>
      </c>
      <c r="G11" s="14">
        <v>28</v>
      </c>
      <c r="H11" s="6">
        <v>10</v>
      </c>
      <c r="J11" s="4">
        <v>4</v>
      </c>
      <c r="K11" s="5">
        <v>4</v>
      </c>
      <c r="L11" s="6">
        <v>4</v>
      </c>
      <c r="N11" s="12">
        <v>26</v>
      </c>
      <c r="O11" s="14">
        <v>20</v>
      </c>
      <c r="P11" s="6">
        <v>14</v>
      </c>
    </row>
    <row r="12" spans="2:16">
      <c r="B12" s="12">
        <v>4</v>
      </c>
      <c r="C12" s="14">
        <v>4</v>
      </c>
      <c r="D12" s="6">
        <v>3</v>
      </c>
      <c r="F12" s="12">
        <v>22</v>
      </c>
      <c r="G12" s="14">
        <v>16</v>
      </c>
      <c r="H12" s="6">
        <v>22</v>
      </c>
      <c r="J12" s="4">
        <v>5</v>
      </c>
      <c r="K12" s="5">
        <v>5</v>
      </c>
      <c r="L12" s="6">
        <v>4</v>
      </c>
      <c r="N12" s="12">
        <v>6</v>
      </c>
      <c r="O12" s="14">
        <v>18</v>
      </c>
      <c r="P12" s="6">
        <v>16</v>
      </c>
    </row>
    <row r="13" spans="2:16">
      <c r="B13" s="12">
        <v>3</v>
      </c>
      <c r="C13" s="14">
        <v>5</v>
      </c>
      <c r="D13" s="6">
        <v>2</v>
      </c>
      <c r="F13" s="12">
        <v>18</v>
      </c>
      <c r="G13" s="14">
        <v>24</v>
      </c>
      <c r="H13" s="6">
        <v>16</v>
      </c>
      <c r="J13" s="4">
        <v>6</v>
      </c>
      <c r="K13" s="5">
        <v>4</v>
      </c>
      <c r="L13" s="6">
        <v>3</v>
      </c>
      <c r="N13" s="12">
        <v>12</v>
      </c>
      <c r="O13" s="14">
        <v>20</v>
      </c>
      <c r="P13" s="6">
        <v>24</v>
      </c>
    </row>
    <row r="14" spans="2:16">
      <c r="B14" s="12">
        <v>6</v>
      </c>
      <c r="C14" s="14">
        <v>4</v>
      </c>
      <c r="D14" s="6">
        <v>4</v>
      </c>
      <c r="F14" s="12">
        <v>14</v>
      </c>
      <c r="G14" s="14">
        <v>26</v>
      </c>
      <c r="H14" s="6">
        <v>10</v>
      </c>
      <c r="J14" s="4">
        <v>4</v>
      </c>
      <c r="K14" s="5">
        <v>5</v>
      </c>
      <c r="L14" s="6">
        <v>6</v>
      </c>
      <c r="N14" s="12">
        <v>20</v>
      </c>
      <c r="O14" s="14">
        <v>12</v>
      </c>
      <c r="P14" s="6">
        <v>20</v>
      </c>
    </row>
    <row r="15" spans="2:16">
      <c r="B15" s="12">
        <v>6</v>
      </c>
      <c r="C15" s="14">
        <v>6</v>
      </c>
      <c r="D15" s="6">
        <v>6</v>
      </c>
      <c r="F15" s="12">
        <v>16</v>
      </c>
      <c r="G15" s="14">
        <v>10</v>
      </c>
      <c r="H15" s="6">
        <v>18</v>
      </c>
      <c r="J15" s="4">
        <v>3</v>
      </c>
      <c r="K15" s="5">
        <v>4</v>
      </c>
      <c r="L15" s="6">
        <v>4</v>
      </c>
      <c r="N15" s="12">
        <v>26</v>
      </c>
      <c r="O15" s="14">
        <v>14</v>
      </c>
      <c r="P15" s="6">
        <v>10</v>
      </c>
    </row>
    <row r="16" spans="2:16">
      <c r="B16" s="12">
        <v>3</v>
      </c>
      <c r="C16" s="14">
        <v>4</v>
      </c>
      <c r="D16" s="6">
        <v>5</v>
      </c>
      <c r="F16" s="12">
        <v>12</v>
      </c>
      <c r="G16" s="14">
        <v>12</v>
      </c>
      <c r="H16" s="6">
        <v>12</v>
      </c>
      <c r="J16" s="4">
        <v>5</v>
      </c>
      <c r="K16" s="5">
        <v>8</v>
      </c>
      <c r="L16" s="6">
        <v>4</v>
      </c>
      <c r="N16" s="12">
        <v>24</v>
      </c>
      <c r="O16" s="14">
        <v>18</v>
      </c>
      <c r="P16" s="6">
        <v>24</v>
      </c>
    </row>
    <row r="17" spans="2:16">
      <c r="B17" s="12">
        <v>6</v>
      </c>
      <c r="C17" s="14">
        <v>4</v>
      </c>
      <c r="D17" s="6">
        <v>4</v>
      </c>
      <c r="F17" s="12">
        <v>20</v>
      </c>
      <c r="G17" s="14">
        <v>24</v>
      </c>
      <c r="H17" s="6">
        <v>16</v>
      </c>
      <c r="J17" s="4">
        <v>5</v>
      </c>
      <c r="K17" s="5">
        <v>4</v>
      </c>
      <c r="L17" s="6">
        <v>4</v>
      </c>
      <c r="N17" s="12">
        <v>22</v>
      </c>
      <c r="O17" s="14">
        <v>14</v>
      </c>
      <c r="P17" s="6">
        <v>20</v>
      </c>
    </row>
    <row r="18" spans="2:16">
      <c r="B18" s="12">
        <v>4</v>
      </c>
      <c r="C18" s="14">
        <v>3</v>
      </c>
      <c r="D18" s="6">
        <v>4</v>
      </c>
      <c r="F18" s="12">
        <v>16</v>
      </c>
      <c r="G18" s="14">
        <v>20</v>
      </c>
      <c r="H18" s="6">
        <v>18</v>
      </c>
      <c r="J18" s="4">
        <v>7</v>
      </c>
      <c r="K18" s="5">
        <v>5</v>
      </c>
      <c r="L18" s="6">
        <v>3</v>
      </c>
      <c r="N18" s="12">
        <v>18</v>
      </c>
      <c r="O18" s="14">
        <v>22</v>
      </c>
      <c r="P18" s="6">
        <v>18</v>
      </c>
    </row>
    <row r="19" spans="2:16">
      <c r="B19" s="12">
        <v>5</v>
      </c>
      <c r="C19" s="14">
        <v>2</v>
      </c>
      <c r="D19" s="6">
        <v>3</v>
      </c>
      <c r="F19" s="12">
        <v>22</v>
      </c>
      <c r="G19" s="14">
        <v>18</v>
      </c>
      <c r="H19" s="6">
        <v>12</v>
      </c>
      <c r="J19" s="4">
        <v>4</v>
      </c>
      <c r="K19" s="5">
        <v>4</v>
      </c>
      <c r="L19" s="6">
        <v>2</v>
      </c>
      <c r="N19" s="12">
        <v>26</v>
      </c>
      <c r="O19" s="14">
        <v>16</v>
      </c>
      <c r="P19" s="6">
        <v>14</v>
      </c>
    </row>
    <row r="20" spans="2:16">
      <c r="B20" s="12">
        <v>3</v>
      </c>
      <c r="C20" s="14">
        <v>4</v>
      </c>
      <c r="D20" s="6">
        <v>4</v>
      </c>
      <c r="F20" s="12">
        <v>12</v>
      </c>
      <c r="G20" s="14">
        <v>20</v>
      </c>
      <c r="H20" s="6">
        <v>16</v>
      </c>
      <c r="J20" s="4">
        <v>4</v>
      </c>
      <c r="K20" s="5">
        <v>4</v>
      </c>
      <c r="L20" s="6">
        <v>4</v>
      </c>
      <c r="N20" s="12">
        <v>12</v>
      </c>
      <c r="O20" s="14">
        <v>28</v>
      </c>
      <c r="P20" s="6">
        <v>24</v>
      </c>
    </row>
    <row r="21" spans="2:16">
      <c r="B21" s="12">
        <v>3</v>
      </c>
      <c r="C21" s="14">
        <v>4</v>
      </c>
      <c r="D21" s="6">
        <v>4</v>
      </c>
      <c r="F21" s="12">
        <v>26</v>
      </c>
      <c r="G21" s="14">
        <v>24</v>
      </c>
      <c r="H21" s="6">
        <v>16</v>
      </c>
      <c r="J21" s="4">
        <v>8</v>
      </c>
      <c r="K21" s="5">
        <v>4</v>
      </c>
      <c r="L21" s="6">
        <v>5</v>
      </c>
      <c r="N21" s="12">
        <v>16</v>
      </c>
      <c r="O21" s="14">
        <v>18</v>
      </c>
      <c r="P21" s="6">
        <v>14</v>
      </c>
    </row>
    <row r="22" spans="2:16">
      <c r="B22" s="12">
        <v>5</v>
      </c>
      <c r="C22" s="14">
        <v>2</v>
      </c>
      <c r="D22" s="6">
        <v>5</v>
      </c>
      <c r="F22" s="12">
        <v>16</v>
      </c>
      <c r="G22" s="14">
        <v>22</v>
      </c>
      <c r="H22" s="6">
        <v>16</v>
      </c>
      <c r="J22" s="4">
        <v>4</v>
      </c>
      <c r="K22" s="5">
        <v>6</v>
      </c>
      <c r="L22" s="6">
        <v>4</v>
      </c>
      <c r="N22" s="12">
        <v>18</v>
      </c>
      <c r="O22" s="14">
        <v>18</v>
      </c>
      <c r="P22" s="6">
        <v>24</v>
      </c>
    </row>
    <row r="23" spans="2:16">
      <c r="B23" s="12">
        <v>3</v>
      </c>
      <c r="C23" s="14">
        <v>4</v>
      </c>
      <c r="D23" s="6">
        <v>6</v>
      </c>
      <c r="F23" s="12">
        <v>18</v>
      </c>
      <c r="G23" s="14">
        <v>16</v>
      </c>
      <c r="H23" s="6">
        <v>14</v>
      </c>
      <c r="J23" s="4">
        <v>5</v>
      </c>
      <c r="K23" s="5">
        <v>4</v>
      </c>
      <c r="L23" s="6">
        <v>2</v>
      </c>
      <c r="N23" s="12">
        <v>24</v>
      </c>
      <c r="O23" s="14">
        <v>16</v>
      </c>
      <c r="P23" s="6">
        <v>12</v>
      </c>
    </row>
    <row r="24" spans="2:16">
      <c r="B24" s="12">
        <v>5</v>
      </c>
      <c r="C24" s="14">
        <v>3</v>
      </c>
      <c r="D24" s="6">
        <v>3</v>
      </c>
      <c r="F24" s="12">
        <v>20</v>
      </c>
      <c r="G24" s="14">
        <v>10</v>
      </c>
      <c r="H24" s="6">
        <v>16</v>
      </c>
      <c r="J24" s="4">
        <v>4</v>
      </c>
      <c r="K24" s="5">
        <v>3</v>
      </c>
      <c r="L24" s="6">
        <v>5</v>
      </c>
      <c r="N24" s="12">
        <v>26</v>
      </c>
      <c r="O24" s="14">
        <v>20</v>
      </c>
      <c r="P24" s="6">
        <v>12</v>
      </c>
    </row>
    <row r="25" spans="2:16">
      <c r="B25" s="12">
        <v>4</v>
      </c>
      <c r="C25" s="14">
        <v>4</v>
      </c>
      <c r="D25" s="6">
        <v>4</v>
      </c>
      <c r="F25" s="12">
        <v>10</v>
      </c>
      <c r="G25" s="14">
        <v>20</v>
      </c>
      <c r="H25" s="6">
        <v>14</v>
      </c>
      <c r="J25" s="4">
        <v>4</v>
      </c>
      <c r="K25" s="5">
        <v>7</v>
      </c>
      <c r="L25" s="6">
        <v>3</v>
      </c>
      <c r="N25" s="12">
        <v>20</v>
      </c>
      <c r="O25" s="14">
        <v>24</v>
      </c>
      <c r="P25" s="6">
        <v>22</v>
      </c>
    </row>
    <row r="26" spans="2:16">
      <c r="B26" s="12">
        <v>4</v>
      </c>
      <c r="C26" s="14">
        <v>4</v>
      </c>
      <c r="D26" s="6">
        <v>4</v>
      </c>
      <c r="F26" s="12">
        <v>24</v>
      </c>
      <c r="G26" s="14">
        <v>18</v>
      </c>
      <c r="H26" s="6">
        <v>14</v>
      </c>
      <c r="J26" s="4">
        <v>8</v>
      </c>
      <c r="K26" s="5">
        <v>4</v>
      </c>
      <c r="L26" s="6">
        <v>4</v>
      </c>
      <c r="N26" s="12">
        <v>16</v>
      </c>
      <c r="O26" s="14">
        <v>16</v>
      </c>
      <c r="P26" s="6">
        <v>28</v>
      </c>
    </row>
    <row r="27" spans="2:16">
      <c r="B27" s="12">
        <v>2</v>
      </c>
      <c r="C27" s="14">
        <v>4</v>
      </c>
      <c r="D27" s="6">
        <v>3</v>
      </c>
      <c r="F27" s="12">
        <v>28</v>
      </c>
      <c r="G27" s="14">
        <v>22</v>
      </c>
      <c r="H27" s="6">
        <v>12</v>
      </c>
      <c r="J27" s="4">
        <v>4</v>
      </c>
      <c r="K27" s="5">
        <v>6</v>
      </c>
      <c r="L27" s="6">
        <v>5</v>
      </c>
      <c r="N27" s="12">
        <v>14</v>
      </c>
      <c r="O27" s="14">
        <v>22</v>
      </c>
      <c r="P27" s="6">
        <v>22</v>
      </c>
    </row>
    <row r="28" spans="2:16">
      <c r="B28" s="12">
        <v>3</v>
      </c>
      <c r="C28" s="14">
        <v>3</v>
      </c>
      <c r="D28" s="6">
        <v>4</v>
      </c>
      <c r="F28" s="12">
        <v>14</v>
      </c>
      <c r="G28" s="14">
        <v>14</v>
      </c>
      <c r="H28" s="6">
        <v>20</v>
      </c>
      <c r="J28" s="4">
        <v>3</v>
      </c>
      <c r="K28" s="5">
        <v>3</v>
      </c>
      <c r="L28" s="6">
        <v>4</v>
      </c>
      <c r="N28" s="12">
        <v>18</v>
      </c>
      <c r="O28" s="14">
        <v>18</v>
      </c>
      <c r="P28" s="6">
        <v>20</v>
      </c>
    </row>
    <row r="29" spans="2:16">
      <c r="B29" s="12">
        <v>4</v>
      </c>
      <c r="C29" s="14">
        <v>2</v>
      </c>
      <c r="D29" s="6">
        <v>4</v>
      </c>
      <c r="F29" s="12">
        <v>14</v>
      </c>
      <c r="G29" s="14">
        <v>18</v>
      </c>
      <c r="H29" s="6">
        <v>26</v>
      </c>
      <c r="J29" s="4">
        <v>4</v>
      </c>
      <c r="K29" s="5">
        <v>8</v>
      </c>
      <c r="L29" s="6">
        <v>3</v>
      </c>
      <c r="N29" s="12">
        <v>20</v>
      </c>
      <c r="O29" s="14">
        <v>16</v>
      </c>
      <c r="P29" s="6">
        <v>24</v>
      </c>
    </row>
    <row r="30" spans="2:16">
      <c r="B30" s="12">
        <v>4</v>
      </c>
      <c r="C30" s="14">
        <v>4</v>
      </c>
      <c r="D30" s="6">
        <v>4</v>
      </c>
      <c r="F30" s="12">
        <v>18</v>
      </c>
      <c r="G30" s="14">
        <v>8</v>
      </c>
      <c r="H30" s="6">
        <v>12</v>
      </c>
      <c r="J30" s="4">
        <v>4</v>
      </c>
      <c r="K30" s="5">
        <v>2</v>
      </c>
      <c r="L30" s="6">
        <v>4</v>
      </c>
      <c r="N30" s="12">
        <v>20</v>
      </c>
      <c r="O30" s="14">
        <v>24</v>
      </c>
      <c r="P30" s="6">
        <v>32</v>
      </c>
    </row>
    <row r="31" spans="2:16">
      <c r="B31" s="12">
        <v>5</v>
      </c>
      <c r="C31" s="14">
        <v>4</v>
      </c>
      <c r="D31" s="6">
        <v>5</v>
      </c>
      <c r="F31" s="12">
        <v>18</v>
      </c>
      <c r="G31" s="14">
        <v>18</v>
      </c>
      <c r="H31" s="6">
        <v>16</v>
      </c>
      <c r="J31" s="4">
        <v>4</v>
      </c>
      <c r="K31" s="5">
        <v>5</v>
      </c>
      <c r="L31" s="6">
        <v>4</v>
      </c>
      <c r="N31" s="12">
        <v>14</v>
      </c>
      <c r="O31" s="14">
        <v>16</v>
      </c>
      <c r="P31" s="6">
        <v>20</v>
      </c>
    </row>
    <row r="32" spans="2:16">
      <c r="B32" s="12">
        <v>5</v>
      </c>
      <c r="C32" s="14">
        <v>4</v>
      </c>
      <c r="D32" s="6">
        <v>4</v>
      </c>
      <c r="F32" s="12">
        <v>16</v>
      </c>
      <c r="G32" s="14">
        <v>10</v>
      </c>
      <c r="H32" s="6">
        <v>22</v>
      </c>
      <c r="J32" s="4">
        <v>7</v>
      </c>
      <c r="K32" s="5">
        <v>3</v>
      </c>
      <c r="L32" s="6">
        <v>2</v>
      </c>
      <c r="N32" s="12">
        <v>16</v>
      </c>
      <c r="O32" s="14">
        <v>22</v>
      </c>
      <c r="P32" s="6">
        <v>24</v>
      </c>
    </row>
    <row r="33" spans="2:16">
      <c r="B33" s="12">
        <v>6</v>
      </c>
      <c r="C33" s="14">
        <v>5</v>
      </c>
      <c r="D33" s="6">
        <v>4</v>
      </c>
      <c r="F33" s="12">
        <v>40</v>
      </c>
      <c r="G33" s="14">
        <v>16</v>
      </c>
      <c r="H33" s="6">
        <v>18</v>
      </c>
      <c r="J33" s="4">
        <v>5</v>
      </c>
      <c r="K33" s="5">
        <v>7</v>
      </c>
      <c r="L33" s="6">
        <v>5</v>
      </c>
      <c r="N33" s="12">
        <v>18</v>
      </c>
      <c r="O33" s="14">
        <v>24</v>
      </c>
      <c r="P33" s="6">
        <v>14</v>
      </c>
    </row>
    <row r="34" spans="2:16">
      <c r="B34" s="12">
        <v>4</v>
      </c>
      <c r="C34" s="14">
        <v>4</v>
      </c>
      <c r="D34" s="6">
        <v>4</v>
      </c>
      <c r="F34" s="12">
        <v>14</v>
      </c>
      <c r="G34" s="14">
        <v>18</v>
      </c>
      <c r="H34" s="6">
        <v>10</v>
      </c>
      <c r="J34" s="4">
        <v>4</v>
      </c>
      <c r="K34" s="5">
        <v>5</v>
      </c>
      <c r="L34" s="6">
        <v>4</v>
      </c>
      <c r="N34" s="12">
        <v>18</v>
      </c>
      <c r="O34" s="14">
        <v>18</v>
      </c>
      <c r="P34" s="6">
        <v>14</v>
      </c>
    </row>
    <row r="35" spans="2:16">
      <c r="B35" s="12">
        <v>4</v>
      </c>
      <c r="C35" s="14">
        <v>3</v>
      </c>
      <c r="D35" s="6">
        <v>4</v>
      </c>
      <c r="F35" s="12">
        <v>20</v>
      </c>
      <c r="G35" s="14">
        <v>18</v>
      </c>
      <c r="H35" s="6">
        <v>22</v>
      </c>
      <c r="J35" s="4">
        <v>4</v>
      </c>
      <c r="K35" s="5">
        <v>3</v>
      </c>
      <c r="L35" s="6">
        <v>3</v>
      </c>
      <c r="N35" s="12">
        <v>26</v>
      </c>
      <c r="O35" s="14">
        <v>14</v>
      </c>
      <c r="P35" s="6">
        <v>20</v>
      </c>
    </row>
    <row r="36" spans="2:16">
      <c r="B36" s="12">
        <v>4</v>
      </c>
      <c r="C36" s="14">
        <v>5</v>
      </c>
      <c r="D36" s="6">
        <v>4</v>
      </c>
      <c r="F36" s="12">
        <v>14</v>
      </c>
      <c r="G36" s="14">
        <v>20</v>
      </c>
      <c r="H36" s="6">
        <v>10</v>
      </c>
      <c r="J36" s="4">
        <v>4</v>
      </c>
      <c r="K36" s="5">
        <v>4</v>
      </c>
      <c r="L36" s="6">
        <v>3</v>
      </c>
      <c r="N36" s="12">
        <v>24</v>
      </c>
      <c r="O36" s="14">
        <v>22</v>
      </c>
      <c r="P36" s="6">
        <v>20</v>
      </c>
    </row>
    <row r="37" spans="2:16">
      <c r="B37" s="12">
        <v>4</v>
      </c>
      <c r="C37" s="14">
        <v>4</v>
      </c>
      <c r="D37" s="6">
        <v>3</v>
      </c>
      <c r="F37" s="12">
        <v>12</v>
      </c>
      <c r="G37" s="14">
        <v>10</v>
      </c>
      <c r="H37" s="6">
        <v>22</v>
      </c>
      <c r="J37" s="4">
        <v>5</v>
      </c>
      <c r="K37" s="5">
        <v>6</v>
      </c>
      <c r="L37" s="6">
        <v>5</v>
      </c>
      <c r="N37" s="12">
        <v>16</v>
      </c>
      <c r="O37" s="14">
        <v>20</v>
      </c>
      <c r="P37" s="6">
        <v>16</v>
      </c>
    </row>
    <row r="38" spans="2:16">
      <c r="B38" s="12">
        <v>2</v>
      </c>
      <c r="C38" s="14">
        <v>3</v>
      </c>
      <c r="D38" s="6">
        <v>6</v>
      </c>
      <c r="F38" s="12">
        <v>14</v>
      </c>
      <c r="G38" s="14">
        <v>20</v>
      </c>
      <c r="H38" s="6">
        <v>22</v>
      </c>
      <c r="J38" s="4">
        <v>4</v>
      </c>
      <c r="K38" s="5">
        <v>5</v>
      </c>
      <c r="L38" s="6">
        <v>5</v>
      </c>
      <c r="N38" s="12">
        <v>16</v>
      </c>
      <c r="O38" s="14">
        <v>18</v>
      </c>
      <c r="P38" s="6">
        <v>18</v>
      </c>
    </row>
    <row r="39" spans="2:16">
      <c r="B39" s="12">
        <v>4</v>
      </c>
      <c r="C39" s="14">
        <v>4</v>
      </c>
      <c r="D39" s="6">
        <v>3</v>
      </c>
      <c r="F39" s="12">
        <v>20</v>
      </c>
      <c r="G39" s="14">
        <v>22</v>
      </c>
      <c r="H39" s="6">
        <v>18</v>
      </c>
      <c r="J39" s="4">
        <v>4</v>
      </c>
      <c r="K39" s="5">
        <v>2</v>
      </c>
      <c r="L39" s="6">
        <v>3</v>
      </c>
      <c r="N39" s="12">
        <v>16</v>
      </c>
      <c r="O39" s="14">
        <v>10</v>
      </c>
      <c r="P39" s="6">
        <v>20</v>
      </c>
    </row>
    <row r="40" spans="2:16">
      <c r="B40" s="12">
        <v>4</v>
      </c>
      <c r="C40" s="14">
        <v>4</v>
      </c>
      <c r="D40" s="6">
        <v>4</v>
      </c>
      <c r="F40" s="12">
        <v>10</v>
      </c>
      <c r="G40" s="14">
        <v>16</v>
      </c>
      <c r="H40" s="6">
        <v>12</v>
      </c>
      <c r="J40" s="4">
        <v>4</v>
      </c>
      <c r="K40" s="5">
        <v>5</v>
      </c>
      <c r="L40" s="6">
        <v>5</v>
      </c>
      <c r="N40" s="12">
        <v>10</v>
      </c>
      <c r="O40" s="14">
        <v>14</v>
      </c>
      <c r="P40" s="6">
        <v>18</v>
      </c>
    </row>
    <row r="41" spans="2:16">
      <c r="B41" s="12">
        <v>4</v>
      </c>
      <c r="C41" s="14">
        <v>2</v>
      </c>
      <c r="D41" s="6">
        <v>5</v>
      </c>
      <c r="F41" s="12">
        <v>28</v>
      </c>
      <c r="G41" s="14">
        <v>16</v>
      </c>
      <c r="H41" s="6">
        <v>14</v>
      </c>
      <c r="J41" s="4">
        <v>3</v>
      </c>
      <c r="K41" s="5">
        <v>4</v>
      </c>
      <c r="L41" s="6">
        <v>3</v>
      </c>
      <c r="N41" s="12">
        <v>8</v>
      </c>
      <c r="O41" s="14">
        <v>18</v>
      </c>
      <c r="P41" s="6">
        <v>14</v>
      </c>
    </row>
    <row r="42" spans="2:16">
      <c r="B42" s="12">
        <v>3</v>
      </c>
      <c r="C42" s="14">
        <v>4</v>
      </c>
      <c r="D42" s="6">
        <v>4</v>
      </c>
      <c r="F42" s="12">
        <v>12</v>
      </c>
      <c r="G42" s="14">
        <v>20</v>
      </c>
      <c r="H42" s="6">
        <v>14</v>
      </c>
      <c r="J42" s="4">
        <v>7</v>
      </c>
      <c r="K42" s="5">
        <v>5</v>
      </c>
      <c r="L42" s="6">
        <v>4</v>
      </c>
      <c r="N42" s="12">
        <v>10</v>
      </c>
      <c r="O42" s="14"/>
      <c r="P42" s="6">
        <v>16</v>
      </c>
    </row>
    <row r="43" spans="2:16">
      <c r="B43" s="12">
        <v>5</v>
      </c>
      <c r="C43" s="14">
        <v>4</v>
      </c>
      <c r="D43" s="6">
        <v>5</v>
      </c>
      <c r="F43" s="12">
        <v>22</v>
      </c>
      <c r="G43" s="14">
        <v>24</v>
      </c>
      <c r="H43" s="6">
        <v>12</v>
      </c>
      <c r="J43" s="4">
        <v>4</v>
      </c>
      <c r="K43" s="5">
        <v>7</v>
      </c>
      <c r="L43" s="6">
        <v>4</v>
      </c>
      <c r="N43" s="12">
        <v>18</v>
      </c>
      <c r="O43" s="14"/>
      <c r="P43" s="6">
        <v>24</v>
      </c>
    </row>
    <row r="44" spans="2:16">
      <c r="B44" s="12">
        <v>4</v>
      </c>
      <c r="C44" s="14">
        <v>4</v>
      </c>
      <c r="D44" s="6">
        <v>5</v>
      </c>
      <c r="F44" s="12"/>
      <c r="G44" s="14">
        <v>14</v>
      </c>
      <c r="H44" s="6">
        <v>24</v>
      </c>
      <c r="J44" s="4">
        <v>3</v>
      </c>
      <c r="K44" s="5">
        <v>4</v>
      </c>
      <c r="L44" s="6">
        <v>3</v>
      </c>
      <c r="N44" s="12">
        <v>14</v>
      </c>
      <c r="O44" s="14"/>
      <c r="P44" s="6">
        <v>16</v>
      </c>
    </row>
    <row r="45" spans="2:16">
      <c r="B45" s="12">
        <v>4</v>
      </c>
      <c r="C45" s="14">
        <v>3</v>
      </c>
      <c r="D45" s="6">
        <v>3</v>
      </c>
      <c r="F45" s="12"/>
      <c r="G45" s="14">
        <v>14</v>
      </c>
      <c r="H45" s="6">
        <v>16</v>
      </c>
      <c r="J45" s="4">
        <v>4</v>
      </c>
      <c r="K45" s="5">
        <v>4</v>
      </c>
      <c r="L45" s="6">
        <v>4</v>
      </c>
      <c r="N45" s="12">
        <v>22</v>
      </c>
      <c r="O45" s="14"/>
      <c r="P45" s="6">
        <v>24</v>
      </c>
    </row>
    <row r="46" spans="2:16">
      <c r="B46" s="12">
        <v>4</v>
      </c>
      <c r="C46" s="14">
        <v>4</v>
      </c>
      <c r="D46" s="6">
        <v>5</v>
      </c>
      <c r="F46" s="12"/>
      <c r="G46" s="14">
        <v>18</v>
      </c>
      <c r="H46" s="6">
        <v>20</v>
      </c>
      <c r="J46" s="4">
        <v>4</v>
      </c>
      <c r="K46" s="5">
        <v>5</v>
      </c>
      <c r="L46" s="6">
        <v>2</v>
      </c>
      <c r="N46" s="12">
        <v>20</v>
      </c>
      <c r="O46" s="14"/>
      <c r="P46" s="6">
        <v>36</v>
      </c>
    </row>
    <row r="47" spans="2:16">
      <c r="B47" s="12">
        <v>4</v>
      </c>
      <c r="C47" s="14">
        <v>4</v>
      </c>
      <c r="D47" s="6">
        <v>4</v>
      </c>
      <c r="F47" s="12"/>
      <c r="G47" s="14">
        <v>20</v>
      </c>
      <c r="H47" s="6">
        <v>12</v>
      </c>
      <c r="J47" s="4">
        <v>5</v>
      </c>
      <c r="K47" s="5">
        <v>4</v>
      </c>
      <c r="L47" s="6">
        <v>7</v>
      </c>
      <c r="N47" s="12">
        <v>20</v>
      </c>
      <c r="O47" s="14"/>
      <c r="P47" s="6">
        <v>12</v>
      </c>
    </row>
    <row r="48" spans="2:16">
      <c r="B48" s="12">
        <v>4</v>
      </c>
      <c r="C48" s="14">
        <v>3</v>
      </c>
      <c r="D48" s="6">
        <v>4</v>
      </c>
      <c r="F48" s="12"/>
      <c r="G48" s="14">
        <v>10</v>
      </c>
      <c r="H48" s="6">
        <v>16</v>
      </c>
      <c r="J48" s="4">
        <v>3</v>
      </c>
      <c r="K48" s="5">
        <v>2</v>
      </c>
      <c r="L48" s="6">
        <v>3</v>
      </c>
      <c r="N48" s="12">
        <v>8</v>
      </c>
      <c r="O48" s="14"/>
      <c r="P48" s="6">
        <v>16</v>
      </c>
    </row>
    <row r="49" spans="2:16">
      <c r="B49" s="12">
        <v>5</v>
      </c>
      <c r="C49" s="14">
        <v>4</v>
      </c>
      <c r="D49" s="6">
        <v>4</v>
      </c>
      <c r="F49" s="12"/>
      <c r="G49" s="14">
        <v>12</v>
      </c>
      <c r="H49" s="6">
        <v>16</v>
      </c>
      <c r="J49" s="4">
        <v>4</v>
      </c>
      <c r="K49" s="5">
        <v>8</v>
      </c>
      <c r="L49" s="6">
        <v>7</v>
      </c>
      <c r="N49" s="12">
        <v>18</v>
      </c>
      <c r="O49" s="14"/>
      <c r="P49" s="6">
        <v>16</v>
      </c>
    </row>
    <row r="50" spans="2:16">
      <c r="B50" s="12">
        <v>5</v>
      </c>
      <c r="C50" s="14">
        <v>5</v>
      </c>
      <c r="D50" s="6">
        <v>5</v>
      </c>
      <c r="F50" s="12"/>
      <c r="G50" s="14">
        <v>16</v>
      </c>
      <c r="H50" s="6"/>
      <c r="J50" s="4">
        <v>4</v>
      </c>
      <c r="K50" s="5">
        <v>3</v>
      </c>
      <c r="L50" s="6">
        <v>4</v>
      </c>
      <c r="N50" s="12">
        <v>18</v>
      </c>
      <c r="O50" s="14"/>
      <c r="P50" s="6"/>
    </row>
    <row r="51" spans="2:16">
      <c r="B51" s="12">
        <v>5</v>
      </c>
      <c r="C51" s="14">
        <v>4</v>
      </c>
      <c r="D51" s="6">
        <v>4</v>
      </c>
      <c r="F51" s="12"/>
      <c r="G51" s="14"/>
      <c r="H51" s="6"/>
      <c r="J51" s="4">
        <v>4</v>
      </c>
      <c r="K51" s="5">
        <v>4</v>
      </c>
      <c r="L51" s="6">
        <v>3</v>
      </c>
      <c r="N51" s="12"/>
      <c r="O51" s="14"/>
      <c r="P51" s="6"/>
    </row>
    <row r="52" spans="2:16">
      <c r="B52" s="12">
        <v>3</v>
      </c>
      <c r="C52" s="14">
        <v>4</v>
      </c>
      <c r="D52" s="6">
        <v>3</v>
      </c>
      <c r="F52" s="24" t="s">
        <v>3</v>
      </c>
      <c r="G52" s="25" t="s">
        <v>4</v>
      </c>
      <c r="H52" s="26" t="s">
        <v>2</v>
      </c>
      <c r="J52" s="4">
        <v>5</v>
      </c>
      <c r="K52" s="5">
        <v>5</v>
      </c>
      <c r="L52" s="6">
        <v>5</v>
      </c>
      <c r="N52" s="24" t="s">
        <v>3</v>
      </c>
      <c r="O52" s="25" t="s">
        <v>4</v>
      </c>
      <c r="P52" s="26" t="s">
        <v>2</v>
      </c>
    </row>
    <row r="53" spans="2:16" ht="17" thickBot="1">
      <c r="B53" s="12">
        <v>4</v>
      </c>
      <c r="C53" s="14">
        <v>4</v>
      </c>
      <c r="D53" s="6">
        <v>4</v>
      </c>
      <c r="F53" s="13">
        <f>AVERAGE(F4:F50)</f>
        <v>18.25</v>
      </c>
      <c r="G53" s="13">
        <f t="shared" ref="G53:H53" si="0">AVERAGE(G4:G50)</f>
        <v>18.212765957446809</v>
      </c>
      <c r="H53" s="13">
        <f t="shared" si="0"/>
        <v>16.043478260869566</v>
      </c>
      <c r="J53" s="4">
        <v>4</v>
      </c>
      <c r="K53" s="5">
        <v>4</v>
      </c>
      <c r="L53" s="6">
        <v>2</v>
      </c>
      <c r="N53" s="13">
        <f>AVERAGE(N4:N50)</f>
        <v>18.893617021276597</v>
      </c>
      <c r="O53" s="15">
        <f t="shared" ref="O53:P53" si="1">AVERAGE(O4:O50)</f>
        <v>19</v>
      </c>
      <c r="P53" s="10">
        <f t="shared" si="1"/>
        <v>18.652173913043477</v>
      </c>
    </row>
    <row r="54" spans="2:16">
      <c r="B54" s="12">
        <v>4</v>
      </c>
      <c r="C54" s="14">
        <v>4</v>
      </c>
      <c r="D54" s="6">
        <v>4</v>
      </c>
      <c r="J54" s="4">
        <v>10</v>
      </c>
      <c r="K54" s="5">
        <v>3</v>
      </c>
      <c r="L54" s="6">
        <v>4</v>
      </c>
    </row>
    <row r="55" spans="2:16" ht="17" thickBot="1">
      <c r="B55" s="12">
        <v>5</v>
      </c>
      <c r="C55" s="14">
        <v>3</v>
      </c>
      <c r="D55" s="6">
        <v>4</v>
      </c>
      <c r="J55" s="4">
        <v>3</v>
      </c>
      <c r="K55" s="5">
        <v>4</v>
      </c>
      <c r="L55" s="6">
        <v>4</v>
      </c>
    </row>
    <row r="56" spans="2:16" ht="20" thickBot="1">
      <c r="B56" s="12">
        <v>5</v>
      </c>
      <c r="C56" s="14">
        <v>4</v>
      </c>
      <c r="D56" s="6">
        <v>5</v>
      </c>
      <c r="F56" s="40" t="s">
        <v>24</v>
      </c>
      <c r="J56" s="4">
        <v>6</v>
      </c>
      <c r="K56" s="5">
        <v>4</v>
      </c>
      <c r="L56" s="6">
        <v>2</v>
      </c>
      <c r="N56" s="40" t="s">
        <v>24</v>
      </c>
    </row>
    <row r="57" spans="2:16">
      <c r="B57" s="12">
        <v>4</v>
      </c>
      <c r="C57" s="14">
        <v>4</v>
      </c>
      <c r="D57" s="6">
        <v>4</v>
      </c>
      <c r="F57" s="37" t="s">
        <v>5</v>
      </c>
      <c r="G57" s="30">
        <v>17.5</v>
      </c>
      <c r="J57" s="4">
        <v>6</v>
      </c>
      <c r="K57" s="5">
        <v>4</v>
      </c>
      <c r="L57" s="6">
        <v>2</v>
      </c>
      <c r="N57" s="37" t="s">
        <v>5</v>
      </c>
      <c r="O57" s="30">
        <v>18.850000000000001</v>
      </c>
    </row>
    <row r="58" spans="2:16">
      <c r="B58" s="12">
        <v>5</v>
      </c>
      <c r="C58" s="14">
        <v>6</v>
      </c>
      <c r="D58" s="6">
        <v>4</v>
      </c>
      <c r="F58" s="38" t="s">
        <v>6</v>
      </c>
      <c r="G58" s="32">
        <v>1.2629999999999999</v>
      </c>
      <c r="J58" s="4">
        <v>4</v>
      </c>
      <c r="K58" s="5">
        <v>6</v>
      </c>
      <c r="L58" s="6">
        <v>3</v>
      </c>
      <c r="N58" s="38" t="s">
        <v>6</v>
      </c>
      <c r="O58" s="32">
        <v>0.1782</v>
      </c>
    </row>
    <row r="59" spans="2:16" ht="17" thickBot="1">
      <c r="B59" s="12">
        <v>5</v>
      </c>
      <c r="C59" s="14">
        <v>4</v>
      </c>
      <c r="D59" s="6">
        <v>4</v>
      </c>
      <c r="F59" s="39" t="s">
        <v>7</v>
      </c>
      <c r="G59" s="34">
        <v>0.72940000000000005</v>
      </c>
      <c r="J59" s="4">
        <v>5</v>
      </c>
      <c r="K59" s="5">
        <v>5</v>
      </c>
      <c r="L59" s="6">
        <v>4</v>
      </c>
      <c r="N59" s="39" t="s">
        <v>7</v>
      </c>
      <c r="O59" s="34">
        <v>0.10290000000000001</v>
      </c>
    </row>
    <row r="60" spans="2:16">
      <c r="B60" s="12">
        <v>4</v>
      </c>
      <c r="C60" s="14">
        <v>2</v>
      </c>
      <c r="D60" s="6">
        <v>3</v>
      </c>
      <c r="J60" s="4"/>
      <c r="K60" s="5">
        <v>4</v>
      </c>
      <c r="L60" s="6">
        <v>5</v>
      </c>
    </row>
    <row r="61" spans="2:16">
      <c r="B61" s="12">
        <v>3</v>
      </c>
      <c r="C61" s="14">
        <v>4</v>
      </c>
      <c r="D61" s="6">
        <v>4</v>
      </c>
      <c r="J61" s="4"/>
      <c r="K61" s="5">
        <v>4</v>
      </c>
      <c r="L61" s="6">
        <v>2</v>
      </c>
    </row>
    <row r="62" spans="2:16">
      <c r="B62" s="12">
        <v>4</v>
      </c>
      <c r="C62" s="14">
        <v>4</v>
      </c>
      <c r="D62" s="6">
        <v>4</v>
      </c>
      <c r="J62" s="4"/>
      <c r="K62" s="5">
        <v>4</v>
      </c>
      <c r="L62" s="6">
        <v>3</v>
      </c>
    </row>
    <row r="63" spans="2:16">
      <c r="B63" s="12">
        <v>5</v>
      </c>
      <c r="C63" s="14">
        <v>4</v>
      </c>
      <c r="D63" s="6">
        <v>5</v>
      </c>
      <c r="J63" s="4"/>
      <c r="K63" s="5">
        <v>5</v>
      </c>
      <c r="L63" s="6">
        <v>2</v>
      </c>
    </row>
    <row r="64" spans="2:16">
      <c r="B64" s="12">
        <v>5</v>
      </c>
      <c r="C64" s="14">
        <v>4</v>
      </c>
      <c r="D64" s="6">
        <v>3</v>
      </c>
      <c r="J64" s="4"/>
      <c r="K64" s="5">
        <v>7</v>
      </c>
      <c r="L64" s="6">
        <v>2</v>
      </c>
    </row>
    <row r="65" spans="2:12">
      <c r="B65" s="12">
        <v>3</v>
      </c>
      <c r="C65" s="14">
        <v>4</v>
      </c>
      <c r="D65" s="6">
        <v>4</v>
      </c>
      <c r="J65" s="4"/>
      <c r="K65" s="5">
        <v>5</v>
      </c>
      <c r="L65" s="6">
        <v>4</v>
      </c>
    </row>
    <row r="66" spans="2:12">
      <c r="B66" s="12">
        <v>4</v>
      </c>
      <c r="C66" s="14">
        <v>3</v>
      </c>
      <c r="D66" s="6">
        <v>4</v>
      </c>
      <c r="J66" s="4"/>
      <c r="K66" s="5">
        <v>4</v>
      </c>
      <c r="L66" s="6">
        <v>3</v>
      </c>
    </row>
    <row r="67" spans="2:12">
      <c r="B67" s="12">
        <v>5</v>
      </c>
      <c r="C67" s="14">
        <v>4</v>
      </c>
      <c r="D67" s="6">
        <v>4</v>
      </c>
      <c r="J67" s="4"/>
      <c r="K67" s="5">
        <v>8</v>
      </c>
      <c r="L67" s="6">
        <v>5</v>
      </c>
    </row>
    <row r="68" spans="2:12">
      <c r="B68" s="12">
        <v>4</v>
      </c>
      <c r="C68" s="14">
        <v>4</v>
      </c>
      <c r="D68" s="6">
        <v>3</v>
      </c>
      <c r="J68" s="4"/>
      <c r="K68" s="5"/>
      <c r="L68" s="6">
        <v>4</v>
      </c>
    </row>
    <row r="69" spans="2:12">
      <c r="B69" s="12">
        <v>4</v>
      </c>
      <c r="C69" s="14">
        <v>6</v>
      </c>
      <c r="D69" s="6">
        <v>5</v>
      </c>
      <c r="J69" s="4"/>
      <c r="K69" s="5"/>
      <c r="L69" s="6">
        <v>5</v>
      </c>
    </row>
    <row r="70" spans="2:12">
      <c r="B70" s="12">
        <v>4</v>
      </c>
      <c r="C70" s="14">
        <v>4</v>
      </c>
      <c r="D70" s="6">
        <v>2</v>
      </c>
      <c r="J70" s="4"/>
      <c r="K70" s="5"/>
      <c r="L70" s="6">
        <v>4</v>
      </c>
    </row>
    <row r="71" spans="2:12">
      <c r="B71" s="12">
        <v>4</v>
      </c>
      <c r="C71" s="14">
        <v>4</v>
      </c>
      <c r="D71" s="6">
        <v>6</v>
      </c>
      <c r="J71" s="4"/>
      <c r="K71" s="5"/>
      <c r="L71" s="6">
        <v>7</v>
      </c>
    </row>
    <row r="72" spans="2:12">
      <c r="B72" s="12">
        <v>4</v>
      </c>
      <c r="C72" s="14">
        <v>4</v>
      </c>
      <c r="D72" s="6">
        <v>4</v>
      </c>
      <c r="J72" s="4"/>
      <c r="K72" s="5"/>
      <c r="L72" s="6">
        <v>5</v>
      </c>
    </row>
    <row r="73" spans="2:12">
      <c r="B73" s="12">
        <v>4</v>
      </c>
      <c r="C73" s="14">
        <v>4</v>
      </c>
      <c r="D73" s="6">
        <v>5</v>
      </c>
      <c r="J73" s="4"/>
      <c r="K73" s="5"/>
      <c r="L73" s="6">
        <v>3</v>
      </c>
    </row>
    <row r="74" spans="2:12">
      <c r="B74" s="12">
        <v>5</v>
      </c>
      <c r="C74" s="14">
        <v>5</v>
      </c>
      <c r="D74" s="6">
        <v>4</v>
      </c>
      <c r="J74" s="4"/>
      <c r="K74" s="5"/>
      <c r="L74" s="6"/>
    </row>
    <row r="75" spans="2:12">
      <c r="B75" s="12">
        <v>3</v>
      </c>
      <c r="C75" s="14">
        <v>4</v>
      </c>
      <c r="D75" s="6">
        <v>4</v>
      </c>
      <c r="J75" s="24" t="s">
        <v>3</v>
      </c>
      <c r="K75" s="25" t="s">
        <v>4</v>
      </c>
      <c r="L75" s="26" t="s">
        <v>2</v>
      </c>
    </row>
    <row r="76" spans="2:12" ht="17" thickBot="1">
      <c r="B76" s="12">
        <v>3</v>
      </c>
      <c r="C76" s="14">
        <v>4</v>
      </c>
      <c r="D76" s="6">
        <v>5</v>
      </c>
      <c r="J76" s="13">
        <f>AVERAGE(J4:J73)</f>
        <v>4.6607142857142856</v>
      </c>
      <c r="K76" s="13">
        <f t="shared" ref="K76:L76" si="2">AVERAGE(K4:K73)</f>
        <v>4.640625</v>
      </c>
      <c r="L76" s="13">
        <f t="shared" si="2"/>
        <v>3.842857142857143</v>
      </c>
    </row>
    <row r="77" spans="2:12">
      <c r="B77" s="12">
        <v>5</v>
      </c>
      <c r="C77" s="14">
        <v>3</v>
      </c>
      <c r="D77" s="6">
        <v>4</v>
      </c>
    </row>
    <row r="78" spans="2:12" ht="17" thickBot="1">
      <c r="B78" s="12">
        <v>6</v>
      </c>
      <c r="C78" s="14">
        <v>4</v>
      </c>
      <c r="D78" s="6">
        <v>3</v>
      </c>
    </row>
    <row r="79" spans="2:12" ht="20" thickBot="1">
      <c r="B79" s="12">
        <v>3</v>
      </c>
      <c r="C79" s="14">
        <v>4</v>
      </c>
      <c r="D79" s="6">
        <v>2</v>
      </c>
      <c r="J79" s="59" t="s">
        <v>24</v>
      </c>
    </row>
    <row r="80" spans="2:12">
      <c r="B80" s="12">
        <v>2</v>
      </c>
      <c r="C80" s="14">
        <v>5</v>
      </c>
      <c r="D80" s="6">
        <v>4</v>
      </c>
      <c r="J80" s="37" t="s">
        <v>5</v>
      </c>
      <c r="K80" s="30">
        <v>4.3810000000000002</v>
      </c>
    </row>
    <row r="81" spans="2:11">
      <c r="B81" s="12">
        <v>4</v>
      </c>
      <c r="C81" s="14">
        <v>4</v>
      </c>
      <c r="D81" s="6">
        <v>5</v>
      </c>
      <c r="J81" s="38" t="s">
        <v>6</v>
      </c>
      <c r="K81" s="32">
        <v>0.46650000000000003</v>
      </c>
    </row>
    <row r="82" spans="2:11" ht="17" thickBot="1">
      <c r="B82" s="12">
        <v>4</v>
      </c>
      <c r="C82" s="14">
        <v>3</v>
      </c>
      <c r="D82" s="6">
        <v>6</v>
      </c>
      <c r="J82" s="39" t="s">
        <v>7</v>
      </c>
      <c r="K82" s="34">
        <v>0.26929999999999998</v>
      </c>
    </row>
    <row r="83" spans="2:11">
      <c r="B83" s="12">
        <v>3</v>
      </c>
      <c r="C83" s="14">
        <v>5</v>
      </c>
      <c r="D83" s="6">
        <v>2</v>
      </c>
    </row>
    <row r="84" spans="2:11">
      <c r="B84" s="12">
        <v>4</v>
      </c>
      <c r="C84" s="14">
        <v>4</v>
      </c>
      <c r="D84" s="6">
        <v>2</v>
      </c>
    </row>
    <row r="85" spans="2:11">
      <c r="B85" s="12">
        <v>5</v>
      </c>
      <c r="C85" s="14">
        <v>4</v>
      </c>
      <c r="D85" s="6">
        <v>3</v>
      </c>
    </row>
    <row r="86" spans="2:11">
      <c r="B86" s="12">
        <v>5</v>
      </c>
      <c r="C86" s="14">
        <v>4</v>
      </c>
      <c r="D86" s="6">
        <v>5</v>
      </c>
    </row>
    <row r="87" spans="2:11">
      <c r="B87" s="12">
        <v>4</v>
      </c>
      <c r="C87" s="14">
        <v>4</v>
      </c>
      <c r="D87" s="6">
        <v>4</v>
      </c>
    </row>
    <row r="88" spans="2:11">
      <c r="B88" s="12">
        <v>5</v>
      </c>
      <c r="C88" s="14">
        <v>4</v>
      </c>
      <c r="D88" s="6">
        <v>5</v>
      </c>
    </row>
    <row r="89" spans="2:11">
      <c r="B89" s="12">
        <v>4</v>
      </c>
      <c r="C89" s="14">
        <v>4</v>
      </c>
      <c r="D89" s="6">
        <v>4</v>
      </c>
    </row>
    <row r="90" spans="2:11">
      <c r="B90" s="12">
        <v>4</v>
      </c>
      <c r="C90" s="14">
        <v>4</v>
      </c>
      <c r="D90" s="6">
        <v>4</v>
      </c>
    </row>
    <row r="91" spans="2:11">
      <c r="B91" s="12">
        <v>5</v>
      </c>
      <c r="C91" s="14">
        <v>5</v>
      </c>
      <c r="D91" s="6">
        <v>4</v>
      </c>
    </row>
    <row r="92" spans="2:11">
      <c r="B92" s="12">
        <v>3</v>
      </c>
      <c r="C92" s="14">
        <v>5</v>
      </c>
      <c r="D92" s="6">
        <v>4</v>
      </c>
    </row>
    <row r="93" spans="2:11">
      <c r="B93" s="12">
        <v>4</v>
      </c>
      <c r="C93" s="14">
        <v>4</v>
      </c>
      <c r="D93" s="6">
        <v>3</v>
      </c>
    </row>
    <row r="94" spans="2:11">
      <c r="B94" s="12">
        <v>4</v>
      </c>
      <c r="C94" s="14">
        <v>4</v>
      </c>
      <c r="D94" s="6"/>
    </row>
    <row r="95" spans="2:11">
      <c r="B95" s="12">
        <v>4</v>
      </c>
      <c r="C95" s="14">
        <v>4</v>
      </c>
      <c r="D95" s="6"/>
    </row>
    <row r="96" spans="2:11">
      <c r="B96" s="12">
        <v>6</v>
      </c>
      <c r="C96" s="14">
        <v>4</v>
      </c>
      <c r="D96" s="6"/>
    </row>
    <row r="97" spans="2:4">
      <c r="B97" s="12">
        <v>4</v>
      </c>
      <c r="C97" s="14">
        <v>3</v>
      </c>
      <c r="D97" s="6"/>
    </row>
    <row r="98" spans="2:4">
      <c r="B98" s="12">
        <v>5</v>
      </c>
      <c r="C98" s="14">
        <v>4</v>
      </c>
      <c r="D98" s="6"/>
    </row>
    <row r="99" spans="2:4">
      <c r="B99" s="12">
        <v>5</v>
      </c>
      <c r="C99" s="14">
        <v>5</v>
      </c>
      <c r="D99" s="6"/>
    </row>
    <row r="100" spans="2:4">
      <c r="B100" s="12">
        <v>4</v>
      </c>
      <c r="C100" s="14">
        <v>4</v>
      </c>
      <c r="D100" s="6"/>
    </row>
    <row r="101" spans="2:4">
      <c r="B101" s="12">
        <v>2</v>
      </c>
      <c r="C101" s="14">
        <v>4</v>
      </c>
      <c r="D101" s="6"/>
    </row>
    <row r="102" spans="2:4">
      <c r="B102" s="12"/>
      <c r="C102" s="14">
        <v>3</v>
      </c>
      <c r="D102" s="6"/>
    </row>
    <row r="103" spans="2:4">
      <c r="B103" s="12"/>
      <c r="C103" s="14">
        <v>5</v>
      </c>
      <c r="D103" s="6"/>
    </row>
    <row r="104" spans="2:4">
      <c r="B104" s="12"/>
      <c r="C104" s="14">
        <v>3</v>
      </c>
      <c r="D104" s="6"/>
    </row>
    <row r="105" spans="2:4">
      <c r="B105" s="12"/>
      <c r="C105" s="14"/>
      <c r="D105" s="6"/>
    </row>
    <row r="106" spans="2:4">
      <c r="B106" s="12"/>
      <c r="C106" s="14"/>
      <c r="D106" s="6"/>
    </row>
    <row r="107" spans="2:4">
      <c r="B107" s="24" t="s">
        <v>0</v>
      </c>
      <c r="C107" s="25" t="s">
        <v>1</v>
      </c>
      <c r="D107" s="26" t="s">
        <v>2</v>
      </c>
    </row>
    <row r="108" spans="2:4" ht="17" thickBot="1">
      <c r="B108" s="13">
        <f>AVERAGE(B4:B101)</f>
        <v>4.1632653061224492</v>
      </c>
      <c r="C108" s="15">
        <f>AVERAGE(C4:C104)</f>
        <v>3.9009900990099009</v>
      </c>
      <c r="D108" s="10">
        <f>AVERAGE(D4:D104)</f>
        <v>4.0111111111111111</v>
      </c>
    </row>
    <row r="110" spans="2:4" ht="17" thickBot="1"/>
    <row r="111" spans="2:4" ht="20" thickBot="1">
      <c r="B111" s="40" t="s">
        <v>24</v>
      </c>
    </row>
    <row r="112" spans="2:4">
      <c r="B112" s="37" t="s">
        <v>5</v>
      </c>
      <c r="C112" s="30">
        <v>4.0250000000000004</v>
      </c>
      <c r="D112" s="27"/>
    </row>
    <row r="113" spans="2:4">
      <c r="B113" s="38" t="s">
        <v>6</v>
      </c>
      <c r="C113" s="32">
        <v>0.13170000000000001</v>
      </c>
      <c r="D113" s="27"/>
    </row>
    <row r="114" spans="2:4" ht="17" thickBot="1">
      <c r="B114" s="39" t="s">
        <v>7</v>
      </c>
      <c r="C114" s="34">
        <v>7.6039999999999996E-2</v>
      </c>
      <c r="D114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TFAM-GFP11 foci quant</vt:lpstr>
      <vt:lpstr>TFAM foci per cell stats</vt:lpstr>
      <vt:lpstr>WT sorted cell mtDNA stats</vt:lpstr>
      <vt:lpstr>nop-1 sorted cell mtDNA stats</vt:lpstr>
      <vt:lpstr>TFAM foci per germline stats</vt:lpstr>
      <vt:lpstr>PGC counts (TFAM-GFP11)</vt:lpstr>
      <vt:lpstr>sorted cell mtDNAs</vt:lpstr>
      <vt:lpstr>PGC counts (cell sorts)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Aaron Schwartz</cp:lastModifiedBy>
  <dcterms:created xsi:type="dcterms:W3CDTF">2022-04-08T15:27:06Z</dcterms:created>
  <dcterms:modified xsi:type="dcterms:W3CDTF">2022-09-01T14:21:44Z</dcterms:modified>
</cp:coreProperties>
</file>