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ropbox (NYU Langone Health)/Figures/Source_data/"/>
    </mc:Choice>
  </mc:AlternateContent>
  <xr:revisionPtr revIDLastSave="0" documentId="13_ncr:1_{F4C204CD-05E6-AD41-9011-49EDC8232ECE}" xr6:coauthVersionLast="45" xr6:coauthVersionMax="45" xr10:uidLastSave="{00000000-0000-0000-0000-000000000000}"/>
  <bookViews>
    <workbookView xWindow="2140" yWindow="460" windowWidth="45480" windowHeight="23740" activeTab="7" xr2:uid="{F623DFEC-83BD-2342-82B2-A1F21E310CD9}"/>
  </bookViews>
  <sheets>
    <sheet name="WT " sheetId="1" r:id="rId1"/>
    <sheet name="WT fed 12hrs" sheetId="9" r:id="rId2"/>
    <sheet name="WT fed 24hrs" sheetId="10" r:id="rId3"/>
    <sheet name="∆nop-1 " sheetId="4" r:id="rId4"/>
    <sheet name="∆nop-1  fed 12 hrs" sheetId="22" r:id="rId5"/>
    <sheet name="∆nop-1  fed 24hrs" sheetId="11" r:id="rId6"/>
    <sheet name="TFAM-GFP(xn107) " sheetId="2" r:id="rId7"/>
    <sheet name="nop-1; atg-18" sheetId="23" r:id="rId8"/>
    <sheet name="uaDf5 " sheetId="3" r:id="rId9"/>
    <sheet name="uaDf5 fed 12hrs" sheetId="17" r:id="rId10"/>
    <sheet name="uaDf5 fed 24hrs" sheetId="16" r:id="rId11"/>
    <sheet name="∆nop-1 ; uaDf5" sheetId="7" r:id="rId12"/>
    <sheet name="atg-18(gk378) ; uaDf5 " sheetId="8" r:id="rId13"/>
    <sheet name="Atg-13(bp414) ; uaDf5" sheetId="12" r:id="rId14"/>
    <sheet name="pink-1 ; pdr-1 ; uadf5" sheetId="15" r:id="rId15"/>
    <sheet name="pink-1 ; uaDf5" sheetId="19" r:id="rId16"/>
    <sheet name="pdr-1 ; uaDf5" sheetId="20" r:id="rId17"/>
    <sheet name="dct-1 ; uadf5" sheetId="13" r:id="rId18"/>
    <sheet name="mptDf2" sheetId="1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23" l="1"/>
  <c r="C21" i="23"/>
  <c r="E21" i="23" s="1"/>
  <c r="J20" i="23"/>
  <c r="C20" i="23"/>
  <c r="E20" i="23" s="1"/>
  <c r="J19" i="23"/>
  <c r="L19" i="23" s="1"/>
  <c r="C19" i="23"/>
  <c r="E19" i="23" s="1"/>
  <c r="F20" i="23" s="1"/>
  <c r="J15" i="23"/>
  <c r="C15" i="23"/>
  <c r="E15" i="23" s="1"/>
  <c r="J14" i="23"/>
  <c r="K14" i="23" s="1"/>
  <c r="C14" i="23"/>
  <c r="E14" i="23" s="1"/>
  <c r="J13" i="23"/>
  <c r="L13" i="23" s="1"/>
  <c r="C13" i="23"/>
  <c r="D14" i="23" s="1"/>
  <c r="J9" i="23"/>
  <c r="C9" i="23"/>
  <c r="E9" i="23" s="1"/>
  <c r="J8" i="23"/>
  <c r="L8" i="23" s="1"/>
  <c r="C8" i="23"/>
  <c r="E8" i="23" s="1"/>
  <c r="J7" i="23"/>
  <c r="K8" i="23" s="1"/>
  <c r="C7" i="23"/>
  <c r="E7" i="23" s="1"/>
  <c r="P21" i="23" l="1"/>
  <c r="P20" i="23"/>
  <c r="P19" i="23"/>
  <c r="Q20" i="23" s="1"/>
  <c r="P15" i="23"/>
  <c r="P8" i="23"/>
  <c r="P9" i="23"/>
  <c r="F8" i="23"/>
  <c r="D20" i="23"/>
  <c r="L14" i="23"/>
  <c r="P14" i="23"/>
  <c r="L9" i="23"/>
  <c r="L7" i="23"/>
  <c r="M8" i="23" s="1"/>
  <c r="P7" i="23"/>
  <c r="Q8" i="23" s="1"/>
  <c r="D8" i="23"/>
  <c r="L15" i="23"/>
  <c r="P13" i="23"/>
  <c r="Q14" i="23" s="1"/>
  <c r="K20" i="23"/>
  <c r="L20" i="23"/>
  <c r="E13" i="23"/>
  <c r="F14" i="23" s="1"/>
  <c r="L21" i="23"/>
  <c r="V21" i="1"/>
  <c r="X21" i="1" s="1"/>
  <c r="V20" i="1"/>
  <c r="X20" i="1" s="1"/>
  <c r="V19" i="1"/>
  <c r="X19" i="1" s="1"/>
  <c r="Y20" i="1" s="1"/>
  <c r="V15" i="1"/>
  <c r="X15" i="1" s="1"/>
  <c r="V14" i="1"/>
  <c r="X14" i="1" s="1"/>
  <c r="V13" i="1"/>
  <c r="W14" i="1" s="1"/>
  <c r="V9" i="1"/>
  <c r="X9" i="1" s="1"/>
  <c r="V8" i="1"/>
  <c r="X8" i="1" s="1"/>
  <c r="V7" i="1"/>
  <c r="W8" i="1" s="1"/>
  <c r="M20" i="23" l="1"/>
  <c r="M14" i="23"/>
  <c r="X7" i="1"/>
  <c r="Y8" i="1" s="1"/>
  <c r="W20" i="1"/>
  <c r="X13" i="1"/>
  <c r="Y14" i="1" s="1"/>
  <c r="N12" i="22"/>
  <c r="N13" i="22"/>
  <c r="N11" i="22"/>
  <c r="H12" i="22"/>
  <c r="H13" i="22"/>
  <c r="H11" i="22"/>
  <c r="B12" i="22"/>
  <c r="B13" i="22"/>
  <c r="B11" i="22"/>
  <c r="M13" i="22" l="1"/>
  <c r="G13" i="22"/>
  <c r="A13" i="22"/>
  <c r="M12" i="22"/>
  <c r="G12" i="22"/>
  <c r="A12" i="22"/>
  <c r="M11" i="22"/>
  <c r="G11" i="22"/>
  <c r="A11" i="22"/>
  <c r="M18" i="22" l="1"/>
  <c r="G18" i="22"/>
  <c r="A18" i="22"/>
  <c r="H18" i="22"/>
  <c r="N18" i="22"/>
  <c r="B18" i="22"/>
  <c r="Q14" i="1"/>
  <c r="Q20" i="1"/>
  <c r="Q8" i="1"/>
  <c r="O8" i="20" l="1"/>
  <c r="O9" i="20"/>
  <c r="O13" i="20"/>
  <c r="O14" i="20"/>
  <c r="O15" i="20"/>
  <c r="O19" i="20"/>
  <c r="O20" i="20"/>
  <c r="O21" i="20"/>
  <c r="O7" i="20"/>
  <c r="AF9" i="3" l="1"/>
  <c r="AF10" i="3"/>
  <c r="AF14" i="3"/>
  <c r="AF15" i="3"/>
  <c r="AF16" i="3"/>
  <c r="AF20" i="3"/>
  <c r="AG21" i="3" s="1"/>
  <c r="AF21" i="3"/>
  <c r="AF22" i="3"/>
  <c r="AF8" i="3"/>
  <c r="AG15" i="3"/>
  <c r="AG9" i="3"/>
  <c r="J43" i="20" l="1"/>
  <c r="K43" i="20" s="1"/>
  <c r="M43" i="20" s="1"/>
  <c r="C43" i="20"/>
  <c r="D43" i="20" s="1"/>
  <c r="F43" i="20" s="1"/>
  <c r="P43" i="20" s="1"/>
  <c r="J42" i="20"/>
  <c r="K42" i="20" s="1"/>
  <c r="M42" i="20" s="1"/>
  <c r="C42" i="20"/>
  <c r="D42" i="20" s="1"/>
  <c r="F42" i="20" s="1"/>
  <c r="J41" i="20"/>
  <c r="K41" i="20" s="1"/>
  <c r="C41" i="20"/>
  <c r="D41" i="20" s="1"/>
  <c r="J37" i="20"/>
  <c r="K37" i="20" s="1"/>
  <c r="M37" i="20" s="1"/>
  <c r="C37" i="20"/>
  <c r="D37" i="20" s="1"/>
  <c r="F37" i="20" s="1"/>
  <c r="J36" i="20"/>
  <c r="K36" i="20" s="1"/>
  <c r="M36" i="20" s="1"/>
  <c r="C36" i="20"/>
  <c r="D36" i="20" s="1"/>
  <c r="F36" i="20" s="1"/>
  <c r="J35" i="20"/>
  <c r="K35" i="20" s="1"/>
  <c r="C35" i="20"/>
  <c r="D35" i="20" s="1"/>
  <c r="J31" i="20"/>
  <c r="K31" i="20" s="1"/>
  <c r="M31" i="20" s="1"/>
  <c r="S31" i="20" s="1"/>
  <c r="C31" i="20"/>
  <c r="D31" i="20" s="1"/>
  <c r="F31" i="20" s="1"/>
  <c r="J30" i="20"/>
  <c r="K30" i="20" s="1"/>
  <c r="M30" i="20" s="1"/>
  <c r="C30" i="20"/>
  <c r="D30" i="20" s="1"/>
  <c r="F30" i="20" s="1"/>
  <c r="P30" i="20" s="1"/>
  <c r="J29" i="20"/>
  <c r="K29" i="20" s="1"/>
  <c r="C29" i="20"/>
  <c r="D29" i="20" s="1"/>
  <c r="J21" i="20"/>
  <c r="C21" i="20"/>
  <c r="E21" i="20" s="1"/>
  <c r="J20" i="20"/>
  <c r="C20" i="20"/>
  <c r="E20" i="20" s="1"/>
  <c r="J19" i="20"/>
  <c r="K20" i="20" s="1"/>
  <c r="C19" i="20"/>
  <c r="D20" i="20" s="1"/>
  <c r="J15" i="20"/>
  <c r="L15" i="20" s="1"/>
  <c r="C15" i="20"/>
  <c r="J14" i="20"/>
  <c r="C14" i="20"/>
  <c r="E14" i="20" s="1"/>
  <c r="J13" i="20"/>
  <c r="C13" i="20"/>
  <c r="E13" i="20" s="1"/>
  <c r="J9" i="20"/>
  <c r="L9" i="20" s="1"/>
  <c r="C9" i="20"/>
  <c r="E9" i="20" s="1"/>
  <c r="J8" i="20"/>
  <c r="C8" i="20"/>
  <c r="E8" i="20" s="1"/>
  <c r="J7" i="20"/>
  <c r="K8" i="20" s="1"/>
  <c r="C7" i="20"/>
  <c r="E7" i="20" s="1"/>
  <c r="J29" i="19"/>
  <c r="J30" i="19"/>
  <c r="J31" i="19"/>
  <c r="K31" i="19" s="1"/>
  <c r="M31" i="19" s="1"/>
  <c r="J43" i="19"/>
  <c r="K43" i="19" s="1"/>
  <c r="M43" i="19" s="1"/>
  <c r="C43" i="19"/>
  <c r="D43" i="19" s="1"/>
  <c r="F43" i="19" s="1"/>
  <c r="J42" i="19"/>
  <c r="K42" i="19" s="1"/>
  <c r="M42" i="19" s="1"/>
  <c r="C42" i="19"/>
  <c r="D42" i="19" s="1"/>
  <c r="F42" i="19" s="1"/>
  <c r="J41" i="19"/>
  <c r="K41" i="19" s="1"/>
  <c r="C41" i="19"/>
  <c r="D41" i="19" s="1"/>
  <c r="J37" i="19"/>
  <c r="K37" i="19" s="1"/>
  <c r="M37" i="19" s="1"/>
  <c r="C37" i="19"/>
  <c r="D37" i="19" s="1"/>
  <c r="F37" i="19" s="1"/>
  <c r="J36" i="19"/>
  <c r="K36" i="19" s="1"/>
  <c r="M36" i="19" s="1"/>
  <c r="C36" i="19"/>
  <c r="D36" i="19" s="1"/>
  <c r="F36" i="19" s="1"/>
  <c r="J35" i="19"/>
  <c r="K35" i="19" s="1"/>
  <c r="C35" i="19"/>
  <c r="D35" i="19" s="1"/>
  <c r="C31" i="19"/>
  <c r="D31" i="19" s="1"/>
  <c r="F31" i="19" s="1"/>
  <c r="K30" i="19"/>
  <c r="M30" i="19" s="1"/>
  <c r="S30" i="19" s="1"/>
  <c r="C30" i="19"/>
  <c r="D30" i="19" s="1"/>
  <c r="F30" i="19" s="1"/>
  <c r="K29" i="19"/>
  <c r="C29" i="19"/>
  <c r="D29" i="19" s="1"/>
  <c r="J21" i="19"/>
  <c r="C21" i="19"/>
  <c r="E21" i="19" s="1"/>
  <c r="J20" i="19"/>
  <c r="C20" i="19"/>
  <c r="E20" i="19" s="1"/>
  <c r="J19" i="19"/>
  <c r="K20" i="19" s="1"/>
  <c r="C19" i="19"/>
  <c r="D20" i="19" s="1"/>
  <c r="J15" i="19"/>
  <c r="L15" i="19" s="1"/>
  <c r="C15" i="19"/>
  <c r="E15" i="19" s="1"/>
  <c r="J14" i="19"/>
  <c r="C14" i="19"/>
  <c r="D14" i="19" s="1"/>
  <c r="L13" i="19"/>
  <c r="J13" i="19"/>
  <c r="O13" i="19" s="1"/>
  <c r="C13" i="19"/>
  <c r="E13" i="19" s="1"/>
  <c r="J9" i="19"/>
  <c r="C9" i="19"/>
  <c r="E9" i="19" s="1"/>
  <c r="J8" i="19"/>
  <c r="L8" i="19" s="1"/>
  <c r="C8" i="19"/>
  <c r="E8" i="19" s="1"/>
  <c r="J7" i="19"/>
  <c r="C7" i="19"/>
  <c r="D8" i="19" s="1"/>
  <c r="P42" i="20" l="1"/>
  <c r="P37" i="20"/>
  <c r="P36" i="20"/>
  <c r="E15" i="20"/>
  <c r="F14" i="20" s="1"/>
  <c r="D8" i="20"/>
  <c r="F8" i="20"/>
  <c r="M35" i="20"/>
  <c r="L36" i="20"/>
  <c r="S37" i="20"/>
  <c r="M29" i="20"/>
  <c r="L30" i="20"/>
  <c r="E42" i="20"/>
  <c r="F41" i="20"/>
  <c r="S42" i="20"/>
  <c r="S36" i="20"/>
  <c r="S30" i="20"/>
  <c r="E36" i="20"/>
  <c r="F35" i="20"/>
  <c r="M41" i="20"/>
  <c r="L42" i="20"/>
  <c r="F29" i="20"/>
  <c r="E30" i="20"/>
  <c r="P31" i="20"/>
  <c r="S43" i="20"/>
  <c r="E19" i="20"/>
  <c r="F20" i="20" s="1"/>
  <c r="P20" i="20"/>
  <c r="L19" i="20"/>
  <c r="K14" i="20"/>
  <c r="L14" i="20"/>
  <c r="D14" i="20"/>
  <c r="L8" i="20"/>
  <c r="L13" i="20"/>
  <c r="M14" i="20" s="1"/>
  <c r="L21" i="20"/>
  <c r="L7" i="20"/>
  <c r="M8" i="20" s="1"/>
  <c r="L20" i="20"/>
  <c r="P43" i="19"/>
  <c r="P42" i="19"/>
  <c r="P36" i="19"/>
  <c r="P37" i="19"/>
  <c r="P31" i="19"/>
  <c r="S36" i="19"/>
  <c r="K14" i="19"/>
  <c r="O20" i="19"/>
  <c r="O21" i="19"/>
  <c r="O15" i="19"/>
  <c r="O7" i="19"/>
  <c r="O9" i="19"/>
  <c r="S31" i="19"/>
  <c r="E30" i="19"/>
  <c r="F29" i="19"/>
  <c r="S42" i="19"/>
  <c r="F35" i="19"/>
  <c r="E36" i="19"/>
  <c r="F41" i="19"/>
  <c r="E42" i="19"/>
  <c r="F14" i="19"/>
  <c r="M35" i="19"/>
  <c r="L36" i="19"/>
  <c r="S37" i="19"/>
  <c r="M41" i="19"/>
  <c r="L42" i="19"/>
  <c r="L30" i="19"/>
  <c r="M29" i="19"/>
  <c r="P30" i="19"/>
  <c r="S43" i="19"/>
  <c r="O19" i="19"/>
  <c r="E19" i="19"/>
  <c r="F20" i="19" s="1"/>
  <c r="K8" i="19"/>
  <c r="E14" i="19"/>
  <c r="L9" i="19"/>
  <c r="L7" i="19"/>
  <c r="M8" i="19" s="1"/>
  <c r="L20" i="19"/>
  <c r="L21" i="19"/>
  <c r="L19" i="19"/>
  <c r="O8" i="19"/>
  <c r="P8" i="19" s="1"/>
  <c r="L14" i="19"/>
  <c r="M14" i="19" s="1"/>
  <c r="E7" i="19"/>
  <c r="F8" i="19" s="1"/>
  <c r="O14" i="19"/>
  <c r="P14" i="19" s="1"/>
  <c r="A23" i="10"/>
  <c r="P20" i="19" l="1"/>
  <c r="P14" i="20"/>
  <c r="P8" i="20"/>
  <c r="G42" i="20"/>
  <c r="P41" i="20"/>
  <c r="Q42" i="20" s="1"/>
  <c r="G30" i="20"/>
  <c r="P29" i="20"/>
  <c r="Q30" i="20" s="1"/>
  <c r="P35" i="20"/>
  <c r="Q36" i="20" s="1"/>
  <c r="G36" i="20"/>
  <c r="S41" i="20"/>
  <c r="T42" i="20" s="1"/>
  <c r="N42" i="20"/>
  <c r="M20" i="20"/>
  <c r="N30" i="20"/>
  <c r="S29" i="20"/>
  <c r="T30" i="20" s="1"/>
  <c r="S35" i="20"/>
  <c r="T36" i="20" s="1"/>
  <c r="N36" i="20"/>
  <c r="M20" i="19"/>
  <c r="P41" i="19"/>
  <c r="Q42" i="19" s="1"/>
  <c r="G42" i="19"/>
  <c r="G30" i="19"/>
  <c r="P29" i="19"/>
  <c r="Q30" i="19" s="1"/>
  <c r="S35" i="19"/>
  <c r="T36" i="19" s="1"/>
  <c r="N36" i="19"/>
  <c r="S41" i="19"/>
  <c r="T42" i="19" s="1"/>
  <c r="N42" i="19"/>
  <c r="G36" i="19"/>
  <c r="P35" i="19"/>
  <c r="Q36" i="19" s="1"/>
  <c r="N30" i="19"/>
  <c r="S29" i="19"/>
  <c r="T30" i="19" s="1"/>
  <c r="K17" i="16"/>
  <c r="K18" i="16"/>
  <c r="K16" i="16"/>
  <c r="F17" i="16"/>
  <c r="F18" i="16"/>
  <c r="F16" i="16"/>
  <c r="A17" i="16"/>
  <c r="A18" i="16"/>
  <c r="A16" i="16"/>
  <c r="K16" i="17"/>
  <c r="K17" i="17"/>
  <c r="K15" i="17"/>
  <c r="F16" i="17"/>
  <c r="F17" i="17"/>
  <c r="F15" i="17"/>
  <c r="A16" i="17"/>
  <c r="A17" i="17"/>
  <c r="A15" i="17"/>
  <c r="M14" i="11" l="1"/>
  <c r="M15" i="11"/>
  <c r="M13" i="11"/>
  <c r="G14" i="11"/>
  <c r="G15" i="11"/>
  <c r="G13" i="11"/>
  <c r="A14" i="11"/>
  <c r="A15" i="11"/>
  <c r="A13" i="11"/>
  <c r="L16" i="10"/>
  <c r="L17" i="10"/>
  <c r="L15" i="10"/>
  <c r="F16" i="10"/>
  <c r="F17" i="10"/>
  <c r="F15" i="10"/>
  <c r="A16" i="10"/>
  <c r="A17" i="10"/>
  <c r="A15" i="10"/>
  <c r="K16" i="9"/>
  <c r="K17" i="9"/>
  <c r="K15" i="9"/>
  <c r="F16" i="9"/>
  <c r="F17" i="9"/>
  <c r="F15" i="9"/>
  <c r="A16" i="9"/>
  <c r="A17" i="9"/>
  <c r="A15" i="9"/>
  <c r="L17" i="16" l="1"/>
  <c r="L18" i="16"/>
  <c r="L16" i="16"/>
  <c r="G17" i="16"/>
  <c r="G18" i="16"/>
  <c r="G16" i="16"/>
  <c r="B17" i="16"/>
  <c r="B18" i="16"/>
  <c r="B16" i="16"/>
  <c r="Q36" i="7" l="1"/>
  <c r="Q42" i="7"/>
  <c r="Q30" i="7"/>
  <c r="P30" i="7"/>
  <c r="P31" i="7"/>
  <c r="P35" i="7"/>
  <c r="P36" i="7"/>
  <c r="P37" i="7"/>
  <c r="P41" i="7"/>
  <c r="P42" i="7"/>
  <c r="P43" i="7"/>
  <c r="P29" i="7"/>
  <c r="T36" i="12" l="1"/>
  <c r="T42" i="12"/>
  <c r="T30" i="12"/>
  <c r="S30" i="12"/>
  <c r="S31" i="12"/>
  <c r="S35" i="12"/>
  <c r="S36" i="12"/>
  <c r="S37" i="12"/>
  <c r="S41" i="12"/>
  <c r="S42" i="12"/>
  <c r="S43" i="12"/>
  <c r="S29" i="12"/>
  <c r="P30" i="12"/>
  <c r="P31" i="12"/>
  <c r="P35" i="12"/>
  <c r="P36" i="12"/>
  <c r="Q36" i="12" s="1"/>
  <c r="P37" i="12"/>
  <c r="Q41" i="12"/>
  <c r="P41" i="12"/>
  <c r="P42" i="12"/>
  <c r="P43" i="12"/>
  <c r="Q30" i="12"/>
  <c r="P29" i="12"/>
  <c r="T36" i="8"/>
  <c r="T42" i="8"/>
  <c r="T30" i="8"/>
  <c r="S30" i="8"/>
  <c r="S31" i="8"/>
  <c r="S35" i="8"/>
  <c r="S36" i="8"/>
  <c r="S37" i="8"/>
  <c r="S41" i="8"/>
  <c r="S42" i="8"/>
  <c r="S43" i="8"/>
  <c r="S29" i="8"/>
  <c r="Q36" i="8"/>
  <c r="Q42" i="8"/>
  <c r="Q30" i="8"/>
  <c r="P30" i="8"/>
  <c r="P31" i="8"/>
  <c r="P35" i="8"/>
  <c r="P36" i="8"/>
  <c r="P37" i="8"/>
  <c r="P41" i="8"/>
  <c r="P42" i="8"/>
  <c r="P43" i="8"/>
  <c r="P29" i="8"/>
  <c r="S30" i="3"/>
  <c r="S31" i="3"/>
  <c r="S35" i="3"/>
  <c r="S36" i="3"/>
  <c r="T36" i="3" s="1"/>
  <c r="S37" i="3"/>
  <c r="S41" i="3"/>
  <c r="T42" i="3" s="1"/>
  <c r="S42" i="3"/>
  <c r="S43" i="3"/>
  <c r="T30" i="3"/>
  <c r="S29" i="3"/>
  <c r="Q36" i="3"/>
  <c r="Q42" i="3"/>
  <c r="Q30" i="3"/>
  <c r="P30" i="3"/>
  <c r="P31" i="3"/>
  <c r="P35" i="3"/>
  <c r="P36" i="3"/>
  <c r="P37" i="3"/>
  <c r="P41" i="3"/>
  <c r="P42" i="3"/>
  <c r="P43" i="3"/>
  <c r="P29" i="3"/>
  <c r="Z31" i="3"/>
  <c r="AA31" i="3"/>
  <c r="AC31" i="3" s="1"/>
  <c r="AD32" i="3" s="1"/>
  <c r="Z32" i="3"/>
  <c r="AA32" i="3"/>
  <c r="AC32" i="3"/>
  <c r="Z33" i="3"/>
  <c r="AA33" i="3"/>
  <c r="AB32" i="3" s="1"/>
  <c r="AC33" i="3"/>
  <c r="Z37" i="3"/>
  <c r="AA37" i="3"/>
  <c r="AB38" i="3" s="1"/>
  <c r="AC37" i="3"/>
  <c r="Z38" i="3"/>
  <c r="AA38" i="3"/>
  <c r="AC38" i="3" s="1"/>
  <c r="Z39" i="3"/>
  <c r="AA39" i="3"/>
  <c r="AC39" i="3"/>
  <c r="Z43" i="3"/>
  <c r="AA43" i="3"/>
  <c r="AC43" i="3"/>
  <c r="Z44" i="3"/>
  <c r="AA44" i="3"/>
  <c r="AC44" i="3" s="1"/>
  <c r="Z45" i="3"/>
  <c r="AA45" i="3"/>
  <c r="AC45" i="3" s="1"/>
  <c r="T36" i="13"/>
  <c r="T42" i="13"/>
  <c r="T30" i="13"/>
  <c r="S30" i="13"/>
  <c r="S31" i="13"/>
  <c r="S35" i="13"/>
  <c r="S36" i="13"/>
  <c r="S37" i="13"/>
  <c r="S41" i="13"/>
  <c r="S42" i="13"/>
  <c r="S43" i="13"/>
  <c r="S29" i="13"/>
  <c r="P30" i="13"/>
  <c r="P31" i="13"/>
  <c r="P35" i="13"/>
  <c r="P36" i="13"/>
  <c r="P37" i="13"/>
  <c r="P41" i="13"/>
  <c r="Q42" i="13" s="1"/>
  <c r="P42" i="13"/>
  <c r="P43" i="13"/>
  <c r="Q30" i="13"/>
  <c r="P29" i="13"/>
  <c r="T36" i="15"/>
  <c r="T42" i="15"/>
  <c r="T30" i="15"/>
  <c r="S30" i="15"/>
  <c r="S31" i="15"/>
  <c r="S35" i="15"/>
  <c r="S36" i="15"/>
  <c r="S37" i="15"/>
  <c r="S41" i="15"/>
  <c r="S42" i="15"/>
  <c r="S43" i="15"/>
  <c r="S29" i="15"/>
  <c r="Q36" i="15"/>
  <c r="Q42" i="15"/>
  <c r="Q30" i="15"/>
  <c r="P30" i="15"/>
  <c r="P31" i="15"/>
  <c r="P35" i="15"/>
  <c r="P36" i="15"/>
  <c r="P37" i="15"/>
  <c r="P41" i="15"/>
  <c r="P42" i="15"/>
  <c r="P43" i="15"/>
  <c r="P29" i="15"/>
  <c r="AD38" i="3" l="1"/>
  <c r="AD44" i="3"/>
  <c r="AB44" i="3"/>
  <c r="Q36" i="13"/>
  <c r="L23" i="16" l="1"/>
  <c r="G23" i="16"/>
  <c r="B23" i="16"/>
  <c r="C51" i="17" l="1"/>
  <c r="D51" i="17" s="1"/>
  <c r="F51" i="17" s="1"/>
  <c r="C50" i="17"/>
  <c r="D50" i="17" s="1"/>
  <c r="F50" i="17" s="1"/>
  <c r="C49" i="17"/>
  <c r="D49" i="17" s="1"/>
  <c r="F49" i="17" s="1"/>
  <c r="G50" i="17" s="1"/>
  <c r="C45" i="17"/>
  <c r="D45" i="17" s="1"/>
  <c r="F45" i="17" s="1"/>
  <c r="C44" i="17"/>
  <c r="D44" i="17" s="1"/>
  <c r="F44" i="17" s="1"/>
  <c r="C43" i="17"/>
  <c r="D43" i="17" s="1"/>
  <c r="E44" i="17" s="1"/>
  <c r="C39" i="17"/>
  <c r="D39" i="17" s="1"/>
  <c r="F39" i="17" s="1"/>
  <c r="C38" i="17"/>
  <c r="D38" i="17" s="1"/>
  <c r="F38" i="17" s="1"/>
  <c r="C37" i="17"/>
  <c r="D37" i="17" s="1"/>
  <c r="F37" i="17" s="1"/>
  <c r="L17" i="17"/>
  <c r="G17" i="17"/>
  <c r="B17" i="17"/>
  <c r="L16" i="17"/>
  <c r="G16" i="17"/>
  <c r="B16" i="17"/>
  <c r="K22" i="17"/>
  <c r="L22" i="17" s="1"/>
  <c r="F22" i="17"/>
  <c r="G22" i="17" s="1"/>
  <c r="A22" i="17"/>
  <c r="B22" i="17" s="1"/>
  <c r="G38" i="17" l="1"/>
  <c r="E38" i="17"/>
  <c r="E50" i="17"/>
  <c r="F43" i="17"/>
  <c r="G44" i="17" s="1"/>
  <c r="B15" i="17"/>
  <c r="G15" i="17"/>
  <c r="L15" i="17"/>
  <c r="N42" i="7" l="1"/>
  <c r="C49" i="16" l="1"/>
  <c r="D49" i="16" s="1"/>
  <c r="F49" i="16" s="1"/>
  <c r="C48" i="16"/>
  <c r="D48" i="16" s="1"/>
  <c r="F48" i="16" s="1"/>
  <c r="C47" i="16"/>
  <c r="D47" i="16" s="1"/>
  <c r="C43" i="16"/>
  <c r="D43" i="16" s="1"/>
  <c r="F43" i="16" s="1"/>
  <c r="C42" i="16"/>
  <c r="D42" i="16" s="1"/>
  <c r="F42" i="16" s="1"/>
  <c r="C41" i="16"/>
  <c r="D41" i="16" s="1"/>
  <c r="C37" i="16"/>
  <c r="D37" i="16" s="1"/>
  <c r="F37" i="16" s="1"/>
  <c r="C36" i="16"/>
  <c r="D36" i="16" s="1"/>
  <c r="F36" i="16" s="1"/>
  <c r="C35" i="16"/>
  <c r="D35" i="16" s="1"/>
  <c r="E36" i="16" s="1"/>
  <c r="A23" i="16"/>
  <c r="F23" i="16"/>
  <c r="E48" i="16" l="1"/>
  <c r="F47" i="16"/>
  <c r="G48" i="16" s="1"/>
  <c r="E42" i="16"/>
  <c r="F41" i="16"/>
  <c r="G42" i="16" s="1"/>
  <c r="F35" i="16"/>
  <c r="G36" i="16" s="1"/>
  <c r="K23" i="16"/>
  <c r="L52" i="2"/>
  <c r="G52" i="2"/>
  <c r="B52" i="2"/>
  <c r="L51" i="2"/>
  <c r="G51" i="2"/>
  <c r="B51" i="2"/>
  <c r="L50" i="2"/>
  <c r="M51" i="2" s="1"/>
  <c r="G50" i="2"/>
  <c r="H51" i="2" s="1"/>
  <c r="B50" i="2"/>
  <c r="C51" i="2" s="1"/>
  <c r="L47" i="2"/>
  <c r="G47" i="2"/>
  <c r="B47" i="2"/>
  <c r="L46" i="2"/>
  <c r="G46" i="2"/>
  <c r="B46" i="2"/>
  <c r="L45" i="2"/>
  <c r="M46" i="2" s="1"/>
  <c r="G45" i="2"/>
  <c r="H46" i="2" s="1"/>
  <c r="B45" i="2"/>
  <c r="C46" i="2" s="1"/>
  <c r="L42" i="2"/>
  <c r="G42" i="2"/>
  <c r="B42" i="2"/>
  <c r="L41" i="2"/>
  <c r="M41" i="2" s="1"/>
  <c r="G41" i="2"/>
  <c r="B41" i="2"/>
  <c r="L40" i="2"/>
  <c r="G40" i="2"/>
  <c r="H41" i="2" s="1"/>
  <c r="B40" i="2"/>
  <c r="L37" i="2"/>
  <c r="G37" i="2"/>
  <c r="B37" i="2"/>
  <c r="L36" i="2"/>
  <c r="M36" i="2" s="1"/>
  <c r="G36" i="2"/>
  <c r="B36" i="2"/>
  <c r="C36" i="2" s="1"/>
  <c r="L35" i="2"/>
  <c r="G35" i="2"/>
  <c r="B35" i="2"/>
  <c r="N41" i="1"/>
  <c r="M39" i="1"/>
  <c r="M44" i="1"/>
  <c r="M49" i="1"/>
  <c r="M34" i="1"/>
  <c r="L34" i="1"/>
  <c r="L35" i="1"/>
  <c r="L38" i="1"/>
  <c r="L39" i="1"/>
  <c r="L40" i="1"/>
  <c r="L43" i="1"/>
  <c r="L44" i="1"/>
  <c r="L45" i="1"/>
  <c r="L48" i="1"/>
  <c r="L49" i="1"/>
  <c r="L50" i="1"/>
  <c r="L33" i="1"/>
  <c r="H39" i="1"/>
  <c r="H44" i="1"/>
  <c r="H49" i="1"/>
  <c r="G34" i="1"/>
  <c r="G35" i="1"/>
  <c r="G38" i="1"/>
  <c r="G39" i="1"/>
  <c r="G40" i="1"/>
  <c r="G43" i="1"/>
  <c r="G44" i="1"/>
  <c r="G45" i="1"/>
  <c r="G48" i="1"/>
  <c r="G49" i="1"/>
  <c r="G50" i="1"/>
  <c r="G33" i="1"/>
  <c r="H34" i="1" s="1"/>
  <c r="D41" i="1"/>
  <c r="C39" i="1"/>
  <c r="C44" i="1"/>
  <c r="C49" i="1"/>
  <c r="C34" i="1"/>
  <c r="B34" i="1"/>
  <c r="B35" i="1"/>
  <c r="B38" i="1"/>
  <c r="B39" i="1"/>
  <c r="B40" i="1"/>
  <c r="B43" i="1"/>
  <c r="B44" i="1"/>
  <c r="B45" i="1"/>
  <c r="B48" i="1"/>
  <c r="B49" i="1"/>
  <c r="B50" i="1"/>
  <c r="B33" i="1"/>
  <c r="N43" i="2" l="1"/>
  <c r="H36" i="2"/>
  <c r="I43" i="2" s="1"/>
  <c r="C41" i="2"/>
  <c r="D43" i="2"/>
  <c r="I41" i="1"/>
  <c r="A41" i="15" l="1"/>
  <c r="C41" i="15" s="1"/>
  <c r="D41" i="15" s="1"/>
  <c r="J43" i="15"/>
  <c r="K43" i="15" s="1"/>
  <c r="M43" i="15" s="1"/>
  <c r="C43" i="15"/>
  <c r="D43" i="15" s="1"/>
  <c r="F43" i="15" s="1"/>
  <c r="J42" i="15"/>
  <c r="K42" i="15" s="1"/>
  <c r="M42" i="15" s="1"/>
  <c r="C42" i="15"/>
  <c r="D42" i="15" s="1"/>
  <c r="F42" i="15" s="1"/>
  <c r="J41" i="15"/>
  <c r="K41" i="15" s="1"/>
  <c r="J37" i="15"/>
  <c r="K37" i="15" s="1"/>
  <c r="M37" i="15" s="1"/>
  <c r="C37" i="15"/>
  <c r="D37" i="15" s="1"/>
  <c r="F37" i="15" s="1"/>
  <c r="J36" i="15"/>
  <c r="K36" i="15" s="1"/>
  <c r="M36" i="15" s="1"/>
  <c r="C36" i="15"/>
  <c r="D36" i="15" s="1"/>
  <c r="F36" i="15" s="1"/>
  <c r="J35" i="15"/>
  <c r="K35" i="15" s="1"/>
  <c r="C35" i="15"/>
  <c r="D35" i="15" s="1"/>
  <c r="J31" i="15"/>
  <c r="K31" i="15" s="1"/>
  <c r="M31" i="15" s="1"/>
  <c r="C31" i="15"/>
  <c r="D31" i="15" s="1"/>
  <c r="F31" i="15" s="1"/>
  <c r="J30" i="15"/>
  <c r="K30" i="15" s="1"/>
  <c r="M30" i="15" s="1"/>
  <c r="C30" i="15"/>
  <c r="D30" i="15" s="1"/>
  <c r="F30" i="15" s="1"/>
  <c r="J29" i="15"/>
  <c r="K29" i="15" s="1"/>
  <c r="C29" i="15"/>
  <c r="D29" i="15" s="1"/>
  <c r="J21" i="15"/>
  <c r="C21" i="15"/>
  <c r="E21" i="15" s="1"/>
  <c r="J20" i="15"/>
  <c r="L20" i="15" s="1"/>
  <c r="D20" i="15"/>
  <c r="C20" i="15"/>
  <c r="E20" i="15" s="1"/>
  <c r="J19" i="15"/>
  <c r="L19" i="15" s="1"/>
  <c r="C19" i="15"/>
  <c r="J15" i="15"/>
  <c r="C15" i="15"/>
  <c r="E15" i="15" s="1"/>
  <c r="K14" i="15"/>
  <c r="J14" i="15"/>
  <c r="L14" i="15" s="1"/>
  <c r="C14" i="15"/>
  <c r="E14" i="15" s="1"/>
  <c r="J13" i="15"/>
  <c r="C13" i="15"/>
  <c r="E13" i="15" s="1"/>
  <c r="J9" i="15"/>
  <c r="C9" i="15"/>
  <c r="E9" i="15" s="1"/>
  <c r="J8" i="15"/>
  <c r="C8" i="15"/>
  <c r="E8" i="15" s="1"/>
  <c r="J7" i="15"/>
  <c r="C7" i="15"/>
  <c r="E7" i="15" s="1"/>
  <c r="F8" i="15" s="1"/>
  <c r="O21" i="15" l="1"/>
  <c r="O19" i="15"/>
  <c r="O14" i="15"/>
  <c r="O15" i="15"/>
  <c r="O13" i="15"/>
  <c r="P14" i="15" s="1"/>
  <c r="O8" i="15"/>
  <c r="O9" i="15"/>
  <c r="O7" i="15"/>
  <c r="P8" i="15" s="1"/>
  <c r="M41" i="15"/>
  <c r="N42" i="15" s="1"/>
  <c r="L42" i="15"/>
  <c r="E30" i="15"/>
  <c r="F29" i="15"/>
  <c r="G30" i="15" s="1"/>
  <c r="F35" i="15"/>
  <c r="G36" i="15" s="1"/>
  <c r="E36" i="15"/>
  <c r="M35" i="15"/>
  <c r="N36" i="15" s="1"/>
  <c r="L36" i="15"/>
  <c r="P20" i="15"/>
  <c r="E42" i="15"/>
  <c r="F41" i="15"/>
  <c r="G42" i="15" s="1"/>
  <c r="F14" i="15"/>
  <c r="L30" i="15"/>
  <c r="M29" i="15"/>
  <c r="N30" i="15" s="1"/>
  <c r="L9" i="15"/>
  <c r="L7" i="15"/>
  <c r="O20" i="15"/>
  <c r="D8" i="15"/>
  <c r="E19" i="15"/>
  <c r="F20" i="15" s="1"/>
  <c r="K8" i="15"/>
  <c r="D14" i="15"/>
  <c r="L21" i="15"/>
  <c r="M20" i="15" s="1"/>
  <c r="K20" i="15"/>
  <c r="L15" i="15"/>
  <c r="L8" i="15"/>
  <c r="L13" i="15"/>
  <c r="M8" i="15" l="1"/>
  <c r="M14" i="15"/>
  <c r="I21" i="14"/>
  <c r="J43" i="14" l="1"/>
  <c r="K43" i="14" s="1"/>
  <c r="M43" i="14" s="1"/>
  <c r="C43" i="14"/>
  <c r="D43" i="14" s="1"/>
  <c r="F43" i="14" s="1"/>
  <c r="J42" i="14"/>
  <c r="K42" i="14" s="1"/>
  <c r="M42" i="14" s="1"/>
  <c r="C42" i="14"/>
  <c r="D42" i="14" s="1"/>
  <c r="F42" i="14" s="1"/>
  <c r="J41" i="14"/>
  <c r="K41" i="14" s="1"/>
  <c r="C41" i="14"/>
  <c r="D41" i="14" s="1"/>
  <c r="J37" i="14"/>
  <c r="K37" i="14" s="1"/>
  <c r="M37" i="14" s="1"/>
  <c r="C37" i="14"/>
  <c r="D37" i="14" s="1"/>
  <c r="F37" i="14" s="1"/>
  <c r="J36" i="14"/>
  <c r="K36" i="14" s="1"/>
  <c r="M36" i="14" s="1"/>
  <c r="C36" i="14"/>
  <c r="D36" i="14" s="1"/>
  <c r="F36" i="14" s="1"/>
  <c r="J35" i="14"/>
  <c r="K35" i="14" s="1"/>
  <c r="C35" i="14"/>
  <c r="D35" i="14" s="1"/>
  <c r="J31" i="14"/>
  <c r="K31" i="14" s="1"/>
  <c r="M31" i="14" s="1"/>
  <c r="C31" i="14"/>
  <c r="D31" i="14" s="1"/>
  <c r="F31" i="14" s="1"/>
  <c r="J30" i="14"/>
  <c r="K30" i="14" s="1"/>
  <c r="M30" i="14" s="1"/>
  <c r="C30" i="14"/>
  <c r="D30" i="14" s="1"/>
  <c r="F30" i="14" s="1"/>
  <c r="J29" i="14"/>
  <c r="K29" i="14" s="1"/>
  <c r="C29" i="14"/>
  <c r="D29" i="14" s="1"/>
  <c r="J21" i="14"/>
  <c r="C21" i="14"/>
  <c r="E21" i="14" s="1"/>
  <c r="J20" i="14"/>
  <c r="L20" i="14" s="1"/>
  <c r="C20" i="14"/>
  <c r="E20" i="14" s="1"/>
  <c r="J19" i="14"/>
  <c r="L19" i="14" s="1"/>
  <c r="C19" i="14"/>
  <c r="J15" i="14"/>
  <c r="C15" i="14"/>
  <c r="E15" i="14" s="1"/>
  <c r="J14" i="14"/>
  <c r="L14" i="14" s="1"/>
  <c r="C14" i="14"/>
  <c r="E14" i="14" s="1"/>
  <c r="J13" i="14"/>
  <c r="K14" i="14" s="1"/>
  <c r="C13" i="14"/>
  <c r="E13" i="14" s="1"/>
  <c r="J9" i="14"/>
  <c r="L9" i="14" s="1"/>
  <c r="C9" i="14"/>
  <c r="E9" i="14" s="1"/>
  <c r="J8" i="14"/>
  <c r="C8" i="14"/>
  <c r="E8" i="14" s="1"/>
  <c r="J7" i="14"/>
  <c r="C7" i="14"/>
  <c r="D8" i="14" s="1"/>
  <c r="B19" i="13"/>
  <c r="O21" i="14" l="1"/>
  <c r="O14" i="14"/>
  <c r="O15" i="14"/>
  <c r="O7" i="14"/>
  <c r="O8" i="14"/>
  <c r="F35" i="14"/>
  <c r="G36" i="14" s="1"/>
  <c r="E36" i="14"/>
  <c r="M35" i="14"/>
  <c r="N36" i="14" s="1"/>
  <c r="L36" i="14"/>
  <c r="E42" i="14"/>
  <c r="F41" i="14"/>
  <c r="G42" i="14" s="1"/>
  <c r="M41" i="14"/>
  <c r="N42" i="14" s="1"/>
  <c r="L42" i="14"/>
  <c r="F29" i="14"/>
  <c r="G30" i="14" s="1"/>
  <c r="E30" i="14"/>
  <c r="D20" i="14"/>
  <c r="O19" i="14"/>
  <c r="E19" i="14"/>
  <c r="F20" i="14" s="1"/>
  <c r="F14" i="14"/>
  <c r="L30" i="14"/>
  <c r="M29" i="14"/>
  <c r="N30" i="14" s="1"/>
  <c r="E7" i="14"/>
  <c r="F8" i="14" s="1"/>
  <c r="O9" i="14"/>
  <c r="P8" i="14" s="1"/>
  <c r="O20" i="14"/>
  <c r="L13" i="14"/>
  <c r="K8" i="14"/>
  <c r="L8" i="14"/>
  <c r="L21" i="14"/>
  <c r="M20" i="14" s="1"/>
  <c r="L7" i="14"/>
  <c r="M8" i="14" s="1"/>
  <c r="O13" i="14"/>
  <c r="P14" i="14" s="1"/>
  <c r="D14" i="14"/>
  <c r="L15" i="14"/>
  <c r="K20" i="14"/>
  <c r="P20" i="14" l="1"/>
  <c r="M14" i="14"/>
  <c r="J43" i="13"/>
  <c r="K43" i="13" s="1"/>
  <c r="M43" i="13" s="1"/>
  <c r="C43" i="13"/>
  <c r="D43" i="13" s="1"/>
  <c r="F43" i="13" s="1"/>
  <c r="J42" i="13"/>
  <c r="K42" i="13" s="1"/>
  <c r="M42" i="13" s="1"/>
  <c r="C42" i="13"/>
  <c r="D42" i="13" s="1"/>
  <c r="F42" i="13" s="1"/>
  <c r="J41" i="13"/>
  <c r="K41" i="13" s="1"/>
  <c r="C41" i="13"/>
  <c r="D41" i="13" s="1"/>
  <c r="J37" i="13"/>
  <c r="K37" i="13" s="1"/>
  <c r="M37" i="13" s="1"/>
  <c r="C37" i="13"/>
  <c r="D37" i="13" s="1"/>
  <c r="F37" i="13" s="1"/>
  <c r="J36" i="13"/>
  <c r="K36" i="13" s="1"/>
  <c r="M36" i="13" s="1"/>
  <c r="C36" i="13"/>
  <c r="D36" i="13" s="1"/>
  <c r="F36" i="13" s="1"/>
  <c r="J35" i="13"/>
  <c r="K35" i="13" s="1"/>
  <c r="C35" i="13"/>
  <c r="D35" i="13" s="1"/>
  <c r="J31" i="13"/>
  <c r="K31" i="13" s="1"/>
  <c r="M31" i="13" s="1"/>
  <c r="C31" i="13"/>
  <c r="D31" i="13" s="1"/>
  <c r="F31" i="13" s="1"/>
  <c r="J30" i="13"/>
  <c r="K30" i="13" s="1"/>
  <c r="M30" i="13" s="1"/>
  <c r="C30" i="13"/>
  <c r="D30" i="13" s="1"/>
  <c r="F30" i="13" s="1"/>
  <c r="J29" i="13"/>
  <c r="K29" i="13" s="1"/>
  <c r="C29" i="13"/>
  <c r="D29" i="13" s="1"/>
  <c r="J21" i="13"/>
  <c r="C21" i="13"/>
  <c r="E21" i="13" s="1"/>
  <c r="J20" i="13"/>
  <c r="C20" i="13"/>
  <c r="E20" i="13" s="1"/>
  <c r="J19" i="13"/>
  <c r="C19" i="13"/>
  <c r="E19" i="13" s="1"/>
  <c r="J15" i="13"/>
  <c r="O15" i="13" s="1"/>
  <c r="C15" i="13"/>
  <c r="E15" i="13" s="1"/>
  <c r="K14" i="13"/>
  <c r="J14" i="13"/>
  <c r="L14" i="13" s="1"/>
  <c r="C14" i="13"/>
  <c r="E14" i="13" s="1"/>
  <c r="J13" i="13"/>
  <c r="C13" i="13"/>
  <c r="D14" i="13" s="1"/>
  <c r="J9" i="13"/>
  <c r="C9" i="13"/>
  <c r="E9" i="13" s="1"/>
  <c r="J8" i="13"/>
  <c r="C8" i="13"/>
  <c r="E8" i="13" s="1"/>
  <c r="J7" i="13"/>
  <c r="L7" i="13" s="1"/>
  <c r="C7" i="13"/>
  <c r="E7" i="13" s="1"/>
  <c r="J43" i="12"/>
  <c r="K43" i="12" s="1"/>
  <c r="M43" i="12" s="1"/>
  <c r="C43" i="12"/>
  <c r="D43" i="12" s="1"/>
  <c r="F43" i="12" s="1"/>
  <c r="J42" i="12"/>
  <c r="K42" i="12" s="1"/>
  <c r="M42" i="12" s="1"/>
  <c r="C42" i="12"/>
  <c r="D42" i="12" s="1"/>
  <c r="F42" i="12" s="1"/>
  <c r="J41" i="12"/>
  <c r="K41" i="12" s="1"/>
  <c r="C41" i="12"/>
  <c r="D41" i="12" s="1"/>
  <c r="J37" i="12"/>
  <c r="K37" i="12" s="1"/>
  <c r="M37" i="12" s="1"/>
  <c r="C37" i="12"/>
  <c r="D37" i="12" s="1"/>
  <c r="F37" i="12" s="1"/>
  <c r="K36" i="12"/>
  <c r="M36" i="12" s="1"/>
  <c r="J36" i="12"/>
  <c r="C36" i="12"/>
  <c r="D36" i="12" s="1"/>
  <c r="F36" i="12" s="1"/>
  <c r="J35" i="12"/>
  <c r="K35" i="12" s="1"/>
  <c r="C35" i="12"/>
  <c r="D35" i="12" s="1"/>
  <c r="J31" i="12"/>
  <c r="K31" i="12" s="1"/>
  <c r="M31" i="12" s="1"/>
  <c r="C31" i="12"/>
  <c r="D31" i="12" s="1"/>
  <c r="F31" i="12" s="1"/>
  <c r="J30" i="12"/>
  <c r="K30" i="12" s="1"/>
  <c r="M30" i="12" s="1"/>
  <c r="C30" i="12"/>
  <c r="D30" i="12" s="1"/>
  <c r="F30" i="12" s="1"/>
  <c r="J29" i="12"/>
  <c r="K29" i="12" s="1"/>
  <c r="C29" i="12"/>
  <c r="D29" i="12" s="1"/>
  <c r="J21" i="12"/>
  <c r="C21" i="12"/>
  <c r="E21" i="12" s="1"/>
  <c r="J20" i="12"/>
  <c r="K20" i="12" s="1"/>
  <c r="D20" i="12"/>
  <c r="C20" i="12"/>
  <c r="E20" i="12" s="1"/>
  <c r="J19" i="12"/>
  <c r="C19" i="12"/>
  <c r="E19" i="12" s="1"/>
  <c r="J15" i="12"/>
  <c r="C15" i="12"/>
  <c r="E15" i="12" s="1"/>
  <c r="K14" i="12"/>
  <c r="J14" i="12"/>
  <c r="O14" i="12" s="1"/>
  <c r="C14" i="12"/>
  <c r="E14" i="12" s="1"/>
  <c r="J13" i="12"/>
  <c r="L13" i="12" s="1"/>
  <c r="C13" i="12"/>
  <c r="E13" i="12" s="1"/>
  <c r="J9" i="12"/>
  <c r="C9" i="12"/>
  <c r="E9" i="12" s="1"/>
  <c r="J8" i="12"/>
  <c r="C8" i="12"/>
  <c r="E8" i="12" s="1"/>
  <c r="J7" i="12"/>
  <c r="C7" i="12"/>
  <c r="D8" i="12" s="1"/>
  <c r="O14" i="13" l="1"/>
  <c r="O20" i="13"/>
  <c r="F20" i="13"/>
  <c r="O19" i="13"/>
  <c r="D20" i="13"/>
  <c r="O21" i="13"/>
  <c r="O13" i="13"/>
  <c r="P14" i="13" s="1"/>
  <c r="F8" i="13"/>
  <c r="O8" i="13"/>
  <c r="O9" i="13"/>
  <c r="E42" i="13"/>
  <c r="F41" i="13"/>
  <c r="G42" i="13" s="1"/>
  <c r="M41" i="13"/>
  <c r="N42" i="13" s="1"/>
  <c r="L42" i="13"/>
  <c r="L30" i="13"/>
  <c r="M29" i="13"/>
  <c r="N30" i="13" s="1"/>
  <c r="F35" i="13"/>
  <c r="G36" i="13" s="1"/>
  <c r="E36" i="13"/>
  <c r="L36" i="13"/>
  <c r="M35" i="13"/>
  <c r="N36" i="13" s="1"/>
  <c r="E30" i="13"/>
  <c r="F29" i="13"/>
  <c r="G30" i="13" s="1"/>
  <c r="L9" i="13"/>
  <c r="O7" i="13"/>
  <c r="E13" i="13"/>
  <c r="F14" i="13" s="1"/>
  <c r="D8" i="13"/>
  <c r="L13" i="13"/>
  <c r="K8" i="13"/>
  <c r="L21" i="13"/>
  <c r="L20" i="13"/>
  <c r="L8" i="13"/>
  <c r="M8" i="13" s="1"/>
  <c r="L19" i="13"/>
  <c r="M20" i="13" s="1"/>
  <c r="K20" i="13"/>
  <c r="L15" i="13"/>
  <c r="L14" i="12"/>
  <c r="O19" i="12"/>
  <c r="F20" i="12"/>
  <c r="O21" i="12"/>
  <c r="O15" i="12"/>
  <c r="O9" i="12"/>
  <c r="O8" i="12"/>
  <c r="O7" i="12"/>
  <c r="F14" i="12"/>
  <c r="F41" i="12"/>
  <c r="G42" i="12" s="1"/>
  <c r="E42" i="12"/>
  <c r="F35" i="12"/>
  <c r="G36" i="12" s="1"/>
  <c r="E36" i="12"/>
  <c r="M35" i="12"/>
  <c r="N36" i="12" s="1"/>
  <c r="L36" i="12"/>
  <c r="M41" i="12"/>
  <c r="N42" i="12" s="1"/>
  <c r="L42" i="12"/>
  <c r="E30" i="12"/>
  <c r="F29" i="12"/>
  <c r="G30" i="12" s="1"/>
  <c r="L30" i="12"/>
  <c r="M29" i="12"/>
  <c r="N30" i="12" s="1"/>
  <c r="L7" i="12"/>
  <c r="O20" i="12"/>
  <c r="P20" i="12" s="1"/>
  <c r="L15" i="12"/>
  <c r="M14" i="12" s="1"/>
  <c r="O13" i="12"/>
  <c r="P14" i="12" s="1"/>
  <c r="K8" i="12"/>
  <c r="D14" i="12"/>
  <c r="L21" i="12"/>
  <c r="L9" i="12"/>
  <c r="L8" i="12"/>
  <c r="L19" i="12"/>
  <c r="E7" i="12"/>
  <c r="F8" i="12" s="1"/>
  <c r="L20" i="12"/>
  <c r="N42" i="8"/>
  <c r="N36" i="8"/>
  <c r="N30" i="8"/>
  <c r="M30" i="8"/>
  <c r="M31" i="8"/>
  <c r="M35" i="8"/>
  <c r="M36" i="8"/>
  <c r="M37" i="8"/>
  <c r="M41" i="8"/>
  <c r="M42" i="8"/>
  <c r="M43" i="8"/>
  <c r="M29" i="8"/>
  <c r="G36" i="8"/>
  <c r="G42" i="8"/>
  <c r="G30" i="8"/>
  <c r="F30" i="8"/>
  <c r="F31" i="8"/>
  <c r="F35" i="8"/>
  <c r="F36" i="8"/>
  <c r="F37" i="8"/>
  <c r="F41" i="8"/>
  <c r="F42" i="8"/>
  <c r="F43" i="8"/>
  <c r="F29" i="8"/>
  <c r="P14" i="8"/>
  <c r="P20" i="8"/>
  <c r="P8" i="8"/>
  <c r="O8" i="8"/>
  <c r="O9" i="8"/>
  <c r="O13" i="8"/>
  <c r="O14" i="8"/>
  <c r="O15" i="8"/>
  <c r="O19" i="8"/>
  <c r="O20" i="8"/>
  <c r="O21" i="8"/>
  <c r="O7" i="8"/>
  <c r="N36" i="7"/>
  <c r="N30" i="7"/>
  <c r="M30" i="7"/>
  <c r="M31" i="7"/>
  <c r="M35" i="7"/>
  <c r="M36" i="7"/>
  <c r="M37" i="7"/>
  <c r="M41" i="7"/>
  <c r="M42" i="7"/>
  <c r="M43" i="7"/>
  <c r="M29" i="7"/>
  <c r="G42" i="7"/>
  <c r="G36" i="7"/>
  <c r="G30" i="7"/>
  <c r="F30" i="7"/>
  <c r="F31" i="7"/>
  <c r="F35" i="7"/>
  <c r="F36" i="7"/>
  <c r="F37" i="7"/>
  <c r="F41" i="7"/>
  <c r="F42" i="7"/>
  <c r="F43" i="7"/>
  <c r="F29" i="7"/>
  <c r="P14" i="7"/>
  <c r="P20" i="7"/>
  <c r="P8" i="7"/>
  <c r="O8" i="7"/>
  <c r="O9" i="7"/>
  <c r="O13" i="7"/>
  <c r="O14" i="7"/>
  <c r="O15" i="7"/>
  <c r="O19" i="7"/>
  <c r="O20" i="7"/>
  <c r="O21" i="7"/>
  <c r="O7" i="7"/>
  <c r="N42" i="3"/>
  <c r="N36" i="3"/>
  <c r="N30" i="3"/>
  <c r="M30" i="3"/>
  <c r="M31" i="3"/>
  <c r="M35" i="3"/>
  <c r="M36" i="3"/>
  <c r="M37" i="3"/>
  <c r="M41" i="3"/>
  <c r="M42" i="3"/>
  <c r="M43" i="3"/>
  <c r="M29" i="3"/>
  <c r="G42" i="3"/>
  <c r="G36" i="3"/>
  <c r="G30" i="3"/>
  <c r="F30" i="3"/>
  <c r="F31" i="3"/>
  <c r="F35" i="3"/>
  <c r="F36" i="3"/>
  <c r="F37" i="3"/>
  <c r="F41" i="3"/>
  <c r="F42" i="3"/>
  <c r="F43" i="3"/>
  <c r="F29" i="3"/>
  <c r="P20" i="3"/>
  <c r="P14" i="3"/>
  <c r="P8" i="3"/>
  <c r="O8" i="3"/>
  <c r="O9" i="3"/>
  <c r="O13" i="3"/>
  <c r="O14" i="3"/>
  <c r="O15" i="3"/>
  <c r="O19" i="3"/>
  <c r="O20" i="3"/>
  <c r="O21" i="3"/>
  <c r="O7" i="3"/>
  <c r="U8" i="3"/>
  <c r="V8" i="3" s="1"/>
  <c r="W9" i="3" s="1"/>
  <c r="AB8" i="3"/>
  <c r="AC8" i="3" s="1"/>
  <c r="AD9" i="3" s="1"/>
  <c r="U9" i="3"/>
  <c r="V9" i="3"/>
  <c r="AB9" i="3"/>
  <c r="AC9" i="3"/>
  <c r="U10" i="3"/>
  <c r="V10" i="3"/>
  <c r="AB10" i="3"/>
  <c r="AC10" i="3"/>
  <c r="U14" i="3"/>
  <c r="V14" i="3"/>
  <c r="AB14" i="3"/>
  <c r="AC14" i="3" s="1"/>
  <c r="AD15" i="3" s="1"/>
  <c r="U15" i="3"/>
  <c r="V15" i="3" s="1"/>
  <c r="AB15" i="3"/>
  <c r="AC15" i="3"/>
  <c r="U16" i="3"/>
  <c r="V16" i="3"/>
  <c r="AB16" i="3"/>
  <c r="AC16" i="3"/>
  <c r="U20" i="3"/>
  <c r="V20" i="3"/>
  <c r="AB20" i="3"/>
  <c r="AC20" i="3"/>
  <c r="AD21" i="3" s="1"/>
  <c r="U21" i="3"/>
  <c r="V21" i="3" s="1"/>
  <c r="AB21" i="3"/>
  <c r="AC21" i="3"/>
  <c r="U22" i="3"/>
  <c r="V22" i="3" s="1"/>
  <c r="AB22" i="3"/>
  <c r="AC22" i="3"/>
  <c r="P20" i="2"/>
  <c r="P14" i="2"/>
  <c r="P8" i="2"/>
  <c r="O8" i="2"/>
  <c r="O9" i="2"/>
  <c r="O13" i="2"/>
  <c r="O14" i="2"/>
  <c r="O15" i="2"/>
  <c r="O19" i="2"/>
  <c r="O20" i="2"/>
  <c r="O21" i="2"/>
  <c r="O7" i="2"/>
  <c r="Q20" i="4"/>
  <c r="P8" i="4"/>
  <c r="P9" i="4"/>
  <c r="P13" i="4"/>
  <c r="P14" i="4"/>
  <c r="P15" i="4"/>
  <c r="P19" i="4"/>
  <c r="P20" i="4"/>
  <c r="P21" i="4"/>
  <c r="Q14" i="4"/>
  <c r="Q8" i="4"/>
  <c r="P7" i="4"/>
  <c r="P8" i="1"/>
  <c r="P9" i="1"/>
  <c r="P13" i="1"/>
  <c r="P14" i="1"/>
  <c r="P15" i="1"/>
  <c r="P19" i="1"/>
  <c r="P20" i="1"/>
  <c r="P21" i="1"/>
  <c r="P7" i="1"/>
  <c r="P20" i="13" l="1"/>
  <c r="P8" i="13"/>
  <c r="M14" i="13"/>
  <c r="M8" i="12"/>
  <c r="P8" i="12"/>
  <c r="M20" i="12"/>
  <c r="W15" i="3"/>
  <c r="W21" i="3"/>
  <c r="N15" i="11" l="1"/>
  <c r="H15" i="11"/>
  <c r="B15" i="11"/>
  <c r="N14" i="11"/>
  <c r="H14" i="11"/>
  <c r="B14" i="11"/>
  <c r="M20" i="11"/>
  <c r="G20" i="11"/>
  <c r="A20" i="11"/>
  <c r="M17" i="10"/>
  <c r="G17" i="10"/>
  <c r="B17" i="10"/>
  <c r="M16" i="10"/>
  <c r="G16" i="10"/>
  <c r="B16" i="10"/>
  <c r="L23" i="10"/>
  <c r="M23" i="10" s="1"/>
  <c r="F23" i="10"/>
  <c r="G23" i="10" s="1"/>
  <c r="B23" i="10"/>
  <c r="L17" i="9"/>
  <c r="G17" i="9"/>
  <c r="B17" i="9"/>
  <c r="L16" i="9"/>
  <c r="G16" i="9"/>
  <c r="B16" i="9"/>
  <c r="K22" i="9"/>
  <c r="L22" i="9" s="1"/>
  <c r="G15" i="9"/>
  <c r="B15" i="9"/>
  <c r="M7" i="9"/>
  <c r="N7" i="9" s="1"/>
  <c r="H7" i="9"/>
  <c r="I7" i="9" s="1"/>
  <c r="C7" i="9"/>
  <c r="D7" i="9" s="1"/>
  <c r="B13" i="11" l="1"/>
  <c r="B20" i="11" s="1"/>
  <c r="H13" i="11"/>
  <c r="H20" i="11" s="1"/>
  <c r="N13" i="11"/>
  <c r="N20" i="11" s="1"/>
  <c r="B15" i="10"/>
  <c r="G15" i="10"/>
  <c r="M15" i="10"/>
  <c r="A22" i="9"/>
  <c r="B22" i="9" s="1"/>
  <c r="F22" i="9"/>
  <c r="G22" i="9" s="1"/>
  <c r="L15" i="9"/>
  <c r="J13" i="8" l="1"/>
  <c r="J14" i="8"/>
  <c r="J15" i="8"/>
  <c r="L15" i="8" s="1"/>
  <c r="L14" i="8"/>
  <c r="J43" i="8"/>
  <c r="K43" i="8" s="1"/>
  <c r="C43" i="8"/>
  <c r="D43" i="8" s="1"/>
  <c r="J42" i="8"/>
  <c r="K42" i="8" s="1"/>
  <c r="C42" i="8"/>
  <c r="D42" i="8" s="1"/>
  <c r="J41" i="8"/>
  <c r="K41" i="8" s="1"/>
  <c r="L42" i="8" s="1"/>
  <c r="C41" i="8"/>
  <c r="D41" i="8" s="1"/>
  <c r="E42" i="8" s="1"/>
  <c r="J37" i="8"/>
  <c r="K37" i="8" s="1"/>
  <c r="C37" i="8"/>
  <c r="D37" i="8" s="1"/>
  <c r="J36" i="8"/>
  <c r="K36" i="8" s="1"/>
  <c r="C36" i="8"/>
  <c r="D36" i="8" s="1"/>
  <c r="J35" i="8"/>
  <c r="K35" i="8" s="1"/>
  <c r="L36" i="8" s="1"/>
  <c r="D35" i="8"/>
  <c r="E36" i="8" s="1"/>
  <c r="C35" i="8"/>
  <c r="J31" i="8"/>
  <c r="K31" i="8" s="1"/>
  <c r="C31" i="8"/>
  <c r="D31" i="8" s="1"/>
  <c r="J30" i="8"/>
  <c r="K30" i="8" s="1"/>
  <c r="C30" i="8"/>
  <c r="D30" i="8" s="1"/>
  <c r="J29" i="8"/>
  <c r="K29" i="8" s="1"/>
  <c r="C29" i="8"/>
  <c r="D29" i="8" s="1"/>
  <c r="J21" i="8"/>
  <c r="L21" i="8" s="1"/>
  <c r="C21" i="8"/>
  <c r="E21" i="8" s="1"/>
  <c r="J20" i="8"/>
  <c r="L20" i="8" s="1"/>
  <c r="C20" i="8"/>
  <c r="E20" i="8" s="1"/>
  <c r="J19" i="8"/>
  <c r="K20" i="8" s="1"/>
  <c r="C19" i="8"/>
  <c r="D20" i="8" s="1"/>
  <c r="C15" i="8"/>
  <c r="E15" i="8" s="1"/>
  <c r="C14" i="8"/>
  <c r="E14" i="8" s="1"/>
  <c r="K14" i="8"/>
  <c r="C13" i="8"/>
  <c r="E13" i="8" s="1"/>
  <c r="J9" i="8"/>
  <c r="L9" i="8" s="1"/>
  <c r="C9" i="8"/>
  <c r="E9" i="8" s="1"/>
  <c r="J8" i="8"/>
  <c r="L8" i="8" s="1"/>
  <c r="C8" i="8"/>
  <c r="E8" i="8" s="1"/>
  <c r="J7" i="8"/>
  <c r="K8" i="8" s="1"/>
  <c r="C7" i="8"/>
  <c r="D8" i="8" s="1"/>
  <c r="L30" i="8" l="1"/>
  <c r="E30" i="8"/>
  <c r="F14" i="8"/>
  <c r="E7" i="8"/>
  <c r="F8" i="8" s="1"/>
  <c r="E19" i="8"/>
  <c r="F20" i="8" s="1"/>
  <c r="L7" i="8"/>
  <c r="M8" i="8" s="1"/>
  <c r="L13" i="8"/>
  <c r="M14" i="8" s="1"/>
  <c r="D14" i="8"/>
  <c r="L19" i="8"/>
  <c r="M20" i="8" s="1"/>
  <c r="C7" i="7" l="1"/>
  <c r="E7" i="7" s="1"/>
  <c r="J7" i="7"/>
  <c r="L7" i="7" s="1"/>
  <c r="C8" i="7"/>
  <c r="E8" i="7" s="1"/>
  <c r="J8" i="7"/>
  <c r="L8" i="7" s="1"/>
  <c r="C9" i="7"/>
  <c r="D8" i="7" s="1"/>
  <c r="E9" i="7"/>
  <c r="J9" i="7"/>
  <c r="K8" i="7" s="1"/>
  <c r="C13" i="7"/>
  <c r="E13" i="7" s="1"/>
  <c r="J13" i="7"/>
  <c r="L13" i="7" s="1"/>
  <c r="C14" i="7"/>
  <c r="E14" i="7" s="1"/>
  <c r="J14" i="7"/>
  <c r="L14" i="7" s="1"/>
  <c r="C15" i="7"/>
  <c r="E15" i="7" s="1"/>
  <c r="J15" i="7"/>
  <c r="K14" i="7" s="1"/>
  <c r="C19" i="7"/>
  <c r="E19" i="7" s="1"/>
  <c r="J19" i="7"/>
  <c r="L19" i="7" s="1"/>
  <c r="C20" i="7"/>
  <c r="E20" i="7" s="1"/>
  <c r="J20" i="7"/>
  <c r="L20" i="7" s="1"/>
  <c r="C21" i="7"/>
  <c r="D20" i="7" s="1"/>
  <c r="J21" i="7"/>
  <c r="C29" i="7"/>
  <c r="D29" i="7"/>
  <c r="J29" i="7"/>
  <c r="K29" i="7" s="1"/>
  <c r="C30" i="7"/>
  <c r="D30" i="7"/>
  <c r="J30" i="7"/>
  <c r="K30" i="7" s="1"/>
  <c r="C31" i="7"/>
  <c r="D31" i="7" s="1"/>
  <c r="E30" i="7" s="1"/>
  <c r="J31" i="7"/>
  <c r="K31" i="7"/>
  <c r="C35" i="7"/>
  <c r="D35" i="7" s="1"/>
  <c r="E36" i="7" s="1"/>
  <c r="J35" i="7"/>
  <c r="K35" i="7"/>
  <c r="C36" i="7"/>
  <c r="D36" i="7" s="1"/>
  <c r="J36" i="7"/>
  <c r="K36" i="7"/>
  <c r="C37" i="7"/>
  <c r="D37" i="7" s="1"/>
  <c r="J37" i="7"/>
  <c r="K37" i="7" s="1"/>
  <c r="L36" i="7" s="1"/>
  <c r="C41" i="7"/>
  <c r="D41" i="7" s="1"/>
  <c r="J41" i="7"/>
  <c r="K41" i="7" s="1"/>
  <c r="C42" i="7"/>
  <c r="D42" i="7" s="1"/>
  <c r="J42" i="7"/>
  <c r="K42" i="7" s="1"/>
  <c r="C43" i="7"/>
  <c r="D43" i="7"/>
  <c r="J43" i="7"/>
  <c r="K43" i="7" s="1"/>
  <c r="L42" i="7" l="1"/>
  <c r="L30" i="7"/>
  <c r="E42" i="7"/>
  <c r="K20" i="7"/>
  <c r="L21" i="7"/>
  <c r="M20" i="7" s="1"/>
  <c r="L15" i="7"/>
  <c r="M14" i="7" s="1"/>
  <c r="L9" i="7"/>
  <c r="M8" i="7" s="1"/>
  <c r="E21" i="7"/>
  <c r="F20" i="7" s="1"/>
  <c r="F14" i="7"/>
  <c r="D14" i="7"/>
  <c r="F8" i="7"/>
  <c r="C30" i="3" l="1"/>
  <c r="D30" i="3" s="1"/>
  <c r="C31" i="3"/>
  <c r="D31" i="3" s="1"/>
  <c r="C29" i="3"/>
  <c r="D29" i="3" s="1"/>
  <c r="J21" i="4" l="1"/>
  <c r="L21" i="4" s="1"/>
  <c r="C21" i="4"/>
  <c r="E21" i="4" s="1"/>
  <c r="J20" i="4"/>
  <c r="L20" i="4" s="1"/>
  <c r="C20" i="4"/>
  <c r="E20" i="4" s="1"/>
  <c r="J19" i="4"/>
  <c r="K20" i="4" s="1"/>
  <c r="C19" i="4"/>
  <c r="D20" i="4" s="1"/>
  <c r="J15" i="4"/>
  <c r="L15" i="4" s="1"/>
  <c r="C15" i="4"/>
  <c r="E15" i="4" s="1"/>
  <c r="J14" i="4"/>
  <c r="L14" i="4" s="1"/>
  <c r="C14" i="4"/>
  <c r="E14" i="4" s="1"/>
  <c r="J13" i="4"/>
  <c r="K14" i="4" s="1"/>
  <c r="C13" i="4"/>
  <c r="D14" i="4" s="1"/>
  <c r="J9" i="4"/>
  <c r="L9" i="4" s="1"/>
  <c r="C9" i="4"/>
  <c r="E9" i="4" s="1"/>
  <c r="J8" i="4"/>
  <c r="L8" i="4" s="1"/>
  <c r="C8" i="4"/>
  <c r="E8" i="4" s="1"/>
  <c r="J7" i="4"/>
  <c r="C7" i="4"/>
  <c r="J21" i="1"/>
  <c r="L21" i="1" s="1"/>
  <c r="C21" i="1"/>
  <c r="E21" i="1" s="1"/>
  <c r="J20" i="1"/>
  <c r="L20" i="1" s="1"/>
  <c r="C20" i="1"/>
  <c r="E20" i="1" s="1"/>
  <c r="J19" i="1"/>
  <c r="K20" i="1" s="1"/>
  <c r="C19" i="1"/>
  <c r="D20" i="1" s="1"/>
  <c r="J15" i="1"/>
  <c r="L15" i="1" s="1"/>
  <c r="C15" i="1"/>
  <c r="E15" i="1" s="1"/>
  <c r="J14" i="1"/>
  <c r="L14" i="1" s="1"/>
  <c r="C14" i="1"/>
  <c r="E14" i="1" s="1"/>
  <c r="J13" i="1"/>
  <c r="L13" i="1" s="1"/>
  <c r="M14" i="1" s="1"/>
  <c r="C13" i="1"/>
  <c r="E13" i="1" s="1"/>
  <c r="J9" i="1"/>
  <c r="L9" i="1" s="1"/>
  <c r="C9" i="1"/>
  <c r="E9" i="1" s="1"/>
  <c r="J8" i="1"/>
  <c r="L8" i="1" s="1"/>
  <c r="C8" i="1"/>
  <c r="E8" i="1" s="1"/>
  <c r="J7" i="1"/>
  <c r="L7" i="1" s="1"/>
  <c r="C7" i="1"/>
  <c r="E7" i="1" s="1"/>
  <c r="J30" i="3"/>
  <c r="K30" i="3" s="1"/>
  <c r="J31" i="3"/>
  <c r="K31" i="3" s="1"/>
  <c r="J35" i="3"/>
  <c r="K35" i="3" s="1"/>
  <c r="L36" i="3" s="1"/>
  <c r="J36" i="3"/>
  <c r="K36" i="3" s="1"/>
  <c r="J37" i="3"/>
  <c r="K37" i="3" s="1"/>
  <c r="J41" i="3"/>
  <c r="K41" i="3" s="1"/>
  <c r="J42" i="3"/>
  <c r="K42" i="3" s="1"/>
  <c r="J43" i="3"/>
  <c r="K43" i="3" s="1"/>
  <c r="J29" i="3"/>
  <c r="K29" i="3" s="1"/>
  <c r="E30" i="3"/>
  <c r="C42" i="3"/>
  <c r="D42" i="3" s="1"/>
  <c r="C43" i="3"/>
  <c r="D43" i="3" s="1"/>
  <c r="C41" i="3"/>
  <c r="D41" i="3" s="1"/>
  <c r="C35" i="3"/>
  <c r="D35" i="3"/>
  <c r="C36" i="3"/>
  <c r="D36" i="3"/>
  <c r="C37" i="3"/>
  <c r="D37" i="3" s="1"/>
  <c r="L30" i="3" l="1"/>
  <c r="E42" i="3"/>
  <c r="E36" i="3"/>
  <c r="F14" i="1"/>
  <c r="M8" i="1"/>
  <c r="D8" i="4"/>
  <c r="K8" i="4"/>
  <c r="E19" i="4"/>
  <c r="F20" i="4" s="1"/>
  <c r="E7" i="4"/>
  <c r="F8" i="4" s="1"/>
  <c r="L7" i="4"/>
  <c r="M8" i="4" s="1"/>
  <c r="E13" i="4"/>
  <c r="F14" i="4" s="1"/>
  <c r="L19" i="4"/>
  <c r="M20" i="4" s="1"/>
  <c r="L13" i="4"/>
  <c r="M14" i="4" s="1"/>
  <c r="F8" i="1"/>
  <c r="E19" i="1"/>
  <c r="F20" i="1" s="1"/>
  <c r="L19" i="1"/>
  <c r="M20" i="1" s="1"/>
  <c r="K14" i="1"/>
  <c r="D8" i="1"/>
  <c r="K8" i="1"/>
  <c r="D14" i="1"/>
  <c r="L42" i="3"/>
  <c r="J21" i="3" l="1"/>
  <c r="L21" i="3" s="1"/>
  <c r="C21" i="3"/>
  <c r="E21" i="3" s="1"/>
  <c r="J20" i="3"/>
  <c r="L20" i="3" s="1"/>
  <c r="C20" i="3"/>
  <c r="E20" i="3" s="1"/>
  <c r="J19" i="3"/>
  <c r="L19" i="3" s="1"/>
  <c r="M20" i="3" s="1"/>
  <c r="C19" i="3"/>
  <c r="E19" i="3" s="1"/>
  <c r="F20" i="3" s="1"/>
  <c r="J15" i="3"/>
  <c r="L15" i="3" s="1"/>
  <c r="C15" i="3"/>
  <c r="E15" i="3" s="1"/>
  <c r="J14" i="3"/>
  <c r="L14" i="3" s="1"/>
  <c r="C14" i="3"/>
  <c r="E14" i="3" s="1"/>
  <c r="J13" i="3"/>
  <c r="K14" i="3" s="1"/>
  <c r="C13" i="3"/>
  <c r="D14" i="3" s="1"/>
  <c r="J9" i="3"/>
  <c r="L9" i="3" s="1"/>
  <c r="C9" i="3"/>
  <c r="E9" i="3" s="1"/>
  <c r="J8" i="3"/>
  <c r="L8" i="3" s="1"/>
  <c r="C8" i="3"/>
  <c r="E8" i="3" s="1"/>
  <c r="J7" i="3"/>
  <c r="C7" i="3"/>
  <c r="E7" i="3" s="1"/>
  <c r="K8" i="3" l="1"/>
  <c r="F8" i="3"/>
  <c r="E13" i="3"/>
  <c r="F14" i="3" s="1"/>
  <c r="D20" i="3"/>
  <c r="K20" i="3"/>
  <c r="L13" i="3"/>
  <c r="M14" i="3" s="1"/>
  <c r="D8" i="3"/>
  <c r="L7" i="3"/>
  <c r="M8" i="3" s="1"/>
  <c r="J21" i="2"/>
  <c r="L21" i="2" s="1"/>
  <c r="C21" i="2"/>
  <c r="E21" i="2" s="1"/>
  <c r="J20" i="2"/>
  <c r="L20" i="2" s="1"/>
  <c r="C20" i="2"/>
  <c r="E20" i="2" s="1"/>
  <c r="J19" i="2"/>
  <c r="L19" i="2" s="1"/>
  <c r="C19" i="2"/>
  <c r="D20" i="2" s="1"/>
  <c r="J15" i="2"/>
  <c r="L15" i="2" s="1"/>
  <c r="C15" i="2"/>
  <c r="E15" i="2" s="1"/>
  <c r="J14" i="2"/>
  <c r="L14" i="2" s="1"/>
  <c r="C14" i="2"/>
  <c r="E14" i="2" s="1"/>
  <c r="J13" i="2"/>
  <c r="C13" i="2"/>
  <c r="E13" i="2" s="1"/>
  <c r="J9" i="2"/>
  <c r="L9" i="2" s="1"/>
  <c r="C9" i="2"/>
  <c r="E9" i="2" s="1"/>
  <c r="J8" i="2"/>
  <c r="L8" i="2" s="1"/>
  <c r="C8" i="2"/>
  <c r="E8" i="2" s="1"/>
  <c r="J7" i="2"/>
  <c r="L7" i="2" s="1"/>
  <c r="C7" i="2"/>
  <c r="D8" i="2" s="1"/>
  <c r="F14" i="2" l="1"/>
  <c r="K14" i="2"/>
  <c r="M8" i="2"/>
  <c r="M20" i="2"/>
  <c r="E7" i="2"/>
  <c r="F8" i="2" s="1"/>
  <c r="L13" i="2"/>
  <c r="M14" i="2" s="1"/>
  <c r="D14" i="2"/>
  <c r="K8" i="2"/>
  <c r="E19" i="2"/>
  <c r="F20" i="2" s="1"/>
  <c r="K20" i="2"/>
</calcChain>
</file>

<file path=xl/sharedStrings.xml><?xml version="1.0" encoding="utf-8"?>
<sst xmlns="http://schemas.openxmlformats.org/spreadsheetml/2006/main" count="477" uniqueCount="65">
  <si>
    <t>copies/cell</t>
  </si>
  <si>
    <t>Average</t>
  </si>
  <si>
    <t>NDI copies</t>
  </si>
  <si>
    <t>Cox4 copies</t>
  </si>
  <si>
    <t>copies / germline</t>
  </si>
  <si>
    <t>uaDf5 Embryos</t>
  </si>
  <si>
    <t>uaDf5 L1s</t>
  </si>
  <si>
    <t>WT mtDNA copies</t>
  </si>
  <si>
    <t>uaDf5 copies</t>
  </si>
  <si>
    <t>total copies</t>
  </si>
  <si>
    <t>% uadf5</t>
  </si>
  <si>
    <t>∆nop-1 Embryos</t>
  </si>
  <si>
    <t>∆nop-1 L1s</t>
  </si>
  <si>
    <t>∆nop-1;uaDf5 Embryos</t>
  </si>
  <si>
    <t>∆nop-1;uaDf5 L1s</t>
  </si>
  <si>
    <t>uaDf5 Embryo Homogenate</t>
  </si>
  <si>
    <t>atg-18(gk378); uaDf5 Embryos</t>
  </si>
  <si>
    <t>atg-18(gk378); uaDf5 L1s</t>
  </si>
  <si>
    <t>ploidy</t>
  </si>
  <si>
    <t>Copy #/cell</t>
  </si>
  <si>
    <t>copy # / germline</t>
  </si>
  <si>
    <t>Ratio L1VsEMB</t>
  </si>
  <si>
    <t>Ratio L1 Vs EMB</t>
  </si>
  <si>
    <t>prop. uadf5</t>
  </si>
  <si>
    <t>atg-13(bp414); uaDf5 Embryos</t>
  </si>
  <si>
    <t>atg-13(bp414); uaDf5 L1s</t>
  </si>
  <si>
    <t>dct-1(Stop-in); uaDf5 Embryos</t>
  </si>
  <si>
    <t>dct-1(Stop-in); uaDf5 L1s</t>
  </si>
  <si>
    <t>mptDf2 Embryos</t>
  </si>
  <si>
    <t>mptDf2 L1s</t>
  </si>
  <si>
    <t>pink-1 ; pdr-1 ; uaDf5 Embryos</t>
  </si>
  <si>
    <t>WT Embryo PGCs</t>
  </si>
  <si>
    <t>WT L1 PGCs</t>
  </si>
  <si>
    <t>WT Whole embryos</t>
  </si>
  <si>
    <t>Dilution factor</t>
  </si>
  <si>
    <t>tube Average</t>
  </si>
  <si>
    <t>EXP AVG</t>
  </si>
  <si>
    <t>GC count</t>
  </si>
  <si>
    <t>uaDf5_fed24hrs_08-04-21</t>
  </si>
  <si>
    <t>uaDf5_fed24hrs_08-10-21</t>
  </si>
  <si>
    <t>uaDf5_fed24hrs_08-17-21</t>
  </si>
  <si>
    <t>uaDf5 Whole Adult homogenate (30 adults in 60ul diluted 1000X)</t>
  </si>
  <si>
    <t>uaDf5 L1 fed 12 hrs 05_12_21</t>
  </si>
  <si>
    <t>uaDf5 L1 fed 12 hrs 05_13_21</t>
  </si>
  <si>
    <t>uaDf5 L1 fed 12 hrs 05_19_21</t>
  </si>
  <si>
    <t>Heteroplasmy shift</t>
  </si>
  <si>
    <t>Percent uaDf5 inherited</t>
  </si>
  <si>
    <t>pink-1 ; uaDf5 Embryos</t>
  </si>
  <si>
    <t>pink-1 ; uaDf5 L1s</t>
  </si>
  <si>
    <t>pdr-1 ; uaDf5 Embryos</t>
  </si>
  <si>
    <t>pdr-1 ; uaDf5 L1s</t>
  </si>
  <si>
    <t>WT Late embryo PGCs</t>
  </si>
  <si>
    <t>Cox-4 copies</t>
  </si>
  <si>
    <t>Nd-1 copies</t>
  </si>
  <si>
    <t>WT mid-L1s (fed 12hrs)</t>
  </si>
  <si>
    <t>WT L2s (fed 24hrs)</t>
  </si>
  <si>
    <t>nop-1 mid-L1s (fed 12hrs)</t>
  </si>
  <si>
    <t>nop-1 L2s (fed 24hrs)</t>
  </si>
  <si>
    <t>TFAM-GFP(xn107) Embryos</t>
  </si>
  <si>
    <t>TFAM-GFP(xn107) L1s</t>
  </si>
  <si>
    <t>TFAM-GFP(xn107) Whole embryos</t>
  </si>
  <si>
    <t>uaDf5 L2s (fed 24hrs)</t>
  </si>
  <si>
    <t>uaDf5 mid-L1ss (fed 12hrs)</t>
  </si>
  <si>
    <t>nop-1; atg-18 Embryo PGCs</t>
  </si>
  <si>
    <t>nop-1; atg-18 L1 PGCs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</si>
</sst>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2F75B5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rgb="FF4472C4"/>
      </top>
      <bottom/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/>
    <xf numFmtId="14" fontId="0" fillId="0" borderId="0" xfId="0" applyNumberFormat="1" applyBorder="1"/>
    <xf numFmtId="14" fontId="1" fillId="0" borderId="0" xfId="0" applyNumberFormat="1" applyFont="1" applyBorder="1"/>
    <xf numFmtId="0" fontId="0" fillId="0" borderId="0" xfId="0" applyBorder="1" applyAlignment="1">
      <alignment vertical="top"/>
    </xf>
    <xf numFmtId="14" fontId="4" fillId="0" borderId="0" xfId="0" applyNumberFormat="1" applyFont="1" applyBorder="1"/>
    <xf numFmtId="0" fontId="0" fillId="0" borderId="0" xfId="0" applyFill="1" applyBorder="1"/>
    <xf numFmtId="0" fontId="1" fillId="0" borderId="0" xfId="0" applyFont="1" applyFill="1" applyBorder="1"/>
    <xf numFmtId="14" fontId="1" fillId="0" borderId="0" xfId="0" applyNumberFormat="1" applyFont="1" applyFill="1" applyBorder="1"/>
    <xf numFmtId="14" fontId="4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Border="1"/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0" fontId="6" fillId="3" borderId="0" xfId="0" applyFont="1" applyFill="1"/>
    <xf numFmtId="0" fontId="6" fillId="0" borderId="0" xfId="0" applyFont="1"/>
    <xf numFmtId="0" fontId="7" fillId="4" borderId="0" xfId="0" applyFont="1" applyFill="1"/>
    <xf numFmtId="0" fontId="7" fillId="0" borderId="0" xfId="0" applyFont="1"/>
    <xf numFmtId="0" fontId="6" fillId="0" borderId="11" xfId="0" applyFont="1" applyBorder="1"/>
    <xf numFmtId="0" fontId="0" fillId="0" borderId="0" xfId="0" applyFont="1" applyBorder="1"/>
    <xf numFmtId="0" fontId="0" fillId="0" borderId="0" xfId="0" applyFont="1"/>
    <xf numFmtId="0" fontId="1" fillId="0" borderId="0" xfId="0" applyFont="1" applyBorder="1" applyAlignment="1">
      <alignment vertical="top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1ABD-5F18-5742-AD84-E81B1975F38C}">
  <dimension ref="A1:Y50"/>
  <sheetViews>
    <sheetView workbookViewId="0">
      <selection sqref="A1:Q22"/>
    </sheetView>
  </sheetViews>
  <sheetFormatPr baseColWidth="10" defaultRowHeight="16" x14ac:dyDescent="0.2"/>
  <cols>
    <col min="1" max="1" width="12.6640625" style="3" customWidth="1"/>
    <col min="2" max="2" width="13" style="3" bestFit="1" customWidth="1"/>
    <col min="3" max="3" width="14.1640625" style="3" customWidth="1"/>
    <col min="4" max="4" width="10.83203125" style="3"/>
    <col min="5" max="5" width="16.5" style="3" customWidth="1"/>
    <col min="6" max="6" width="17.1640625" style="3" customWidth="1"/>
    <col min="7" max="7" width="15.5" style="3" customWidth="1"/>
    <col min="8" max="11" width="10.83203125" style="3"/>
    <col min="12" max="12" width="16.1640625" style="3" customWidth="1"/>
    <col min="13" max="15" width="10.83203125" style="3"/>
    <col min="16" max="16" width="14.83203125" style="3" customWidth="1"/>
    <col min="17" max="16384" width="10.83203125" style="3"/>
  </cols>
  <sheetData>
    <row r="1" spans="1:25" ht="26" x14ac:dyDescent="0.3">
      <c r="A1" s="1" t="s">
        <v>31</v>
      </c>
      <c r="B1" s="2"/>
      <c r="C1" s="2"/>
      <c r="D1" s="2"/>
      <c r="E1" s="2"/>
      <c r="F1" s="2"/>
      <c r="G1" s="1"/>
      <c r="H1" s="1" t="s">
        <v>32</v>
      </c>
      <c r="T1" s="1" t="s">
        <v>51</v>
      </c>
    </row>
    <row r="3" spans="1:25" x14ac:dyDescent="0.2">
      <c r="A3" s="4" t="s">
        <v>2</v>
      </c>
      <c r="B3" s="4" t="s">
        <v>3</v>
      </c>
      <c r="C3" s="4" t="s">
        <v>0</v>
      </c>
      <c r="D3" s="4" t="s">
        <v>1</v>
      </c>
      <c r="E3" s="4" t="s">
        <v>4</v>
      </c>
      <c r="F3" s="4" t="s">
        <v>1</v>
      </c>
      <c r="G3" s="4"/>
      <c r="H3" s="4" t="s">
        <v>2</v>
      </c>
      <c r="I3" s="4" t="s">
        <v>3</v>
      </c>
      <c r="J3" s="4" t="s">
        <v>0</v>
      </c>
      <c r="K3" s="4" t="s">
        <v>1</v>
      </c>
      <c r="L3" s="4" t="s">
        <v>4</v>
      </c>
      <c r="M3" s="4" t="s">
        <v>1</v>
      </c>
      <c r="P3" s="4" t="s">
        <v>21</v>
      </c>
      <c r="T3" s="4" t="s">
        <v>2</v>
      </c>
      <c r="U3" s="4" t="s">
        <v>3</v>
      </c>
      <c r="V3" s="4" t="s">
        <v>0</v>
      </c>
      <c r="W3" s="4" t="s">
        <v>1</v>
      </c>
      <c r="X3" s="4" t="s">
        <v>4</v>
      </c>
      <c r="Y3" s="4" t="s">
        <v>1</v>
      </c>
    </row>
    <row r="4" spans="1:25" x14ac:dyDescent="0.2">
      <c r="A4" s="5"/>
    </row>
    <row r="5" spans="1:25" x14ac:dyDescent="0.2">
      <c r="A5" s="6">
        <v>44098</v>
      </c>
      <c r="C5" s="6"/>
      <c r="E5" s="6"/>
      <c r="H5" s="6">
        <v>44096</v>
      </c>
      <c r="J5" s="6"/>
      <c r="L5" s="6"/>
      <c r="M5" s="6"/>
      <c r="T5" s="6">
        <v>44750</v>
      </c>
      <c r="V5" s="6"/>
      <c r="X5" s="6"/>
      <c r="Y5" s="6"/>
    </row>
    <row r="7" spans="1:25" x14ac:dyDescent="0.2">
      <c r="A7" s="3">
        <v>29220</v>
      </c>
      <c r="B7" s="3">
        <v>276</v>
      </c>
      <c r="C7" s="3">
        <f>A7/(B7/4)</f>
        <v>423.47826086956519</v>
      </c>
      <c r="E7" s="3">
        <f>C7*2</f>
        <v>846.95652173913038</v>
      </c>
      <c r="H7" s="3">
        <v>13740</v>
      </c>
      <c r="I7" s="3">
        <v>222</v>
      </c>
      <c r="J7" s="3">
        <f>H7/(I7/4)</f>
        <v>247.56756756756758</v>
      </c>
      <c r="L7" s="3">
        <f>J7*2</f>
        <v>495.13513513513516</v>
      </c>
      <c r="N7" s="4"/>
      <c r="P7" s="3">
        <f>J7/C7</f>
        <v>0.5846051390199235</v>
      </c>
      <c r="T7">
        <v>3100</v>
      </c>
      <c r="U7">
        <v>46</v>
      </c>
      <c r="V7" s="3">
        <f>T7/(U7/4)</f>
        <v>269.56521739130437</v>
      </c>
      <c r="X7" s="3">
        <f>V7*2</f>
        <v>539.13043478260875</v>
      </c>
    </row>
    <row r="8" spans="1:25" x14ac:dyDescent="0.2">
      <c r="A8" s="3">
        <v>28300</v>
      </c>
      <c r="B8" s="3">
        <v>286</v>
      </c>
      <c r="C8" s="3">
        <f t="shared" ref="C8:C9" si="0">A8/(B8/4)</f>
        <v>395.80419580419579</v>
      </c>
      <c r="D8" s="3">
        <f>AVERAGE(C7:C9)</f>
        <v>406.04923496690373</v>
      </c>
      <c r="E8" s="3">
        <f t="shared" ref="E8:E9" si="1">C8*2</f>
        <v>791.60839160839157</v>
      </c>
      <c r="F8" s="3">
        <f>AVERAGE(E7:E9)</f>
        <v>812.09846993380745</v>
      </c>
      <c r="H8" s="3">
        <v>13620</v>
      </c>
      <c r="I8" s="3">
        <v>280</v>
      </c>
      <c r="J8" s="3">
        <f t="shared" ref="J8:J9" si="2">H8/(I8/4)</f>
        <v>194.57142857142858</v>
      </c>
      <c r="K8" s="3">
        <f>AVERAGE(J7:J9)</f>
        <v>215.56148356148356</v>
      </c>
      <c r="L8" s="3">
        <f t="shared" ref="L8:L9" si="3">J8*2</f>
        <v>389.14285714285717</v>
      </c>
      <c r="M8" s="3">
        <f>AVERAGE(L7:L9)</f>
        <v>431.12296712296711</v>
      </c>
      <c r="P8" s="3">
        <f t="shared" ref="P8:P21" si="4">J8/C8</f>
        <v>0.49158505805148922</v>
      </c>
      <c r="Q8" s="3">
        <f>AVERAGE(P7:P9)</f>
        <v>0.52966954584047732</v>
      </c>
      <c r="T8">
        <v>2940</v>
      </c>
      <c r="U8">
        <v>42</v>
      </c>
      <c r="V8" s="3">
        <f t="shared" ref="V8:V9" si="5">T8/(U8/4)</f>
        <v>280</v>
      </c>
      <c r="W8" s="3">
        <f>AVERAGE(V7:V9)</f>
        <v>283.85507246376812</v>
      </c>
      <c r="X8" s="3">
        <f t="shared" ref="X8:X9" si="6">V8*2</f>
        <v>560</v>
      </c>
      <c r="Y8" s="3">
        <f>AVERAGE(X7:X9)</f>
        <v>567.71014492753625</v>
      </c>
    </row>
    <row r="9" spans="1:25" x14ac:dyDescent="0.2">
      <c r="A9" s="3">
        <v>28120</v>
      </c>
      <c r="B9" s="3">
        <v>282</v>
      </c>
      <c r="C9" s="3">
        <f t="shared" si="0"/>
        <v>398.86524822695037</v>
      </c>
      <c r="E9" s="3">
        <f t="shared" si="1"/>
        <v>797.73049645390074</v>
      </c>
      <c r="H9" s="3">
        <v>13500</v>
      </c>
      <c r="I9" s="3">
        <v>264</v>
      </c>
      <c r="J9" s="3">
        <f t="shared" si="2"/>
        <v>204.54545454545453</v>
      </c>
      <c r="L9" s="3">
        <f t="shared" si="3"/>
        <v>409.09090909090907</v>
      </c>
      <c r="P9" s="3">
        <f t="shared" si="4"/>
        <v>0.51281844045001934</v>
      </c>
      <c r="T9">
        <v>3020</v>
      </c>
      <c r="U9">
        <v>40</v>
      </c>
      <c r="V9" s="3">
        <f t="shared" si="5"/>
        <v>302</v>
      </c>
      <c r="X9" s="3">
        <f t="shared" si="6"/>
        <v>604</v>
      </c>
    </row>
    <row r="11" spans="1:25" x14ac:dyDescent="0.2">
      <c r="A11" s="6">
        <v>44102</v>
      </c>
      <c r="C11" s="6"/>
      <c r="E11" s="6"/>
      <c r="H11" s="6">
        <v>44099</v>
      </c>
      <c r="J11" s="6"/>
      <c r="L11" s="6"/>
      <c r="M11" s="6"/>
      <c r="T11" s="6">
        <v>44756</v>
      </c>
      <c r="V11" s="6"/>
      <c r="X11" s="6"/>
      <c r="Y11" s="6"/>
    </row>
    <row r="13" spans="1:25" x14ac:dyDescent="0.2">
      <c r="A13" s="3">
        <v>30240</v>
      </c>
      <c r="B13" s="3">
        <v>314</v>
      </c>
      <c r="C13" s="3">
        <f t="shared" ref="C13:C15" si="7">A13/(B13/4)</f>
        <v>385.22292993630572</v>
      </c>
      <c r="E13" s="3">
        <f t="shared" ref="E13:E15" si="8">C13*2</f>
        <v>770.44585987261144</v>
      </c>
      <c r="H13" s="3">
        <v>13380</v>
      </c>
      <c r="I13" s="3">
        <v>224</v>
      </c>
      <c r="J13" s="3">
        <f t="shared" ref="J13:J15" si="9">H13/(I13/4)</f>
        <v>238.92857142857142</v>
      </c>
      <c r="L13" s="3">
        <f t="shared" ref="L13:L15" si="10">J13*2</f>
        <v>477.85714285714283</v>
      </c>
      <c r="P13" s="3">
        <f t="shared" si="4"/>
        <v>0.62023455215419498</v>
      </c>
      <c r="T13">
        <v>3660</v>
      </c>
      <c r="U13">
        <v>57</v>
      </c>
      <c r="V13" s="3">
        <f t="shared" ref="V13:V15" si="11">T13/(U13/4)</f>
        <v>256.84210526315792</v>
      </c>
      <c r="X13" s="3">
        <f t="shared" ref="X13:X15" si="12">V13*2</f>
        <v>513.68421052631584</v>
      </c>
    </row>
    <row r="14" spans="1:25" x14ac:dyDescent="0.2">
      <c r="A14" s="3">
        <v>30040</v>
      </c>
      <c r="B14" s="3">
        <v>338</v>
      </c>
      <c r="C14" s="3">
        <f t="shared" si="7"/>
        <v>355.50295857988164</v>
      </c>
      <c r="D14" s="3">
        <f>AVERAGE(C13:C15)</f>
        <v>381.14286373963</v>
      </c>
      <c r="E14" s="3">
        <f t="shared" si="8"/>
        <v>711.00591715976327</v>
      </c>
      <c r="F14" s="3">
        <f>AVERAGE(E13:E15)</f>
        <v>762.28572747926</v>
      </c>
      <c r="H14" s="3">
        <v>13480</v>
      </c>
      <c r="I14" s="3">
        <v>236</v>
      </c>
      <c r="J14" s="3">
        <f t="shared" si="9"/>
        <v>228.47457627118644</v>
      </c>
      <c r="K14" s="3">
        <f>AVERAGE(J13:J15)</f>
        <v>242.85233128453464</v>
      </c>
      <c r="L14" s="3">
        <f t="shared" si="10"/>
        <v>456.94915254237287</v>
      </c>
      <c r="M14" s="3">
        <f>AVERAGE(L13:L15)</f>
        <v>485.70466256906928</v>
      </c>
      <c r="P14" s="3">
        <f t="shared" si="4"/>
        <v>0.64267981674151986</v>
      </c>
      <c r="Q14" s="3">
        <f t="shared" ref="Q14:Q20" si="13">AVERAGE(P13:P15)</f>
        <v>0.63713906944605048</v>
      </c>
      <c r="T14">
        <v>3620</v>
      </c>
      <c r="U14">
        <v>49</v>
      </c>
      <c r="V14" s="3">
        <f t="shared" si="11"/>
        <v>295.51020408163265</v>
      </c>
      <c r="W14" s="3">
        <f>AVERAGE(V13:V15)</f>
        <v>275.43819116524463</v>
      </c>
      <c r="X14" s="3">
        <f t="shared" si="12"/>
        <v>591.0204081632653</v>
      </c>
      <c r="Y14" s="3">
        <f>AVERAGE(X13:X15)</f>
        <v>550.87638233048926</v>
      </c>
    </row>
    <row r="15" spans="1:25" x14ac:dyDescent="0.2">
      <c r="A15" s="3">
        <v>29800</v>
      </c>
      <c r="B15" s="3">
        <v>296</v>
      </c>
      <c r="C15" s="3">
        <f t="shared" si="7"/>
        <v>402.70270270270271</v>
      </c>
      <c r="E15" s="3">
        <f t="shared" si="8"/>
        <v>805.40540540540542</v>
      </c>
      <c r="H15" s="3">
        <v>13580</v>
      </c>
      <c r="I15" s="3">
        <v>208</v>
      </c>
      <c r="J15" s="3">
        <f t="shared" si="9"/>
        <v>261.15384615384613</v>
      </c>
      <c r="L15" s="3">
        <f t="shared" si="10"/>
        <v>522.30769230769226</v>
      </c>
      <c r="P15" s="3">
        <f t="shared" si="4"/>
        <v>0.6485028394424367</v>
      </c>
      <c r="T15">
        <v>3630</v>
      </c>
      <c r="U15">
        <v>53</v>
      </c>
      <c r="V15" s="3">
        <f t="shared" si="11"/>
        <v>273.96226415094338</v>
      </c>
      <c r="X15" s="3">
        <f t="shared" si="12"/>
        <v>547.92452830188677</v>
      </c>
    </row>
    <row r="17" spans="1:25" x14ac:dyDescent="0.2">
      <c r="A17" s="6">
        <v>44106</v>
      </c>
      <c r="C17" s="6"/>
      <c r="E17" s="6"/>
      <c r="H17" s="6">
        <v>44103</v>
      </c>
      <c r="J17" s="6"/>
      <c r="L17" s="6"/>
      <c r="M17" s="6"/>
      <c r="T17" s="6">
        <v>44027</v>
      </c>
      <c r="V17" s="6"/>
      <c r="X17" s="6"/>
      <c r="Y17" s="6"/>
    </row>
    <row r="19" spans="1:25" x14ac:dyDescent="0.2">
      <c r="A19" s="3">
        <v>28080</v>
      </c>
      <c r="B19" s="3">
        <v>242</v>
      </c>
      <c r="C19" s="3">
        <f t="shared" ref="C19:C21" si="14">A19/(B19/4)</f>
        <v>464.1322314049587</v>
      </c>
      <c r="E19" s="3">
        <f t="shared" ref="E19:E21" si="15">C19*2</f>
        <v>928.2644628099174</v>
      </c>
      <c r="H19" s="3">
        <v>11240</v>
      </c>
      <c r="I19" s="3">
        <v>206</v>
      </c>
      <c r="J19" s="3">
        <f t="shared" ref="J19:J21" si="16">H19/(I19/4)</f>
        <v>218.25242718446603</v>
      </c>
      <c r="L19" s="3">
        <f t="shared" ref="L19:L21" si="17">J19*2</f>
        <v>436.50485436893206</v>
      </c>
      <c r="P19" s="3">
        <f t="shared" si="4"/>
        <v>0.47023760130556247</v>
      </c>
      <c r="T19">
        <v>2492</v>
      </c>
      <c r="U19">
        <v>45.6</v>
      </c>
      <c r="V19" s="3">
        <f t="shared" ref="V19:V21" si="18">T19/(U19/4)</f>
        <v>218.59649122807016</v>
      </c>
      <c r="X19" s="3">
        <f t="shared" ref="X19:X21" si="19">V19*2</f>
        <v>437.19298245614033</v>
      </c>
    </row>
    <row r="20" spans="1:25" x14ac:dyDescent="0.2">
      <c r="A20" s="3">
        <v>27120</v>
      </c>
      <c r="B20" s="3">
        <v>270</v>
      </c>
      <c r="C20" s="3">
        <f t="shared" si="14"/>
        <v>401.77777777777777</v>
      </c>
      <c r="D20" s="3">
        <f>AVERAGE(C19:C21)</f>
        <v>416.84923011405226</v>
      </c>
      <c r="E20" s="3">
        <f t="shared" si="15"/>
        <v>803.55555555555554</v>
      </c>
      <c r="F20" s="3">
        <f>AVERAGE(E19:E21)</f>
        <v>833.69846022810452</v>
      </c>
      <c r="H20" s="3">
        <v>11140</v>
      </c>
      <c r="I20" s="3">
        <v>236</v>
      </c>
      <c r="J20" s="3">
        <f t="shared" si="16"/>
        <v>188.81355932203391</v>
      </c>
      <c r="K20" s="3">
        <f>AVERAGE(J19:J21)</f>
        <v>203.6886621688333</v>
      </c>
      <c r="L20" s="3">
        <f t="shared" si="17"/>
        <v>377.62711864406782</v>
      </c>
      <c r="M20" s="3">
        <f>AVERAGE(L19:L21)</f>
        <v>407.37732433766661</v>
      </c>
      <c r="P20" s="3">
        <f t="shared" si="4"/>
        <v>0.46994525273736315</v>
      </c>
      <c r="Q20" s="3">
        <f t="shared" si="13"/>
        <v>0.49018403599973931</v>
      </c>
      <c r="T20">
        <v>2466</v>
      </c>
      <c r="U20">
        <v>39.799999999999997</v>
      </c>
      <c r="V20" s="3">
        <f t="shared" si="18"/>
        <v>247.83919597989953</v>
      </c>
      <c r="W20" s="3">
        <f>AVERAGE(V19:V21)</f>
        <v>256.52273910948384</v>
      </c>
      <c r="X20" s="3">
        <f t="shared" si="19"/>
        <v>495.67839195979906</v>
      </c>
      <c r="Y20" s="3">
        <f>AVERAGE(X19:X21)</f>
        <v>513.04547821896767</v>
      </c>
    </row>
    <row r="21" spans="1:25" x14ac:dyDescent="0.2">
      <c r="A21" s="3">
        <v>26540</v>
      </c>
      <c r="B21" s="3">
        <v>276</v>
      </c>
      <c r="C21" s="3">
        <f t="shared" si="14"/>
        <v>384.63768115942031</v>
      </c>
      <c r="E21" s="3">
        <f t="shared" si="15"/>
        <v>769.27536231884062</v>
      </c>
      <c r="H21" s="3">
        <v>11220</v>
      </c>
      <c r="I21" s="3">
        <v>220</v>
      </c>
      <c r="J21" s="3">
        <f t="shared" si="16"/>
        <v>204</v>
      </c>
      <c r="L21" s="3">
        <f t="shared" si="17"/>
        <v>408</v>
      </c>
      <c r="P21" s="3">
        <f t="shared" si="4"/>
        <v>0.53036925395629231</v>
      </c>
      <c r="T21">
        <v>2516</v>
      </c>
      <c r="U21">
        <v>33.200000000000003</v>
      </c>
      <c r="V21" s="3">
        <f t="shared" si="18"/>
        <v>303.13253012048187</v>
      </c>
      <c r="X21" s="3">
        <f t="shared" si="19"/>
        <v>606.26506024096375</v>
      </c>
    </row>
    <row r="27" spans="1:25" ht="26" x14ac:dyDescent="0.3">
      <c r="A27" s="1" t="s">
        <v>33</v>
      </c>
    </row>
    <row r="28" spans="1:25" ht="26" x14ac:dyDescent="0.3">
      <c r="A28" s="1"/>
      <c r="B28" s="9"/>
      <c r="C28" s="9"/>
      <c r="D28" s="9"/>
      <c r="E28" s="9"/>
      <c r="F28" s="9"/>
    </row>
    <row r="29" spans="1:25" x14ac:dyDescent="0.2">
      <c r="A29" s="10" t="s">
        <v>2</v>
      </c>
      <c r="B29" s="10" t="s">
        <v>34</v>
      </c>
      <c r="C29" s="10" t="s">
        <v>35</v>
      </c>
      <c r="D29" s="10" t="s">
        <v>36</v>
      </c>
      <c r="E29" s="9"/>
      <c r="F29" s="10" t="s">
        <v>2</v>
      </c>
      <c r="G29" s="10" t="s">
        <v>34</v>
      </c>
      <c r="H29" s="10" t="s">
        <v>35</v>
      </c>
      <c r="I29" s="10" t="s">
        <v>36</v>
      </c>
      <c r="K29" s="10" t="s">
        <v>2</v>
      </c>
      <c r="L29" s="10" t="s">
        <v>34</v>
      </c>
      <c r="M29" s="10" t="s">
        <v>35</v>
      </c>
      <c r="N29" s="10" t="s">
        <v>36</v>
      </c>
    </row>
    <row r="30" spans="1:25" x14ac:dyDescent="0.2">
      <c r="A30" s="10"/>
      <c r="B30" s="10"/>
      <c r="C30" s="10"/>
      <c r="D30" s="10"/>
      <c r="E30" s="10"/>
      <c r="F30" s="10"/>
      <c r="K30" s="10"/>
    </row>
    <row r="31" spans="1:25" x14ac:dyDescent="0.2">
      <c r="A31" s="14">
        <v>44299</v>
      </c>
      <c r="B31" s="9"/>
      <c r="C31" s="9"/>
      <c r="D31" s="9"/>
      <c r="E31" s="9"/>
      <c r="F31" s="11">
        <v>44300</v>
      </c>
      <c r="K31" s="11">
        <v>44301</v>
      </c>
    </row>
    <row r="32" spans="1:25" x14ac:dyDescent="0.2">
      <c r="A32" s="11"/>
      <c r="B32" s="9"/>
      <c r="C32" s="11"/>
      <c r="D32" s="9"/>
      <c r="E32" s="11"/>
      <c r="F32" s="11"/>
      <c r="K32" s="11"/>
    </row>
    <row r="33" spans="1:14" x14ac:dyDescent="0.2">
      <c r="A33" s="16">
        <v>2160</v>
      </c>
      <c r="B33" s="9">
        <f>A33*12.5</f>
        <v>27000</v>
      </c>
      <c r="C33" s="9"/>
      <c r="D33" s="9"/>
      <c r="E33" s="9"/>
      <c r="F33" s="16">
        <v>2340</v>
      </c>
      <c r="G33" s="3">
        <f>F33*12.5</f>
        <v>29250</v>
      </c>
      <c r="K33" s="16">
        <v>2920</v>
      </c>
      <c r="L33" s="3">
        <f>K33*12.5</f>
        <v>36500</v>
      </c>
    </row>
    <row r="34" spans="1:14" x14ac:dyDescent="0.2">
      <c r="A34" s="16">
        <v>2140</v>
      </c>
      <c r="B34" s="9">
        <f t="shared" ref="B34:B50" si="20">A34*12.5</f>
        <v>26750</v>
      </c>
      <c r="C34" s="9">
        <f>AVERAGE(B33:B35)</f>
        <v>26666.666666666668</v>
      </c>
      <c r="D34" s="9"/>
      <c r="E34" s="9"/>
      <c r="F34" s="16">
        <v>2200</v>
      </c>
      <c r="G34" s="3">
        <f t="shared" ref="G34:G50" si="21">F34*12.5</f>
        <v>27500</v>
      </c>
      <c r="H34" s="3">
        <f>AVERAGE(G33:G35)</f>
        <v>29083.333333333332</v>
      </c>
      <c r="K34" s="16">
        <v>2680</v>
      </c>
      <c r="L34" s="3">
        <f t="shared" ref="L34:L50" si="22">K34*12.5</f>
        <v>33500</v>
      </c>
      <c r="M34" s="3">
        <f>AVERAGE(L33:L35)</f>
        <v>36000</v>
      </c>
    </row>
    <row r="35" spans="1:14" x14ac:dyDescent="0.2">
      <c r="A35" s="16">
        <v>2100</v>
      </c>
      <c r="B35" s="9">
        <f t="shared" si="20"/>
        <v>26250</v>
      </c>
      <c r="C35" s="9"/>
      <c r="D35" s="9"/>
      <c r="E35" s="9"/>
      <c r="F35" s="16">
        <v>2440</v>
      </c>
      <c r="G35" s="3">
        <f t="shared" si="21"/>
        <v>30500</v>
      </c>
      <c r="K35" s="16">
        <v>3040</v>
      </c>
      <c r="L35" s="3">
        <f t="shared" si="22"/>
        <v>38000</v>
      </c>
    </row>
    <row r="36" spans="1:14" x14ac:dyDescent="0.2">
      <c r="A36" s="9"/>
      <c r="B36" s="9"/>
      <c r="C36" s="9"/>
      <c r="D36" s="9"/>
      <c r="E36" s="9"/>
      <c r="F36" s="9"/>
      <c r="K36" s="9"/>
    </row>
    <row r="37" spans="1:14" x14ac:dyDescent="0.2">
      <c r="A37" s="9"/>
      <c r="B37" s="9"/>
      <c r="C37" s="9"/>
      <c r="D37" s="9"/>
      <c r="E37" s="9"/>
      <c r="F37" s="9"/>
      <c r="K37" s="9"/>
    </row>
    <row r="38" spans="1:14" x14ac:dyDescent="0.2">
      <c r="A38" s="16">
        <v>3420</v>
      </c>
      <c r="B38" s="9">
        <f t="shared" si="20"/>
        <v>42750</v>
      </c>
      <c r="C38" s="9"/>
      <c r="D38" s="9"/>
      <c r="E38" s="11"/>
      <c r="F38" s="16">
        <v>3040</v>
      </c>
      <c r="G38" s="3">
        <f t="shared" si="21"/>
        <v>38000</v>
      </c>
      <c r="K38" s="16">
        <v>2440</v>
      </c>
      <c r="L38" s="3">
        <f t="shared" si="22"/>
        <v>30500</v>
      </c>
    </row>
    <row r="39" spans="1:14" x14ac:dyDescent="0.2">
      <c r="A39" s="16">
        <v>3320</v>
      </c>
      <c r="B39" s="9">
        <f t="shared" si="20"/>
        <v>41500</v>
      </c>
      <c r="C39" s="9">
        <f t="shared" ref="C39:C49" si="23">AVERAGE(B38:B40)</f>
        <v>41583.333333333336</v>
      </c>
      <c r="D39" s="9"/>
      <c r="E39" s="9"/>
      <c r="F39" s="16">
        <v>3080</v>
      </c>
      <c r="G39" s="3">
        <f t="shared" si="21"/>
        <v>38500</v>
      </c>
      <c r="H39" s="3">
        <f t="shared" ref="H39:H49" si="24">AVERAGE(G38:G40)</f>
        <v>38583.333333333336</v>
      </c>
      <c r="K39" s="16">
        <v>2540</v>
      </c>
      <c r="L39" s="3">
        <f t="shared" si="22"/>
        <v>31750</v>
      </c>
      <c r="M39" s="3">
        <f t="shared" ref="M39:M49" si="25">AVERAGE(L38:L40)</f>
        <v>30250</v>
      </c>
    </row>
    <row r="40" spans="1:14" x14ac:dyDescent="0.2">
      <c r="A40" s="16">
        <v>3240</v>
      </c>
      <c r="B40" s="9">
        <f t="shared" si="20"/>
        <v>40500</v>
      </c>
      <c r="C40" s="9"/>
      <c r="D40" s="9"/>
      <c r="E40" s="9"/>
      <c r="F40" s="16">
        <v>3140</v>
      </c>
      <c r="G40" s="3">
        <f t="shared" si="21"/>
        <v>39250</v>
      </c>
      <c r="K40" s="16">
        <v>2280</v>
      </c>
      <c r="L40" s="3">
        <f t="shared" si="22"/>
        <v>28500</v>
      </c>
    </row>
    <row r="41" spans="1:14" x14ac:dyDescent="0.2">
      <c r="A41" s="9"/>
      <c r="B41" s="9"/>
      <c r="C41" s="9"/>
      <c r="D41" s="9">
        <f>AVERAGE(C34:C49)</f>
        <v>32500</v>
      </c>
      <c r="E41" s="9"/>
      <c r="F41" s="9"/>
      <c r="I41" s="3">
        <f>AVERAGE(H34:H49)</f>
        <v>37375</v>
      </c>
      <c r="K41" s="9"/>
      <c r="N41" s="3">
        <f>AVERAGE(M34:M49)</f>
        <v>31645.833333333332</v>
      </c>
    </row>
    <row r="42" spans="1:14" x14ac:dyDescent="0.2">
      <c r="A42" s="9"/>
      <c r="B42" s="9"/>
      <c r="C42" s="9"/>
      <c r="D42" s="9"/>
      <c r="E42" s="9"/>
      <c r="F42" s="9"/>
      <c r="K42" s="9"/>
    </row>
    <row r="43" spans="1:14" x14ac:dyDescent="0.2">
      <c r="A43" s="16">
        <v>2520</v>
      </c>
      <c r="B43" s="9">
        <f t="shared" si="20"/>
        <v>31500</v>
      </c>
      <c r="C43" s="9"/>
      <c r="D43" s="9"/>
      <c r="E43" s="9"/>
      <c r="F43" s="16">
        <v>3280</v>
      </c>
      <c r="G43" s="3">
        <f t="shared" si="21"/>
        <v>41000</v>
      </c>
      <c r="K43" s="16">
        <v>2540</v>
      </c>
      <c r="L43" s="3">
        <f t="shared" si="22"/>
        <v>31750</v>
      </c>
    </row>
    <row r="44" spans="1:14" x14ac:dyDescent="0.2">
      <c r="A44" s="16">
        <v>2480</v>
      </c>
      <c r="B44" s="9">
        <f t="shared" si="20"/>
        <v>31000</v>
      </c>
      <c r="C44" s="9">
        <f t="shared" si="23"/>
        <v>31500</v>
      </c>
      <c r="D44" s="9"/>
      <c r="E44" s="11"/>
      <c r="F44" s="16">
        <v>3240</v>
      </c>
      <c r="G44" s="3">
        <f t="shared" si="21"/>
        <v>40500</v>
      </c>
      <c r="H44" s="3">
        <f t="shared" si="24"/>
        <v>41666.666666666664</v>
      </c>
      <c r="K44" s="16">
        <v>2440</v>
      </c>
      <c r="L44" s="3">
        <f t="shared" si="22"/>
        <v>30500</v>
      </c>
      <c r="M44" s="3">
        <f t="shared" si="25"/>
        <v>31000</v>
      </c>
    </row>
    <row r="45" spans="1:14" x14ac:dyDescent="0.2">
      <c r="A45" s="16">
        <v>2560</v>
      </c>
      <c r="B45" s="9">
        <f t="shared" si="20"/>
        <v>32000</v>
      </c>
      <c r="C45" s="9"/>
      <c r="D45" s="9"/>
      <c r="E45" s="9"/>
      <c r="F45" s="16">
        <v>3480</v>
      </c>
      <c r="G45" s="3">
        <f t="shared" si="21"/>
        <v>43500</v>
      </c>
      <c r="K45" s="16">
        <v>2460</v>
      </c>
      <c r="L45" s="3">
        <f t="shared" si="22"/>
        <v>30750</v>
      </c>
    </row>
    <row r="46" spans="1:14" x14ac:dyDescent="0.2">
      <c r="A46" s="9"/>
      <c r="B46" s="9"/>
      <c r="C46" s="9"/>
      <c r="D46" s="9"/>
      <c r="E46" s="9"/>
      <c r="F46" s="9"/>
      <c r="K46" s="9"/>
    </row>
    <row r="47" spans="1:14" x14ac:dyDescent="0.2">
      <c r="A47" s="9"/>
      <c r="B47" s="9"/>
      <c r="C47" s="9"/>
      <c r="D47" s="9"/>
      <c r="E47" s="9"/>
      <c r="F47" s="9"/>
      <c r="K47" s="9"/>
    </row>
    <row r="48" spans="1:14" x14ac:dyDescent="0.2">
      <c r="A48" s="16">
        <v>2460</v>
      </c>
      <c r="B48" s="9">
        <f t="shared" si="20"/>
        <v>30750</v>
      </c>
      <c r="C48" s="9"/>
      <c r="D48" s="9"/>
      <c r="E48" s="9"/>
      <c r="F48" s="16">
        <v>3220</v>
      </c>
      <c r="G48" s="3">
        <f t="shared" si="21"/>
        <v>40250</v>
      </c>
      <c r="K48" s="16">
        <v>2440</v>
      </c>
      <c r="L48" s="3">
        <f t="shared" si="22"/>
        <v>30500</v>
      </c>
    </row>
    <row r="49" spans="1:13" x14ac:dyDescent="0.2">
      <c r="A49" s="16">
        <v>2360</v>
      </c>
      <c r="B49" s="9">
        <f t="shared" si="20"/>
        <v>29500</v>
      </c>
      <c r="C49" s="9">
        <f t="shared" si="23"/>
        <v>30250</v>
      </c>
      <c r="D49" s="9"/>
      <c r="E49" s="9"/>
      <c r="F49" s="16">
        <v>3280</v>
      </c>
      <c r="G49" s="3">
        <f t="shared" si="21"/>
        <v>41000</v>
      </c>
      <c r="H49" s="3">
        <f t="shared" si="24"/>
        <v>40166.666666666664</v>
      </c>
      <c r="K49" s="16">
        <v>2280</v>
      </c>
      <c r="L49" s="3">
        <f t="shared" si="22"/>
        <v>28500</v>
      </c>
      <c r="M49" s="3">
        <f t="shared" si="25"/>
        <v>29333.333333333332</v>
      </c>
    </row>
    <row r="50" spans="1:13" x14ac:dyDescent="0.2">
      <c r="A50" s="16">
        <v>2440</v>
      </c>
      <c r="B50" s="9">
        <f t="shared" si="20"/>
        <v>30500</v>
      </c>
      <c r="F50" s="24">
        <v>3140</v>
      </c>
      <c r="G50" s="3">
        <f t="shared" si="21"/>
        <v>39250</v>
      </c>
      <c r="K50" s="16">
        <v>2320</v>
      </c>
      <c r="L50" s="3">
        <f t="shared" si="22"/>
        <v>29000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0F93-0CC3-8F47-AA65-2ED0E6AA6567}">
  <dimension ref="A1:O52"/>
  <sheetViews>
    <sheetView workbookViewId="0">
      <selection activeCell="L38" sqref="L38"/>
    </sheetView>
  </sheetViews>
  <sheetFormatPr baseColWidth="10" defaultRowHeight="16" x14ac:dyDescent="0.2"/>
  <cols>
    <col min="1" max="1" width="15.83203125" customWidth="1"/>
    <col min="2" max="2" width="14.83203125" customWidth="1"/>
  </cols>
  <sheetData>
    <row r="1" spans="1:15" ht="31" x14ac:dyDescent="0.35">
      <c r="A1" s="34" t="s">
        <v>62</v>
      </c>
    </row>
    <row r="3" spans="1:15" x14ac:dyDescent="0.2">
      <c r="A3" s="14"/>
      <c r="B3" s="13"/>
      <c r="C3" s="13"/>
      <c r="D3" s="13"/>
      <c r="E3" s="13"/>
      <c r="F3" s="14"/>
      <c r="G3" s="13"/>
      <c r="H3" s="13"/>
      <c r="I3" s="13"/>
      <c r="J3" s="13"/>
      <c r="K3" s="14"/>
      <c r="L3" s="13"/>
      <c r="M3" s="13"/>
      <c r="N3" s="13"/>
      <c r="O3" s="13"/>
    </row>
    <row r="4" spans="1:15" x14ac:dyDescent="0.2">
      <c r="A4" s="14">
        <v>44328</v>
      </c>
      <c r="B4" s="13"/>
      <c r="C4" s="13"/>
      <c r="D4" s="13"/>
      <c r="E4" s="13"/>
      <c r="F4" s="14">
        <v>44329</v>
      </c>
      <c r="G4" s="13"/>
      <c r="H4" s="13"/>
      <c r="I4" s="13"/>
      <c r="J4" s="13"/>
      <c r="K4" s="14">
        <v>44335</v>
      </c>
    </row>
    <row r="5" spans="1:15" x14ac:dyDescent="0.2">
      <c r="A5" s="14" t="s">
        <v>53</v>
      </c>
      <c r="B5" s="13" t="s">
        <v>52</v>
      </c>
      <c r="C5" s="13"/>
      <c r="D5" s="13"/>
      <c r="E5" s="13" t="s">
        <v>37</v>
      </c>
      <c r="F5" s="14" t="s">
        <v>53</v>
      </c>
      <c r="G5" s="13" t="s">
        <v>52</v>
      </c>
      <c r="H5" s="13"/>
      <c r="I5" s="13"/>
      <c r="J5" s="13" t="s">
        <v>37</v>
      </c>
      <c r="K5" s="14" t="s">
        <v>53</v>
      </c>
      <c r="L5" s="13" t="s">
        <v>52</v>
      </c>
      <c r="M5" s="14"/>
      <c r="N5" s="13"/>
      <c r="O5" s="13" t="s">
        <v>37</v>
      </c>
    </row>
    <row r="6" spans="1:15" x14ac:dyDescent="0.2">
      <c r="A6" s="16">
        <v>3000</v>
      </c>
      <c r="B6" s="16">
        <v>64</v>
      </c>
      <c r="F6" s="16">
        <v>3160</v>
      </c>
      <c r="G6" s="16">
        <v>68</v>
      </c>
      <c r="K6" s="16">
        <v>3380</v>
      </c>
      <c r="L6" s="16">
        <v>82</v>
      </c>
    </row>
    <row r="7" spans="1:15" x14ac:dyDescent="0.2">
      <c r="A7" s="16">
        <v>2940</v>
      </c>
      <c r="B7" s="16">
        <v>48</v>
      </c>
      <c r="E7">
        <v>4</v>
      </c>
      <c r="F7" s="16">
        <v>3120</v>
      </c>
      <c r="G7" s="16">
        <v>52</v>
      </c>
      <c r="J7">
        <v>4</v>
      </c>
      <c r="K7" s="16">
        <v>3360</v>
      </c>
      <c r="L7" s="16">
        <v>52</v>
      </c>
      <c r="O7">
        <v>4</v>
      </c>
    </row>
    <row r="8" spans="1:15" x14ac:dyDescent="0.2">
      <c r="A8" s="16">
        <v>3060</v>
      </c>
      <c r="B8" s="16">
        <v>66</v>
      </c>
      <c r="F8" s="16">
        <v>3000</v>
      </c>
      <c r="G8" s="16">
        <v>58</v>
      </c>
      <c r="K8" s="16">
        <v>3380</v>
      </c>
      <c r="L8" s="16">
        <v>60</v>
      </c>
    </row>
    <row r="14" spans="1:15" x14ac:dyDescent="0.2">
      <c r="A14" s="13" t="s">
        <v>19</v>
      </c>
      <c r="B14" s="13" t="s">
        <v>20</v>
      </c>
      <c r="F14" s="13" t="s">
        <v>19</v>
      </c>
      <c r="G14" s="13" t="s">
        <v>20</v>
      </c>
      <c r="K14" s="13" t="s">
        <v>19</v>
      </c>
      <c r="L14" s="13" t="s">
        <v>20</v>
      </c>
    </row>
    <row r="15" spans="1:15" x14ac:dyDescent="0.2">
      <c r="A15">
        <f>A6/(B6/3)</f>
        <v>140.625</v>
      </c>
      <c r="B15">
        <f>A15*4</f>
        <v>562.5</v>
      </c>
      <c r="F15">
        <f>F6/(G6/3)</f>
        <v>139.41176470588235</v>
      </c>
      <c r="G15">
        <f>F15*4</f>
        <v>557.64705882352939</v>
      </c>
      <c r="K15">
        <f>K6/(L6/3)</f>
        <v>123.65853658536587</v>
      </c>
      <c r="L15">
        <f>K15*4</f>
        <v>494.63414634146346</v>
      </c>
    </row>
    <row r="16" spans="1:15" x14ac:dyDescent="0.2">
      <c r="A16">
        <f t="shared" ref="A16:A17" si="0">A7/(B7/3)</f>
        <v>183.75</v>
      </c>
      <c r="B16">
        <f t="shared" ref="B16:B22" si="1">A16*4</f>
        <v>735</v>
      </c>
      <c r="F16">
        <f t="shared" ref="F16:F17" si="2">F7/(G7/3)</f>
        <v>180</v>
      </c>
      <c r="G16">
        <f t="shared" ref="G16:G22" si="3">F16*4</f>
        <v>720</v>
      </c>
      <c r="K16">
        <f t="shared" ref="K16:K17" si="4">K7/(L7/3)</f>
        <v>193.84615384615387</v>
      </c>
      <c r="L16">
        <f t="shared" ref="L16:L22" si="5">K16*4</f>
        <v>775.38461538461547</v>
      </c>
    </row>
    <row r="17" spans="1:12" x14ac:dyDescent="0.2">
      <c r="A17">
        <f t="shared" si="0"/>
        <v>139.09090909090909</v>
      </c>
      <c r="B17">
        <f t="shared" si="1"/>
        <v>556.36363636363637</v>
      </c>
      <c r="F17">
        <f t="shared" si="2"/>
        <v>155.17241379310346</v>
      </c>
      <c r="G17">
        <f t="shared" si="3"/>
        <v>620.68965517241384</v>
      </c>
      <c r="K17">
        <f t="shared" si="4"/>
        <v>169</v>
      </c>
      <c r="L17">
        <f t="shared" si="5"/>
        <v>676</v>
      </c>
    </row>
    <row r="22" spans="1:12" x14ac:dyDescent="0.2">
      <c r="A22">
        <f>AVERAGE(A15:A17)</f>
        <v>154.48863636363637</v>
      </c>
      <c r="B22">
        <f t="shared" si="1"/>
        <v>617.9545454545455</v>
      </c>
      <c r="F22">
        <f>AVERAGE(F15:F17)</f>
        <v>158.19472616632859</v>
      </c>
      <c r="G22">
        <f t="shared" si="3"/>
        <v>632.77890466531437</v>
      </c>
      <c r="K22">
        <f>AVERAGE(K15:K17)</f>
        <v>162.16823014383991</v>
      </c>
      <c r="L22">
        <f t="shared" si="5"/>
        <v>648.67292057535963</v>
      </c>
    </row>
    <row r="33" spans="1:7" x14ac:dyDescent="0.2">
      <c r="A33" s="4" t="s">
        <v>7</v>
      </c>
      <c r="B33" s="4" t="s">
        <v>8</v>
      </c>
      <c r="C33" s="4" t="s">
        <v>9</v>
      </c>
      <c r="D33" s="4" t="s">
        <v>23</v>
      </c>
      <c r="E33" s="4" t="s">
        <v>1</v>
      </c>
      <c r="F33" s="4" t="s">
        <v>10</v>
      </c>
      <c r="G33" s="31"/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16" t="s">
        <v>42</v>
      </c>
      <c r="B35" s="31"/>
      <c r="C35" s="31"/>
      <c r="D35" s="31"/>
      <c r="E35" s="31"/>
      <c r="F35" s="31"/>
      <c r="G35" s="31"/>
    </row>
    <row r="36" spans="1:7" x14ac:dyDescent="0.2">
      <c r="A36" s="33"/>
      <c r="B36" s="33"/>
      <c r="C36" s="31"/>
      <c r="D36" s="31"/>
      <c r="E36" s="31"/>
      <c r="F36" s="31"/>
      <c r="G36" s="31"/>
    </row>
    <row r="37" spans="1:7" x14ac:dyDescent="0.2">
      <c r="A37" s="16">
        <v>1622</v>
      </c>
      <c r="B37" s="16">
        <v>1134</v>
      </c>
      <c r="C37" s="32">
        <f>SUM(A37:B37)</f>
        <v>2756</v>
      </c>
      <c r="D37" s="32">
        <f>B37/C37</f>
        <v>0.41146589259796806</v>
      </c>
      <c r="E37" s="32"/>
      <c r="F37" s="32">
        <f>D37*100</f>
        <v>41.146589259796805</v>
      </c>
      <c r="G37" s="32"/>
    </row>
    <row r="38" spans="1:7" x14ac:dyDescent="0.2">
      <c r="A38" s="16">
        <v>1604</v>
      </c>
      <c r="B38" s="16">
        <v>1192</v>
      </c>
      <c r="C38" s="32">
        <f t="shared" ref="C38:C39" si="6">SUM(A38:B38)</f>
        <v>2796</v>
      </c>
      <c r="D38" s="32">
        <f t="shared" ref="D38:D39" si="7">B38/C38</f>
        <v>0.42632331902718168</v>
      </c>
      <c r="E38" s="32">
        <f>AVERAGE(D37:D39)</f>
        <v>0.42471761599626201</v>
      </c>
      <c r="F38" s="32">
        <f t="shared" ref="F38:F51" si="8">D38*100</f>
        <v>42.632331902718171</v>
      </c>
      <c r="G38" s="32">
        <f>AVERAGE(F37:F39)</f>
        <v>42.471761599626205</v>
      </c>
    </row>
    <row r="39" spans="1:7" x14ac:dyDescent="0.2">
      <c r="A39" s="16">
        <v>1612</v>
      </c>
      <c r="B39" s="16">
        <v>1248</v>
      </c>
      <c r="C39" s="32">
        <f t="shared" si="6"/>
        <v>2860</v>
      </c>
      <c r="D39" s="32">
        <f t="shared" si="7"/>
        <v>0.43636363636363634</v>
      </c>
      <c r="E39" s="32"/>
      <c r="F39" s="32">
        <f t="shared" si="8"/>
        <v>43.636363636363633</v>
      </c>
      <c r="G39" s="32"/>
    </row>
    <row r="40" spans="1:7" x14ac:dyDescent="0.2">
      <c r="A40" s="32"/>
      <c r="B40" s="32"/>
      <c r="C40" s="32"/>
      <c r="D40" s="32"/>
      <c r="E40" s="32"/>
      <c r="F40" s="32"/>
      <c r="G40" s="32"/>
    </row>
    <row r="41" spans="1:7" x14ac:dyDescent="0.2">
      <c r="A41" s="16" t="s">
        <v>43</v>
      </c>
      <c r="B41" s="31"/>
      <c r="C41" s="31"/>
      <c r="D41" s="31"/>
      <c r="E41" s="31"/>
      <c r="F41" s="32"/>
      <c r="G41" s="31"/>
    </row>
    <row r="42" spans="1:7" x14ac:dyDescent="0.2">
      <c r="A42" s="31"/>
      <c r="B42" s="31"/>
      <c r="C42" s="31"/>
      <c r="D42" s="31"/>
      <c r="E42" s="31"/>
      <c r="F42" s="32"/>
      <c r="G42" s="31"/>
    </row>
    <row r="43" spans="1:7" x14ac:dyDescent="0.2">
      <c r="A43" s="16">
        <v>1630</v>
      </c>
      <c r="B43" s="16">
        <v>1294</v>
      </c>
      <c r="C43" s="31">
        <f>SUM(A43:B43)</f>
        <v>2924</v>
      </c>
      <c r="D43" s="31">
        <f>B43/C43</f>
        <v>0.44254445964432282</v>
      </c>
      <c r="E43" s="31"/>
      <c r="F43" s="32">
        <f t="shared" si="8"/>
        <v>44.254445964432279</v>
      </c>
      <c r="G43" s="31"/>
    </row>
    <row r="44" spans="1:7" x14ac:dyDescent="0.2">
      <c r="A44" s="16">
        <v>1544</v>
      </c>
      <c r="B44" s="16">
        <v>1292</v>
      </c>
      <c r="C44" s="31">
        <f t="shared" ref="C44:C45" si="9">SUM(A44:B44)</f>
        <v>2836</v>
      </c>
      <c r="D44" s="31">
        <f t="shared" ref="D44:D45" si="10">B44/C44</f>
        <v>0.45557122708039494</v>
      </c>
      <c r="E44" s="31">
        <f>AVERAGE(D43:D45)</f>
        <v>0.44930584537675533</v>
      </c>
      <c r="F44" s="32">
        <f t="shared" si="8"/>
        <v>45.557122708039493</v>
      </c>
      <c r="G44" s="31">
        <f>AVERAGE(F43:F45)</f>
        <v>44.930584537675522</v>
      </c>
    </row>
    <row r="45" spans="1:7" x14ac:dyDescent="0.2">
      <c r="A45" s="16">
        <v>1666</v>
      </c>
      <c r="B45" s="16">
        <v>1362</v>
      </c>
      <c r="C45" s="31">
        <f t="shared" si="9"/>
        <v>3028</v>
      </c>
      <c r="D45" s="31">
        <f t="shared" si="10"/>
        <v>0.44980184940554824</v>
      </c>
      <c r="E45" s="31"/>
      <c r="F45" s="32">
        <f t="shared" si="8"/>
        <v>44.980184940554821</v>
      </c>
      <c r="G45" s="31"/>
    </row>
    <row r="46" spans="1:7" x14ac:dyDescent="0.2">
      <c r="A46" s="31"/>
      <c r="B46" s="31"/>
      <c r="C46" s="31"/>
      <c r="D46" s="31"/>
      <c r="E46" s="31"/>
      <c r="F46" s="32"/>
      <c r="G46" s="31"/>
    </row>
    <row r="47" spans="1:7" x14ac:dyDescent="0.2">
      <c r="A47" s="16" t="s">
        <v>44</v>
      </c>
      <c r="B47" s="31"/>
      <c r="C47" s="31"/>
      <c r="D47" s="31"/>
      <c r="E47" s="31"/>
      <c r="F47" s="32"/>
      <c r="G47" s="31"/>
    </row>
    <row r="48" spans="1:7" x14ac:dyDescent="0.2">
      <c r="A48" s="31"/>
      <c r="B48" s="31"/>
      <c r="C48" s="31"/>
      <c r="D48" s="31"/>
      <c r="E48" s="31"/>
      <c r="F48" s="32"/>
      <c r="G48" s="31"/>
    </row>
    <row r="49" spans="1:7" x14ac:dyDescent="0.2">
      <c r="A49" s="16">
        <v>1850</v>
      </c>
      <c r="B49" s="16">
        <v>1296</v>
      </c>
      <c r="C49" s="31">
        <f>SUM(A49:B49)</f>
        <v>3146</v>
      </c>
      <c r="D49" s="31">
        <f>B49/C49</f>
        <v>0.41195168467895743</v>
      </c>
      <c r="E49" s="31"/>
      <c r="F49" s="32">
        <f t="shared" si="8"/>
        <v>41.195168467895741</v>
      </c>
      <c r="G49" s="31"/>
    </row>
    <row r="50" spans="1:7" x14ac:dyDescent="0.2">
      <c r="A50" s="16">
        <v>2032</v>
      </c>
      <c r="B50" s="16">
        <v>1230</v>
      </c>
      <c r="C50" s="31">
        <f t="shared" ref="C50:C51" si="11">SUM(A50:B50)</f>
        <v>3262</v>
      </c>
      <c r="D50" s="31">
        <f t="shared" ref="D50:D51" si="12">B50/C50</f>
        <v>0.37706928264868178</v>
      </c>
      <c r="E50" s="31">
        <f>AVERAGE(D49:D51)</f>
        <v>0.39152887900951644</v>
      </c>
      <c r="F50" s="32">
        <f t="shared" si="8"/>
        <v>37.706928264868175</v>
      </c>
      <c r="G50" s="31">
        <f>AVERAGE(F49:F51)</f>
        <v>39.152887900951647</v>
      </c>
    </row>
    <row r="51" spans="1:7" x14ac:dyDescent="0.2">
      <c r="A51" s="16">
        <v>1890</v>
      </c>
      <c r="B51" s="16">
        <v>1186</v>
      </c>
      <c r="C51" s="31">
        <f t="shared" si="11"/>
        <v>3076</v>
      </c>
      <c r="D51" s="31">
        <f t="shared" si="12"/>
        <v>0.38556566970091027</v>
      </c>
      <c r="E51" s="31"/>
      <c r="F51" s="32">
        <f t="shared" si="8"/>
        <v>38.556566970091026</v>
      </c>
      <c r="G51" s="31"/>
    </row>
    <row r="52" spans="1:7" x14ac:dyDescent="0.2">
      <c r="A52" s="32"/>
      <c r="B52" s="32"/>
      <c r="C52" s="32"/>
      <c r="D52" s="32"/>
      <c r="E52" s="32"/>
      <c r="F52" s="32"/>
      <c r="G52" s="3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9F4A5-F9DF-8946-B626-A49DA6631F68}">
  <dimension ref="A1:O49"/>
  <sheetViews>
    <sheetView workbookViewId="0"/>
  </sheetViews>
  <sheetFormatPr baseColWidth="10" defaultRowHeight="16" x14ac:dyDescent="0.2"/>
  <cols>
    <col min="1" max="1" width="16.1640625" customWidth="1"/>
    <col min="2" max="2" width="14" customWidth="1"/>
  </cols>
  <sheetData>
    <row r="1" spans="1:15" ht="31" x14ac:dyDescent="0.35">
      <c r="A1" s="35" t="s">
        <v>61</v>
      </c>
    </row>
    <row r="5" spans="1:15" x14ac:dyDescent="0.2">
      <c r="A5" s="14" t="s">
        <v>53</v>
      </c>
      <c r="B5" s="13" t="s">
        <v>52</v>
      </c>
      <c r="C5" s="13"/>
      <c r="D5" s="13"/>
      <c r="E5" s="13" t="s">
        <v>37</v>
      </c>
      <c r="F5" s="14" t="s">
        <v>53</v>
      </c>
      <c r="G5" s="13" t="s">
        <v>52</v>
      </c>
      <c r="H5" s="13"/>
      <c r="I5" s="13"/>
      <c r="J5" s="13" t="s">
        <v>37</v>
      </c>
      <c r="K5" s="14" t="s">
        <v>53</v>
      </c>
      <c r="L5" s="13" t="s">
        <v>52</v>
      </c>
      <c r="O5" s="13" t="s">
        <v>37</v>
      </c>
    </row>
    <row r="6" spans="1:15" x14ac:dyDescent="0.2">
      <c r="A6" s="26" t="s">
        <v>38</v>
      </c>
      <c r="B6" s="13"/>
      <c r="C6" s="13"/>
      <c r="D6" s="13"/>
      <c r="E6" s="13"/>
      <c r="F6" s="26" t="s">
        <v>39</v>
      </c>
      <c r="G6" s="13"/>
      <c r="H6" s="13"/>
      <c r="I6" s="13"/>
      <c r="J6" s="13"/>
      <c r="K6" s="26" t="s">
        <v>40</v>
      </c>
      <c r="L6" s="13"/>
      <c r="M6" s="13"/>
      <c r="N6" s="13"/>
      <c r="O6" s="13"/>
    </row>
    <row r="7" spans="1:15" x14ac:dyDescent="0.2">
      <c r="A7" s="26">
        <v>886</v>
      </c>
      <c r="B7" s="27">
        <v>7.4</v>
      </c>
      <c r="F7" s="26">
        <v>1174</v>
      </c>
      <c r="G7" s="27">
        <v>20</v>
      </c>
      <c r="K7" s="26">
        <v>3120</v>
      </c>
      <c r="L7" s="27">
        <v>44</v>
      </c>
    </row>
    <row r="8" spans="1:15" x14ac:dyDescent="0.2">
      <c r="A8" s="27">
        <v>888</v>
      </c>
      <c r="B8" s="26">
        <v>9</v>
      </c>
      <c r="E8">
        <v>20</v>
      </c>
      <c r="F8" s="27">
        <v>1126</v>
      </c>
      <c r="G8" s="26">
        <v>22</v>
      </c>
      <c r="J8">
        <v>20</v>
      </c>
      <c r="K8" s="27">
        <v>3080</v>
      </c>
      <c r="L8" s="26">
        <v>32</v>
      </c>
      <c r="O8">
        <v>20</v>
      </c>
    </row>
    <row r="9" spans="1:15" x14ac:dyDescent="0.2">
      <c r="A9" s="26">
        <v>902</v>
      </c>
      <c r="B9" s="27">
        <v>14.2</v>
      </c>
      <c r="F9" s="26">
        <v>1100</v>
      </c>
      <c r="G9" s="27">
        <v>22</v>
      </c>
      <c r="K9" s="26">
        <v>3080</v>
      </c>
      <c r="L9" s="27">
        <v>38</v>
      </c>
    </row>
    <row r="15" spans="1:15" x14ac:dyDescent="0.2">
      <c r="A15" s="13" t="s">
        <v>19</v>
      </c>
      <c r="B15" s="13" t="s">
        <v>20</v>
      </c>
      <c r="F15" s="13" t="s">
        <v>19</v>
      </c>
      <c r="G15" s="13" t="s">
        <v>20</v>
      </c>
      <c r="K15" s="13" t="s">
        <v>19</v>
      </c>
      <c r="L15" s="13" t="s">
        <v>20</v>
      </c>
    </row>
    <row r="16" spans="1:15" x14ac:dyDescent="0.2">
      <c r="A16">
        <f>A7/(B7/3)</f>
        <v>359.18918918918916</v>
      </c>
      <c r="B16">
        <f>A16*20</f>
        <v>7183.7837837837833</v>
      </c>
      <c r="F16">
        <f>F7/(G7/3)</f>
        <v>176.1</v>
      </c>
      <c r="G16">
        <f>F16*20</f>
        <v>3522</v>
      </c>
      <c r="K16">
        <f>K7/(L7/3)</f>
        <v>212.72727272727275</v>
      </c>
      <c r="L16">
        <f>K16*20</f>
        <v>4254.545454545455</v>
      </c>
    </row>
    <row r="17" spans="1:12" x14ac:dyDescent="0.2">
      <c r="A17">
        <f t="shared" ref="A17:A18" si="0">A8/(B8/3)</f>
        <v>296</v>
      </c>
      <c r="B17">
        <f t="shared" ref="B17:B18" si="1">A17*20</f>
        <v>5920</v>
      </c>
      <c r="F17">
        <f t="shared" ref="F17:F18" si="2">F8/(G8/3)</f>
        <v>153.54545454545456</v>
      </c>
      <c r="G17">
        <f t="shared" ref="G17:G18" si="3">F17*20</f>
        <v>3070.909090909091</v>
      </c>
      <c r="K17">
        <f t="shared" ref="K17:K18" si="4">K8/(L8/3)</f>
        <v>288.75</v>
      </c>
      <c r="L17">
        <f t="shared" ref="L17:L18" si="5">K17*20</f>
        <v>5775</v>
      </c>
    </row>
    <row r="18" spans="1:12" x14ac:dyDescent="0.2">
      <c r="A18">
        <f t="shared" si="0"/>
        <v>190.56338028169014</v>
      </c>
      <c r="B18">
        <f t="shared" si="1"/>
        <v>3811.2676056338028</v>
      </c>
      <c r="F18">
        <f t="shared" si="2"/>
        <v>150</v>
      </c>
      <c r="G18">
        <f t="shared" si="3"/>
        <v>3000</v>
      </c>
      <c r="K18">
        <f t="shared" si="4"/>
        <v>243.15789473684211</v>
      </c>
      <c r="L18">
        <f t="shared" si="5"/>
        <v>4863.1578947368425</v>
      </c>
    </row>
    <row r="23" spans="1:12" x14ac:dyDescent="0.2">
      <c r="A23">
        <f>AVERAGE(A16:A18)</f>
        <v>281.91752315695976</v>
      </c>
      <c r="B23">
        <f>AVERAGE(B16:B18)</f>
        <v>5638.3504631391952</v>
      </c>
      <c r="F23">
        <f>AVERAGE(F16:F18)</f>
        <v>159.88181818181818</v>
      </c>
      <c r="G23">
        <f>AVERAGE(G16:G18)</f>
        <v>3197.636363636364</v>
      </c>
      <c r="K23">
        <f>AVERAGE(K16:K18)</f>
        <v>248.21172248803828</v>
      </c>
      <c r="L23">
        <f>AVERAGE(L16:L18)</f>
        <v>4964.2344497607664</v>
      </c>
    </row>
    <row r="31" spans="1:12" x14ac:dyDescent="0.2">
      <c r="A31" s="4" t="s">
        <v>7</v>
      </c>
      <c r="B31" s="4" t="s">
        <v>8</v>
      </c>
      <c r="C31" s="4" t="s">
        <v>9</v>
      </c>
      <c r="D31" s="4" t="s">
        <v>23</v>
      </c>
      <c r="E31" s="4" t="s">
        <v>1</v>
      </c>
      <c r="F31" s="4" t="s">
        <v>10</v>
      </c>
      <c r="G31" s="3"/>
    </row>
    <row r="32" spans="1:12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26" t="s">
        <v>38</v>
      </c>
      <c r="B33" s="3"/>
      <c r="C33" s="3"/>
      <c r="D33" s="3"/>
      <c r="E33" s="3"/>
      <c r="F33" s="3"/>
      <c r="G33" s="3"/>
    </row>
    <row r="34" spans="1:7" x14ac:dyDescent="0.2">
      <c r="A34" s="33"/>
      <c r="B34" s="33"/>
      <c r="C34" s="3"/>
      <c r="D34" s="3"/>
      <c r="E34" s="3"/>
      <c r="F34" s="3"/>
      <c r="G34" s="3"/>
    </row>
    <row r="35" spans="1:7" x14ac:dyDescent="0.2">
      <c r="A35" s="26">
        <v>350</v>
      </c>
      <c r="B35" s="27">
        <v>398</v>
      </c>
      <c r="C35">
        <f>SUM(A35:B35)</f>
        <v>748</v>
      </c>
      <c r="D35">
        <f>B35/C35</f>
        <v>0.53208556149732622</v>
      </c>
      <c r="F35">
        <f>D35*100</f>
        <v>53.208556149732622</v>
      </c>
    </row>
    <row r="36" spans="1:7" x14ac:dyDescent="0.2">
      <c r="A36" s="27">
        <v>346</v>
      </c>
      <c r="B36" s="26">
        <v>366</v>
      </c>
      <c r="C36">
        <f t="shared" ref="C36:C37" si="6">SUM(A36:B36)</f>
        <v>712</v>
      </c>
      <c r="D36">
        <f t="shared" ref="D36:D37" si="7">B36/C36</f>
        <v>0.5140449438202247</v>
      </c>
      <c r="E36">
        <f>AVERAGE(D35:D37)</f>
        <v>0.53808214911551211</v>
      </c>
      <c r="F36">
        <f t="shared" ref="F36:F49" si="8">D36*100</f>
        <v>51.40449438202247</v>
      </c>
      <c r="G36">
        <f>AVERAGE(F35:F37)</f>
        <v>53.808214911551211</v>
      </c>
    </row>
    <row r="37" spans="1:7" x14ac:dyDescent="0.2">
      <c r="A37" s="26">
        <v>298</v>
      </c>
      <c r="B37" s="27">
        <v>392</v>
      </c>
      <c r="C37">
        <f t="shared" si="6"/>
        <v>690</v>
      </c>
      <c r="D37">
        <f t="shared" si="7"/>
        <v>0.56811594202898552</v>
      </c>
      <c r="F37">
        <f t="shared" si="8"/>
        <v>56.811594202898554</v>
      </c>
    </row>
    <row r="39" spans="1:7" x14ac:dyDescent="0.2">
      <c r="A39" s="26" t="s">
        <v>39</v>
      </c>
      <c r="B39" s="3"/>
      <c r="C39" s="3"/>
      <c r="D39" s="3"/>
      <c r="E39" s="3"/>
      <c r="G39" s="3"/>
    </row>
    <row r="40" spans="1:7" x14ac:dyDescent="0.2">
      <c r="A40" s="3"/>
      <c r="B40" s="3"/>
      <c r="C40" s="3"/>
      <c r="D40" s="3"/>
      <c r="E40" s="3"/>
      <c r="G40" s="3"/>
    </row>
    <row r="41" spans="1:7" x14ac:dyDescent="0.2">
      <c r="A41" s="26">
        <v>478</v>
      </c>
      <c r="B41" s="27">
        <v>498</v>
      </c>
      <c r="C41" s="3">
        <f>SUM(A41:B41)</f>
        <v>976</v>
      </c>
      <c r="D41" s="3">
        <f>B41/C41</f>
        <v>0.51024590163934425</v>
      </c>
      <c r="E41" s="3"/>
      <c r="F41">
        <f t="shared" si="8"/>
        <v>51.024590163934427</v>
      </c>
      <c r="G41" s="3"/>
    </row>
    <row r="42" spans="1:7" x14ac:dyDescent="0.2">
      <c r="A42" s="27">
        <v>406</v>
      </c>
      <c r="B42" s="26">
        <v>522</v>
      </c>
      <c r="C42" s="3">
        <f t="shared" ref="C42:C43" si="9">SUM(A42:B42)</f>
        <v>928</v>
      </c>
      <c r="D42" s="3">
        <f t="shared" ref="D42:D43" si="10">B42/C42</f>
        <v>0.5625</v>
      </c>
      <c r="E42" s="3">
        <f>AVERAGE(D41:D43)</f>
        <v>0.54755371862554414</v>
      </c>
      <c r="F42">
        <f t="shared" si="8"/>
        <v>56.25</v>
      </c>
      <c r="G42" s="3">
        <f>AVERAGE(F41:F43)</f>
        <v>54.755371862554419</v>
      </c>
    </row>
    <row r="43" spans="1:7" x14ac:dyDescent="0.2">
      <c r="A43" s="26">
        <v>406</v>
      </c>
      <c r="B43" s="27">
        <v>538</v>
      </c>
      <c r="C43" s="3">
        <f t="shared" si="9"/>
        <v>944</v>
      </c>
      <c r="D43" s="3">
        <f t="shared" si="10"/>
        <v>0.56991525423728817</v>
      </c>
      <c r="E43" s="3"/>
      <c r="F43">
        <f t="shared" si="8"/>
        <v>56.991525423728817</v>
      </c>
      <c r="G43" s="3"/>
    </row>
    <row r="44" spans="1:7" x14ac:dyDescent="0.2">
      <c r="A44" s="3"/>
      <c r="B44" s="3"/>
      <c r="C44" s="3"/>
      <c r="D44" s="3"/>
      <c r="E44" s="3"/>
      <c r="G44" s="3"/>
    </row>
    <row r="45" spans="1:7" x14ac:dyDescent="0.2">
      <c r="A45" s="26" t="s">
        <v>40</v>
      </c>
      <c r="B45" s="3"/>
      <c r="C45" s="3"/>
      <c r="D45" s="3"/>
      <c r="E45" s="3"/>
      <c r="G45" s="3"/>
    </row>
    <row r="46" spans="1:7" x14ac:dyDescent="0.2">
      <c r="A46" s="3"/>
      <c r="B46" s="3"/>
      <c r="C46" s="3"/>
      <c r="D46" s="3"/>
      <c r="E46" s="3"/>
      <c r="G46" s="3"/>
    </row>
    <row r="47" spans="1:7" x14ac:dyDescent="0.2">
      <c r="A47" s="28">
        <v>1308</v>
      </c>
      <c r="B47" s="29">
        <v>1274</v>
      </c>
      <c r="C47" s="3">
        <f>SUM(A47:B47)</f>
        <v>2582</v>
      </c>
      <c r="D47" s="3">
        <f>B47/C47</f>
        <v>0.49341595662277304</v>
      </c>
      <c r="E47" s="3"/>
      <c r="F47">
        <f t="shared" si="8"/>
        <v>49.341595662277307</v>
      </c>
      <c r="G47" s="3"/>
    </row>
    <row r="48" spans="1:7" x14ac:dyDescent="0.2">
      <c r="A48" s="29">
        <v>1314</v>
      </c>
      <c r="B48" s="28">
        <v>1296</v>
      </c>
      <c r="C48" s="3">
        <f t="shared" ref="C48:C49" si="11">SUM(A48:B48)</f>
        <v>2610</v>
      </c>
      <c r="D48" s="3">
        <f t="shared" ref="D48:D49" si="12">B48/C48</f>
        <v>0.49655172413793103</v>
      </c>
      <c r="E48" s="3">
        <f>AVERAGE(D47:D49)</f>
        <v>0.49118932862376891</v>
      </c>
      <c r="F48">
        <f t="shared" si="8"/>
        <v>49.655172413793103</v>
      </c>
      <c r="G48" s="3">
        <f>AVERAGE(F47:F49)</f>
        <v>49.118932862376887</v>
      </c>
    </row>
    <row r="49" spans="1:7" x14ac:dyDescent="0.2">
      <c r="A49" s="28">
        <v>1354</v>
      </c>
      <c r="B49" s="29">
        <v>1268</v>
      </c>
      <c r="C49" s="3">
        <f t="shared" si="11"/>
        <v>2622</v>
      </c>
      <c r="D49" s="3">
        <f t="shared" si="12"/>
        <v>0.48360030511060259</v>
      </c>
      <c r="E49" s="3"/>
      <c r="F49">
        <f t="shared" si="8"/>
        <v>48.360030511060259</v>
      </c>
      <c r="G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83CC-FEA5-114D-8F04-037E45577A55}">
  <dimension ref="A1:Q43"/>
  <sheetViews>
    <sheetView workbookViewId="0">
      <selection activeCell="Q30" sqref="Q30:Q42"/>
    </sheetView>
  </sheetViews>
  <sheetFormatPr baseColWidth="10" defaultRowHeight="16" x14ac:dyDescent="0.2"/>
  <cols>
    <col min="5" max="5" width="14" customWidth="1"/>
  </cols>
  <sheetData>
    <row r="1" spans="1:16" ht="26" x14ac:dyDescent="0.3">
      <c r="A1" s="1" t="s">
        <v>13</v>
      </c>
      <c r="B1" s="2"/>
      <c r="C1" s="2"/>
      <c r="D1" s="2"/>
      <c r="E1" s="2"/>
      <c r="F1" s="2"/>
      <c r="G1" s="1"/>
      <c r="H1" s="1" t="s">
        <v>14</v>
      </c>
      <c r="I1" s="3"/>
      <c r="J1" s="3"/>
      <c r="K1" s="3"/>
      <c r="L1" s="3"/>
      <c r="M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x14ac:dyDescent="0.2">
      <c r="A3" s="4" t="s">
        <v>2</v>
      </c>
      <c r="B3" s="4" t="s">
        <v>3</v>
      </c>
      <c r="C3" s="4" t="s">
        <v>0</v>
      </c>
      <c r="D3" s="4" t="s">
        <v>1</v>
      </c>
      <c r="E3" s="4" t="s">
        <v>4</v>
      </c>
      <c r="F3" s="4" t="s">
        <v>1</v>
      </c>
      <c r="G3" s="4"/>
      <c r="H3" s="4" t="s">
        <v>2</v>
      </c>
      <c r="I3" s="4" t="s">
        <v>3</v>
      </c>
      <c r="J3" s="4" t="s">
        <v>0</v>
      </c>
      <c r="K3" s="4" t="s">
        <v>1</v>
      </c>
      <c r="L3" s="4" t="s">
        <v>4</v>
      </c>
      <c r="M3" s="4" t="s">
        <v>1</v>
      </c>
      <c r="O3" s="4" t="s">
        <v>22</v>
      </c>
    </row>
    <row r="4" spans="1:16" x14ac:dyDescent="0.2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x14ac:dyDescent="0.2">
      <c r="A5" s="6">
        <v>44273</v>
      </c>
      <c r="B5" s="3"/>
      <c r="C5" s="6"/>
      <c r="D5" s="3"/>
      <c r="E5" s="6"/>
      <c r="F5" s="3"/>
      <c r="G5" s="3"/>
      <c r="H5" s="6">
        <v>44274</v>
      </c>
      <c r="I5" s="3"/>
      <c r="J5" s="6"/>
      <c r="K5" s="3"/>
      <c r="L5" s="6"/>
      <c r="M5" s="6"/>
    </row>
    <row r="6" spans="1:16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6" x14ac:dyDescent="0.2">
      <c r="A7">
        <v>7000</v>
      </c>
      <c r="B7">
        <v>94</v>
      </c>
      <c r="C7">
        <f>A7/(B7/4)</f>
        <v>297.87234042553189</v>
      </c>
      <c r="E7">
        <f>C7*2</f>
        <v>595.74468085106378</v>
      </c>
      <c r="H7">
        <v>1312</v>
      </c>
      <c r="I7">
        <v>13.6</v>
      </c>
      <c r="J7">
        <f>H7/(I7/4)</f>
        <v>385.88235294117646</v>
      </c>
      <c r="L7">
        <f>J7*2</f>
        <v>771.76470588235293</v>
      </c>
      <c r="O7">
        <f>J7/C7</f>
        <v>1.2954621848739496</v>
      </c>
    </row>
    <row r="8" spans="1:16" x14ac:dyDescent="0.2">
      <c r="A8">
        <v>6740</v>
      </c>
      <c r="B8">
        <v>88</v>
      </c>
      <c r="C8">
        <f t="shared" ref="C8:C21" si="0">A8/(B8/4)</f>
        <v>306.36363636363637</v>
      </c>
      <c r="D8">
        <f>AVERAGE(C7:C9)</f>
        <v>373.75767127540183</v>
      </c>
      <c r="E8">
        <f t="shared" ref="E8:E9" si="1">C8*2</f>
        <v>612.72727272727275</v>
      </c>
      <c r="F8">
        <f>AVERAGE(E7:E9)</f>
        <v>747.51534255080367</v>
      </c>
      <c r="H8">
        <v>1328</v>
      </c>
      <c r="I8">
        <v>12.8</v>
      </c>
      <c r="J8">
        <f t="shared" ref="J8:J21" si="2">H8/(I8/4)</f>
        <v>415</v>
      </c>
      <c r="K8">
        <f>AVERAGE(J7:J9)</f>
        <v>408.62745098039221</v>
      </c>
      <c r="L8">
        <f t="shared" ref="L8:L21" si="3">J8*2</f>
        <v>830</v>
      </c>
      <c r="M8">
        <f>AVERAGE(L7:L9)</f>
        <v>817.25490196078442</v>
      </c>
      <c r="O8">
        <f t="shared" ref="O8:O21" si="4">J8/C8</f>
        <v>1.3545994065281899</v>
      </c>
      <c r="P8">
        <f>AVERAGE(O7:O9)</f>
        <v>1.1573509984712003</v>
      </c>
    </row>
    <row r="9" spans="1:16" x14ac:dyDescent="0.2">
      <c r="A9">
        <v>6980</v>
      </c>
      <c r="B9">
        <v>54</v>
      </c>
      <c r="C9">
        <f t="shared" si="0"/>
        <v>517.03703703703707</v>
      </c>
      <c r="E9">
        <f t="shared" si="1"/>
        <v>1034.0740740740741</v>
      </c>
      <c r="H9">
        <v>1360</v>
      </c>
      <c r="I9">
        <v>12.8</v>
      </c>
      <c r="J9">
        <f t="shared" si="2"/>
        <v>425</v>
      </c>
      <c r="L9">
        <f t="shared" si="3"/>
        <v>850</v>
      </c>
      <c r="O9">
        <f t="shared" si="4"/>
        <v>0.82199140401146131</v>
      </c>
    </row>
    <row r="11" spans="1:16" x14ac:dyDescent="0.2">
      <c r="A11" s="14">
        <v>44277</v>
      </c>
      <c r="H11" s="14">
        <v>44278</v>
      </c>
    </row>
    <row r="13" spans="1:16" x14ac:dyDescent="0.2">
      <c r="A13">
        <v>8100</v>
      </c>
      <c r="B13">
        <v>84</v>
      </c>
      <c r="C13">
        <f t="shared" si="0"/>
        <v>385.71428571428572</v>
      </c>
      <c r="E13">
        <f t="shared" ref="E13:E15" si="5">C13*2</f>
        <v>771.42857142857144</v>
      </c>
      <c r="H13">
        <v>3440</v>
      </c>
      <c r="I13">
        <v>50</v>
      </c>
      <c r="J13">
        <f t="shared" si="2"/>
        <v>275.2</v>
      </c>
      <c r="L13">
        <f t="shared" si="3"/>
        <v>550.4</v>
      </c>
      <c r="O13">
        <f t="shared" si="4"/>
        <v>0.71348148148148138</v>
      </c>
    </row>
    <row r="14" spans="1:16" x14ac:dyDescent="0.2">
      <c r="A14">
        <v>7960</v>
      </c>
      <c r="B14">
        <v>100</v>
      </c>
      <c r="C14">
        <f t="shared" si="0"/>
        <v>318.39999999999998</v>
      </c>
      <c r="D14">
        <f>AVERAGE(C13:C15)</f>
        <v>358.64415584415582</v>
      </c>
      <c r="E14">
        <f t="shared" si="5"/>
        <v>636.79999999999995</v>
      </c>
      <c r="F14">
        <f>AVERAGE(E13:E15)</f>
        <v>717.28831168831164</v>
      </c>
      <c r="H14">
        <v>3460</v>
      </c>
      <c r="I14">
        <v>34</v>
      </c>
      <c r="J14">
        <f t="shared" si="2"/>
        <v>407.05882352941177</v>
      </c>
      <c r="K14">
        <f>AVERAGE(J13:J15)</f>
        <v>344.75294117647059</v>
      </c>
      <c r="L14">
        <f t="shared" si="3"/>
        <v>814.11764705882354</v>
      </c>
      <c r="M14">
        <f>AVERAGE(L13:L15)</f>
        <v>689.50588235294117</v>
      </c>
      <c r="O14">
        <f t="shared" si="4"/>
        <v>1.278451078924032</v>
      </c>
      <c r="P14">
        <f t="shared" ref="P14:P20" si="6">AVERAGE(O13:O15)</f>
        <v>0.97954394230306041</v>
      </c>
    </row>
    <row r="15" spans="1:16" x14ac:dyDescent="0.2">
      <c r="A15">
        <v>8180</v>
      </c>
      <c r="B15">
        <v>88</v>
      </c>
      <c r="C15">
        <f t="shared" si="0"/>
        <v>371.81818181818181</v>
      </c>
      <c r="E15">
        <f t="shared" si="5"/>
        <v>743.63636363636363</v>
      </c>
      <c r="H15">
        <v>3520</v>
      </c>
      <c r="I15">
        <v>40</v>
      </c>
      <c r="J15">
        <f t="shared" si="2"/>
        <v>352</v>
      </c>
      <c r="L15">
        <f t="shared" si="3"/>
        <v>704</v>
      </c>
      <c r="O15">
        <f t="shared" si="4"/>
        <v>0.94669926650366754</v>
      </c>
    </row>
    <row r="17" spans="1:17" x14ac:dyDescent="0.2">
      <c r="A17" s="14">
        <v>44280</v>
      </c>
      <c r="H17" s="12">
        <v>44281</v>
      </c>
    </row>
    <row r="19" spans="1:17" x14ac:dyDescent="0.2">
      <c r="A19">
        <v>7980</v>
      </c>
      <c r="B19">
        <v>84</v>
      </c>
      <c r="C19">
        <f t="shared" si="0"/>
        <v>380</v>
      </c>
      <c r="E19">
        <f t="shared" ref="E19:E21" si="7">C19*2</f>
        <v>760</v>
      </c>
      <c r="H19">
        <v>4220</v>
      </c>
      <c r="I19">
        <v>38</v>
      </c>
      <c r="J19">
        <f t="shared" si="2"/>
        <v>444.21052631578948</v>
      </c>
      <c r="L19">
        <f t="shared" si="3"/>
        <v>888.42105263157896</v>
      </c>
      <c r="O19">
        <f t="shared" si="4"/>
        <v>1.1689750692520775</v>
      </c>
    </row>
    <row r="20" spans="1:17" x14ac:dyDescent="0.2">
      <c r="A20">
        <v>8060</v>
      </c>
      <c r="B20">
        <v>76</v>
      </c>
      <c r="C20">
        <f t="shared" si="0"/>
        <v>424.21052631578948</v>
      </c>
      <c r="D20">
        <f>AVERAGE(C19:C21)</f>
        <v>407.557354925776</v>
      </c>
      <c r="E20">
        <f t="shared" si="7"/>
        <v>848.42105263157896</v>
      </c>
      <c r="F20">
        <f>AVERAGE(E19:E21)</f>
        <v>815.11470985155199</v>
      </c>
      <c r="H20">
        <v>4120</v>
      </c>
      <c r="I20">
        <v>58</v>
      </c>
      <c r="J20">
        <f t="shared" si="2"/>
        <v>284.13793103448273</v>
      </c>
      <c r="K20">
        <f>AVERAGE(J19:J21)</f>
        <v>415.33183872460057</v>
      </c>
      <c r="L20">
        <f t="shared" si="3"/>
        <v>568.27586206896547</v>
      </c>
      <c r="M20">
        <f>AVERAGE(L19:L21)</f>
        <v>830.66367744920115</v>
      </c>
      <c r="O20">
        <f t="shared" si="4"/>
        <v>0.6698040557884829</v>
      </c>
      <c r="P20">
        <f t="shared" si="6"/>
        <v>1.0252677821646159</v>
      </c>
    </row>
    <row r="21" spans="1:17" x14ac:dyDescent="0.2">
      <c r="A21">
        <v>8160</v>
      </c>
      <c r="B21">
        <v>78</v>
      </c>
      <c r="C21">
        <f t="shared" si="0"/>
        <v>418.46153846153845</v>
      </c>
      <c r="E21">
        <f t="shared" si="7"/>
        <v>836.92307692307691</v>
      </c>
      <c r="H21">
        <v>4400</v>
      </c>
      <c r="I21">
        <v>34</v>
      </c>
      <c r="J21">
        <f t="shared" si="2"/>
        <v>517.64705882352939</v>
      </c>
      <c r="L21">
        <f t="shared" si="3"/>
        <v>1035.2941176470588</v>
      </c>
      <c r="O21">
        <f t="shared" si="4"/>
        <v>1.2370242214532872</v>
      </c>
    </row>
    <row r="22" spans="1:1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7" x14ac:dyDescent="0.2">
      <c r="A25" s="4" t="s">
        <v>7</v>
      </c>
      <c r="B25" s="4" t="s">
        <v>8</v>
      </c>
      <c r="C25" s="4" t="s">
        <v>9</v>
      </c>
      <c r="D25" s="4" t="s">
        <v>10</v>
      </c>
      <c r="E25" s="4" t="s">
        <v>1</v>
      </c>
      <c r="F25" s="4" t="s">
        <v>10</v>
      </c>
      <c r="G25" s="3"/>
      <c r="H25" s="4" t="s">
        <v>7</v>
      </c>
      <c r="I25" s="4" t="s">
        <v>8</v>
      </c>
      <c r="J25" s="4" t="s">
        <v>9</v>
      </c>
      <c r="K25" s="4" t="s">
        <v>10</v>
      </c>
      <c r="L25" s="4" t="s">
        <v>1</v>
      </c>
      <c r="M25" s="4" t="s">
        <v>10</v>
      </c>
      <c r="P25" s="13" t="s">
        <v>45</v>
      </c>
    </row>
    <row r="26" spans="1:17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7" x14ac:dyDescent="0.2">
      <c r="A27" s="6">
        <v>44273</v>
      </c>
      <c r="B27" s="3"/>
      <c r="C27" s="3"/>
      <c r="D27" s="3"/>
      <c r="E27" s="3"/>
      <c r="F27" s="3"/>
      <c r="G27" s="3"/>
      <c r="H27" s="6">
        <v>44274</v>
      </c>
      <c r="I27" s="3"/>
      <c r="J27" s="3"/>
      <c r="K27" s="3"/>
      <c r="L27" s="3"/>
      <c r="M27" s="3"/>
    </row>
    <row r="28" spans="1:17" x14ac:dyDescent="0.2">
      <c r="A28" s="7"/>
      <c r="B28" s="7"/>
      <c r="C28" s="3"/>
      <c r="D28" s="3"/>
      <c r="E28" s="3"/>
      <c r="F28" s="3"/>
      <c r="G28" s="3"/>
      <c r="H28" s="7"/>
      <c r="I28" s="7"/>
      <c r="J28" s="3"/>
      <c r="K28" s="3"/>
      <c r="L28" s="3"/>
      <c r="M28" s="3"/>
    </row>
    <row r="29" spans="1:17" x14ac:dyDescent="0.2">
      <c r="A29">
        <v>3600</v>
      </c>
      <c r="B29">
        <v>3160</v>
      </c>
      <c r="C29">
        <f>SUM(A29:B29)</f>
        <v>6760</v>
      </c>
      <c r="D29">
        <f>B29/C29</f>
        <v>0.46745562130177515</v>
      </c>
      <c r="F29">
        <f>D29*100</f>
        <v>46.745562130177518</v>
      </c>
      <c r="H29">
        <v>702</v>
      </c>
      <c r="I29">
        <v>500</v>
      </c>
      <c r="J29">
        <f>H29+I29</f>
        <v>1202</v>
      </c>
      <c r="K29">
        <f>I29/J29</f>
        <v>0.41597337770382697</v>
      </c>
      <c r="M29" s="3">
        <f>K29*100</f>
        <v>41.597337770382694</v>
      </c>
      <c r="P29">
        <f>(F29-M29)*-1</f>
        <v>-5.1482243597948241</v>
      </c>
    </row>
    <row r="30" spans="1:17" x14ac:dyDescent="0.2">
      <c r="A30">
        <v>3640</v>
      </c>
      <c r="B30">
        <v>2820</v>
      </c>
      <c r="C30">
        <f t="shared" ref="C30:C31" si="8">SUM(A30:B30)</f>
        <v>6460</v>
      </c>
      <c r="D30">
        <f t="shared" ref="D30:D31" si="9">B30/C30</f>
        <v>0.43653250773993807</v>
      </c>
      <c r="E30">
        <f>AVERAGE(D29:D31)</f>
        <v>0.44716270968057109</v>
      </c>
      <c r="F30">
        <f t="shared" ref="F30:F43" si="10">D30*100</f>
        <v>43.653250773993804</v>
      </c>
      <c r="G30">
        <f>AVERAGE(F29:F31)</f>
        <v>44.71627096805711</v>
      </c>
      <c r="H30">
        <v>738</v>
      </c>
      <c r="I30">
        <v>436</v>
      </c>
      <c r="J30">
        <f t="shared" ref="J30:J43" si="11">H30+I30</f>
        <v>1174</v>
      </c>
      <c r="K30">
        <f t="shared" ref="K30:K43" si="12">I30/J30</f>
        <v>0.37137989778534924</v>
      </c>
      <c r="L30">
        <f>AVERAGE(K29:K31)</f>
        <v>0.40156729477571557</v>
      </c>
      <c r="M30" s="3">
        <f t="shared" ref="M30:M43" si="13">K30*100</f>
        <v>37.137989778534923</v>
      </c>
      <c r="N30">
        <f>AVERAGE(M29:M31)</f>
        <v>40.156729477571552</v>
      </c>
      <c r="P30">
        <f t="shared" ref="P30:P43" si="14">(F30-M30)*-1</f>
        <v>-6.5152609954588812</v>
      </c>
      <c r="Q30">
        <f>AVERAGE(P29:P31)</f>
        <v>-4.5595414904855502</v>
      </c>
    </row>
    <row r="31" spans="1:17" x14ac:dyDescent="0.2">
      <c r="A31">
        <v>3780</v>
      </c>
      <c r="B31">
        <v>2940</v>
      </c>
      <c r="C31">
        <f t="shared" si="8"/>
        <v>6720</v>
      </c>
      <c r="D31">
        <f t="shared" si="9"/>
        <v>0.4375</v>
      </c>
      <c r="F31">
        <f t="shared" si="10"/>
        <v>43.75</v>
      </c>
      <c r="H31">
        <v>712</v>
      </c>
      <c r="I31">
        <v>510</v>
      </c>
      <c r="J31">
        <f t="shared" si="11"/>
        <v>1222</v>
      </c>
      <c r="K31">
        <f t="shared" si="12"/>
        <v>0.41734860883797054</v>
      </c>
      <c r="M31" s="3">
        <f t="shared" si="13"/>
        <v>41.734860883797054</v>
      </c>
      <c r="P31">
        <f t="shared" si="14"/>
        <v>-2.0151391162029455</v>
      </c>
    </row>
    <row r="32" spans="1:17" x14ac:dyDescent="0.2">
      <c r="M32" s="3"/>
    </row>
    <row r="33" spans="1:17" x14ac:dyDescent="0.2">
      <c r="H33" s="14">
        <v>44278</v>
      </c>
      <c r="M33" s="3"/>
    </row>
    <row r="34" spans="1:17" x14ac:dyDescent="0.2">
      <c r="A34" s="14">
        <v>44277</v>
      </c>
      <c r="M34" s="3"/>
    </row>
    <row r="35" spans="1:17" x14ac:dyDescent="0.2">
      <c r="A35">
        <v>4460</v>
      </c>
      <c r="B35">
        <v>3560</v>
      </c>
      <c r="C35">
        <f>SUM(A35:B35)</f>
        <v>8020</v>
      </c>
      <c r="D35">
        <f>B35/C35</f>
        <v>0.44389027431421446</v>
      </c>
      <c r="F35">
        <f t="shared" si="10"/>
        <v>44.389027431421447</v>
      </c>
      <c r="H35">
        <v>1900</v>
      </c>
      <c r="I35">
        <v>1270</v>
      </c>
      <c r="J35">
        <f t="shared" si="11"/>
        <v>3170</v>
      </c>
      <c r="K35">
        <f t="shared" si="12"/>
        <v>0.40063091482649843</v>
      </c>
      <c r="M35" s="3">
        <f t="shared" si="13"/>
        <v>40.063091482649845</v>
      </c>
      <c r="P35">
        <f t="shared" si="14"/>
        <v>-4.3259359487716011</v>
      </c>
    </row>
    <row r="36" spans="1:17" x14ac:dyDescent="0.2">
      <c r="A36">
        <v>4340</v>
      </c>
      <c r="B36">
        <v>3440</v>
      </c>
      <c r="C36">
        <f t="shared" ref="C36:C37" si="15">SUM(A36:B36)</f>
        <v>7780</v>
      </c>
      <c r="D36">
        <f t="shared" ref="D36:D37" si="16">B36/C36</f>
        <v>0.44215938303341901</v>
      </c>
      <c r="E36">
        <f>AVERAGE(D35:D37)</f>
        <v>0.44301827956492795</v>
      </c>
      <c r="F36">
        <f t="shared" si="10"/>
        <v>44.2159383033419</v>
      </c>
      <c r="G36">
        <f>AVERAGE(F35:F37)</f>
        <v>44.301827956492787</v>
      </c>
      <c r="H36">
        <v>1888</v>
      </c>
      <c r="I36">
        <v>1358</v>
      </c>
      <c r="J36">
        <f t="shared" si="11"/>
        <v>3246</v>
      </c>
      <c r="K36">
        <f t="shared" si="12"/>
        <v>0.41836105976586568</v>
      </c>
      <c r="L36">
        <f>AVERAGE(K35:K37)</f>
        <v>0.40361383479097612</v>
      </c>
      <c r="M36" s="3">
        <f t="shared" si="13"/>
        <v>41.836105976586566</v>
      </c>
      <c r="N36">
        <f t="shared" ref="N36" si="17">AVERAGE(M35:M37)</f>
        <v>40.361383479097611</v>
      </c>
      <c r="P36">
        <f t="shared" si="14"/>
        <v>-2.3798323267553343</v>
      </c>
      <c r="Q36">
        <f t="shared" ref="Q36:Q42" si="18">AVERAGE(P35:P37)</f>
        <v>-3.9404444773951801</v>
      </c>
    </row>
    <row r="37" spans="1:17" x14ac:dyDescent="0.2">
      <c r="A37">
        <v>4300</v>
      </c>
      <c r="B37">
        <v>3420</v>
      </c>
      <c r="C37">
        <f t="shared" si="15"/>
        <v>7720</v>
      </c>
      <c r="D37">
        <f t="shared" si="16"/>
        <v>0.44300518134715028</v>
      </c>
      <c r="F37">
        <f t="shared" si="10"/>
        <v>44.300518134715027</v>
      </c>
      <c r="H37">
        <v>1940</v>
      </c>
      <c r="I37">
        <v>1250</v>
      </c>
      <c r="J37">
        <f t="shared" si="11"/>
        <v>3190</v>
      </c>
      <c r="K37">
        <f t="shared" si="12"/>
        <v>0.39184952978056425</v>
      </c>
      <c r="M37" s="3">
        <f t="shared" si="13"/>
        <v>39.184952978056423</v>
      </c>
      <c r="P37">
        <f t="shared" si="14"/>
        <v>-5.1155651566586045</v>
      </c>
    </row>
    <row r="38" spans="1:17" x14ac:dyDescent="0.2">
      <c r="M38" s="3"/>
    </row>
    <row r="39" spans="1:17" x14ac:dyDescent="0.2">
      <c r="H39" s="12">
        <v>44281</v>
      </c>
      <c r="M39" s="3"/>
    </row>
    <row r="40" spans="1:17" x14ac:dyDescent="0.2">
      <c r="A40" s="14">
        <v>44280</v>
      </c>
      <c r="M40" s="3"/>
    </row>
    <row r="41" spans="1:17" x14ac:dyDescent="0.2">
      <c r="A41">
        <v>4360</v>
      </c>
      <c r="B41">
        <v>3520</v>
      </c>
      <c r="C41">
        <f>SUM(A41:B41)</f>
        <v>7880</v>
      </c>
      <c r="D41">
        <f>B41/C41</f>
        <v>0.4467005076142132</v>
      </c>
      <c r="F41">
        <f t="shared" si="10"/>
        <v>44.670050761421322</v>
      </c>
      <c r="H41">
        <v>2240</v>
      </c>
      <c r="I41">
        <v>1538</v>
      </c>
      <c r="J41">
        <f t="shared" si="11"/>
        <v>3778</v>
      </c>
      <c r="K41">
        <f t="shared" si="12"/>
        <v>0.40709370037056641</v>
      </c>
      <c r="M41" s="3">
        <f t="shared" si="13"/>
        <v>40.709370037056644</v>
      </c>
      <c r="P41">
        <f t="shared" si="14"/>
        <v>-3.9606807243646784</v>
      </c>
    </row>
    <row r="42" spans="1:17" x14ac:dyDescent="0.2">
      <c r="A42">
        <v>4260</v>
      </c>
      <c r="B42">
        <v>3200</v>
      </c>
      <c r="C42">
        <f t="shared" ref="C42:C43" si="19">SUM(A42:B42)</f>
        <v>7460</v>
      </c>
      <c r="D42">
        <f t="shared" ref="D42:D43" si="20">B42/C42</f>
        <v>0.42895442359249331</v>
      </c>
      <c r="E42">
        <f>AVERAGE(D41:D43)</f>
        <v>0.4389693983047594</v>
      </c>
      <c r="F42">
        <f t="shared" si="10"/>
        <v>42.89544235924933</v>
      </c>
      <c r="G42">
        <f>AVERAGE(F41:F43)</f>
        <v>43.896939830475937</v>
      </c>
      <c r="H42">
        <v>2320</v>
      </c>
      <c r="I42">
        <v>1572</v>
      </c>
      <c r="J42">
        <f t="shared" si="11"/>
        <v>3892</v>
      </c>
      <c r="K42">
        <f t="shared" si="12"/>
        <v>0.40390544707091469</v>
      </c>
      <c r="L42">
        <f>AVERAGE(K41:K43)</f>
        <v>0.4038975200073221</v>
      </c>
      <c r="M42" s="3">
        <f t="shared" si="13"/>
        <v>40.390544707091472</v>
      </c>
      <c r="N42">
        <f>AVERAGE(M41:M43)</f>
        <v>40.389752000732223</v>
      </c>
      <c r="P42">
        <f t="shared" si="14"/>
        <v>-2.5048976521578581</v>
      </c>
      <c r="Q42">
        <f t="shared" si="18"/>
        <v>-3.5071878297437258</v>
      </c>
    </row>
    <row r="43" spans="1:17" x14ac:dyDescent="0.2">
      <c r="A43">
        <v>4280</v>
      </c>
      <c r="B43">
        <v>3380</v>
      </c>
      <c r="C43">
        <f t="shared" si="19"/>
        <v>7660</v>
      </c>
      <c r="D43">
        <f t="shared" si="20"/>
        <v>0.44125326370757179</v>
      </c>
      <c r="F43">
        <f t="shared" si="10"/>
        <v>44.125326370757179</v>
      </c>
      <c r="H43">
        <v>2420</v>
      </c>
      <c r="I43">
        <v>1618</v>
      </c>
      <c r="J43">
        <f t="shared" si="11"/>
        <v>4038</v>
      </c>
      <c r="K43">
        <f t="shared" si="12"/>
        <v>0.40069341258048541</v>
      </c>
      <c r="M43" s="3">
        <f t="shared" si="13"/>
        <v>40.069341258048539</v>
      </c>
      <c r="P43">
        <f t="shared" si="14"/>
        <v>-4.0559851127086404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6DDA-E713-CD46-917A-D101A16BFFFB}">
  <dimension ref="A1:T43"/>
  <sheetViews>
    <sheetView zoomScaleNormal="100" workbookViewId="0">
      <selection activeCell="O7" sqref="O7:O21"/>
    </sheetView>
  </sheetViews>
  <sheetFormatPr baseColWidth="10" defaultRowHeight="16" x14ac:dyDescent="0.2"/>
  <sheetData>
    <row r="1" spans="1:16" ht="26" x14ac:dyDescent="0.3">
      <c r="A1" s="1" t="s">
        <v>16</v>
      </c>
      <c r="B1" s="2"/>
      <c r="C1" s="2"/>
      <c r="D1" s="2"/>
      <c r="E1" s="2"/>
      <c r="F1" s="2"/>
      <c r="G1" s="1"/>
      <c r="H1" s="1" t="s">
        <v>17</v>
      </c>
    </row>
    <row r="3" spans="1:16" x14ac:dyDescent="0.2">
      <c r="A3" s="13" t="s">
        <v>2</v>
      </c>
      <c r="B3" s="13" t="s">
        <v>3</v>
      </c>
      <c r="C3" s="13" t="s">
        <v>0</v>
      </c>
      <c r="D3" s="13" t="s">
        <v>1</v>
      </c>
      <c r="E3" s="13" t="s">
        <v>4</v>
      </c>
      <c r="F3" s="13" t="s">
        <v>1</v>
      </c>
      <c r="G3" s="13"/>
      <c r="H3" s="13" t="s">
        <v>2</v>
      </c>
      <c r="I3" s="13" t="s">
        <v>3</v>
      </c>
      <c r="J3" s="13" t="s">
        <v>0</v>
      </c>
      <c r="K3" s="13" t="s">
        <v>1</v>
      </c>
      <c r="L3" s="13" t="s">
        <v>4</v>
      </c>
      <c r="M3" s="13" t="s">
        <v>1</v>
      </c>
      <c r="O3" s="4" t="s">
        <v>21</v>
      </c>
    </row>
    <row r="5" spans="1:16" x14ac:dyDescent="0.2">
      <c r="A5" s="14">
        <v>44364</v>
      </c>
      <c r="C5" s="14"/>
      <c r="E5" s="14"/>
      <c r="H5" s="14">
        <v>44365</v>
      </c>
      <c r="J5" s="14"/>
      <c r="L5" s="14"/>
    </row>
    <row r="7" spans="1:16" x14ac:dyDescent="0.2">
      <c r="A7">
        <v>7380</v>
      </c>
      <c r="B7">
        <v>70</v>
      </c>
      <c r="C7">
        <f>A7/(B7/4)</f>
        <v>421.71428571428572</v>
      </c>
      <c r="E7">
        <f>C7*2</f>
        <v>843.42857142857144</v>
      </c>
      <c r="H7">
        <v>4160</v>
      </c>
      <c r="I7">
        <v>54</v>
      </c>
      <c r="J7">
        <f>H7/(I7/4)</f>
        <v>308.14814814814815</v>
      </c>
      <c r="L7">
        <f>J7*2</f>
        <v>616.2962962962963</v>
      </c>
      <c r="O7">
        <f>J7/C7</f>
        <v>0.73070360333232964</v>
      </c>
    </row>
    <row r="8" spans="1:16" x14ac:dyDescent="0.2">
      <c r="A8">
        <v>7240</v>
      </c>
      <c r="B8">
        <v>72</v>
      </c>
      <c r="C8">
        <f t="shared" ref="C8:C21" si="0">A8/(B8/4)</f>
        <v>402.22222222222223</v>
      </c>
      <c r="D8">
        <f>AVERAGE(C7:C9)</f>
        <v>412.93121693121697</v>
      </c>
      <c r="E8">
        <f t="shared" ref="E8:E9" si="1">C8*2</f>
        <v>804.44444444444446</v>
      </c>
      <c r="F8">
        <f>AVERAGE(E7:E9)</f>
        <v>825.86243386243393</v>
      </c>
      <c r="H8">
        <v>4220</v>
      </c>
      <c r="I8">
        <v>52</v>
      </c>
      <c r="J8">
        <f t="shared" ref="J8:J21" si="2">H8/(I8/4)</f>
        <v>324.61538461538464</v>
      </c>
      <c r="K8">
        <f>AVERAGE(J7:J9)</f>
        <v>317.08469960042288</v>
      </c>
      <c r="L8">
        <f t="shared" ref="L8:L21" si="3">J8*2</f>
        <v>649.23076923076928</v>
      </c>
      <c r="M8">
        <f>AVERAGE(L7:L9)</f>
        <v>634.16939920084576</v>
      </c>
      <c r="O8">
        <f t="shared" ref="O8:O21" si="4">J8/C8</f>
        <v>0.80705482362940928</v>
      </c>
      <c r="P8">
        <f>AVERAGE(O7:O9)</f>
        <v>0.76848994882472921</v>
      </c>
    </row>
    <row r="9" spans="1:16" x14ac:dyDescent="0.2">
      <c r="A9">
        <v>7260</v>
      </c>
      <c r="B9">
        <v>70</v>
      </c>
      <c r="C9">
        <f t="shared" si="0"/>
        <v>414.85714285714283</v>
      </c>
      <c r="E9">
        <f t="shared" si="1"/>
        <v>829.71428571428567</v>
      </c>
      <c r="H9">
        <v>4220</v>
      </c>
      <c r="I9">
        <v>53</v>
      </c>
      <c r="J9">
        <f t="shared" si="2"/>
        <v>318.49056603773585</v>
      </c>
      <c r="L9">
        <f t="shared" si="3"/>
        <v>636.98113207547169</v>
      </c>
      <c r="O9">
        <f t="shared" si="4"/>
        <v>0.7677114195124487</v>
      </c>
    </row>
    <row r="11" spans="1:16" x14ac:dyDescent="0.2">
      <c r="A11" s="14">
        <v>44368</v>
      </c>
      <c r="C11" s="14"/>
      <c r="E11" s="14"/>
      <c r="H11" s="14">
        <v>44369</v>
      </c>
      <c r="J11" s="14"/>
      <c r="L11" s="14"/>
    </row>
    <row r="13" spans="1:16" x14ac:dyDescent="0.2">
      <c r="A13">
        <v>6440</v>
      </c>
      <c r="B13">
        <v>68</v>
      </c>
      <c r="C13">
        <f t="shared" si="0"/>
        <v>378.8235294117647</v>
      </c>
      <c r="E13">
        <f t="shared" ref="E13:E15" si="5">C13*2</f>
        <v>757.64705882352939</v>
      </c>
      <c r="H13">
        <v>6900</v>
      </c>
      <c r="I13">
        <v>102</v>
      </c>
      <c r="J13">
        <f t="shared" si="2"/>
        <v>270.58823529411762</v>
      </c>
      <c r="L13">
        <f t="shared" si="3"/>
        <v>541.17647058823525</v>
      </c>
      <c r="O13">
        <f t="shared" si="4"/>
        <v>0.71428571428571419</v>
      </c>
    </row>
    <row r="14" spans="1:16" x14ac:dyDescent="0.2">
      <c r="A14">
        <v>6280</v>
      </c>
      <c r="B14">
        <v>82</v>
      </c>
      <c r="C14">
        <f t="shared" si="0"/>
        <v>306.34146341463412</v>
      </c>
      <c r="D14">
        <f>AVERAGE(C13:C15)</f>
        <v>361.29155674858453</v>
      </c>
      <c r="E14">
        <f t="shared" si="5"/>
        <v>612.68292682926824</v>
      </c>
      <c r="F14">
        <f>AVERAGE(E13:E15)</f>
        <v>722.58311349716905</v>
      </c>
      <c r="H14">
        <v>7060</v>
      </c>
      <c r="I14">
        <v>100</v>
      </c>
      <c r="J14">
        <f t="shared" si="2"/>
        <v>282.39999999999998</v>
      </c>
      <c r="K14">
        <f>AVERAGE(J13:J15)</f>
        <v>293.47669858641132</v>
      </c>
      <c r="L14">
        <f t="shared" si="3"/>
        <v>564.79999999999995</v>
      </c>
      <c r="M14">
        <f>AVERAGE(L13:L15)</f>
        <v>586.95339717282263</v>
      </c>
      <c r="O14">
        <f t="shared" si="4"/>
        <v>0.92184713375796179</v>
      </c>
      <c r="P14">
        <f t="shared" ref="P14:P20" si="6">AVERAGE(O13:O15)</f>
        <v>0.81912890173242836</v>
      </c>
    </row>
    <row r="15" spans="1:16" x14ac:dyDescent="0.2">
      <c r="A15">
        <v>6180</v>
      </c>
      <c r="B15">
        <v>62</v>
      </c>
      <c r="C15">
        <f t="shared" si="0"/>
        <v>398.70967741935482</v>
      </c>
      <c r="E15">
        <f t="shared" si="5"/>
        <v>797.41935483870964</v>
      </c>
      <c r="H15">
        <v>7040</v>
      </c>
      <c r="I15">
        <v>86</v>
      </c>
      <c r="J15">
        <f t="shared" si="2"/>
        <v>327.44186046511629</v>
      </c>
      <c r="L15">
        <f t="shared" si="3"/>
        <v>654.88372093023258</v>
      </c>
      <c r="O15">
        <f t="shared" si="4"/>
        <v>0.82125385715360888</v>
      </c>
    </row>
    <row r="17" spans="1:20" x14ac:dyDescent="0.2">
      <c r="A17" s="14">
        <v>44372</v>
      </c>
      <c r="C17" s="14"/>
      <c r="E17" s="14"/>
      <c r="H17" s="14">
        <v>44373</v>
      </c>
      <c r="J17" s="14"/>
      <c r="L17" s="14"/>
    </row>
    <row r="19" spans="1:20" x14ac:dyDescent="0.2">
      <c r="A19">
        <v>7620</v>
      </c>
      <c r="B19">
        <v>86</v>
      </c>
      <c r="C19">
        <f t="shared" si="0"/>
        <v>354.41860465116281</v>
      </c>
      <c r="E19">
        <f t="shared" ref="E19:E21" si="7">C19*2</f>
        <v>708.83720930232562</v>
      </c>
      <c r="H19">
        <v>4200</v>
      </c>
      <c r="I19">
        <v>58</v>
      </c>
      <c r="J19">
        <f t="shared" si="2"/>
        <v>289.65517241379308</v>
      </c>
      <c r="L19">
        <f t="shared" si="3"/>
        <v>579.31034482758616</v>
      </c>
      <c r="O19">
        <f t="shared" si="4"/>
        <v>0.81726853108878617</v>
      </c>
    </row>
    <row r="20" spans="1:20" x14ac:dyDescent="0.2">
      <c r="A20">
        <v>7700</v>
      </c>
      <c r="B20">
        <v>78</v>
      </c>
      <c r="C20">
        <f t="shared" si="0"/>
        <v>394.87179487179486</v>
      </c>
      <c r="D20">
        <f>AVERAGE(C19:C21)</f>
        <v>376.43013317431922</v>
      </c>
      <c r="E20">
        <f t="shared" si="7"/>
        <v>789.74358974358972</v>
      </c>
      <c r="F20">
        <f>AVERAGE(E19:E21)</f>
        <v>752.86026634863845</v>
      </c>
      <c r="H20">
        <v>3960</v>
      </c>
      <c r="I20">
        <v>78</v>
      </c>
      <c r="J20">
        <f t="shared" si="2"/>
        <v>203.07692307692307</v>
      </c>
      <c r="K20">
        <f>AVERAGE(J19:J21)</f>
        <v>239.53814947729754</v>
      </c>
      <c r="L20">
        <f t="shared" si="3"/>
        <v>406.15384615384613</v>
      </c>
      <c r="M20">
        <f>AVERAGE(L19:L21)</f>
        <v>479.07629895459507</v>
      </c>
      <c r="O20">
        <f t="shared" si="4"/>
        <v>0.51428571428571423</v>
      </c>
      <c r="P20">
        <f t="shared" si="6"/>
        <v>0.64199382998551457</v>
      </c>
    </row>
    <row r="21" spans="1:20" x14ac:dyDescent="0.2">
      <c r="A21">
        <v>7600</v>
      </c>
      <c r="B21">
        <v>80</v>
      </c>
      <c r="C21">
        <f t="shared" si="0"/>
        <v>380</v>
      </c>
      <c r="E21">
        <f t="shared" si="7"/>
        <v>760</v>
      </c>
      <c r="H21">
        <v>3840</v>
      </c>
      <c r="I21">
        <v>68</v>
      </c>
      <c r="J21">
        <f t="shared" si="2"/>
        <v>225.88235294117646</v>
      </c>
      <c r="L21">
        <f t="shared" si="3"/>
        <v>451.76470588235293</v>
      </c>
      <c r="O21">
        <f t="shared" si="4"/>
        <v>0.59442724458204332</v>
      </c>
    </row>
    <row r="25" spans="1:20" x14ac:dyDescent="0.2">
      <c r="A25" s="13" t="s">
        <v>7</v>
      </c>
      <c r="B25" s="13" t="s">
        <v>8</v>
      </c>
      <c r="C25" s="13" t="s">
        <v>9</v>
      </c>
      <c r="D25" s="13" t="s">
        <v>10</v>
      </c>
      <c r="E25" s="13" t="s">
        <v>1</v>
      </c>
      <c r="F25" s="4" t="s">
        <v>10</v>
      </c>
      <c r="G25" s="13"/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</v>
      </c>
      <c r="P25" s="13" t="s">
        <v>45</v>
      </c>
      <c r="S25" s="13" t="s">
        <v>46</v>
      </c>
    </row>
    <row r="27" spans="1:20" x14ac:dyDescent="0.2">
      <c r="A27" s="14">
        <v>44364</v>
      </c>
      <c r="H27" s="14">
        <v>44365</v>
      </c>
    </row>
    <row r="29" spans="1:20" x14ac:dyDescent="0.2">
      <c r="A29">
        <v>2940</v>
      </c>
      <c r="B29">
        <v>3680</v>
      </c>
      <c r="C29">
        <f>SUM(A29:B29)</f>
        <v>6620</v>
      </c>
      <c r="D29">
        <f>B29/C29</f>
        <v>0.5558912386706949</v>
      </c>
      <c r="F29">
        <f>D29*100</f>
        <v>55.589123867069489</v>
      </c>
      <c r="H29">
        <v>2100</v>
      </c>
      <c r="I29">
        <v>1912</v>
      </c>
      <c r="J29">
        <f>H29+I29</f>
        <v>4012</v>
      </c>
      <c r="K29">
        <f>I29/J29</f>
        <v>0.47657028913260219</v>
      </c>
      <c r="M29">
        <f>100*K29</f>
        <v>47.65702891326022</v>
      </c>
      <c r="P29">
        <f>(F29-M29)*-1</f>
        <v>-7.9320949538092691</v>
      </c>
      <c r="S29">
        <f>(M29/F29)*100</f>
        <v>85.730850925484418</v>
      </c>
    </row>
    <row r="30" spans="1:20" x14ac:dyDescent="0.2">
      <c r="A30">
        <v>2860</v>
      </c>
      <c r="B30">
        <v>3660</v>
      </c>
      <c r="C30">
        <f t="shared" ref="C30:C31" si="8">SUM(A30:B30)</f>
        <v>6520</v>
      </c>
      <c r="D30">
        <f t="shared" ref="D30:D31" si="9">B30/C30</f>
        <v>0.56134969325153372</v>
      </c>
      <c r="E30">
        <f>AVERAGE(D29:D31)</f>
        <v>0.55635673340497049</v>
      </c>
      <c r="F30">
        <f t="shared" ref="F30:F43" si="10">D30*100</f>
        <v>56.134969325153371</v>
      </c>
      <c r="G30">
        <f>AVERAGE(F29:F31)</f>
        <v>55.63567334049705</v>
      </c>
      <c r="H30">
        <v>2080</v>
      </c>
      <c r="I30">
        <v>1884</v>
      </c>
      <c r="J30">
        <f t="shared" ref="J30:J43" si="11">H30+I30</f>
        <v>3964</v>
      </c>
      <c r="K30">
        <f t="shared" ref="K30:K43" si="12">I30/J30</f>
        <v>0.47527749747729564</v>
      </c>
      <c r="L30">
        <f>AVERAGE(K29:K31)</f>
        <v>0.47401548736886218</v>
      </c>
      <c r="M30">
        <f t="shared" ref="M30:M43" si="13">100*K30</f>
        <v>47.527749747729565</v>
      </c>
      <c r="N30">
        <f>AVERAGE(M29:M31)</f>
        <v>47.40154873688622</v>
      </c>
      <c r="P30">
        <f t="shared" ref="P30:P43" si="14">(F30-M30)*-1</f>
        <v>-8.6072195774238054</v>
      </c>
      <c r="Q30">
        <f>AVERAGE(P29:P31)</f>
        <v>-8.234124603610832</v>
      </c>
      <c r="S30">
        <f t="shared" ref="S30:S43" si="15">(M30/F30)*100</f>
        <v>84.666920315627536</v>
      </c>
      <c r="T30">
        <f>AVERAGE(S29:S31)</f>
        <v>85.201681677592376</v>
      </c>
    </row>
    <row r="31" spans="1:20" x14ac:dyDescent="0.2">
      <c r="A31">
        <v>2940</v>
      </c>
      <c r="B31">
        <v>3620</v>
      </c>
      <c r="C31">
        <f t="shared" si="8"/>
        <v>6560</v>
      </c>
      <c r="D31">
        <f t="shared" si="9"/>
        <v>0.55182926829268297</v>
      </c>
      <c r="F31">
        <f t="shared" si="10"/>
        <v>55.182926829268297</v>
      </c>
      <c r="H31">
        <v>2080</v>
      </c>
      <c r="I31">
        <v>1846</v>
      </c>
      <c r="J31">
        <f t="shared" si="11"/>
        <v>3926</v>
      </c>
      <c r="K31">
        <f t="shared" si="12"/>
        <v>0.47019867549668876</v>
      </c>
      <c r="M31">
        <f t="shared" si="13"/>
        <v>47.019867549668874</v>
      </c>
      <c r="P31">
        <f t="shared" si="14"/>
        <v>-8.1630592795994232</v>
      </c>
      <c r="S31">
        <f t="shared" si="15"/>
        <v>85.207273791665145</v>
      </c>
    </row>
    <row r="33" spans="1:20" x14ac:dyDescent="0.2">
      <c r="A33" s="14">
        <v>44368</v>
      </c>
      <c r="H33" s="14">
        <v>44369</v>
      </c>
    </row>
    <row r="35" spans="1:20" x14ac:dyDescent="0.2">
      <c r="A35">
        <v>2580</v>
      </c>
      <c r="B35">
        <v>3120</v>
      </c>
      <c r="C35">
        <f>SUM(A35:B35)</f>
        <v>5700</v>
      </c>
      <c r="D35">
        <f>B35/C35</f>
        <v>0.54736842105263162</v>
      </c>
      <c r="F35">
        <f t="shared" si="10"/>
        <v>54.736842105263165</v>
      </c>
      <c r="H35">
        <v>3260</v>
      </c>
      <c r="I35">
        <v>3000</v>
      </c>
      <c r="J35">
        <f t="shared" si="11"/>
        <v>6260</v>
      </c>
      <c r="K35">
        <f t="shared" si="12"/>
        <v>0.47923322683706071</v>
      </c>
      <c r="M35">
        <f t="shared" si="13"/>
        <v>47.923322683706068</v>
      </c>
      <c r="P35">
        <f t="shared" si="14"/>
        <v>-6.8135194215570962</v>
      </c>
      <c r="S35">
        <f t="shared" si="15"/>
        <v>87.55222413369377</v>
      </c>
    </row>
    <row r="36" spans="1:20" x14ac:dyDescent="0.2">
      <c r="A36">
        <v>2660</v>
      </c>
      <c r="B36">
        <v>3180</v>
      </c>
      <c r="C36">
        <f t="shared" ref="C36:C37" si="16">SUM(A36:B36)</f>
        <v>5840</v>
      </c>
      <c r="D36">
        <f t="shared" ref="D36:D37" si="17">B36/C36</f>
        <v>0.54452054794520544</v>
      </c>
      <c r="E36">
        <f>AVERAGE(D35:D37)</f>
        <v>0.54326503539398419</v>
      </c>
      <c r="F36">
        <f t="shared" si="10"/>
        <v>54.452054794520542</v>
      </c>
      <c r="G36">
        <f t="shared" ref="G36:G42" si="18">AVERAGE(F35:F37)</f>
        <v>54.326503539398423</v>
      </c>
      <c r="H36">
        <v>3360</v>
      </c>
      <c r="I36">
        <v>2980</v>
      </c>
      <c r="J36">
        <f t="shared" si="11"/>
        <v>6340</v>
      </c>
      <c r="K36">
        <f t="shared" si="12"/>
        <v>0.47003154574132494</v>
      </c>
      <c r="L36">
        <f>AVERAGE(K35:K37)</f>
        <v>0.47297111162623501</v>
      </c>
      <c r="M36">
        <f t="shared" si="13"/>
        <v>47.003154574132495</v>
      </c>
      <c r="N36">
        <f>AVERAGE(M35:M37)</f>
        <v>47.297111162623509</v>
      </c>
      <c r="P36">
        <f t="shared" si="14"/>
        <v>-7.4489002203880474</v>
      </c>
      <c r="Q36">
        <f t="shared" ref="Q36:Q42" si="19">AVERAGE(P35:P37)</f>
        <v>-7.0293923767749149</v>
      </c>
      <c r="S36">
        <f t="shared" si="15"/>
        <v>86.320258714759063</v>
      </c>
      <c r="T36">
        <f t="shared" ref="T36:T42" si="20">AVERAGE(S35:S37)</f>
        <v>87.060995794492896</v>
      </c>
    </row>
    <row r="37" spans="1:20" x14ac:dyDescent="0.2">
      <c r="A37">
        <v>2560</v>
      </c>
      <c r="B37">
        <v>2980</v>
      </c>
      <c r="C37">
        <f t="shared" si="16"/>
        <v>5540</v>
      </c>
      <c r="D37">
        <f t="shared" si="17"/>
        <v>0.53790613718411551</v>
      </c>
      <c r="F37">
        <f t="shared" si="10"/>
        <v>53.790613718411549</v>
      </c>
      <c r="H37">
        <v>3320</v>
      </c>
      <c r="I37">
        <v>2940</v>
      </c>
      <c r="J37">
        <f t="shared" si="11"/>
        <v>6260</v>
      </c>
      <c r="K37">
        <f t="shared" si="12"/>
        <v>0.46964856230031948</v>
      </c>
      <c r="M37">
        <f t="shared" si="13"/>
        <v>46.964856230031948</v>
      </c>
      <c r="P37">
        <f t="shared" si="14"/>
        <v>-6.8257574883796011</v>
      </c>
      <c r="S37">
        <f t="shared" si="15"/>
        <v>87.310504535025842</v>
      </c>
    </row>
    <row r="39" spans="1:20" x14ac:dyDescent="0.2">
      <c r="A39" s="14">
        <v>44372</v>
      </c>
      <c r="C39" s="14"/>
      <c r="E39" s="14"/>
      <c r="H39" s="14">
        <v>44373</v>
      </c>
    </row>
    <row r="41" spans="1:20" x14ac:dyDescent="0.2">
      <c r="A41">
        <v>3100</v>
      </c>
      <c r="B41">
        <v>3900</v>
      </c>
      <c r="C41">
        <f>SUM(A41:B41)</f>
        <v>7000</v>
      </c>
      <c r="D41">
        <f>B41/C41</f>
        <v>0.55714285714285716</v>
      </c>
      <c r="F41">
        <f t="shared" si="10"/>
        <v>55.714285714285715</v>
      </c>
      <c r="H41">
        <v>1940</v>
      </c>
      <c r="I41">
        <v>1630</v>
      </c>
      <c r="J41">
        <f t="shared" si="11"/>
        <v>3570</v>
      </c>
      <c r="K41">
        <f t="shared" si="12"/>
        <v>0.45658263305322128</v>
      </c>
      <c r="M41">
        <f t="shared" si="13"/>
        <v>45.65826330532213</v>
      </c>
      <c r="P41">
        <f t="shared" si="14"/>
        <v>-10.056022408963585</v>
      </c>
      <c r="S41">
        <f t="shared" si="15"/>
        <v>81.950729009552532</v>
      </c>
    </row>
    <row r="42" spans="1:20" x14ac:dyDescent="0.2">
      <c r="A42">
        <v>3160</v>
      </c>
      <c r="B42">
        <v>3780</v>
      </c>
      <c r="C42">
        <f t="shared" ref="C42:C43" si="21">SUM(A42:B42)</f>
        <v>6940</v>
      </c>
      <c r="D42">
        <f t="shared" ref="D42:D43" si="22">B42/C42</f>
        <v>0.54466858789625361</v>
      </c>
      <c r="E42">
        <f>AVERAGE(D41:D43)</f>
        <v>0.55191576836580658</v>
      </c>
      <c r="F42">
        <f t="shared" si="10"/>
        <v>54.466858789625363</v>
      </c>
      <c r="G42">
        <f t="shared" si="18"/>
        <v>55.191576836580658</v>
      </c>
      <c r="H42">
        <v>1968</v>
      </c>
      <c r="I42">
        <v>1634</v>
      </c>
      <c r="J42">
        <f t="shared" si="11"/>
        <v>3602</v>
      </c>
      <c r="K42">
        <f t="shared" si="12"/>
        <v>0.45363686840644085</v>
      </c>
      <c r="L42">
        <f>AVERAGE(K41:K43)</f>
        <v>0.4590116315518078</v>
      </c>
      <c r="M42">
        <f t="shared" si="13"/>
        <v>45.363686840644085</v>
      </c>
      <c r="N42">
        <f>AVERAGE(M41:M43)</f>
        <v>45.901163155180789</v>
      </c>
      <c r="P42">
        <f t="shared" si="14"/>
        <v>-9.1031719489812772</v>
      </c>
      <c r="Q42">
        <f t="shared" si="19"/>
        <v>-9.2904136813998814</v>
      </c>
      <c r="S42">
        <f t="shared" si="15"/>
        <v>83.286768961394159</v>
      </c>
      <c r="T42">
        <f t="shared" si="20"/>
        <v>83.169987019464003</v>
      </c>
    </row>
    <row r="43" spans="1:20" x14ac:dyDescent="0.2">
      <c r="A43">
        <v>3060</v>
      </c>
      <c r="B43">
        <v>3800</v>
      </c>
      <c r="C43">
        <f t="shared" si="21"/>
        <v>6860</v>
      </c>
      <c r="D43">
        <f t="shared" si="22"/>
        <v>0.55393586005830908</v>
      </c>
      <c r="F43">
        <f t="shared" si="10"/>
        <v>55.393586005830912</v>
      </c>
      <c r="H43">
        <v>1912</v>
      </c>
      <c r="I43">
        <v>1674</v>
      </c>
      <c r="J43">
        <f t="shared" si="11"/>
        <v>3586</v>
      </c>
      <c r="K43">
        <f t="shared" si="12"/>
        <v>0.46681539319576132</v>
      </c>
      <c r="M43">
        <f t="shared" si="13"/>
        <v>46.681539319576132</v>
      </c>
      <c r="P43">
        <f t="shared" si="14"/>
        <v>-8.7120466862547801</v>
      </c>
      <c r="S43">
        <f t="shared" si="15"/>
        <v>84.272463087445317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9A60-38A6-AB4C-A5C3-D2232E1F9FE9}">
  <dimension ref="A1:T43"/>
  <sheetViews>
    <sheetView workbookViewId="0">
      <selection activeCell="O7" sqref="O7:O21"/>
    </sheetView>
  </sheetViews>
  <sheetFormatPr baseColWidth="10" defaultRowHeight="16" x14ac:dyDescent="0.2"/>
  <sheetData>
    <row r="1" spans="1:16" ht="26" x14ac:dyDescent="0.3">
      <c r="A1" s="1" t="s">
        <v>24</v>
      </c>
      <c r="B1" s="2"/>
      <c r="C1" s="2"/>
      <c r="D1" s="2"/>
      <c r="E1" s="2"/>
      <c r="F1" s="2"/>
      <c r="G1" s="1"/>
      <c r="H1" s="1" t="s">
        <v>25</v>
      </c>
    </row>
    <row r="3" spans="1:16" x14ac:dyDescent="0.2">
      <c r="A3" s="13" t="s">
        <v>2</v>
      </c>
      <c r="B3" s="13" t="s">
        <v>3</v>
      </c>
      <c r="C3" s="13" t="s">
        <v>0</v>
      </c>
      <c r="D3" s="13" t="s">
        <v>1</v>
      </c>
      <c r="E3" s="13" t="s">
        <v>4</v>
      </c>
      <c r="F3" s="13" t="s">
        <v>1</v>
      </c>
      <c r="G3" s="13"/>
      <c r="H3" s="13" t="s">
        <v>2</v>
      </c>
      <c r="I3" s="13" t="s">
        <v>3</v>
      </c>
      <c r="J3" s="13" t="s">
        <v>0</v>
      </c>
      <c r="K3" s="13" t="s">
        <v>1</v>
      </c>
      <c r="L3" s="13" t="s">
        <v>4</v>
      </c>
      <c r="M3" s="13" t="s">
        <v>1</v>
      </c>
      <c r="O3" s="4" t="s">
        <v>21</v>
      </c>
    </row>
    <row r="5" spans="1:16" x14ac:dyDescent="0.2">
      <c r="A5" s="14">
        <v>44490</v>
      </c>
      <c r="C5" s="14"/>
      <c r="E5" s="14"/>
      <c r="H5" s="14">
        <v>44491</v>
      </c>
      <c r="J5" s="14"/>
      <c r="L5" s="14"/>
    </row>
    <row r="7" spans="1:16" x14ac:dyDescent="0.2">
      <c r="A7" s="19">
        <v>8100</v>
      </c>
      <c r="B7" s="19">
        <v>66</v>
      </c>
      <c r="C7">
        <f>A7/(B7/4)</f>
        <v>490.90909090909093</v>
      </c>
      <c r="E7">
        <f>C7*2</f>
        <v>981.81818181818187</v>
      </c>
      <c r="H7" s="19">
        <v>4960</v>
      </c>
      <c r="I7" s="19">
        <v>46</v>
      </c>
      <c r="J7">
        <f>H7/(I7/4)</f>
        <v>431.30434782608694</v>
      </c>
      <c r="L7">
        <f>J7*2</f>
        <v>862.60869565217388</v>
      </c>
      <c r="O7">
        <f>J7/C7</f>
        <v>0.87858293075684368</v>
      </c>
    </row>
    <row r="8" spans="1:16" x14ac:dyDescent="0.2">
      <c r="A8" s="19">
        <v>8220</v>
      </c>
      <c r="B8" s="19">
        <v>70</v>
      </c>
      <c r="C8">
        <f t="shared" ref="C8:C21" si="0">A8/(B8/4)</f>
        <v>469.71428571428572</v>
      </c>
      <c r="D8">
        <f>AVERAGE(C7:C9)</f>
        <v>537.8077922077922</v>
      </c>
      <c r="E8">
        <f t="shared" ref="E8:E9" si="1">C8*2</f>
        <v>939.42857142857144</v>
      </c>
      <c r="F8">
        <f>AVERAGE(E7:E9)</f>
        <v>1075.6155844155844</v>
      </c>
      <c r="H8" s="19">
        <v>4800</v>
      </c>
      <c r="I8" s="19">
        <v>56</v>
      </c>
      <c r="J8">
        <f t="shared" ref="J8:J21" si="2">H8/(I8/4)</f>
        <v>342.85714285714283</v>
      </c>
      <c r="K8">
        <f>AVERAGE(J7:J9)</f>
        <v>433.60938578329882</v>
      </c>
      <c r="L8">
        <f t="shared" ref="L8:L21" si="3">J8*2</f>
        <v>685.71428571428567</v>
      </c>
      <c r="M8">
        <f>AVERAGE(L7:L9)</f>
        <v>867.21877156659764</v>
      </c>
      <c r="O8">
        <f t="shared" ref="O8:O21" si="4">J8/C8</f>
        <v>0.72992700729926996</v>
      </c>
      <c r="P8">
        <f>AVERAGE(O7:O9)</f>
        <v>0.80509699460258266</v>
      </c>
    </row>
    <row r="9" spans="1:16" x14ac:dyDescent="0.2">
      <c r="A9" s="19">
        <v>8160</v>
      </c>
      <c r="B9" s="19">
        <v>50</v>
      </c>
      <c r="C9">
        <f t="shared" si="0"/>
        <v>652.79999999999995</v>
      </c>
      <c r="E9">
        <f t="shared" si="1"/>
        <v>1305.5999999999999</v>
      </c>
      <c r="H9" s="19">
        <v>4740</v>
      </c>
      <c r="I9" s="19">
        <v>36</v>
      </c>
      <c r="J9">
        <f t="shared" si="2"/>
        <v>526.66666666666663</v>
      </c>
      <c r="L9">
        <f t="shared" si="3"/>
        <v>1053.3333333333333</v>
      </c>
      <c r="O9">
        <f t="shared" si="4"/>
        <v>0.80678104575163401</v>
      </c>
    </row>
    <row r="11" spans="1:16" x14ac:dyDescent="0.2">
      <c r="A11" s="14">
        <v>44497</v>
      </c>
      <c r="C11" s="14"/>
      <c r="E11" s="14"/>
      <c r="H11" s="14">
        <v>44498</v>
      </c>
      <c r="J11" s="14"/>
      <c r="L11" s="14"/>
    </row>
    <row r="13" spans="1:16" x14ac:dyDescent="0.2">
      <c r="A13" s="19">
        <v>8880</v>
      </c>
      <c r="B13" s="19">
        <v>68</v>
      </c>
      <c r="C13">
        <f t="shared" si="0"/>
        <v>522.35294117647061</v>
      </c>
      <c r="E13">
        <f t="shared" ref="E13:E15" si="5">C13*2</f>
        <v>1044.7058823529412</v>
      </c>
      <c r="H13" s="19">
        <v>3400</v>
      </c>
      <c r="I13" s="19">
        <v>32</v>
      </c>
      <c r="J13">
        <f t="shared" si="2"/>
        <v>425</v>
      </c>
      <c r="L13">
        <f t="shared" si="3"/>
        <v>850</v>
      </c>
      <c r="O13">
        <f t="shared" si="4"/>
        <v>0.81362612612612606</v>
      </c>
    </row>
    <row r="14" spans="1:16" x14ac:dyDescent="0.2">
      <c r="A14" s="19">
        <v>8760</v>
      </c>
      <c r="B14" s="19">
        <v>68</v>
      </c>
      <c r="C14">
        <f t="shared" si="0"/>
        <v>515.29411764705878</v>
      </c>
      <c r="D14">
        <f>AVERAGE(C13:C15)</f>
        <v>485.66729917773563</v>
      </c>
      <c r="E14">
        <f t="shared" si="5"/>
        <v>1030.5882352941176</v>
      </c>
      <c r="F14">
        <f>AVERAGE(E13:E15)</f>
        <v>971.33459835547126</v>
      </c>
      <c r="H14" s="19">
        <v>3280</v>
      </c>
      <c r="I14" s="19">
        <v>32</v>
      </c>
      <c r="J14">
        <f t="shared" si="2"/>
        <v>410</v>
      </c>
      <c r="K14">
        <f>AVERAGE(J13:J15)</f>
        <v>437.38095238095235</v>
      </c>
      <c r="L14">
        <f t="shared" si="3"/>
        <v>820</v>
      </c>
      <c r="M14">
        <f>AVERAGE(L13:L15)</f>
        <v>874.7619047619047</v>
      </c>
      <c r="O14">
        <f t="shared" si="4"/>
        <v>0.79566210045662111</v>
      </c>
      <c r="P14">
        <f t="shared" ref="P14:P20" si="6">AVERAGE(O13:O15)</f>
        <v>0.915696808128315</v>
      </c>
    </row>
    <row r="15" spans="1:16" x14ac:dyDescent="0.2">
      <c r="A15" s="19">
        <v>6500</v>
      </c>
      <c r="B15" s="19">
        <v>62</v>
      </c>
      <c r="C15">
        <f t="shared" si="0"/>
        <v>419.35483870967744</v>
      </c>
      <c r="E15">
        <f t="shared" si="5"/>
        <v>838.70967741935488</v>
      </c>
      <c r="H15" s="19">
        <v>3340</v>
      </c>
      <c r="I15" s="19">
        <v>28</v>
      </c>
      <c r="J15">
        <f t="shared" si="2"/>
        <v>477.14285714285717</v>
      </c>
      <c r="L15">
        <f t="shared" si="3"/>
        <v>954.28571428571433</v>
      </c>
      <c r="O15">
        <f t="shared" si="4"/>
        <v>1.1378021978021977</v>
      </c>
    </row>
    <row r="17" spans="1:20" x14ac:dyDescent="0.2">
      <c r="A17" s="14">
        <v>44501</v>
      </c>
      <c r="C17" s="14"/>
      <c r="E17" s="14"/>
      <c r="H17" s="14">
        <v>44501</v>
      </c>
      <c r="J17" s="14"/>
      <c r="L17" s="14"/>
    </row>
    <row r="19" spans="1:20" x14ac:dyDescent="0.2">
      <c r="A19" s="19">
        <v>7880</v>
      </c>
      <c r="B19" s="19">
        <v>50</v>
      </c>
      <c r="C19">
        <f t="shared" si="0"/>
        <v>630.4</v>
      </c>
      <c r="E19">
        <f t="shared" ref="E19:E21" si="7">C19*2</f>
        <v>1260.8</v>
      </c>
      <c r="H19" s="19">
        <v>1608</v>
      </c>
      <c r="I19" s="19">
        <v>18.399999999999999</v>
      </c>
      <c r="J19">
        <f t="shared" si="2"/>
        <v>349.56521739130437</v>
      </c>
      <c r="L19">
        <f t="shared" si="3"/>
        <v>699.13043478260875</v>
      </c>
      <c r="O19">
        <f t="shared" si="4"/>
        <v>0.55451335246082545</v>
      </c>
    </row>
    <row r="20" spans="1:20" x14ac:dyDescent="0.2">
      <c r="A20" s="19">
        <v>7580</v>
      </c>
      <c r="B20" s="19">
        <v>50</v>
      </c>
      <c r="C20">
        <f t="shared" si="0"/>
        <v>606.4</v>
      </c>
      <c r="D20">
        <f>AVERAGE(C19:C21)</f>
        <v>553.98095238095232</v>
      </c>
      <c r="E20">
        <f t="shared" si="7"/>
        <v>1212.8</v>
      </c>
      <c r="F20">
        <f>AVERAGE(E19:E21)</f>
        <v>1107.9619047619046</v>
      </c>
      <c r="H20" s="19">
        <v>1546</v>
      </c>
      <c r="I20" s="19">
        <v>14.6</v>
      </c>
      <c r="J20">
        <f t="shared" si="2"/>
        <v>423.56164383561645</v>
      </c>
      <c r="K20">
        <f>AVERAGE(J19:J21)</f>
        <v>384.37562040897365</v>
      </c>
      <c r="L20">
        <f t="shared" si="3"/>
        <v>847.1232876712329</v>
      </c>
      <c r="M20">
        <f>AVERAGE(L19:L21)</f>
        <v>768.75124081794729</v>
      </c>
      <c r="O20">
        <f t="shared" si="4"/>
        <v>0.69848556041493481</v>
      </c>
      <c r="P20">
        <f t="shared" si="6"/>
        <v>0.7156053723922785</v>
      </c>
    </row>
    <row r="21" spans="1:20" x14ac:dyDescent="0.2">
      <c r="A21" s="19">
        <v>7440</v>
      </c>
      <c r="B21" s="19">
        <v>70</v>
      </c>
      <c r="C21">
        <f t="shared" si="0"/>
        <v>425.14285714285717</v>
      </c>
      <c r="E21">
        <f t="shared" si="7"/>
        <v>850.28571428571433</v>
      </c>
      <c r="H21" s="19">
        <v>1596</v>
      </c>
      <c r="I21" s="19">
        <v>16.8</v>
      </c>
      <c r="J21">
        <f t="shared" si="2"/>
        <v>380</v>
      </c>
      <c r="L21">
        <f t="shared" si="3"/>
        <v>760</v>
      </c>
      <c r="O21">
        <f t="shared" si="4"/>
        <v>0.89381720430107525</v>
      </c>
    </row>
    <row r="25" spans="1:20" x14ac:dyDescent="0.2">
      <c r="A25" s="13" t="s">
        <v>7</v>
      </c>
      <c r="B25" s="13" t="s">
        <v>8</v>
      </c>
      <c r="C25" s="13" t="s">
        <v>9</v>
      </c>
      <c r="D25" s="13" t="s">
        <v>10</v>
      </c>
      <c r="E25" s="13" t="s">
        <v>1</v>
      </c>
      <c r="F25" s="4" t="s">
        <v>10</v>
      </c>
      <c r="G25" s="13"/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</v>
      </c>
      <c r="P25" s="13" t="s">
        <v>45</v>
      </c>
      <c r="S25" s="13" t="s">
        <v>46</v>
      </c>
    </row>
    <row r="27" spans="1:20" x14ac:dyDescent="0.2">
      <c r="A27" s="14">
        <v>44490</v>
      </c>
      <c r="H27" s="14">
        <v>44491</v>
      </c>
    </row>
    <row r="29" spans="1:20" x14ac:dyDescent="0.2">
      <c r="A29" s="19">
        <v>3240</v>
      </c>
      <c r="B29" s="19">
        <v>4140</v>
      </c>
      <c r="C29">
        <f>SUM(A29:B29)</f>
        <v>7380</v>
      </c>
      <c r="D29">
        <f>B29/C29</f>
        <v>0.56097560975609762</v>
      </c>
      <c r="F29">
        <f>D29*100</f>
        <v>56.09756097560976</v>
      </c>
      <c r="H29" s="19">
        <v>2080</v>
      </c>
      <c r="I29" s="19">
        <v>1930</v>
      </c>
      <c r="J29">
        <f>H29+I29</f>
        <v>4010</v>
      </c>
      <c r="K29">
        <f>I29/J29</f>
        <v>0.48129675810473815</v>
      </c>
      <c r="M29">
        <f>100*K29</f>
        <v>48.129675810473813</v>
      </c>
      <c r="P29">
        <f>(F29-M29)*-1</f>
        <v>-7.9678851651359466</v>
      </c>
      <c r="S29">
        <f>(M29/F29)*100</f>
        <v>85.796378618670715</v>
      </c>
    </row>
    <row r="30" spans="1:20" x14ac:dyDescent="0.2">
      <c r="A30" s="19">
        <v>3220</v>
      </c>
      <c r="B30" s="19">
        <v>4040</v>
      </c>
      <c r="C30">
        <f t="shared" ref="C30:C31" si="8">SUM(A30:B30)</f>
        <v>7260</v>
      </c>
      <c r="D30">
        <f t="shared" ref="D30:D31" si="9">B30/C30</f>
        <v>0.55647382920110189</v>
      </c>
      <c r="E30">
        <f>AVERAGE(D29:D31)</f>
        <v>0.55652070500451256</v>
      </c>
      <c r="F30">
        <f t="shared" ref="F30:F43" si="10">D30*100</f>
        <v>55.647382920110189</v>
      </c>
      <c r="G30">
        <f>AVERAGE(F29:F31)</f>
        <v>55.652070500451259</v>
      </c>
      <c r="H30" s="19">
        <v>2064</v>
      </c>
      <c r="I30" s="19">
        <v>2120</v>
      </c>
      <c r="J30">
        <f t="shared" ref="J30:J43" si="11">H30+I30</f>
        <v>4184</v>
      </c>
      <c r="K30">
        <f t="shared" ref="K30:K43" si="12">I30/J30</f>
        <v>0.50669216061185474</v>
      </c>
      <c r="L30">
        <f>AVERAGE(K29:K31)</f>
        <v>0.49884801726548028</v>
      </c>
      <c r="M30">
        <f t="shared" ref="M30:M43" si="13">100*K30</f>
        <v>50.669216061185473</v>
      </c>
      <c r="N30">
        <f>AVERAGE(M29:M31)</f>
        <v>49.884801726548027</v>
      </c>
      <c r="P30">
        <f t="shared" ref="P30:P43" si="14">(F30-M30)*-1</f>
        <v>-4.9781668589247161</v>
      </c>
      <c r="Q30">
        <f>AVERAGE(P29:P31)</f>
        <v>-5.7672687739032256</v>
      </c>
      <c r="S30">
        <f t="shared" ref="S30:S43" si="15">(M30/F30)*100</f>
        <v>91.054086288169941</v>
      </c>
      <c r="T30">
        <f>AVERAGE(S29:S31)</f>
        <v>89.653738683801649</v>
      </c>
    </row>
    <row r="31" spans="1:20" x14ac:dyDescent="0.2">
      <c r="A31" s="19">
        <v>3180</v>
      </c>
      <c r="B31" s="19">
        <v>3920</v>
      </c>
      <c r="C31">
        <f t="shared" si="8"/>
        <v>7100</v>
      </c>
      <c r="D31">
        <f t="shared" si="9"/>
        <v>0.55211267605633807</v>
      </c>
      <c r="F31">
        <f t="shared" si="10"/>
        <v>55.211267605633807</v>
      </c>
      <c r="H31" s="19">
        <v>2068</v>
      </c>
      <c r="I31" s="19">
        <v>2140</v>
      </c>
      <c r="J31">
        <f t="shared" si="11"/>
        <v>4208</v>
      </c>
      <c r="K31">
        <f t="shared" si="12"/>
        <v>0.5085551330798479</v>
      </c>
      <c r="M31">
        <f t="shared" si="13"/>
        <v>50.855513307984793</v>
      </c>
      <c r="P31">
        <f t="shared" si="14"/>
        <v>-4.355754297649014</v>
      </c>
      <c r="S31">
        <f t="shared" si="15"/>
        <v>92.11075114456429</v>
      </c>
    </row>
    <row r="33" spans="1:20" x14ac:dyDescent="0.2">
      <c r="A33" s="14">
        <v>44497</v>
      </c>
      <c r="H33" s="14">
        <v>44498</v>
      </c>
    </row>
    <row r="35" spans="1:20" x14ac:dyDescent="0.2">
      <c r="A35" s="19">
        <v>2780</v>
      </c>
      <c r="B35" s="19">
        <v>4500</v>
      </c>
      <c r="C35">
        <f>SUM(A35:B35)</f>
        <v>7280</v>
      </c>
      <c r="D35">
        <f>B35/C35</f>
        <v>0.61813186813186816</v>
      </c>
      <c r="F35">
        <f t="shared" si="10"/>
        <v>61.813186813186817</v>
      </c>
      <c r="H35" s="19">
        <v>1362</v>
      </c>
      <c r="I35" s="19">
        <v>1492</v>
      </c>
      <c r="J35">
        <f t="shared" si="11"/>
        <v>2854</v>
      </c>
      <c r="K35">
        <f t="shared" si="12"/>
        <v>0.52277505255781365</v>
      </c>
      <c r="M35">
        <f t="shared" si="13"/>
        <v>52.277505255781364</v>
      </c>
      <c r="P35">
        <f t="shared" si="14"/>
        <v>-9.5356815574054536</v>
      </c>
      <c r="S35">
        <f t="shared" si="15"/>
        <v>84.573386280464064</v>
      </c>
    </row>
    <row r="36" spans="1:20" x14ac:dyDescent="0.2">
      <c r="A36" s="19">
        <v>3020</v>
      </c>
      <c r="B36" s="19">
        <v>4720</v>
      </c>
      <c r="C36">
        <f t="shared" ref="C36:C37" si="16">SUM(A36:B36)</f>
        <v>7740</v>
      </c>
      <c r="D36">
        <f t="shared" ref="D36:D37" si="17">B36/C36</f>
        <v>0.60981912144702843</v>
      </c>
      <c r="E36">
        <f>AVERAGE(D35:D37)</f>
        <v>0.61078219799150035</v>
      </c>
      <c r="F36">
        <f t="shared" si="10"/>
        <v>60.981912144702846</v>
      </c>
      <c r="G36">
        <f t="shared" ref="G36:G42" si="18">AVERAGE(F35:F37)</f>
        <v>61.078219799150041</v>
      </c>
      <c r="H36" s="19">
        <v>1372</v>
      </c>
      <c r="I36" s="19">
        <v>1470</v>
      </c>
      <c r="J36">
        <f t="shared" si="11"/>
        <v>2842</v>
      </c>
      <c r="K36">
        <f t="shared" si="12"/>
        <v>0.51724137931034486</v>
      </c>
      <c r="L36">
        <f>AVERAGE(K35:K37)</f>
        <v>0.5225325871432287</v>
      </c>
      <c r="M36">
        <f t="shared" si="13"/>
        <v>51.724137931034484</v>
      </c>
      <c r="N36">
        <f>AVERAGE(M35:M37)</f>
        <v>52.253258714322868</v>
      </c>
      <c r="P36">
        <f t="shared" si="14"/>
        <v>-9.2577742136683625</v>
      </c>
      <c r="Q36">
        <f t="shared" ref="Q36:Q41" si="19">AVERAGE(P35:P37)</f>
        <v>-8.8249610848271658</v>
      </c>
      <c r="S36">
        <f t="shared" si="15"/>
        <v>84.81881940385739</v>
      </c>
      <c r="T36">
        <f t="shared" ref="T36:T42" si="20">AVERAGE(S35:S37)</f>
        <v>85.560978252409583</v>
      </c>
    </row>
    <row r="37" spans="1:20" x14ac:dyDescent="0.2">
      <c r="A37" s="19">
        <v>2880</v>
      </c>
      <c r="B37" s="19">
        <v>4400</v>
      </c>
      <c r="C37">
        <f t="shared" si="16"/>
        <v>7280</v>
      </c>
      <c r="D37">
        <f t="shared" si="17"/>
        <v>0.60439560439560436</v>
      </c>
      <c r="F37">
        <f t="shared" si="10"/>
        <v>60.439560439560438</v>
      </c>
      <c r="H37" s="19">
        <v>1336</v>
      </c>
      <c r="I37" s="19">
        <v>1492</v>
      </c>
      <c r="J37">
        <f t="shared" si="11"/>
        <v>2828</v>
      </c>
      <c r="K37">
        <f t="shared" si="12"/>
        <v>0.52758132956152759</v>
      </c>
      <c r="M37">
        <f t="shared" si="13"/>
        <v>52.758132956152757</v>
      </c>
      <c r="P37">
        <f t="shared" si="14"/>
        <v>-7.6814274834076812</v>
      </c>
      <c r="S37">
        <f t="shared" si="15"/>
        <v>87.290729072907297</v>
      </c>
    </row>
    <row r="39" spans="1:20" x14ac:dyDescent="0.2">
      <c r="A39" s="14">
        <v>44501</v>
      </c>
      <c r="C39" s="14"/>
      <c r="E39" s="14"/>
      <c r="H39" s="14">
        <v>44501</v>
      </c>
    </row>
    <row r="41" spans="1:20" x14ac:dyDescent="0.2">
      <c r="A41" s="19">
        <v>2400</v>
      </c>
      <c r="B41" s="19">
        <v>4020</v>
      </c>
      <c r="C41">
        <f>SUM(A41:B41)</f>
        <v>6420</v>
      </c>
      <c r="D41">
        <f>B41/C41</f>
        <v>0.62616822429906538</v>
      </c>
      <c r="F41">
        <f t="shared" si="10"/>
        <v>62.616822429906534</v>
      </c>
      <c r="H41" s="19">
        <v>640</v>
      </c>
      <c r="I41" s="19">
        <v>770</v>
      </c>
      <c r="J41">
        <f t="shared" si="11"/>
        <v>1410</v>
      </c>
      <c r="K41">
        <f t="shared" si="12"/>
        <v>0.54609929078014185</v>
      </c>
      <c r="M41">
        <f t="shared" si="13"/>
        <v>54.609929078014183</v>
      </c>
      <c r="P41">
        <f t="shared" si="14"/>
        <v>-8.0068933518923515</v>
      </c>
      <c r="Q41">
        <f t="shared" si="19"/>
        <v>-6.5718527384016738</v>
      </c>
      <c r="S41">
        <f t="shared" si="15"/>
        <v>87.212871811156987</v>
      </c>
    </row>
    <row r="42" spans="1:20" x14ac:dyDescent="0.2">
      <c r="A42" s="19">
        <v>2420</v>
      </c>
      <c r="B42" s="19">
        <v>3960</v>
      </c>
      <c r="C42">
        <f t="shared" ref="C42:C43" si="21">SUM(A42:B42)</f>
        <v>6380</v>
      </c>
      <c r="D42">
        <f t="shared" ref="D42:D43" si="22">B42/C42</f>
        <v>0.62068965517241381</v>
      </c>
      <c r="E42">
        <f>AVERAGE(D41:D43)</f>
        <v>0.62875060628847279</v>
      </c>
      <c r="F42">
        <f t="shared" si="10"/>
        <v>62.068965517241381</v>
      </c>
      <c r="G42">
        <f t="shared" si="18"/>
        <v>62.87506062884728</v>
      </c>
      <c r="H42" s="19">
        <v>584</v>
      </c>
      <c r="I42" s="19">
        <v>772</v>
      </c>
      <c r="J42">
        <f t="shared" si="11"/>
        <v>1356</v>
      </c>
      <c r="K42">
        <f t="shared" si="12"/>
        <v>0.56932153392330387</v>
      </c>
      <c r="L42">
        <f>AVERAGE(K41:K43)</f>
        <v>0.55226170692824106</v>
      </c>
      <c r="M42">
        <f t="shared" si="13"/>
        <v>56.932153392330385</v>
      </c>
      <c r="N42">
        <f>AVERAGE(M41:M43)</f>
        <v>55.226170692824098</v>
      </c>
      <c r="P42">
        <f t="shared" si="14"/>
        <v>-5.1368121249109961</v>
      </c>
      <c r="S42">
        <f t="shared" si="15"/>
        <v>91.724024909865619</v>
      </c>
      <c r="T42">
        <f t="shared" si="20"/>
        <v>87.868415448369547</v>
      </c>
    </row>
    <row r="43" spans="1:20" x14ac:dyDescent="0.2">
      <c r="A43" s="19">
        <v>2380</v>
      </c>
      <c r="B43" s="19">
        <v>4220</v>
      </c>
      <c r="C43">
        <f t="shared" si="21"/>
        <v>6600</v>
      </c>
      <c r="D43">
        <f t="shared" si="22"/>
        <v>0.6393939393939394</v>
      </c>
      <c r="F43">
        <f t="shared" si="10"/>
        <v>63.939393939393938</v>
      </c>
      <c r="H43" s="19">
        <v>632</v>
      </c>
      <c r="I43" s="19">
        <v>746</v>
      </c>
      <c r="J43">
        <f t="shared" si="11"/>
        <v>1378</v>
      </c>
      <c r="K43">
        <f t="shared" si="12"/>
        <v>0.54136429608127723</v>
      </c>
      <c r="M43">
        <f t="shared" si="13"/>
        <v>54.13642960812772</v>
      </c>
      <c r="P43">
        <f t="shared" si="14"/>
        <v>-9.8029643312662174</v>
      </c>
      <c r="S43">
        <f t="shared" si="15"/>
        <v>84.668349624086019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5D6E-DD65-094C-B9F9-2E0D2EA191E9}">
  <dimension ref="A1:T43"/>
  <sheetViews>
    <sheetView workbookViewId="0">
      <selection activeCell="O7" sqref="O7:O21"/>
    </sheetView>
  </sheetViews>
  <sheetFormatPr baseColWidth="10" defaultRowHeight="16" x14ac:dyDescent="0.2"/>
  <sheetData>
    <row r="1" spans="1:16" ht="26" x14ac:dyDescent="0.3">
      <c r="A1" s="1" t="s">
        <v>30</v>
      </c>
      <c r="B1" s="2"/>
      <c r="C1" s="2"/>
      <c r="D1" s="2"/>
      <c r="E1" s="2"/>
      <c r="F1" s="2"/>
      <c r="G1" s="1"/>
      <c r="H1" s="1" t="s">
        <v>30</v>
      </c>
    </row>
    <row r="3" spans="1:16" x14ac:dyDescent="0.2">
      <c r="A3" s="13" t="s">
        <v>2</v>
      </c>
      <c r="B3" s="13" t="s">
        <v>3</v>
      </c>
      <c r="C3" s="13" t="s">
        <v>0</v>
      </c>
      <c r="D3" s="13" t="s">
        <v>1</v>
      </c>
      <c r="E3" s="13" t="s">
        <v>4</v>
      </c>
      <c r="F3" s="13" t="s">
        <v>1</v>
      </c>
      <c r="G3" s="13"/>
      <c r="H3" s="13" t="s">
        <v>2</v>
      </c>
      <c r="I3" s="13" t="s">
        <v>3</v>
      </c>
      <c r="J3" s="13" t="s">
        <v>0</v>
      </c>
      <c r="K3" s="13" t="s">
        <v>1</v>
      </c>
      <c r="L3" s="13" t="s">
        <v>4</v>
      </c>
      <c r="M3" s="13" t="s">
        <v>1</v>
      </c>
      <c r="O3" s="4" t="s">
        <v>21</v>
      </c>
    </row>
    <row r="5" spans="1:16" x14ac:dyDescent="0.2">
      <c r="A5" s="14">
        <v>44434</v>
      </c>
      <c r="C5" s="14"/>
      <c r="E5" s="14"/>
      <c r="H5" s="14">
        <v>44435</v>
      </c>
      <c r="J5" s="14"/>
      <c r="L5" s="14"/>
    </row>
    <row r="7" spans="1:16" x14ac:dyDescent="0.2">
      <c r="A7">
        <v>7020</v>
      </c>
      <c r="B7">
        <v>68</v>
      </c>
      <c r="C7">
        <f>A7/(B7/4)</f>
        <v>412.94117647058823</v>
      </c>
      <c r="E7">
        <f>C7*2</f>
        <v>825.88235294117646</v>
      </c>
      <c r="H7">
        <v>2460</v>
      </c>
      <c r="I7">
        <v>38</v>
      </c>
      <c r="J7">
        <f>H7/(I7/4)</f>
        <v>258.94736842105266</v>
      </c>
      <c r="L7">
        <f>J7*2</f>
        <v>517.89473684210532</v>
      </c>
      <c r="O7">
        <f>J7/C7</f>
        <v>0.62708052181736396</v>
      </c>
    </row>
    <row r="8" spans="1:16" x14ac:dyDescent="0.2">
      <c r="A8">
        <v>6780</v>
      </c>
      <c r="B8">
        <v>72</v>
      </c>
      <c r="C8">
        <f t="shared" ref="C8:C21" si="0">A8/(B8/4)</f>
        <v>376.66666666666669</v>
      </c>
      <c r="D8">
        <f>AVERAGE(C7:C9)</f>
        <v>445.06928104575167</v>
      </c>
      <c r="E8">
        <f t="shared" ref="E8:E9" si="1">C8*2</f>
        <v>753.33333333333337</v>
      </c>
      <c r="F8">
        <f>AVERAGE(E7:E9)</f>
        <v>890.13856209150333</v>
      </c>
      <c r="H8">
        <v>2480</v>
      </c>
      <c r="I8">
        <v>44</v>
      </c>
      <c r="J8">
        <f t="shared" ref="J8:J21" si="2">H8/(I8/4)</f>
        <v>225.45454545454547</v>
      </c>
      <c r="K8">
        <f>AVERAGE(J7:J9)</f>
        <v>245.5942887521835</v>
      </c>
      <c r="L8">
        <f t="shared" ref="L8:L21" si="3">J8*2</f>
        <v>450.90909090909093</v>
      </c>
      <c r="M8">
        <f>AVERAGE(L7:L9)</f>
        <v>491.188577504367</v>
      </c>
      <c r="O8">
        <f t="shared" ref="O8:O21" si="4">J8/C8</f>
        <v>0.59855189058728886</v>
      </c>
      <c r="P8">
        <f>AVERAGE(O7:O9)</f>
        <v>0.5627358239179685</v>
      </c>
    </row>
    <row r="9" spans="1:16" x14ac:dyDescent="0.2">
      <c r="A9">
        <v>6820</v>
      </c>
      <c r="B9">
        <v>50</v>
      </c>
      <c r="C9">
        <f t="shared" si="0"/>
        <v>545.6</v>
      </c>
      <c r="E9">
        <f t="shared" si="1"/>
        <v>1091.2</v>
      </c>
      <c r="H9">
        <v>2120</v>
      </c>
      <c r="I9">
        <v>33.6</v>
      </c>
      <c r="J9">
        <f t="shared" si="2"/>
        <v>252.38095238095238</v>
      </c>
      <c r="L9">
        <f t="shared" si="3"/>
        <v>504.76190476190476</v>
      </c>
      <c r="O9">
        <f t="shared" si="4"/>
        <v>0.46257505934925286</v>
      </c>
    </row>
    <row r="11" spans="1:16" x14ac:dyDescent="0.2">
      <c r="A11" s="14">
        <v>44438</v>
      </c>
      <c r="C11" s="14"/>
      <c r="E11" s="14"/>
      <c r="H11" s="14">
        <v>44439</v>
      </c>
      <c r="J11" s="14"/>
      <c r="L11" s="14"/>
    </row>
    <row r="13" spans="1:16" x14ac:dyDescent="0.2">
      <c r="A13">
        <v>7280</v>
      </c>
      <c r="B13">
        <v>52</v>
      </c>
      <c r="C13">
        <f t="shared" si="0"/>
        <v>560</v>
      </c>
      <c r="E13">
        <f t="shared" ref="E13:E15" si="5">C13*2</f>
        <v>1120</v>
      </c>
      <c r="H13">
        <v>1046</v>
      </c>
      <c r="I13">
        <v>11.4</v>
      </c>
      <c r="J13">
        <f t="shared" si="2"/>
        <v>367.01754385964909</v>
      </c>
      <c r="L13">
        <f t="shared" si="3"/>
        <v>734.03508771929819</v>
      </c>
      <c r="O13">
        <f t="shared" si="4"/>
        <v>0.65538847117794485</v>
      </c>
    </row>
    <row r="14" spans="1:16" x14ac:dyDescent="0.2">
      <c r="A14">
        <v>7180</v>
      </c>
      <c r="B14">
        <v>48</v>
      </c>
      <c r="C14">
        <f t="shared" si="0"/>
        <v>598.33333333333337</v>
      </c>
      <c r="D14">
        <f>AVERAGE(C13:C15)</f>
        <v>491.33633633633639</v>
      </c>
      <c r="E14">
        <f t="shared" si="5"/>
        <v>1196.6666666666667</v>
      </c>
      <c r="F14">
        <f>AVERAGE(E13:E15)</f>
        <v>982.67267267267277</v>
      </c>
      <c r="H14">
        <v>1108</v>
      </c>
      <c r="I14">
        <v>11.2</v>
      </c>
      <c r="J14">
        <f t="shared" si="2"/>
        <v>395.71428571428572</v>
      </c>
      <c r="K14">
        <f>AVERAGE(J13:J15)</f>
        <v>340.91060985797827</v>
      </c>
      <c r="L14">
        <f t="shared" si="3"/>
        <v>791.42857142857144</v>
      </c>
      <c r="M14">
        <f>AVERAGE(L13:L15)</f>
        <v>681.82121971595654</v>
      </c>
      <c r="O14">
        <f t="shared" si="4"/>
        <v>0.66136092319936324</v>
      </c>
      <c r="P14">
        <f t="shared" ref="P14:P20" si="6">AVERAGE(O13:O15)</f>
        <v>0.71345984378786975</v>
      </c>
    </row>
    <row r="15" spans="1:16" x14ac:dyDescent="0.2">
      <c r="A15">
        <v>5840</v>
      </c>
      <c r="B15">
        <v>74</v>
      </c>
      <c r="C15">
        <f t="shared" si="0"/>
        <v>315.67567567567568</v>
      </c>
      <c r="E15">
        <f t="shared" si="5"/>
        <v>631.35135135135135</v>
      </c>
      <c r="H15">
        <v>1248</v>
      </c>
      <c r="I15">
        <v>19.2</v>
      </c>
      <c r="J15">
        <f t="shared" si="2"/>
        <v>260</v>
      </c>
      <c r="L15">
        <f t="shared" si="3"/>
        <v>520</v>
      </c>
      <c r="O15">
        <f t="shared" si="4"/>
        <v>0.82363013698630139</v>
      </c>
    </row>
    <row r="17" spans="1:20" x14ac:dyDescent="0.2">
      <c r="A17" s="14">
        <v>44441</v>
      </c>
      <c r="C17" s="14"/>
      <c r="E17" s="14"/>
      <c r="H17" s="14">
        <v>44442</v>
      </c>
      <c r="J17" s="14"/>
      <c r="L17" s="14"/>
    </row>
    <row r="19" spans="1:20" x14ac:dyDescent="0.2">
      <c r="A19" s="19">
        <v>7200</v>
      </c>
      <c r="B19" s="19">
        <v>70</v>
      </c>
      <c r="C19">
        <f t="shared" si="0"/>
        <v>411.42857142857144</v>
      </c>
      <c r="E19">
        <f t="shared" ref="E19:E21" si="7">C19*2</f>
        <v>822.85714285714289</v>
      </c>
      <c r="H19">
        <v>2680</v>
      </c>
      <c r="I19">
        <v>40</v>
      </c>
      <c r="J19">
        <f t="shared" si="2"/>
        <v>268</v>
      </c>
      <c r="L19">
        <f t="shared" si="3"/>
        <v>536</v>
      </c>
      <c r="O19">
        <f t="shared" si="4"/>
        <v>0.65138888888888891</v>
      </c>
    </row>
    <row r="20" spans="1:20" x14ac:dyDescent="0.2">
      <c r="A20" s="19">
        <v>7480</v>
      </c>
      <c r="B20" s="19">
        <v>82</v>
      </c>
      <c r="C20">
        <f t="shared" si="0"/>
        <v>364.8780487804878</v>
      </c>
      <c r="D20">
        <f>AVERAGE(C19:C21)</f>
        <v>386.8390488416162</v>
      </c>
      <c r="E20">
        <f t="shared" si="7"/>
        <v>729.7560975609756</v>
      </c>
      <c r="F20">
        <f>AVERAGE(E19:E21)</f>
        <v>773.67809768323241</v>
      </c>
      <c r="H20">
        <v>2540</v>
      </c>
      <c r="I20">
        <v>36</v>
      </c>
      <c r="J20">
        <f t="shared" si="2"/>
        <v>282.22222222222223</v>
      </c>
      <c r="K20">
        <f>AVERAGE(J19:J21)</f>
        <v>265.2255892255892</v>
      </c>
      <c r="L20">
        <f t="shared" si="3"/>
        <v>564.44444444444446</v>
      </c>
      <c r="M20">
        <f>AVERAGE(L19:L21)</f>
        <v>530.45117845117841</v>
      </c>
      <c r="O20">
        <f t="shared" si="4"/>
        <v>0.77346999405822936</v>
      </c>
      <c r="P20">
        <f t="shared" si="6"/>
        <v>0.68790439311188711</v>
      </c>
    </row>
    <row r="21" spans="1:20" x14ac:dyDescent="0.2">
      <c r="A21" s="19">
        <v>7300</v>
      </c>
      <c r="B21" s="19">
        <v>76</v>
      </c>
      <c r="C21">
        <f t="shared" si="0"/>
        <v>384.21052631578948</v>
      </c>
      <c r="E21">
        <f t="shared" si="7"/>
        <v>768.42105263157896</v>
      </c>
      <c r="H21">
        <v>2700</v>
      </c>
      <c r="I21">
        <v>44</v>
      </c>
      <c r="J21">
        <f t="shared" si="2"/>
        <v>245.45454545454547</v>
      </c>
      <c r="L21">
        <f t="shared" si="3"/>
        <v>490.90909090909093</v>
      </c>
      <c r="O21">
        <f t="shared" si="4"/>
        <v>0.63885429638854296</v>
      </c>
    </row>
    <row r="25" spans="1:20" x14ac:dyDescent="0.2">
      <c r="A25" s="13" t="s">
        <v>7</v>
      </c>
      <c r="B25" s="13" t="s">
        <v>8</v>
      </c>
      <c r="C25" s="13" t="s">
        <v>9</v>
      </c>
      <c r="D25" s="13" t="s">
        <v>10</v>
      </c>
      <c r="E25" s="13" t="s">
        <v>1</v>
      </c>
      <c r="F25" s="4" t="s">
        <v>10</v>
      </c>
      <c r="G25" s="13"/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</v>
      </c>
      <c r="P25" s="13" t="s">
        <v>45</v>
      </c>
      <c r="S25" s="13" t="s">
        <v>46</v>
      </c>
    </row>
    <row r="27" spans="1:20" x14ac:dyDescent="0.2">
      <c r="A27" s="14">
        <v>44490</v>
      </c>
      <c r="H27" s="14">
        <v>44435</v>
      </c>
    </row>
    <row r="29" spans="1:20" x14ac:dyDescent="0.2">
      <c r="A29">
        <v>1918</v>
      </c>
      <c r="B29">
        <v>4060</v>
      </c>
      <c r="C29">
        <f>SUM(A29:B29)</f>
        <v>5978</v>
      </c>
      <c r="D29">
        <f>B29/C29</f>
        <v>0.67915690866510536</v>
      </c>
      <c r="F29">
        <f>D29*100</f>
        <v>67.915690866510531</v>
      </c>
      <c r="H29">
        <v>668</v>
      </c>
      <c r="I29">
        <v>1250</v>
      </c>
      <c r="J29">
        <f>H29+I29</f>
        <v>1918</v>
      </c>
      <c r="K29">
        <f>I29/J29</f>
        <v>0.65172054223149112</v>
      </c>
      <c r="M29">
        <f>100*K29</f>
        <v>65.172054223149118</v>
      </c>
      <c r="P29">
        <f>(F29-M29)*-1</f>
        <v>-2.7436366433614126</v>
      </c>
      <c r="S29">
        <f>(M29/F29)*100</f>
        <v>95.960231563050613</v>
      </c>
    </row>
    <row r="30" spans="1:20" x14ac:dyDescent="0.2">
      <c r="A30">
        <v>1980</v>
      </c>
      <c r="B30">
        <v>3780</v>
      </c>
      <c r="C30">
        <f t="shared" ref="C30:C31" si="8">SUM(A30:B30)</f>
        <v>5760</v>
      </c>
      <c r="D30">
        <f t="shared" ref="D30:D31" si="9">B30/C30</f>
        <v>0.65625</v>
      </c>
      <c r="E30">
        <f>AVERAGE(D29:D31)</f>
        <v>0.67108641921946466</v>
      </c>
      <c r="F30">
        <f t="shared" ref="F30:F43" si="10">D30*100</f>
        <v>65.625</v>
      </c>
      <c r="G30">
        <f>AVERAGE(F29:F31)</f>
        <v>67.108641921946472</v>
      </c>
      <c r="H30">
        <v>754</v>
      </c>
      <c r="I30">
        <v>1212</v>
      </c>
      <c r="J30">
        <f t="shared" ref="J30:J43" si="11">H30+I30</f>
        <v>1966</v>
      </c>
      <c r="K30">
        <f t="shared" ref="K30:K43" si="12">I30/J30</f>
        <v>0.61648016276703965</v>
      </c>
      <c r="L30">
        <f>AVERAGE(K29:K31)</f>
        <v>0.63738785109858143</v>
      </c>
      <c r="M30">
        <f t="shared" ref="M30:M43" si="13">100*K30</f>
        <v>61.648016276703963</v>
      </c>
      <c r="N30">
        <f>AVERAGE(M29:M31)</f>
        <v>63.738785109858149</v>
      </c>
      <c r="P30">
        <f t="shared" ref="P30:P43" si="14">(F30-M30)*-1</f>
        <v>-3.976983723296037</v>
      </c>
      <c r="Q30">
        <f>AVERAGE(P29:P31)</f>
        <v>-3.369856812088313</v>
      </c>
      <c r="S30">
        <f t="shared" ref="S30:S43" si="15">(M30/F30)*100</f>
        <v>93.939834326406029</v>
      </c>
      <c r="T30">
        <f>AVERAGE(S29:S31)</f>
        <v>94.966841895919501</v>
      </c>
    </row>
    <row r="31" spans="1:20" x14ac:dyDescent="0.2">
      <c r="A31">
        <v>1920</v>
      </c>
      <c r="B31">
        <v>4040</v>
      </c>
      <c r="C31">
        <f t="shared" si="8"/>
        <v>5960</v>
      </c>
      <c r="D31">
        <f t="shared" si="9"/>
        <v>0.67785234899328861</v>
      </c>
      <c r="F31">
        <f t="shared" si="10"/>
        <v>67.785234899328856</v>
      </c>
      <c r="H31">
        <v>690</v>
      </c>
      <c r="I31">
        <v>1248</v>
      </c>
      <c r="J31">
        <f t="shared" si="11"/>
        <v>1938</v>
      </c>
      <c r="K31">
        <f t="shared" si="12"/>
        <v>0.64396284829721362</v>
      </c>
      <c r="M31">
        <f t="shared" si="13"/>
        <v>64.396284829721367</v>
      </c>
      <c r="P31">
        <f t="shared" si="14"/>
        <v>-3.388950069607489</v>
      </c>
      <c r="S31">
        <f t="shared" si="15"/>
        <v>95.000459798301833</v>
      </c>
    </row>
    <row r="33" spans="1:20" x14ac:dyDescent="0.2">
      <c r="A33" s="14">
        <v>44497</v>
      </c>
      <c r="H33" s="14">
        <v>44439</v>
      </c>
    </row>
    <row r="35" spans="1:20" x14ac:dyDescent="0.2">
      <c r="A35">
        <v>2060</v>
      </c>
      <c r="B35">
        <v>4020</v>
      </c>
      <c r="C35">
        <f>SUM(A35:B35)</f>
        <v>6080</v>
      </c>
      <c r="D35">
        <f>B35/C35</f>
        <v>0.66118421052631582</v>
      </c>
      <c r="F35">
        <f t="shared" si="10"/>
        <v>66.118421052631575</v>
      </c>
      <c r="H35">
        <v>364</v>
      </c>
      <c r="I35">
        <v>734</v>
      </c>
      <c r="J35">
        <f t="shared" si="11"/>
        <v>1098</v>
      </c>
      <c r="K35">
        <f t="shared" si="12"/>
        <v>0.66848816029143898</v>
      </c>
      <c r="M35">
        <f t="shared" si="13"/>
        <v>66.848816029143904</v>
      </c>
      <c r="P35">
        <f t="shared" si="14"/>
        <v>0.73039497651232921</v>
      </c>
      <c r="S35">
        <f t="shared" si="15"/>
        <v>101.10467697940173</v>
      </c>
    </row>
    <row r="36" spans="1:20" x14ac:dyDescent="0.2">
      <c r="A36">
        <v>1966</v>
      </c>
      <c r="B36">
        <v>4020</v>
      </c>
      <c r="C36">
        <f t="shared" ref="C36:C37" si="16">SUM(A36:B36)</f>
        <v>5986</v>
      </c>
      <c r="D36">
        <f t="shared" ref="D36:D37" si="17">B36/C36</f>
        <v>0.67156698964249917</v>
      </c>
      <c r="E36">
        <f>AVERAGE(D35:D37)</f>
        <v>0.66822516346321181</v>
      </c>
      <c r="F36">
        <f t="shared" si="10"/>
        <v>67.156698964249912</v>
      </c>
      <c r="G36">
        <f t="shared" ref="G36:G42" si="18">AVERAGE(F35:F37)</f>
        <v>66.822516346321166</v>
      </c>
      <c r="H36">
        <v>368</v>
      </c>
      <c r="I36">
        <v>764</v>
      </c>
      <c r="J36">
        <f t="shared" si="11"/>
        <v>1132</v>
      </c>
      <c r="K36">
        <f t="shared" si="12"/>
        <v>0.67491166077738518</v>
      </c>
      <c r="L36">
        <f>AVERAGE(K35:K37)</f>
        <v>0.6642418157576877</v>
      </c>
      <c r="M36">
        <f t="shared" si="13"/>
        <v>67.491166077738512</v>
      </c>
      <c r="N36">
        <f>AVERAGE(M35:M37)</f>
        <v>66.42418157576877</v>
      </c>
      <c r="P36">
        <f t="shared" si="14"/>
        <v>0.33446711348859992</v>
      </c>
      <c r="Q36">
        <f t="shared" ref="Q36:Q42" si="19">AVERAGE(P35:P37)</f>
        <v>-0.39833477055240013</v>
      </c>
      <c r="S36">
        <f t="shared" si="15"/>
        <v>100.4980398361549</v>
      </c>
      <c r="T36">
        <f t="shared" ref="T36:T42" si="20">AVERAGE(S35:S37)</f>
        <v>99.413147155536663</v>
      </c>
    </row>
    <row r="37" spans="1:20" x14ac:dyDescent="0.2">
      <c r="A37">
        <v>2080</v>
      </c>
      <c r="B37">
        <v>4260</v>
      </c>
      <c r="C37">
        <f t="shared" si="16"/>
        <v>6340</v>
      </c>
      <c r="D37">
        <f t="shared" si="17"/>
        <v>0.67192429022082023</v>
      </c>
      <c r="F37">
        <f t="shared" si="10"/>
        <v>67.192429022082024</v>
      </c>
      <c r="H37">
        <v>364</v>
      </c>
      <c r="I37">
        <v>674</v>
      </c>
      <c r="J37">
        <f t="shared" si="11"/>
        <v>1038</v>
      </c>
      <c r="K37">
        <f t="shared" si="12"/>
        <v>0.64932562620423895</v>
      </c>
      <c r="M37">
        <f t="shared" si="13"/>
        <v>64.932562620423894</v>
      </c>
      <c r="P37">
        <f t="shared" si="14"/>
        <v>-2.2598664016581296</v>
      </c>
      <c r="S37">
        <f t="shared" si="15"/>
        <v>96.636724651053399</v>
      </c>
    </row>
    <row r="39" spans="1:20" x14ac:dyDescent="0.2">
      <c r="A39" s="14">
        <v>44441</v>
      </c>
      <c r="C39" s="14"/>
      <c r="E39" s="14"/>
      <c r="H39" s="14">
        <v>44442</v>
      </c>
    </row>
    <row r="41" spans="1:20" x14ac:dyDescent="0.2">
      <c r="A41" s="19">
        <f>AVERAGE(A42:A43)</f>
        <v>2089</v>
      </c>
      <c r="B41" s="19">
        <v>4080</v>
      </c>
      <c r="C41">
        <f>SUM(A41:B41)</f>
        <v>6169</v>
      </c>
      <c r="D41">
        <f>B41/C41</f>
        <v>0.66137137299400228</v>
      </c>
      <c r="F41">
        <f t="shared" si="10"/>
        <v>66.137137299400223</v>
      </c>
      <c r="H41">
        <v>676</v>
      </c>
      <c r="I41">
        <v>1336</v>
      </c>
      <c r="J41">
        <f t="shared" si="11"/>
        <v>2012</v>
      </c>
      <c r="K41">
        <f t="shared" si="12"/>
        <v>0.66401590457256465</v>
      </c>
      <c r="M41">
        <f t="shared" si="13"/>
        <v>66.401590457256461</v>
      </c>
      <c r="P41">
        <f t="shared" si="14"/>
        <v>0.26445315785623791</v>
      </c>
      <c r="S41">
        <f t="shared" si="15"/>
        <v>100.39985576735666</v>
      </c>
    </row>
    <row r="42" spans="1:20" x14ac:dyDescent="0.2">
      <c r="A42" s="19">
        <v>2072</v>
      </c>
      <c r="B42" s="19">
        <v>4400</v>
      </c>
      <c r="C42">
        <f t="shared" ref="C42:C43" si="21">SUM(A42:B42)</f>
        <v>6472</v>
      </c>
      <c r="D42">
        <f t="shared" ref="D42:D43" si="22">B42/C42</f>
        <v>0.67985166872682323</v>
      </c>
      <c r="E42">
        <f>AVERAGE(D41:D43)</f>
        <v>0.67116398309461689</v>
      </c>
      <c r="F42">
        <f t="shared" si="10"/>
        <v>67.985166872682328</v>
      </c>
      <c r="G42">
        <f t="shared" si="18"/>
        <v>67.116398309461701</v>
      </c>
      <c r="H42">
        <v>702</v>
      </c>
      <c r="I42">
        <v>1402</v>
      </c>
      <c r="J42">
        <f t="shared" si="11"/>
        <v>2104</v>
      </c>
      <c r="K42">
        <f t="shared" si="12"/>
        <v>0.66634980988593151</v>
      </c>
      <c r="L42">
        <f>AVERAGE(K41:K43)</f>
        <v>0.65873301593060984</v>
      </c>
      <c r="M42">
        <f t="shared" si="13"/>
        <v>66.634980988593156</v>
      </c>
      <c r="N42">
        <f>AVERAGE(M41:M43)</f>
        <v>65.873301593060987</v>
      </c>
      <c r="P42">
        <f t="shared" si="14"/>
        <v>-1.3501858840891714</v>
      </c>
      <c r="Q42">
        <f t="shared" si="19"/>
        <v>-1.2430967164007047</v>
      </c>
      <c r="S42">
        <f t="shared" si="15"/>
        <v>98.013999308676119</v>
      </c>
      <c r="T42">
        <f t="shared" si="20"/>
        <v>98.160521136455372</v>
      </c>
    </row>
    <row r="43" spans="1:20" x14ac:dyDescent="0.2">
      <c r="A43" s="19">
        <v>2106</v>
      </c>
      <c r="B43" s="19">
        <v>4320</v>
      </c>
      <c r="C43">
        <f t="shared" si="21"/>
        <v>6426</v>
      </c>
      <c r="D43">
        <f t="shared" si="22"/>
        <v>0.67226890756302526</v>
      </c>
      <c r="F43">
        <f t="shared" si="10"/>
        <v>67.226890756302524</v>
      </c>
      <c r="H43">
        <v>748</v>
      </c>
      <c r="I43">
        <v>1364</v>
      </c>
      <c r="J43">
        <f t="shared" si="11"/>
        <v>2112</v>
      </c>
      <c r="K43">
        <f t="shared" si="12"/>
        <v>0.64583333333333337</v>
      </c>
      <c r="M43">
        <f t="shared" si="13"/>
        <v>64.583333333333343</v>
      </c>
      <c r="P43">
        <f t="shared" si="14"/>
        <v>-2.6435574229691809</v>
      </c>
      <c r="S43">
        <f t="shared" si="15"/>
        <v>96.067708333333343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234E-F9C3-184B-BEE6-20FEE8382044}">
  <dimension ref="A1:T43"/>
  <sheetViews>
    <sheetView workbookViewId="0">
      <selection activeCell="O7" sqref="O7:O21"/>
    </sheetView>
  </sheetViews>
  <sheetFormatPr baseColWidth="10" defaultRowHeight="16" x14ac:dyDescent="0.2"/>
  <sheetData>
    <row r="1" spans="1:16" ht="26" x14ac:dyDescent="0.3">
      <c r="A1" s="1" t="s">
        <v>47</v>
      </c>
      <c r="B1" s="2"/>
      <c r="C1" s="2"/>
      <c r="D1" s="2"/>
      <c r="E1" s="2"/>
      <c r="F1" s="2"/>
      <c r="G1" s="1"/>
      <c r="H1" s="1" t="s">
        <v>48</v>
      </c>
    </row>
    <row r="3" spans="1:16" x14ac:dyDescent="0.2">
      <c r="A3" s="13" t="s">
        <v>2</v>
      </c>
      <c r="B3" s="13" t="s">
        <v>3</v>
      </c>
      <c r="C3" s="13" t="s">
        <v>0</v>
      </c>
      <c r="D3" s="13" t="s">
        <v>1</v>
      </c>
      <c r="E3" s="13" t="s">
        <v>4</v>
      </c>
      <c r="F3" s="13" t="s">
        <v>1</v>
      </c>
      <c r="G3" s="13"/>
      <c r="H3" s="13" t="s">
        <v>2</v>
      </c>
      <c r="I3" s="13" t="s">
        <v>3</v>
      </c>
      <c r="J3" s="13" t="s">
        <v>0</v>
      </c>
      <c r="K3" s="13" t="s">
        <v>1</v>
      </c>
      <c r="L3" s="13" t="s">
        <v>4</v>
      </c>
      <c r="M3" s="13" t="s">
        <v>1</v>
      </c>
      <c r="O3" s="4" t="s">
        <v>21</v>
      </c>
    </row>
    <row r="5" spans="1:16" x14ac:dyDescent="0.2">
      <c r="A5" s="14">
        <v>44602</v>
      </c>
      <c r="C5" s="14"/>
      <c r="E5" s="14"/>
      <c r="H5" s="14">
        <v>44603</v>
      </c>
      <c r="J5" s="14"/>
      <c r="L5" s="14"/>
    </row>
    <row r="7" spans="1:16" x14ac:dyDescent="0.2">
      <c r="A7">
        <v>8700</v>
      </c>
      <c r="B7">
        <v>84</v>
      </c>
      <c r="C7">
        <f>A7/(B7/4)</f>
        <v>414.28571428571428</v>
      </c>
      <c r="E7">
        <f>C7*2</f>
        <v>828.57142857142856</v>
      </c>
      <c r="H7">
        <v>2072</v>
      </c>
      <c r="I7">
        <v>24</v>
      </c>
      <c r="J7">
        <f>H7/(I7/4)</f>
        <v>345.33333333333331</v>
      </c>
      <c r="L7">
        <f>J7*2</f>
        <v>690.66666666666663</v>
      </c>
      <c r="O7">
        <f>J7/C7</f>
        <v>0.83356321839080461</v>
      </c>
    </row>
    <row r="8" spans="1:16" x14ac:dyDescent="0.2">
      <c r="A8">
        <v>8600</v>
      </c>
      <c r="B8">
        <v>56</v>
      </c>
      <c r="C8">
        <f t="shared" ref="C8:C21" si="0">A8/(B8/4)</f>
        <v>614.28571428571433</v>
      </c>
      <c r="D8">
        <f>AVERAGE(C7:C9)</f>
        <v>474.01993355481727</v>
      </c>
      <c r="E8">
        <f t="shared" ref="E8:E9" si="1">C8*2</f>
        <v>1228.5714285714287</v>
      </c>
      <c r="F8">
        <f>AVERAGE(E7:E9)</f>
        <v>948.03986710963454</v>
      </c>
      <c r="H8">
        <v>2058</v>
      </c>
      <c r="I8">
        <v>18.2</v>
      </c>
      <c r="J8">
        <f t="shared" ref="J8:J21" si="2">H8/(I8/4)</f>
        <v>452.30769230769232</v>
      </c>
      <c r="K8">
        <f>AVERAGE(J7:J9)</f>
        <v>361.97557997557993</v>
      </c>
      <c r="L8">
        <f t="shared" ref="L8:L21" si="3">J8*2</f>
        <v>904.61538461538464</v>
      </c>
      <c r="M8">
        <f>AVERAGE(L7:L9)</f>
        <v>723.95115995115987</v>
      </c>
      <c r="O8">
        <f t="shared" ref="O8:O21" si="4">J8/C8</f>
        <v>0.73631484794275492</v>
      </c>
      <c r="P8">
        <f>AVERAGE(O7:O9)</f>
        <v>0.76750635533194522</v>
      </c>
    </row>
    <row r="9" spans="1:16" x14ac:dyDescent="0.2">
      <c r="A9">
        <v>8460</v>
      </c>
      <c r="B9">
        <v>86</v>
      </c>
      <c r="C9">
        <f t="shared" si="0"/>
        <v>393.48837209302326</v>
      </c>
      <c r="E9">
        <f t="shared" si="1"/>
        <v>786.97674418604652</v>
      </c>
      <c r="H9">
        <v>2018</v>
      </c>
      <c r="I9">
        <v>28</v>
      </c>
      <c r="J9">
        <f t="shared" si="2"/>
        <v>288.28571428571428</v>
      </c>
      <c r="L9">
        <f t="shared" si="3"/>
        <v>576.57142857142856</v>
      </c>
      <c r="O9">
        <f t="shared" si="4"/>
        <v>0.73264099966227625</v>
      </c>
    </row>
    <row r="11" spans="1:16" x14ac:dyDescent="0.2">
      <c r="A11" s="14">
        <v>44609</v>
      </c>
      <c r="C11" s="14"/>
      <c r="E11" s="14"/>
      <c r="H11" s="14">
        <v>44610</v>
      </c>
      <c r="J11" s="14"/>
      <c r="L11" s="14"/>
    </row>
    <row r="13" spans="1:16" x14ac:dyDescent="0.2">
      <c r="A13">
        <v>9400</v>
      </c>
      <c r="B13">
        <v>68</v>
      </c>
      <c r="C13">
        <f t="shared" si="0"/>
        <v>552.94117647058829</v>
      </c>
      <c r="E13">
        <f t="shared" ref="E13:E15" si="5">C13*2</f>
        <v>1105.8823529411766</v>
      </c>
      <c r="H13">
        <v>4860</v>
      </c>
      <c r="I13">
        <v>70</v>
      </c>
      <c r="J13">
        <f t="shared" si="2"/>
        <v>277.71428571428572</v>
      </c>
      <c r="L13">
        <f t="shared" si="3"/>
        <v>555.42857142857144</v>
      </c>
      <c r="O13">
        <f t="shared" si="4"/>
        <v>0.50224924012158056</v>
      </c>
    </row>
    <row r="14" spans="1:16" x14ac:dyDescent="0.2">
      <c r="A14">
        <v>9100</v>
      </c>
      <c r="B14">
        <v>88</v>
      </c>
      <c r="C14">
        <f t="shared" si="0"/>
        <v>413.63636363636363</v>
      </c>
      <c r="D14">
        <f>AVERAGE(C13:C15)</f>
        <v>472.43641580800841</v>
      </c>
      <c r="E14">
        <f t="shared" si="5"/>
        <v>827.27272727272725</v>
      </c>
      <c r="F14">
        <f>AVERAGE(E13:E15)</f>
        <v>944.87283161601681</v>
      </c>
      <c r="H14">
        <v>4680</v>
      </c>
      <c r="I14">
        <v>82</v>
      </c>
      <c r="J14">
        <f t="shared" si="2"/>
        <v>228.29268292682926</v>
      </c>
      <c r="K14">
        <f>AVERAGE(J13:J15)</f>
        <v>278.0942769033602</v>
      </c>
      <c r="L14">
        <f t="shared" si="3"/>
        <v>456.58536585365852</v>
      </c>
      <c r="M14">
        <f>AVERAGE(L13:L15)</f>
        <v>556.18855380672039</v>
      </c>
      <c r="O14">
        <f t="shared" si="4"/>
        <v>0.55191637630662016</v>
      </c>
      <c r="P14">
        <f t="shared" ref="P14:P20" si="6">AVERAGE(O13:O15)</f>
        <v>0.5941610919267809</v>
      </c>
    </row>
    <row r="15" spans="1:16" x14ac:dyDescent="0.2">
      <c r="A15">
        <v>9240</v>
      </c>
      <c r="B15">
        <v>82</v>
      </c>
      <c r="C15">
        <f t="shared" si="0"/>
        <v>450.73170731707319</v>
      </c>
      <c r="E15">
        <f t="shared" si="5"/>
        <v>901.46341463414637</v>
      </c>
      <c r="H15">
        <v>4760</v>
      </c>
      <c r="I15">
        <v>58</v>
      </c>
      <c r="J15">
        <f t="shared" si="2"/>
        <v>328.27586206896552</v>
      </c>
      <c r="L15">
        <f t="shared" si="3"/>
        <v>656.55172413793105</v>
      </c>
      <c r="O15">
        <f t="shared" si="4"/>
        <v>0.7283176593521421</v>
      </c>
    </row>
    <row r="17" spans="1:20" x14ac:dyDescent="0.2">
      <c r="A17" s="14">
        <v>44616</v>
      </c>
      <c r="C17" s="14"/>
      <c r="E17" s="14"/>
      <c r="H17" s="14">
        <v>44617</v>
      </c>
      <c r="J17" s="14"/>
      <c r="L17" s="14"/>
    </row>
    <row r="19" spans="1:20" x14ac:dyDescent="0.2">
      <c r="A19">
        <v>7800</v>
      </c>
      <c r="B19">
        <v>76</v>
      </c>
      <c r="C19">
        <f t="shared" si="0"/>
        <v>410.5263157894737</v>
      </c>
      <c r="E19">
        <f t="shared" ref="E19:E21" si="7">C19*2</f>
        <v>821.0526315789474</v>
      </c>
      <c r="H19">
        <v>1610</v>
      </c>
      <c r="I19">
        <v>17</v>
      </c>
      <c r="J19">
        <f t="shared" si="2"/>
        <v>378.8235294117647</v>
      </c>
      <c r="L19">
        <f t="shared" si="3"/>
        <v>757.64705882352939</v>
      </c>
      <c r="O19">
        <f t="shared" si="4"/>
        <v>0.92277526395173448</v>
      </c>
    </row>
    <row r="20" spans="1:20" x14ac:dyDescent="0.2">
      <c r="A20">
        <v>7820</v>
      </c>
      <c r="B20">
        <v>52</v>
      </c>
      <c r="C20">
        <f t="shared" si="0"/>
        <v>601.53846153846155</v>
      </c>
      <c r="D20">
        <f>AVERAGE(C19:C21)</f>
        <v>485.92635434740697</v>
      </c>
      <c r="E20">
        <f t="shared" si="7"/>
        <v>1203.0769230769231</v>
      </c>
      <c r="F20">
        <f>AVERAGE(E19:E21)</f>
        <v>971.85270869481394</v>
      </c>
      <c r="H20">
        <v>1820</v>
      </c>
      <c r="I20">
        <v>17.2</v>
      </c>
      <c r="J20">
        <f t="shared" si="2"/>
        <v>423.25581395348837</v>
      </c>
      <c r="K20">
        <f>AVERAGE(J19:J21)</f>
        <v>424.37732498140014</v>
      </c>
      <c r="L20">
        <f t="shared" si="3"/>
        <v>846.51162790697674</v>
      </c>
      <c r="M20">
        <f>AVERAGE(L19:L21)</f>
        <v>848.75464996280027</v>
      </c>
      <c r="O20">
        <f t="shared" si="4"/>
        <v>0.70362219710937968</v>
      </c>
      <c r="P20">
        <f t="shared" si="6"/>
        <v>0.89441543798753287</v>
      </c>
    </row>
    <row r="21" spans="1:20" x14ac:dyDescent="0.2">
      <c r="A21">
        <v>7800</v>
      </c>
      <c r="B21">
        <v>70</v>
      </c>
      <c r="C21">
        <f t="shared" si="0"/>
        <v>445.71428571428572</v>
      </c>
      <c r="E21">
        <f t="shared" si="7"/>
        <v>891.42857142857144</v>
      </c>
      <c r="H21">
        <v>1790</v>
      </c>
      <c r="I21">
        <v>15.2</v>
      </c>
      <c r="J21">
        <f t="shared" si="2"/>
        <v>471.0526315789474</v>
      </c>
      <c r="L21">
        <f t="shared" si="3"/>
        <v>942.1052631578948</v>
      </c>
      <c r="O21">
        <f t="shared" si="4"/>
        <v>1.0568488529014846</v>
      </c>
    </row>
    <row r="25" spans="1:20" x14ac:dyDescent="0.2">
      <c r="A25" s="13" t="s">
        <v>7</v>
      </c>
      <c r="B25" s="13" t="s">
        <v>8</v>
      </c>
      <c r="C25" s="13" t="s">
        <v>9</v>
      </c>
      <c r="D25" s="13" t="s">
        <v>10</v>
      </c>
      <c r="E25" s="13" t="s">
        <v>1</v>
      </c>
      <c r="F25" s="4" t="s">
        <v>10</v>
      </c>
      <c r="G25" s="13"/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</v>
      </c>
      <c r="P25" s="13" t="s">
        <v>45</v>
      </c>
      <c r="S25" s="13" t="s">
        <v>46</v>
      </c>
    </row>
    <row r="27" spans="1:20" x14ac:dyDescent="0.2">
      <c r="A27" s="14">
        <v>44602</v>
      </c>
      <c r="H27" s="14">
        <v>44603</v>
      </c>
    </row>
    <row r="29" spans="1:20" x14ac:dyDescent="0.2">
      <c r="A29">
        <v>2240</v>
      </c>
      <c r="B29">
        <v>5120</v>
      </c>
      <c r="C29">
        <f>SUM(A29:B29)</f>
        <v>7360</v>
      </c>
      <c r="D29">
        <f>B29/C29</f>
        <v>0.69565217391304346</v>
      </c>
      <c r="F29">
        <f>D29*100</f>
        <v>69.565217391304344</v>
      </c>
      <c r="H29">
        <v>570</v>
      </c>
      <c r="I29">
        <v>1212</v>
      </c>
      <c r="J29">
        <f>H29+I29</f>
        <v>1782</v>
      </c>
      <c r="K29">
        <f>I29/J29</f>
        <v>0.68013468013468015</v>
      </c>
      <c r="M29">
        <f>100*K29</f>
        <v>68.013468013468014</v>
      </c>
      <c r="P29">
        <f>(F29-M29)*-1</f>
        <v>-1.5517493778363303</v>
      </c>
      <c r="S29">
        <f>(M29/F29)*100</f>
        <v>97.769360269360277</v>
      </c>
    </row>
    <row r="30" spans="1:20" x14ac:dyDescent="0.2">
      <c r="A30">
        <v>2300</v>
      </c>
      <c r="B30">
        <v>4980</v>
      </c>
      <c r="C30">
        <f t="shared" ref="C30:C31" si="8">SUM(A30:B30)</f>
        <v>7280</v>
      </c>
      <c r="D30">
        <f t="shared" ref="D30:D31" si="9">B30/C30</f>
        <v>0.68406593406593408</v>
      </c>
      <c r="E30">
        <f>AVERAGE(D29:D31)</f>
        <v>0.6908134933155442</v>
      </c>
      <c r="F30">
        <f t="shared" ref="F30:F43" si="10">D30*100</f>
        <v>68.406593406593402</v>
      </c>
      <c r="G30">
        <f>AVERAGE(F29:F31)</f>
        <v>69.081349331554421</v>
      </c>
      <c r="H30">
        <v>576</v>
      </c>
      <c r="I30">
        <v>1202</v>
      </c>
      <c r="J30">
        <f t="shared" ref="J30:J43" si="11">H30+I30</f>
        <v>1778</v>
      </c>
      <c r="K30">
        <f t="shared" ref="K30:K43" si="12">I30/J30</f>
        <v>0.67604049493813279</v>
      </c>
      <c r="L30">
        <f>AVERAGE(K29:K31)</f>
        <v>0.68122505835760438</v>
      </c>
      <c r="M30">
        <f t="shared" ref="M30:M43" si="13">100*K30</f>
        <v>67.604049493813278</v>
      </c>
      <c r="N30">
        <f>AVERAGE(M29:M31)</f>
        <v>68.122505835760435</v>
      </c>
      <c r="P30">
        <f t="shared" ref="P30:P43" si="14">(F30-M30)*-1</f>
        <v>-0.80254391278012349</v>
      </c>
      <c r="Q30">
        <f>AVERAGE(P29:P31)</f>
        <v>-0.95884349579398531</v>
      </c>
      <c r="S30">
        <f t="shared" ref="S30:S43" si="15">(M30/F30)*100</f>
        <v>98.826803276096527</v>
      </c>
      <c r="T30">
        <f>AVERAGE(S29:S31)</f>
        <v>98.614090831624381</v>
      </c>
    </row>
    <row r="31" spans="1:20" x14ac:dyDescent="0.2">
      <c r="A31">
        <v>2280</v>
      </c>
      <c r="B31">
        <v>5140</v>
      </c>
      <c r="C31">
        <f t="shared" si="8"/>
        <v>7420</v>
      </c>
      <c r="D31">
        <f t="shared" si="9"/>
        <v>0.69272237196765496</v>
      </c>
      <c r="F31">
        <f t="shared" si="10"/>
        <v>69.272237196765502</v>
      </c>
      <c r="H31">
        <v>550</v>
      </c>
      <c r="I31">
        <v>1210</v>
      </c>
      <c r="J31">
        <f t="shared" si="11"/>
        <v>1760</v>
      </c>
      <c r="K31">
        <f t="shared" si="12"/>
        <v>0.6875</v>
      </c>
      <c r="M31">
        <f t="shared" si="13"/>
        <v>68.75</v>
      </c>
      <c r="P31">
        <f t="shared" si="14"/>
        <v>-0.52223719676550218</v>
      </c>
      <c r="S31">
        <f t="shared" si="15"/>
        <v>99.246108949416339</v>
      </c>
    </row>
    <row r="33" spans="1:20" x14ac:dyDescent="0.2">
      <c r="A33" s="14">
        <v>44609</v>
      </c>
      <c r="H33" s="14">
        <v>44610</v>
      </c>
    </row>
    <row r="35" spans="1:20" x14ac:dyDescent="0.2">
      <c r="A35">
        <v>2300</v>
      </c>
      <c r="B35">
        <v>5540</v>
      </c>
      <c r="C35">
        <f>SUM(A35:B35)</f>
        <v>7840</v>
      </c>
      <c r="D35">
        <f>B35/C35</f>
        <v>0.70663265306122447</v>
      </c>
      <c r="F35">
        <f t="shared" si="10"/>
        <v>70.66326530612244</v>
      </c>
      <c r="H35">
        <v>1248</v>
      </c>
      <c r="I35">
        <v>2960</v>
      </c>
      <c r="J35">
        <f t="shared" si="11"/>
        <v>4208</v>
      </c>
      <c r="K35">
        <f t="shared" si="12"/>
        <v>0.70342205323193918</v>
      </c>
      <c r="M35">
        <f t="shared" si="13"/>
        <v>70.342205323193923</v>
      </c>
      <c r="P35">
        <f t="shared" si="14"/>
        <v>-0.32105998292851723</v>
      </c>
      <c r="S35">
        <f t="shared" si="15"/>
        <v>99.545647966397183</v>
      </c>
    </row>
    <row r="36" spans="1:20" x14ac:dyDescent="0.2">
      <c r="A36">
        <v>2240</v>
      </c>
      <c r="B36">
        <v>5620</v>
      </c>
      <c r="C36">
        <f t="shared" ref="C36:C37" si="16">SUM(A36:B36)</f>
        <v>7860</v>
      </c>
      <c r="D36">
        <f t="shared" ref="D36:D37" si="17">B36/C36</f>
        <v>0.71501272264631044</v>
      </c>
      <c r="E36">
        <f>AVERAGE(D35:D37)</f>
        <v>0.71264703450505273</v>
      </c>
      <c r="F36">
        <f t="shared" si="10"/>
        <v>71.501272264631041</v>
      </c>
      <c r="G36">
        <f t="shared" ref="G36:G42" si="18">AVERAGE(F35:F37)</f>
        <v>71.26470345050528</v>
      </c>
      <c r="H36">
        <v>1238</v>
      </c>
      <c r="I36">
        <v>3000</v>
      </c>
      <c r="J36">
        <f t="shared" si="11"/>
        <v>4238</v>
      </c>
      <c r="K36">
        <f t="shared" si="12"/>
        <v>0.70788107597923544</v>
      </c>
      <c r="L36">
        <f>AVERAGE(K35:K37)</f>
        <v>0.70165721935841141</v>
      </c>
      <c r="M36">
        <f t="shared" si="13"/>
        <v>70.788107597923542</v>
      </c>
      <c r="N36">
        <f>AVERAGE(M35:M37)</f>
        <v>70.165721935841148</v>
      </c>
      <c r="P36">
        <f t="shared" si="14"/>
        <v>-0.7131646667074989</v>
      </c>
      <c r="Q36">
        <f t="shared" ref="Q36:Q42" si="19">AVERAGE(P35:P37)</f>
        <v>-1.098981514664132</v>
      </c>
      <c r="S36">
        <f t="shared" si="15"/>
        <v>99.002584647629718</v>
      </c>
      <c r="T36">
        <f t="shared" ref="T36:T42" si="20">AVERAGE(S35:S37)</f>
        <v>98.463104672885265</v>
      </c>
    </row>
    <row r="37" spans="1:20" x14ac:dyDescent="0.2">
      <c r="A37">
        <v>2218</v>
      </c>
      <c r="B37">
        <v>5600</v>
      </c>
      <c r="C37">
        <f t="shared" si="16"/>
        <v>7818</v>
      </c>
      <c r="D37">
        <f t="shared" si="17"/>
        <v>0.71629572780762341</v>
      </c>
      <c r="F37">
        <f t="shared" si="10"/>
        <v>71.629572780762345</v>
      </c>
      <c r="H37">
        <v>1316</v>
      </c>
      <c r="I37">
        <v>2980</v>
      </c>
      <c r="J37">
        <f t="shared" si="11"/>
        <v>4296</v>
      </c>
      <c r="K37">
        <f t="shared" si="12"/>
        <v>0.69366852886405961</v>
      </c>
      <c r="M37">
        <f t="shared" si="13"/>
        <v>69.366852886405965</v>
      </c>
      <c r="P37">
        <f t="shared" si="14"/>
        <v>-2.2627198943563798</v>
      </c>
      <c r="S37">
        <f t="shared" si="15"/>
        <v>96.841081404628895</v>
      </c>
    </row>
    <row r="39" spans="1:20" x14ac:dyDescent="0.2">
      <c r="A39" s="14">
        <v>44616</v>
      </c>
      <c r="C39" s="14"/>
      <c r="E39" s="14"/>
      <c r="H39" s="14">
        <v>44617</v>
      </c>
    </row>
    <row r="41" spans="1:20" x14ac:dyDescent="0.2">
      <c r="A41">
        <v>1880</v>
      </c>
      <c r="B41">
        <v>4480</v>
      </c>
      <c r="C41">
        <f>SUM(A41:B41)</f>
        <v>6360</v>
      </c>
      <c r="D41">
        <f>B41/C41</f>
        <v>0.70440251572327039</v>
      </c>
      <c r="F41">
        <f t="shared" si="10"/>
        <v>70.440251572327043</v>
      </c>
      <c r="H41">
        <v>446</v>
      </c>
      <c r="I41">
        <v>1022</v>
      </c>
      <c r="J41">
        <f t="shared" si="11"/>
        <v>1468</v>
      </c>
      <c r="K41">
        <f t="shared" si="12"/>
        <v>0.69618528610354224</v>
      </c>
      <c r="M41">
        <f t="shared" si="13"/>
        <v>69.618528610354218</v>
      </c>
      <c r="P41">
        <f t="shared" si="14"/>
        <v>-0.82172296197282435</v>
      </c>
      <c r="S41">
        <f t="shared" si="15"/>
        <v>98.833446866485005</v>
      </c>
    </row>
    <row r="42" spans="1:20" x14ac:dyDescent="0.2">
      <c r="A42">
        <v>1870</v>
      </c>
      <c r="B42">
        <v>4420</v>
      </c>
      <c r="C42">
        <f t="shared" ref="C42:C43" si="21">SUM(A42:B42)</f>
        <v>6290</v>
      </c>
      <c r="D42">
        <f t="shared" ref="D42:D43" si="22">B42/C42</f>
        <v>0.70270270270270274</v>
      </c>
      <c r="E42">
        <f>AVERAGE(D41:D43)</f>
        <v>0.70318640205201144</v>
      </c>
      <c r="F42">
        <f t="shared" si="10"/>
        <v>70.270270270270274</v>
      </c>
      <c r="G42">
        <f t="shared" si="18"/>
        <v>70.318640205201149</v>
      </c>
      <c r="H42">
        <v>412</v>
      </c>
      <c r="I42">
        <v>1000</v>
      </c>
      <c r="J42">
        <f t="shared" si="11"/>
        <v>1412</v>
      </c>
      <c r="K42">
        <f t="shared" si="12"/>
        <v>0.70821529745042489</v>
      </c>
      <c r="L42">
        <f>AVERAGE(K41:K43)</f>
        <v>0.70146686118465562</v>
      </c>
      <c r="M42">
        <f t="shared" si="13"/>
        <v>70.821529745042483</v>
      </c>
      <c r="N42">
        <f>AVERAGE(M41:M43)</f>
        <v>70.146686118465567</v>
      </c>
      <c r="P42">
        <f t="shared" si="14"/>
        <v>0.55125947477220905</v>
      </c>
      <c r="Q42">
        <f t="shared" si="19"/>
        <v>-0.17195408673558651</v>
      </c>
      <c r="S42">
        <f t="shared" si="15"/>
        <v>100.78448463717584</v>
      </c>
      <c r="T42">
        <f t="shared" si="20"/>
        <v>99.756195508498294</v>
      </c>
    </row>
    <row r="43" spans="1:20" x14ac:dyDescent="0.2">
      <c r="A43">
        <v>1940</v>
      </c>
      <c r="B43">
        <v>4580</v>
      </c>
      <c r="C43">
        <f t="shared" si="21"/>
        <v>6520</v>
      </c>
      <c r="D43">
        <f t="shared" si="22"/>
        <v>0.7024539877300614</v>
      </c>
      <c r="F43">
        <f t="shared" si="10"/>
        <v>70.245398773006144</v>
      </c>
      <c r="H43">
        <v>420</v>
      </c>
      <c r="I43">
        <v>980</v>
      </c>
      <c r="J43">
        <f t="shared" si="11"/>
        <v>1400</v>
      </c>
      <c r="K43">
        <f t="shared" si="12"/>
        <v>0.7</v>
      </c>
      <c r="M43">
        <f t="shared" si="13"/>
        <v>70</v>
      </c>
      <c r="P43">
        <f t="shared" si="14"/>
        <v>-0.24539877300614421</v>
      </c>
      <c r="S43">
        <f t="shared" si="15"/>
        <v>99.650655021834041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A4D6-864B-9341-8920-42409340B5B1}">
  <dimension ref="A1:T43"/>
  <sheetViews>
    <sheetView workbookViewId="0">
      <selection activeCell="O7" sqref="O7:O21"/>
    </sheetView>
  </sheetViews>
  <sheetFormatPr baseColWidth="10" defaultRowHeight="16" x14ac:dyDescent="0.2"/>
  <sheetData>
    <row r="1" spans="1:16" ht="26" x14ac:dyDescent="0.3">
      <c r="A1" s="1" t="s">
        <v>49</v>
      </c>
      <c r="B1" s="2"/>
      <c r="C1" s="2"/>
      <c r="D1" s="2"/>
      <c r="E1" s="2"/>
      <c r="F1" s="2"/>
      <c r="G1" s="1"/>
      <c r="H1" s="1" t="s">
        <v>50</v>
      </c>
    </row>
    <row r="3" spans="1:16" x14ac:dyDescent="0.2">
      <c r="A3" s="13" t="s">
        <v>2</v>
      </c>
      <c r="B3" s="13" t="s">
        <v>3</v>
      </c>
      <c r="C3" s="13" t="s">
        <v>0</v>
      </c>
      <c r="D3" s="13" t="s">
        <v>1</v>
      </c>
      <c r="E3" s="13" t="s">
        <v>4</v>
      </c>
      <c r="F3" s="13" t="s">
        <v>1</v>
      </c>
      <c r="G3" s="13"/>
      <c r="H3" s="13" t="s">
        <v>2</v>
      </c>
      <c r="I3" s="13" t="s">
        <v>3</v>
      </c>
      <c r="J3" s="13" t="s">
        <v>0</v>
      </c>
      <c r="K3" s="13" t="s">
        <v>1</v>
      </c>
      <c r="L3" s="13" t="s">
        <v>4</v>
      </c>
      <c r="M3" s="13" t="s">
        <v>1</v>
      </c>
      <c r="O3" s="4" t="s">
        <v>21</v>
      </c>
    </row>
    <row r="5" spans="1:16" x14ac:dyDescent="0.2">
      <c r="A5" s="14">
        <v>44623</v>
      </c>
      <c r="C5" s="14"/>
      <c r="E5" s="14"/>
      <c r="H5" s="14">
        <v>44624</v>
      </c>
      <c r="J5" s="14"/>
      <c r="L5" s="14"/>
    </row>
    <row r="7" spans="1:16" x14ac:dyDescent="0.2">
      <c r="A7">
        <v>7560</v>
      </c>
      <c r="B7">
        <v>86</v>
      </c>
      <c r="C7">
        <f>A7/(B7/4)</f>
        <v>351.62790697674421</v>
      </c>
      <c r="E7">
        <f>C7*2</f>
        <v>703.25581395348843</v>
      </c>
      <c r="H7">
        <v>4300</v>
      </c>
      <c r="I7">
        <v>44</v>
      </c>
      <c r="J7">
        <f>H7/(I7/4)</f>
        <v>390.90909090909093</v>
      </c>
      <c r="L7">
        <f>J7*2</f>
        <v>781.81818181818187</v>
      </c>
      <c r="O7">
        <f>J7/C7</f>
        <v>1.1117123617123617</v>
      </c>
    </row>
    <row r="8" spans="1:16" x14ac:dyDescent="0.2">
      <c r="A8">
        <v>7540</v>
      </c>
      <c r="B8">
        <v>64</v>
      </c>
      <c r="C8">
        <f t="shared" ref="C8:C21" si="0">A8/(B8/4)</f>
        <v>471.25</v>
      </c>
      <c r="D8">
        <f>AVERAGE(C7:C9)</f>
        <v>433.43242060515132</v>
      </c>
      <c r="E8">
        <f t="shared" ref="E8:E9" si="1">C8*2</f>
        <v>942.5</v>
      </c>
      <c r="F8">
        <f>AVERAGE(E7:E9)</f>
        <v>866.86484121030264</v>
      </c>
      <c r="H8">
        <v>4200</v>
      </c>
      <c r="I8">
        <v>58</v>
      </c>
      <c r="J8">
        <f t="shared" ref="J8:J21" si="2">H8/(I8/4)</f>
        <v>289.65517241379308</v>
      </c>
      <c r="K8">
        <f>AVERAGE(J7:J9)</f>
        <v>312.511320097527</v>
      </c>
      <c r="L8">
        <f t="shared" ref="L8:L21" si="3">J8*2</f>
        <v>579.31034482758616</v>
      </c>
      <c r="M8">
        <f>AVERAGE(L7:L9)</f>
        <v>625.02264019505401</v>
      </c>
      <c r="O8">
        <f t="shared" ref="O8:O21" si="4">J8/C8</f>
        <v>0.61465288575871213</v>
      </c>
      <c r="P8">
        <f>AVERAGE(O7:O9)</f>
        <v>0.75487086190613739</v>
      </c>
    </row>
    <row r="9" spans="1:16" x14ac:dyDescent="0.2">
      <c r="A9">
        <v>7400</v>
      </c>
      <c r="B9">
        <v>62</v>
      </c>
      <c r="C9">
        <f t="shared" si="0"/>
        <v>477.41935483870969</v>
      </c>
      <c r="E9">
        <f t="shared" si="1"/>
        <v>954.83870967741939</v>
      </c>
      <c r="H9">
        <v>4240</v>
      </c>
      <c r="I9">
        <v>66</v>
      </c>
      <c r="J9">
        <f t="shared" si="2"/>
        <v>256.969696969697</v>
      </c>
      <c r="L9">
        <f t="shared" si="3"/>
        <v>513.93939393939399</v>
      </c>
      <c r="O9">
        <f t="shared" si="4"/>
        <v>0.53824733824733828</v>
      </c>
    </row>
    <row r="11" spans="1:16" x14ac:dyDescent="0.2">
      <c r="A11" s="14">
        <v>44630</v>
      </c>
      <c r="C11" s="14"/>
      <c r="E11" s="14"/>
      <c r="H11" s="14">
        <v>44631</v>
      </c>
      <c r="J11" s="14"/>
      <c r="L11" s="14"/>
    </row>
    <row r="13" spans="1:16" x14ac:dyDescent="0.2">
      <c r="A13">
        <v>6740</v>
      </c>
      <c r="B13">
        <v>56</v>
      </c>
      <c r="C13">
        <f t="shared" si="0"/>
        <v>481.42857142857144</v>
      </c>
      <c r="E13">
        <f t="shared" ref="E13:E15" si="5">C13*2</f>
        <v>962.85714285714289</v>
      </c>
      <c r="H13">
        <v>4480</v>
      </c>
      <c r="I13">
        <v>54</v>
      </c>
      <c r="J13">
        <f t="shared" si="2"/>
        <v>331.85185185185185</v>
      </c>
      <c r="L13">
        <f t="shared" si="3"/>
        <v>663.7037037037037</v>
      </c>
      <c r="O13">
        <f t="shared" si="4"/>
        <v>0.68930651719969227</v>
      </c>
    </row>
    <row r="14" spans="1:16" x14ac:dyDescent="0.2">
      <c r="A14">
        <v>6640</v>
      </c>
      <c r="B14">
        <v>62</v>
      </c>
      <c r="C14">
        <f t="shared" si="0"/>
        <v>428.38709677419354</v>
      </c>
      <c r="D14">
        <f>AVERAGE(C13:C15)</f>
        <v>425.79441192344416</v>
      </c>
      <c r="E14">
        <f t="shared" si="5"/>
        <v>856.77419354838707</v>
      </c>
      <c r="F14">
        <f>AVERAGE(E13:E15)</f>
        <v>851.58882384688832</v>
      </c>
      <c r="H14">
        <v>4380</v>
      </c>
      <c r="I14">
        <v>72</v>
      </c>
      <c r="J14">
        <f t="shared" si="2"/>
        <v>243.33333333333334</v>
      </c>
      <c r="K14">
        <f>AVERAGE(J13:J15)</f>
        <v>283.04152637485976</v>
      </c>
      <c r="L14">
        <f t="shared" si="3"/>
        <v>486.66666666666669</v>
      </c>
      <c r="M14">
        <f>AVERAGE(L13:L15)</f>
        <v>566.08305274971951</v>
      </c>
      <c r="O14">
        <f t="shared" si="4"/>
        <v>0.56802208835341372</v>
      </c>
      <c r="P14">
        <f t="shared" ref="P14:P20" si="6">AVERAGE(O13:O15)</f>
        <v>0.66753496596274076</v>
      </c>
    </row>
    <row r="15" spans="1:16" x14ac:dyDescent="0.2">
      <c r="A15">
        <v>6800</v>
      </c>
      <c r="B15">
        <v>74</v>
      </c>
      <c r="C15">
        <f t="shared" si="0"/>
        <v>367.56756756756755</v>
      </c>
      <c r="E15">
        <f t="shared" si="5"/>
        <v>735.1351351351351</v>
      </c>
      <c r="H15">
        <v>4520</v>
      </c>
      <c r="I15">
        <v>66</v>
      </c>
      <c r="J15">
        <f t="shared" si="2"/>
        <v>273.93939393939394</v>
      </c>
      <c r="L15">
        <f t="shared" si="3"/>
        <v>547.87878787878788</v>
      </c>
      <c r="O15">
        <f t="shared" si="4"/>
        <v>0.74527629233511594</v>
      </c>
    </row>
    <row r="17" spans="1:20" x14ac:dyDescent="0.2">
      <c r="A17" s="14">
        <v>44637</v>
      </c>
      <c r="C17" s="14"/>
      <c r="E17" s="14"/>
      <c r="H17" s="14">
        <v>44638</v>
      </c>
      <c r="J17" s="14"/>
      <c r="L17" s="14"/>
    </row>
    <row r="19" spans="1:20" x14ac:dyDescent="0.2">
      <c r="A19">
        <v>7880</v>
      </c>
      <c r="B19">
        <v>76</v>
      </c>
      <c r="C19">
        <f t="shared" si="0"/>
        <v>414.73684210526318</v>
      </c>
      <c r="E19">
        <f t="shared" ref="E19:E21" si="7">C19*2</f>
        <v>829.47368421052636</v>
      </c>
      <c r="H19">
        <v>4960</v>
      </c>
      <c r="I19">
        <v>84</v>
      </c>
      <c r="J19">
        <f t="shared" si="2"/>
        <v>236.1904761904762</v>
      </c>
      <c r="L19">
        <f t="shared" si="3"/>
        <v>472.38095238095241</v>
      </c>
      <c r="O19">
        <f t="shared" si="4"/>
        <v>0.56949480299734112</v>
      </c>
    </row>
    <row r="20" spans="1:20" x14ac:dyDescent="0.2">
      <c r="A20">
        <v>7720</v>
      </c>
      <c r="B20">
        <v>78</v>
      </c>
      <c r="C20">
        <f t="shared" si="0"/>
        <v>395.89743589743591</v>
      </c>
      <c r="D20">
        <f>AVERAGE(C19:C21)</f>
        <v>423.15260247148791</v>
      </c>
      <c r="E20">
        <f t="shared" si="7"/>
        <v>791.79487179487182</v>
      </c>
      <c r="F20">
        <f>AVERAGE(E19:E21)</f>
        <v>846.30520494297582</v>
      </c>
      <c r="H20">
        <v>4780</v>
      </c>
      <c r="I20">
        <v>52</v>
      </c>
      <c r="J20">
        <f t="shared" si="2"/>
        <v>367.69230769230768</v>
      </c>
      <c r="K20">
        <f>AVERAGE(J19:J21)</f>
        <v>283.34554334554338</v>
      </c>
      <c r="L20">
        <f t="shared" si="3"/>
        <v>735.38461538461536</v>
      </c>
      <c r="M20">
        <f>AVERAGE(L19:L21)</f>
        <v>566.69108669108675</v>
      </c>
      <c r="O20">
        <f t="shared" si="4"/>
        <v>0.92875647668393779</v>
      </c>
      <c r="P20">
        <f t="shared" si="6"/>
        <v>0.67824681051834868</v>
      </c>
    </row>
    <row r="21" spans="1:20" x14ac:dyDescent="0.2">
      <c r="A21">
        <v>7800</v>
      </c>
      <c r="B21">
        <v>68</v>
      </c>
      <c r="C21">
        <f t="shared" si="0"/>
        <v>458.8235294117647</v>
      </c>
      <c r="E21">
        <f t="shared" si="7"/>
        <v>917.64705882352939</v>
      </c>
      <c r="H21">
        <v>4800</v>
      </c>
      <c r="I21">
        <v>78</v>
      </c>
      <c r="J21">
        <f t="shared" si="2"/>
        <v>246.15384615384616</v>
      </c>
      <c r="L21">
        <f t="shared" si="3"/>
        <v>492.30769230769232</v>
      </c>
      <c r="O21">
        <f t="shared" si="4"/>
        <v>0.53648915187376733</v>
      </c>
    </row>
    <row r="25" spans="1:20" x14ac:dyDescent="0.2">
      <c r="A25" s="13" t="s">
        <v>7</v>
      </c>
      <c r="B25" s="13" t="s">
        <v>8</v>
      </c>
      <c r="C25" s="13" t="s">
        <v>9</v>
      </c>
      <c r="D25" s="13" t="s">
        <v>10</v>
      </c>
      <c r="E25" s="13" t="s">
        <v>1</v>
      </c>
      <c r="F25" s="4" t="s">
        <v>10</v>
      </c>
      <c r="G25" s="13"/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</v>
      </c>
      <c r="P25" s="13" t="s">
        <v>45</v>
      </c>
      <c r="S25" s="13" t="s">
        <v>46</v>
      </c>
    </row>
    <row r="27" spans="1:20" x14ac:dyDescent="0.2">
      <c r="A27" s="14">
        <v>44623</v>
      </c>
      <c r="H27" s="14">
        <v>44624</v>
      </c>
    </row>
    <row r="29" spans="1:20" x14ac:dyDescent="0.2">
      <c r="A29">
        <v>2100</v>
      </c>
      <c r="B29">
        <v>4540</v>
      </c>
      <c r="C29">
        <f>SUM(A29:B29)</f>
        <v>6640</v>
      </c>
      <c r="D29">
        <f>B29/C29</f>
        <v>0.6837349397590361</v>
      </c>
      <c r="F29">
        <f>D29*100</f>
        <v>68.373493975903614</v>
      </c>
      <c r="H29">
        <v>1356</v>
      </c>
      <c r="I29">
        <v>2480</v>
      </c>
      <c r="J29">
        <f>H29+I29</f>
        <v>3836</v>
      </c>
      <c r="K29">
        <f>I29/J29</f>
        <v>0.6465067778936392</v>
      </c>
      <c r="M29">
        <f>100*K29</f>
        <v>64.650677789363925</v>
      </c>
      <c r="P29">
        <f>(F29-M29)*-1</f>
        <v>-3.7228161865396885</v>
      </c>
      <c r="S29">
        <f>(M29/F29)*100</f>
        <v>94.555176326294372</v>
      </c>
    </row>
    <row r="30" spans="1:20" x14ac:dyDescent="0.2">
      <c r="A30">
        <v>2020</v>
      </c>
      <c r="B30">
        <v>4580</v>
      </c>
      <c r="C30">
        <f t="shared" ref="C30:C31" si="8">SUM(A30:B30)</f>
        <v>6600</v>
      </c>
      <c r="D30">
        <f t="shared" ref="D30:D31" si="9">B30/C30</f>
        <v>0.69393939393939397</v>
      </c>
      <c r="E30">
        <f>AVERAGE(D29:D31)</f>
        <v>0.68938350805820681</v>
      </c>
      <c r="F30">
        <f t="shared" ref="F30:F43" si="10">D30*100</f>
        <v>69.393939393939391</v>
      </c>
      <c r="G30">
        <f>AVERAGE(F29:F31)</f>
        <v>68.938350805820676</v>
      </c>
      <c r="H30">
        <v>1402</v>
      </c>
      <c r="I30">
        <v>2400</v>
      </c>
      <c r="J30">
        <f t="shared" ref="J30:J43" si="11">H30+I30</f>
        <v>3802</v>
      </c>
      <c r="K30">
        <f t="shared" ref="K30:K43" si="12">I30/J30</f>
        <v>0.63124671225670703</v>
      </c>
      <c r="L30">
        <f>AVERAGE(K29:K31)</f>
        <v>0.64269110652488448</v>
      </c>
      <c r="M30">
        <f t="shared" ref="M30:M43" si="13">100*K30</f>
        <v>63.124671225670703</v>
      </c>
      <c r="N30">
        <f>AVERAGE(M29:M31)</f>
        <v>64.26911065248845</v>
      </c>
      <c r="P30">
        <f t="shared" ref="P30:P43" si="14">(F30-M30)*-1</f>
        <v>-6.2692681682686882</v>
      </c>
      <c r="Q30">
        <f>AVERAGE(P29:P31)</f>
        <v>-4.6692401533322423</v>
      </c>
      <c r="S30">
        <f t="shared" ref="S30:S43" si="15">(M30/F30)*100</f>
        <v>90.965683425639014</v>
      </c>
      <c r="T30">
        <f>AVERAGE(S29:S31)</f>
        <v>93.235036969978822</v>
      </c>
    </row>
    <row r="31" spans="1:20" x14ac:dyDescent="0.2">
      <c r="A31">
        <v>2080</v>
      </c>
      <c r="B31">
        <v>4640</v>
      </c>
      <c r="C31">
        <f t="shared" si="8"/>
        <v>6720</v>
      </c>
      <c r="D31">
        <f t="shared" si="9"/>
        <v>0.69047619047619047</v>
      </c>
      <c r="F31">
        <f t="shared" si="10"/>
        <v>69.047619047619051</v>
      </c>
      <c r="H31">
        <v>1312</v>
      </c>
      <c r="I31">
        <v>2440</v>
      </c>
      <c r="J31">
        <f t="shared" si="11"/>
        <v>3752</v>
      </c>
      <c r="K31">
        <f t="shared" si="12"/>
        <v>0.65031982942430699</v>
      </c>
      <c r="M31">
        <f t="shared" si="13"/>
        <v>65.031982942430702</v>
      </c>
      <c r="P31">
        <f t="shared" si="14"/>
        <v>-4.0156361051883493</v>
      </c>
      <c r="S31">
        <f t="shared" si="15"/>
        <v>94.184251158003079</v>
      </c>
    </row>
    <row r="33" spans="1:20" x14ac:dyDescent="0.2">
      <c r="A33" s="14">
        <v>44630</v>
      </c>
      <c r="H33" s="14">
        <v>44631</v>
      </c>
    </row>
    <row r="35" spans="1:20" x14ac:dyDescent="0.2">
      <c r="A35">
        <v>2160</v>
      </c>
      <c r="B35">
        <v>3840</v>
      </c>
      <c r="C35">
        <f>SUM(A35:B35)</f>
        <v>6000</v>
      </c>
      <c r="D35">
        <f>B35/C35</f>
        <v>0.64</v>
      </c>
      <c r="F35">
        <f t="shared" si="10"/>
        <v>64</v>
      </c>
      <c r="H35">
        <v>1610</v>
      </c>
      <c r="I35">
        <v>2320</v>
      </c>
      <c r="J35">
        <f t="shared" si="11"/>
        <v>3930</v>
      </c>
      <c r="K35">
        <f t="shared" si="12"/>
        <v>0.59033078880407119</v>
      </c>
      <c r="M35">
        <f t="shared" si="13"/>
        <v>59.033078880407118</v>
      </c>
      <c r="P35">
        <f t="shared" si="14"/>
        <v>-4.9669211195928824</v>
      </c>
      <c r="S35">
        <f t="shared" si="15"/>
        <v>92.239185750636125</v>
      </c>
    </row>
    <row r="36" spans="1:20" x14ac:dyDescent="0.2">
      <c r="A36">
        <v>2320</v>
      </c>
      <c r="B36">
        <v>3860</v>
      </c>
      <c r="C36">
        <f t="shared" ref="C36:C37" si="16">SUM(A36:B36)</f>
        <v>6180</v>
      </c>
      <c r="D36">
        <f t="shared" ref="D36:D37" si="17">B36/C36</f>
        <v>0.62459546925566345</v>
      </c>
      <c r="E36">
        <f>AVERAGE(D35:D37)</f>
        <v>0.64007486944283709</v>
      </c>
      <c r="F36">
        <f t="shared" si="10"/>
        <v>62.459546925566343</v>
      </c>
      <c r="G36">
        <f t="shared" ref="G36:G42" si="18">AVERAGE(F35:F37)</f>
        <v>64.007486944283698</v>
      </c>
      <c r="H36">
        <v>1662</v>
      </c>
      <c r="I36">
        <v>2540</v>
      </c>
      <c r="J36">
        <f t="shared" si="11"/>
        <v>4202</v>
      </c>
      <c r="K36">
        <f t="shared" si="12"/>
        <v>0.60447405997144221</v>
      </c>
      <c r="L36">
        <f>AVERAGE(K35:K37)</f>
        <v>0.59978793935067498</v>
      </c>
      <c r="M36">
        <f t="shared" si="13"/>
        <v>60.447405997144223</v>
      </c>
      <c r="N36">
        <f>AVERAGE(M35:M37)</f>
        <v>59.978793935067493</v>
      </c>
      <c r="P36">
        <f t="shared" si="14"/>
        <v>-2.0121409284221201</v>
      </c>
      <c r="Q36">
        <f t="shared" ref="Q36:Q42" si="19">AVERAGE(P35:P37)</f>
        <v>-4.0286930092162097</v>
      </c>
      <c r="S36">
        <f t="shared" si="15"/>
        <v>96.778489394391528</v>
      </c>
      <c r="T36">
        <f t="shared" ref="T36:T42" si="20">AVERAGE(S35:S37)</f>
        <v>93.74272820011133</v>
      </c>
    </row>
    <row r="37" spans="1:20" x14ac:dyDescent="0.2">
      <c r="A37">
        <v>2080</v>
      </c>
      <c r="B37">
        <v>3960</v>
      </c>
      <c r="C37">
        <f t="shared" si="16"/>
        <v>6040</v>
      </c>
      <c r="D37">
        <f t="shared" si="17"/>
        <v>0.6556291390728477</v>
      </c>
      <c r="F37">
        <f t="shared" si="10"/>
        <v>65.562913907284766</v>
      </c>
      <c r="H37">
        <v>1596</v>
      </c>
      <c r="I37">
        <v>2440</v>
      </c>
      <c r="J37">
        <f t="shared" si="11"/>
        <v>4036</v>
      </c>
      <c r="K37">
        <f t="shared" si="12"/>
        <v>0.60455896927651143</v>
      </c>
      <c r="M37">
        <f t="shared" si="13"/>
        <v>60.455896927651139</v>
      </c>
      <c r="P37">
        <f t="shared" si="14"/>
        <v>-5.1070169796336273</v>
      </c>
      <c r="S37">
        <f t="shared" si="15"/>
        <v>92.210509455306294</v>
      </c>
    </row>
    <row r="39" spans="1:20" x14ac:dyDescent="0.2">
      <c r="A39" s="14">
        <v>44637</v>
      </c>
      <c r="C39" s="14"/>
      <c r="E39" s="14"/>
      <c r="H39" s="14">
        <v>44638</v>
      </c>
    </row>
    <row r="41" spans="1:20" x14ac:dyDescent="0.2">
      <c r="A41">
        <v>2240</v>
      </c>
      <c r="B41">
        <v>4520</v>
      </c>
      <c r="C41">
        <f>SUM(A41:B41)</f>
        <v>6760</v>
      </c>
      <c r="D41">
        <f>B41/C41</f>
        <v>0.66863905325443784</v>
      </c>
      <c r="F41">
        <f t="shared" si="10"/>
        <v>66.863905325443781</v>
      </c>
      <c r="H41">
        <v>1614</v>
      </c>
      <c r="I41">
        <v>2800</v>
      </c>
      <c r="J41">
        <f t="shared" si="11"/>
        <v>4414</v>
      </c>
      <c r="K41">
        <f t="shared" si="12"/>
        <v>0.63434526506569999</v>
      </c>
      <c r="M41">
        <f t="shared" si="13"/>
        <v>63.434526506570002</v>
      </c>
      <c r="P41">
        <f t="shared" si="14"/>
        <v>-3.4293788188737793</v>
      </c>
      <c r="S41">
        <f t="shared" si="15"/>
        <v>94.871106014250714</v>
      </c>
    </row>
    <row r="42" spans="1:20" x14ac:dyDescent="0.2">
      <c r="A42">
        <v>2240</v>
      </c>
      <c r="B42">
        <v>4580</v>
      </c>
      <c r="C42">
        <f t="shared" ref="C42:C43" si="21">SUM(A42:B42)</f>
        <v>6820</v>
      </c>
      <c r="D42">
        <f t="shared" ref="D42:D43" si="22">B42/C42</f>
        <v>0.67155425219941345</v>
      </c>
      <c r="E42">
        <f>AVERAGE(D41:D43)</f>
        <v>0.67742790031135913</v>
      </c>
      <c r="F42">
        <f t="shared" si="10"/>
        <v>67.15542521994135</v>
      </c>
      <c r="G42">
        <f t="shared" si="18"/>
        <v>67.742790031135897</v>
      </c>
      <c r="H42">
        <v>1586</v>
      </c>
      <c r="I42">
        <v>2700</v>
      </c>
      <c r="J42">
        <f t="shared" si="11"/>
        <v>4286</v>
      </c>
      <c r="K42">
        <f t="shared" si="12"/>
        <v>0.6299580027998134</v>
      </c>
      <c r="L42">
        <f>AVERAGE(K41:K43)</f>
        <v>0.63648818606269797</v>
      </c>
      <c r="M42">
        <f t="shared" si="13"/>
        <v>62.995800279981339</v>
      </c>
      <c r="N42">
        <f>AVERAGE(M41:M43)</f>
        <v>63.648818606269799</v>
      </c>
      <c r="P42">
        <f t="shared" si="14"/>
        <v>-4.1596249399600111</v>
      </c>
      <c r="Q42">
        <f t="shared" si="19"/>
        <v>-4.0939714248661092</v>
      </c>
      <c r="S42">
        <f t="shared" si="15"/>
        <v>93.805973342679636</v>
      </c>
      <c r="T42">
        <f t="shared" si="20"/>
        <v>93.965434176690181</v>
      </c>
    </row>
    <row r="43" spans="1:20" x14ac:dyDescent="0.2">
      <c r="A43">
        <v>2180</v>
      </c>
      <c r="B43">
        <v>4900</v>
      </c>
      <c r="C43">
        <f t="shared" si="21"/>
        <v>7080</v>
      </c>
      <c r="D43">
        <f t="shared" si="22"/>
        <v>0.69209039548022599</v>
      </c>
      <c r="F43">
        <f t="shared" si="10"/>
        <v>69.209039548022602</v>
      </c>
      <c r="H43">
        <v>1540</v>
      </c>
      <c r="I43">
        <v>2800</v>
      </c>
      <c r="J43">
        <f t="shared" si="11"/>
        <v>4340</v>
      </c>
      <c r="K43">
        <f t="shared" si="12"/>
        <v>0.64516129032258063</v>
      </c>
      <c r="M43">
        <f t="shared" si="13"/>
        <v>64.516129032258064</v>
      </c>
      <c r="P43">
        <f t="shared" si="14"/>
        <v>-4.6929105157645381</v>
      </c>
      <c r="S43">
        <f t="shared" si="15"/>
        <v>93.219223173140222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29FF-4DC2-E44C-B07B-E8275F0F191F}">
  <dimension ref="A1:T43"/>
  <sheetViews>
    <sheetView workbookViewId="0">
      <selection activeCell="O7" sqref="O7:O21"/>
    </sheetView>
  </sheetViews>
  <sheetFormatPr baseColWidth="10" defaultRowHeight="16" x14ac:dyDescent="0.2"/>
  <sheetData>
    <row r="1" spans="1:16" ht="26" x14ac:dyDescent="0.3">
      <c r="A1" s="1" t="s">
        <v>26</v>
      </c>
      <c r="B1" s="2"/>
      <c r="C1" s="2"/>
      <c r="D1" s="2"/>
      <c r="E1" s="2"/>
      <c r="F1" s="2"/>
      <c r="G1" s="1"/>
      <c r="H1" s="1" t="s">
        <v>27</v>
      </c>
    </row>
    <row r="3" spans="1:16" x14ac:dyDescent="0.2">
      <c r="A3" s="13" t="s">
        <v>2</v>
      </c>
      <c r="B3" s="13" t="s">
        <v>3</v>
      </c>
      <c r="C3" s="13" t="s">
        <v>0</v>
      </c>
      <c r="D3" s="13" t="s">
        <v>1</v>
      </c>
      <c r="E3" s="13" t="s">
        <v>4</v>
      </c>
      <c r="F3" s="13" t="s">
        <v>1</v>
      </c>
      <c r="G3" s="13"/>
      <c r="H3" s="13" t="s">
        <v>2</v>
      </c>
      <c r="I3" s="13" t="s">
        <v>3</v>
      </c>
      <c r="J3" s="13" t="s">
        <v>0</v>
      </c>
      <c r="K3" s="13" t="s">
        <v>1</v>
      </c>
      <c r="L3" s="13" t="s">
        <v>4</v>
      </c>
      <c r="M3" s="13" t="s">
        <v>1</v>
      </c>
      <c r="O3" s="4" t="s">
        <v>21</v>
      </c>
    </row>
    <row r="5" spans="1:16" x14ac:dyDescent="0.2">
      <c r="A5" s="14">
        <v>44340</v>
      </c>
      <c r="C5" s="14"/>
      <c r="E5" s="14"/>
      <c r="H5" s="14">
        <v>44341</v>
      </c>
      <c r="J5" s="14"/>
      <c r="L5" s="14"/>
    </row>
    <row r="7" spans="1:16" x14ac:dyDescent="0.2">
      <c r="A7" s="19">
        <v>7880</v>
      </c>
      <c r="B7" s="19">
        <v>70</v>
      </c>
      <c r="C7">
        <f>A7/(B7/4)</f>
        <v>450.28571428571428</v>
      </c>
      <c r="E7">
        <f>C7*2</f>
        <v>900.57142857142856</v>
      </c>
      <c r="H7" s="19">
        <v>3500</v>
      </c>
      <c r="I7" s="19">
        <v>48</v>
      </c>
      <c r="J7">
        <f>H7/(I7/4)</f>
        <v>291.66666666666669</v>
      </c>
      <c r="L7">
        <f>J7*2</f>
        <v>583.33333333333337</v>
      </c>
      <c r="O7">
        <f>J7/C7</f>
        <v>0.6477368866328258</v>
      </c>
    </row>
    <row r="8" spans="1:16" x14ac:dyDescent="0.2">
      <c r="A8" s="19">
        <v>7880</v>
      </c>
      <c r="B8" s="19">
        <v>76</v>
      </c>
      <c r="C8">
        <f t="shared" ref="C8:C21" si="0">A8/(B8/4)</f>
        <v>414.73684210526318</v>
      </c>
      <c r="D8">
        <f>AVERAGE(C7:C9)</f>
        <v>426.23558897243106</v>
      </c>
      <c r="E8">
        <f t="shared" ref="E8:E9" si="1">C8*2</f>
        <v>829.47368421052636</v>
      </c>
      <c r="F8">
        <f>AVERAGE(E7:E9)</f>
        <v>852.47117794486212</v>
      </c>
      <c r="H8" s="19">
        <v>3420</v>
      </c>
      <c r="I8" s="19">
        <v>54</v>
      </c>
      <c r="J8">
        <f t="shared" ref="J8:J21" si="2">H8/(I8/4)</f>
        <v>253.33333333333334</v>
      </c>
      <c r="K8">
        <f>AVERAGE(J7:J9)</f>
        <v>252.64705882352942</v>
      </c>
      <c r="L8">
        <f t="shared" ref="L8:L21" si="3">J8*2</f>
        <v>506.66666666666669</v>
      </c>
      <c r="M8">
        <f>AVERAGE(L7:L9)</f>
        <v>505.29411764705884</v>
      </c>
      <c r="O8">
        <f t="shared" ref="O8:O21" si="4">J8/C8</f>
        <v>0.61082910321489003</v>
      </c>
      <c r="P8">
        <f>AVERAGE(O7:O9)</f>
        <v>0.59110309724954291</v>
      </c>
    </row>
    <row r="9" spans="1:16" x14ac:dyDescent="0.2">
      <c r="A9" s="19">
        <v>7860</v>
      </c>
      <c r="B9" s="19">
        <v>76</v>
      </c>
      <c r="C9">
        <f t="shared" si="0"/>
        <v>413.68421052631578</v>
      </c>
      <c r="E9">
        <f t="shared" si="1"/>
        <v>827.36842105263156</v>
      </c>
      <c r="H9" s="19">
        <v>3620</v>
      </c>
      <c r="I9" s="19">
        <v>68</v>
      </c>
      <c r="J9">
        <f t="shared" si="2"/>
        <v>212.94117647058823</v>
      </c>
      <c r="L9">
        <f t="shared" si="3"/>
        <v>425.88235294117646</v>
      </c>
      <c r="O9">
        <f t="shared" si="4"/>
        <v>0.514743301900913</v>
      </c>
    </row>
    <row r="11" spans="1:16" x14ac:dyDescent="0.2">
      <c r="A11" s="14">
        <v>44343</v>
      </c>
      <c r="C11" s="14"/>
      <c r="E11" s="14"/>
      <c r="H11" s="14">
        <v>44344</v>
      </c>
      <c r="J11" s="14"/>
      <c r="L11" s="14"/>
    </row>
    <row r="13" spans="1:16" x14ac:dyDescent="0.2">
      <c r="A13" s="19">
        <v>7200</v>
      </c>
      <c r="B13" s="19">
        <v>68</v>
      </c>
      <c r="C13">
        <f t="shared" si="0"/>
        <v>423.52941176470586</v>
      </c>
      <c r="E13">
        <f t="shared" ref="E13:E15" si="5">C13*2</f>
        <v>847.05882352941171</v>
      </c>
      <c r="H13" s="19">
        <v>2900</v>
      </c>
      <c r="I13" s="19">
        <v>48</v>
      </c>
      <c r="J13">
        <f t="shared" si="2"/>
        <v>241.66666666666666</v>
      </c>
      <c r="L13">
        <f t="shared" si="3"/>
        <v>483.33333333333331</v>
      </c>
      <c r="O13">
        <f t="shared" si="4"/>
        <v>0.57060185185185186</v>
      </c>
    </row>
    <row r="14" spans="1:16" x14ac:dyDescent="0.2">
      <c r="A14" s="19">
        <v>7280</v>
      </c>
      <c r="B14" s="19">
        <v>76</v>
      </c>
      <c r="C14">
        <f t="shared" si="0"/>
        <v>383.15789473684208</v>
      </c>
      <c r="D14">
        <f>AVERAGE(C13:C15)</f>
        <v>398.98585892393936</v>
      </c>
      <c r="E14">
        <f t="shared" si="5"/>
        <v>766.31578947368416</v>
      </c>
      <c r="F14">
        <f>AVERAGE(E13:E15)</f>
        <v>797.97171784787872</v>
      </c>
      <c r="H14" s="19">
        <v>2940</v>
      </c>
      <c r="I14" s="19">
        <v>50</v>
      </c>
      <c r="J14">
        <f t="shared" si="2"/>
        <v>235.2</v>
      </c>
      <c r="K14">
        <f>AVERAGE(J13:J15)</f>
        <v>242.28888888888889</v>
      </c>
      <c r="L14">
        <f t="shared" si="3"/>
        <v>470.4</v>
      </c>
      <c r="M14">
        <f>AVERAGE(L13:L15)</f>
        <v>484.57777777777778</v>
      </c>
      <c r="O14">
        <f t="shared" si="4"/>
        <v>0.61384615384615382</v>
      </c>
      <c r="P14">
        <f t="shared" ref="P14:P20" si="6">AVERAGE(O13:O15)</f>
        <v>0.60834324104984316</v>
      </c>
    </row>
    <row r="15" spans="1:16" x14ac:dyDescent="0.2">
      <c r="A15" s="19">
        <v>7220</v>
      </c>
      <c r="B15" s="19">
        <v>74</v>
      </c>
      <c r="C15">
        <f t="shared" si="0"/>
        <v>390.27027027027026</v>
      </c>
      <c r="E15">
        <f t="shared" si="5"/>
        <v>780.54054054054052</v>
      </c>
      <c r="H15" s="19">
        <v>3000</v>
      </c>
      <c r="I15" s="19">
        <v>48</v>
      </c>
      <c r="J15">
        <f t="shared" si="2"/>
        <v>250</v>
      </c>
      <c r="L15">
        <f t="shared" si="3"/>
        <v>500</v>
      </c>
      <c r="O15">
        <f t="shared" si="4"/>
        <v>0.64058171745152359</v>
      </c>
    </row>
    <row r="17" spans="1:20" x14ac:dyDescent="0.2">
      <c r="A17" s="14">
        <v>44354</v>
      </c>
      <c r="C17" s="14"/>
      <c r="E17" s="14"/>
      <c r="H17" s="14">
        <v>44355</v>
      </c>
      <c r="J17" s="14"/>
      <c r="L17" s="14"/>
    </row>
    <row r="19" spans="1:20" x14ac:dyDescent="0.2">
      <c r="A19" s="19">
        <v>6920</v>
      </c>
      <c r="B19" s="19">
        <f>AVERAGE(B20:B21)</f>
        <v>60</v>
      </c>
      <c r="C19">
        <f t="shared" si="0"/>
        <v>461.33333333333331</v>
      </c>
      <c r="E19">
        <f t="shared" ref="E19:E21" si="7">C19*2</f>
        <v>922.66666666666663</v>
      </c>
      <c r="H19" s="19">
        <v>2820</v>
      </c>
      <c r="I19" s="19">
        <v>56</v>
      </c>
      <c r="J19">
        <f t="shared" si="2"/>
        <v>201.42857142857142</v>
      </c>
      <c r="L19">
        <f t="shared" si="3"/>
        <v>402.85714285714283</v>
      </c>
      <c r="O19">
        <f t="shared" si="4"/>
        <v>0.43662262592898432</v>
      </c>
    </row>
    <row r="20" spans="1:20" x14ac:dyDescent="0.2">
      <c r="A20" s="19">
        <v>6700</v>
      </c>
      <c r="B20" s="19">
        <v>54</v>
      </c>
      <c r="C20">
        <f t="shared" si="0"/>
        <v>496.2962962962963</v>
      </c>
      <c r="D20">
        <f>AVERAGE(C19:C21)</f>
        <v>459.00785634118967</v>
      </c>
      <c r="E20">
        <f t="shared" si="7"/>
        <v>992.59259259259261</v>
      </c>
      <c r="F20">
        <f>AVERAGE(E19:E21)</f>
        <v>918.01571268237933</v>
      </c>
      <c r="H20" s="19">
        <v>2960</v>
      </c>
      <c r="I20" s="19">
        <v>54</v>
      </c>
      <c r="J20">
        <f t="shared" si="2"/>
        <v>219.25925925925927</v>
      </c>
      <c r="K20">
        <f>AVERAGE(J19:J21)</f>
        <v>216.49594356261022</v>
      </c>
      <c r="L20">
        <f t="shared" si="3"/>
        <v>438.51851851851853</v>
      </c>
      <c r="M20">
        <f>AVERAGE(L19:L21)</f>
        <v>432.99188712522044</v>
      </c>
      <c r="O20">
        <f t="shared" si="4"/>
        <v>0.44179104477611941</v>
      </c>
      <c r="P20">
        <f t="shared" si="6"/>
        <v>0.47465426788436021</v>
      </c>
    </row>
    <row r="21" spans="1:20" x14ac:dyDescent="0.2">
      <c r="A21" s="19">
        <v>6920</v>
      </c>
      <c r="B21" s="19">
        <v>66</v>
      </c>
      <c r="C21">
        <f t="shared" si="0"/>
        <v>419.39393939393938</v>
      </c>
      <c r="E21">
        <f t="shared" si="7"/>
        <v>838.78787878787875</v>
      </c>
      <c r="H21" s="19">
        <v>2860</v>
      </c>
      <c r="I21" s="19">
        <v>50</v>
      </c>
      <c r="J21">
        <f t="shared" si="2"/>
        <v>228.8</v>
      </c>
      <c r="L21">
        <f t="shared" si="3"/>
        <v>457.6</v>
      </c>
      <c r="O21">
        <f t="shared" si="4"/>
        <v>0.54554913294797691</v>
      </c>
    </row>
    <row r="25" spans="1:20" x14ac:dyDescent="0.2">
      <c r="A25" s="13" t="s">
        <v>7</v>
      </c>
      <c r="B25" s="13" t="s">
        <v>8</v>
      </c>
      <c r="C25" s="13" t="s">
        <v>9</v>
      </c>
      <c r="D25" s="13" t="s">
        <v>10</v>
      </c>
      <c r="E25" s="13" t="s">
        <v>1</v>
      </c>
      <c r="F25" s="4" t="s">
        <v>10</v>
      </c>
      <c r="G25" s="13"/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</v>
      </c>
      <c r="P25" s="13" t="s">
        <v>45</v>
      </c>
      <c r="S25" s="13" t="s">
        <v>46</v>
      </c>
    </row>
    <row r="26" spans="1:20" ht="17" customHeight="1" x14ac:dyDescent="0.2"/>
    <row r="27" spans="1:20" x14ac:dyDescent="0.2">
      <c r="A27" s="14">
        <v>44340</v>
      </c>
      <c r="H27" s="14">
        <v>44341</v>
      </c>
    </row>
    <row r="29" spans="1:20" x14ac:dyDescent="0.2">
      <c r="A29" s="19">
        <v>3540</v>
      </c>
      <c r="B29" s="19">
        <v>3600</v>
      </c>
      <c r="C29">
        <f>SUM(A29:B29)</f>
        <v>7140</v>
      </c>
      <c r="D29">
        <f>B29/C29</f>
        <v>0.50420168067226889</v>
      </c>
      <c r="F29">
        <f>D29*100</f>
        <v>50.420168067226889</v>
      </c>
      <c r="H29" s="19">
        <v>780</v>
      </c>
      <c r="I29" s="20">
        <v>620</v>
      </c>
      <c r="J29">
        <f>H29+I29</f>
        <v>1400</v>
      </c>
      <c r="K29">
        <f>I29/J29</f>
        <v>0.44285714285714284</v>
      </c>
      <c r="M29">
        <f>100*K29</f>
        <v>44.285714285714285</v>
      </c>
      <c r="P29">
        <f>(F29-M29)*-1</f>
        <v>-6.1344537815126046</v>
      </c>
      <c r="S29">
        <f>(M29/F29)*100</f>
        <v>87.833333333333329</v>
      </c>
    </row>
    <row r="30" spans="1:20" x14ac:dyDescent="0.2">
      <c r="A30" s="19">
        <v>3460</v>
      </c>
      <c r="B30" s="19">
        <v>3520</v>
      </c>
      <c r="C30">
        <f t="shared" ref="C30:C31" si="8">SUM(A30:B30)</f>
        <v>6980</v>
      </c>
      <c r="D30">
        <f t="shared" ref="D30:D31" si="9">B30/C30</f>
        <v>0.50429799426934097</v>
      </c>
      <c r="E30">
        <f>AVERAGE(D29:D31)</f>
        <v>0.50328246127882947</v>
      </c>
      <c r="F30">
        <f t="shared" ref="F30:F43" si="10">D30*100</f>
        <v>50.429799426934096</v>
      </c>
      <c r="G30">
        <f>AVERAGE(F29:F31)</f>
        <v>50.328246127882949</v>
      </c>
      <c r="H30" s="19">
        <v>726</v>
      </c>
      <c r="I30" s="20">
        <v>662</v>
      </c>
      <c r="J30">
        <f t="shared" ref="J30:J43" si="11">H30+I30</f>
        <v>1388</v>
      </c>
      <c r="K30">
        <f t="shared" ref="K30:K43" si="12">I30/J30</f>
        <v>0.47694524495677232</v>
      </c>
      <c r="L30">
        <f>AVERAGE(K29:K31)</f>
        <v>0.45150753912305069</v>
      </c>
      <c r="M30">
        <f t="shared" ref="M30:M43" si="13">100*K30</f>
        <v>47.694524495677229</v>
      </c>
      <c r="N30">
        <f>AVERAGE(M29:M31)</f>
        <v>45.150753912305056</v>
      </c>
      <c r="P30">
        <f t="shared" ref="P30:P43" si="14">(F30-M30)*-1</f>
        <v>-2.7352749312568676</v>
      </c>
      <c r="Q30">
        <f>AVERAGE(P29:P31)</f>
        <v>-5.1774922155778897</v>
      </c>
      <c r="S30">
        <f t="shared" ref="S30:S43" si="15">(M30/F30)*100</f>
        <v>94.57607414199633</v>
      </c>
      <c r="T30">
        <f>AVERAGE(S29:S31)</f>
        <v>89.706577610950887</v>
      </c>
    </row>
    <row r="31" spans="1:20" x14ac:dyDescent="0.2">
      <c r="A31" s="19">
        <v>3700</v>
      </c>
      <c r="B31" s="19">
        <v>3720</v>
      </c>
      <c r="C31">
        <f t="shared" si="8"/>
        <v>7420</v>
      </c>
      <c r="D31">
        <f t="shared" si="9"/>
        <v>0.50134770889487867</v>
      </c>
      <c r="F31">
        <f t="shared" si="10"/>
        <v>50.134770889487868</v>
      </c>
      <c r="H31" s="19">
        <v>788</v>
      </c>
      <c r="I31" s="21">
        <v>606</v>
      </c>
      <c r="J31">
        <f t="shared" si="11"/>
        <v>1394</v>
      </c>
      <c r="K31">
        <f t="shared" si="12"/>
        <v>0.4347202295552367</v>
      </c>
      <c r="M31">
        <f t="shared" si="13"/>
        <v>43.47202295552367</v>
      </c>
      <c r="P31">
        <f t="shared" si="14"/>
        <v>-6.662747933964198</v>
      </c>
      <c r="S31">
        <f t="shared" si="15"/>
        <v>86.710325357523018</v>
      </c>
    </row>
    <row r="33" spans="1:20" x14ac:dyDescent="0.2">
      <c r="A33" s="14">
        <v>44343</v>
      </c>
      <c r="H33" s="14">
        <v>44344</v>
      </c>
    </row>
    <row r="35" spans="1:20" x14ac:dyDescent="0.2">
      <c r="A35" s="19">
        <v>3140</v>
      </c>
      <c r="B35" s="19">
        <v>3540</v>
      </c>
      <c r="C35">
        <f>SUM(A35:B35)</f>
        <v>6680</v>
      </c>
      <c r="D35">
        <f>B35/C35</f>
        <v>0.52994011976047906</v>
      </c>
      <c r="F35">
        <f t="shared" si="10"/>
        <v>52.994011976047908</v>
      </c>
      <c r="H35" s="19">
        <v>1462</v>
      </c>
      <c r="I35" s="19">
        <v>1240</v>
      </c>
      <c r="J35">
        <f t="shared" si="11"/>
        <v>2702</v>
      </c>
      <c r="K35">
        <f t="shared" si="12"/>
        <v>0.45891931902294597</v>
      </c>
      <c r="M35">
        <f t="shared" si="13"/>
        <v>45.891931902294594</v>
      </c>
      <c r="P35">
        <f t="shared" si="14"/>
        <v>-7.1020800737533136</v>
      </c>
      <c r="S35">
        <f t="shared" si="15"/>
        <v>86.598334776081316</v>
      </c>
    </row>
    <row r="36" spans="1:20" x14ac:dyDescent="0.2">
      <c r="A36" s="19">
        <v>3100</v>
      </c>
      <c r="B36" s="19">
        <v>3640</v>
      </c>
      <c r="C36">
        <f t="shared" ref="C36:C37" si="16">SUM(A36:B36)</f>
        <v>6740</v>
      </c>
      <c r="D36">
        <f t="shared" ref="D36:D37" si="17">B36/C36</f>
        <v>0.5400593471810089</v>
      </c>
      <c r="E36">
        <f>AVERAGE(D35:D37)</f>
        <v>0.53131718758329038</v>
      </c>
      <c r="F36">
        <f t="shared" si="10"/>
        <v>54.005934718100889</v>
      </c>
      <c r="G36">
        <f t="shared" ref="G36:G42" si="18">AVERAGE(F35:F37)</f>
        <v>53.131718758329043</v>
      </c>
      <c r="H36" s="19">
        <v>1608</v>
      </c>
      <c r="I36" s="19">
        <v>1184</v>
      </c>
      <c r="J36">
        <f t="shared" si="11"/>
        <v>2792</v>
      </c>
      <c r="K36">
        <f t="shared" si="12"/>
        <v>0.42406876790830944</v>
      </c>
      <c r="L36">
        <f>AVERAGE(K35:K37)</f>
        <v>0.44301041746629383</v>
      </c>
      <c r="M36">
        <f t="shared" si="13"/>
        <v>42.406876790830943</v>
      </c>
      <c r="N36">
        <f>AVERAGE(M35:M37)</f>
        <v>44.30104174662938</v>
      </c>
      <c r="P36">
        <f t="shared" si="14"/>
        <v>-11.599057927269946</v>
      </c>
      <c r="Q36">
        <f t="shared" ref="Q36:Q42" si="19">AVERAGE(P35:P37)</f>
        <v>-8.8306770116996631</v>
      </c>
      <c r="S36">
        <f t="shared" si="15"/>
        <v>78.522623508296846</v>
      </c>
      <c r="T36">
        <f t="shared" ref="T36:T42" si="20">AVERAGE(S35:S37)</f>
        <v>83.417160812161683</v>
      </c>
    </row>
    <row r="37" spans="1:20" x14ac:dyDescent="0.2">
      <c r="A37" s="19">
        <v>3180</v>
      </c>
      <c r="B37" s="19">
        <v>3500</v>
      </c>
      <c r="C37">
        <f t="shared" si="16"/>
        <v>6680</v>
      </c>
      <c r="D37">
        <f t="shared" si="17"/>
        <v>0.5239520958083832</v>
      </c>
      <c r="F37">
        <f t="shared" si="10"/>
        <v>52.395209580838319</v>
      </c>
      <c r="H37" s="19">
        <v>1540</v>
      </c>
      <c r="I37" s="19">
        <v>1240</v>
      </c>
      <c r="J37">
        <f t="shared" si="11"/>
        <v>2780</v>
      </c>
      <c r="K37">
        <f t="shared" si="12"/>
        <v>0.4460431654676259</v>
      </c>
      <c r="M37">
        <f t="shared" si="13"/>
        <v>44.60431654676259</v>
      </c>
      <c r="P37">
        <f t="shared" si="14"/>
        <v>-7.7908930340757294</v>
      </c>
      <c r="S37">
        <f t="shared" si="15"/>
        <v>85.130524152106887</v>
      </c>
    </row>
    <row r="39" spans="1:20" x14ac:dyDescent="0.2">
      <c r="A39" s="14">
        <v>44354</v>
      </c>
      <c r="C39" s="14"/>
      <c r="E39" s="14"/>
      <c r="H39" s="14">
        <v>44355</v>
      </c>
    </row>
    <row r="41" spans="1:20" x14ac:dyDescent="0.2">
      <c r="A41" s="19">
        <v>3380</v>
      </c>
      <c r="B41" s="19">
        <v>3020</v>
      </c>
      <c r="C41">
        <f>SUM(A41:B41)</f>
        <v>6400</v>
      </c>
      <c r="D41">
        <f>B41/C41</f>
        <v>0.47187499999999999</v>
      </c>
      <c r="F41">
        <f t="shared" si="10"/>
        <v>47.1875</v>
      </c>
      <c r="H41" s="19">
        <v>1580</v>
      </c>
      <c r="I41" s="19">
        <v>1166</v>
      </c>
      <c r="J41">
        <f t="shared" si="11"/>
        <v>2746</v>
      </c>
      <c r="K41">
        <f t="shared" si="12"/>
        <v>0.42461762563729061</v>
      </c>
      <c r="M41">
        <f t="shared" si="13"/>
        <v>42.46176256372906</v>
      </c>
      <c r="P41">
        <f t="shared" si="14"/>
        <v>-4.7257374362709399</v>
      </c>
      <c r="S41">
        <f t="shared" si="15"/>
        <v>89.985192188035086</v>
      </c>
    </row>
    <row r="42" spans="1:20" x14ac:dyDescent="0.2">
      <c r="A42" s="19">
        <v>3560</v>
      </c>
      <c r="B42" s="19">
        <v>3020</v>
      </c>
      <c r="C42">
        <f t="shared" ref="C42:C43" si="21">SUM(A42:B42)</f>
        <v>6580</v>
      </c>
      <c r="D42">
        <f t="shared" ref="D42:D43" si="22">B42/C42</f>
        <v>0.45896656534954405</v>
      </c>
      <c r="E42">
        <f>AVERAGE(D41:D43)</f>
        <v>0.46774473446211795</v>
      </c>
      <c r="F42">
        <f t="shared" si="10"/>
        <v>45.896656534954403</v>
      </c>
      <c r="G42">
        <f t="shared" si="18"/>
        <v>46.7744734462118</v>
      </c>
      <c r="H42" s="19">
        <v>1588</v>
      </c>
      <c r="I42" s="19">
        <v>1132</v>
      </c>
      <c r="J42">
        <f t="shared" si="11"/>
        <v>2720</v>
      </c>
      <c r="K42">
        <f t="shared" si="12"/>
        <v>0.41617647058823531</v>
      </c>
      <c r="L42">
        <f>AVERAGE(K41:K43)</f>
        <v>0.42442214031625775</v>
      </c>
      <c r="M42">
        <f t="shared" si="13"/>
        <v>41.617647058823529</v>
      </c>
      <c r="N42">
        <f>AVERAGE(M41:M43)</f>
        <v>42.442214031625774</v>
      </c>
      <c r="P42">
        <f t="shared" si="14"/>
        <v>-4.2790094761308737</v>
      </c>
      <c r="Q42">
        <f t="shared" si="19"/>
        <v>-4.3322594145860238</v>
      </c>
      <c r="S42">
        <f t="shared" si="15"/>
        <v>90.676860148032731</v>
      </c>
      <c r="T42">
        <f t="shared" si="20"/>
        <v>90.737129536217097</v>
      </c>
    </row>
    <row r="43" spans="1:20" x14ac:dyDescent="0.2">
      <c r="A43" s="19">
        <v>3440</v>
      </c>
      <c r="B43" s="19">
        <v>3080</v>
      </c>
      <c r="C43">
        <f t="shared" si="21"/>
        <v>6520</v>
      </c>
      <c r="D43">
        <f t="shared" si="22"/>
        <v>0.47239263803680981</v>
      </c>
      <c r="F43">
        <f t="shared" si="10"/>
        <v>47.239263803680984</v>
      </c>
      <c r="H43" s="19">
        <v>1538</v>
      </c>
      <c r="I43" s="19">
        <v>1172</v>
      </c>
      <c r="J43">
        <f t="shared" si="11"/>
        <v>2710</v>
      </c>
      <c r="K43">
        <f t="shared" si="12"/>
        <v>0.43247232472324726</v>
      </c>
      <c r="M43">
        <f t="shared" si="13"/>
        <v>43.247232472324725</v>
      </c>
      <c r="P43">
        <f t="shared" si="14"/>
        <v>-3.9920313313562588</v>
      </c>
      <c r="S43">
        <f t="shared" si="15"/>
        <v>91.549336272583503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E0EF-9D2E-0E40-8145-B27E3CD97484}">
  <dimension ref="A1:P43"/>
  <sheetViews>
    <sheetView zoomScale="106" zoomScaleNormal="106" workbookViewId="0">
      <selection activeCell="F47" sqref="F47:N61"/>
    </sheetView>
  </sheetViews>
  <sheetFormatPr baseColWidth="10" defaultRowHeight="16" x14ac:dyDescent="0.2"/>
  <sheetData>
    <row r="1" spans="1:16" ht="25" customHeight="1" x14ac:dyDescent="0.3">
      <c r="A1" s="1" t="s">
        <v>28</v>
      </c>
      <c r="B1" s="2"/>
      <c r="C1" s="2"/>
      <c r="D1" s="2"/>
      <c r="E1" s="2"/>
      <c r="F1" s="2"/>
      <c r="G1" s="1"/>
      <c r="H1" s="1" t="s">
        <v>29</v>
      </c>
    </row>
    <row r="3" spans="1:16" x14ac:dyDescent="0.2">
      <c r="A3" s="13" t="s">
        <v>2</v>
      </c>
      <c r="B3" s="13" t="s">
        <v>3</v>
      </c>
      <c r="C3" s="13" t="s">
        <v>0</v>
      </c>
      <c r="D3" s="13" t="s">
        <v>1</v>
      </c>
      <c r="E3" s="13" t="s">
        <v>4</v>
      </c>
      <c r="F3" s="13" t="s">
        <v>1</v>
      </c>
      <c r="G3" s="13"/>
      <c r="H3" s="13" t="s">
        <v>2</v>
      </c>
      <c r="I3" s="13" t="s">
        <v>3</v>
      </c>
      <c r="J3" s="13" t="s">
        <v>0</v>
      </c>
      <c r="K3" s="13" t="s">
        <v>1</v>
      </c>
      <c r="L3" s="13" t="s">
        <v>4</v>
      </c>
      <c r="M3" s="13" t="s">
        <v>1</v>
      </c>
      <c r="O3" s="4" t="s">
        <v>21</v>
      </c>
    </row>
    <row r="5" spans="1:16" x14ac:dyDescent="0.2">
      <c r="A5" s="14">
        <v>44455</v>
      </c>
      <c r="C5" s="14"/>
      <c r="E5" s="14"/>
      <c r="H5" s="14">
        <v>44456</v>
      </c>
      <c r="J5" s="14"/>
      <c r="L5" s="14"/>
    </row>
    <row r="7" spans="1:16" x14ac:dyDescent="0.2">
      <c r="A7" s="22">
        <v>8980</v>
      </c>
      <c r="B7" s="22">
        <v>66</v>
      </c>
      <c r="C7">
        <f>A7/(B7/4)</f>
        <v>544.24242424242425</v>
      </c>
      <c r="E7">
        <f>C7*2</f>
        <v>1088.4848484848485</v>
      </c>
      <c r="H7" s="22">
        <v>3680</v>
      </c>
      <c r="I7" s="22">
        <v>50</v>
      </c>
      <c r="J7">
        <f>H7/(I7/4)</f>
        <v>294.39999999999998</v>
      </c>
      <c r="L7">
        <f>J7*2</f>
        <v>588.79999999999995</v>
      </c>
      <c r="O7">
        <f>J7/C7</f>
        <v>0.54093541202672601</v>
      </c>
    </row>
    <row r="8" spans="1:16" x14ac:dyDescent="0.2">
      <c r="A8" s="22">
        <v>7160</v>
      </c>
      <c r="B8" s="22">
        <v>66</v>
      </c>
      <c r="C8">
        <f t="shared" ref="C8:C21" si="0">A8/(B8/4)</f>
        <v>433.93939393939394</v>
      </c>
      <c r="D8">
        <f>AVERAGE(C7:C9)</f>
        <v>471.42645971914271</v>
      </c>
      <c r="E8">
        <f t="shared" ref="E8:E9" si="1">C8*2</f>
        <v>867.87878787878788</v>
      </c>
      <c r="F8">
        <f>AVERAGE(E7:E9)</f>
        <v>942.85291943828543</v>
      </c>
      <c r="H8" s="22">
        <v>3540</v>
      </c>
      <c r="I8" s="22">
        <v>50</v>
      </c>
      <c r="J8">
        <f t="shared" ref="J8:J21" si="2">H8/(I8/4)</f>
        <v>283.2</v>
      </c>
      <c r="K8">
        <f>AVERAGE(J7:J9)</f>
        <v>276.3428571428571</v>
      </c>
      <c r="L8">
        <f t="shared" ref="L8:L21" si="3">J8*2</f>
        <v>566.4</v>
      </c>
      <c r="M8">
        <f>AVERAGE(L7:L9)</f>
        <v>552.6857142857142</v>
      </c>
      <c r="O8">
        <f t="shared" ref="O8:O21" si="4">J8/C8</f>
        <v>0.65262569832402229</v>
      </c>
      <c r="P8">
        <f>AVERAGE(O7:O9)</f>
        <v>0.59003437885240129</v>
      </c>
    </row>
    <row r="9" spans="1:16" x14ac:dyDescent="0.2">
      <c r="A9" s="22">
        <v>8940</v>
      </c>
      <c r="B9" s="22">
        <v>82</v>
      </c>
      <c r="C9">
        <f t="shared" si="0"/>
        <v>436.09756097560978</v>
      </c>
      <c r="E9">
        <f t="shared" si="1"/>
        <v>872.19512195121956</v>
      </c>
      <c r="H9" s="22">
        <v>3520</v>
      </c>
      <c r="I9" s="22">
        <v>56</v>
      </c>
      <c r="J9">
        <f t="shared" si="2"/>
        <v>251.42857142857142</v>
      </c>
      <c r="L9">
        <f t="shared" si="3"/>
        <v>502.85714285714283</v>
      </c>
      <c r="O9">
        <f t="shared" si="4"/>
        <v>0.57654202620645567</v>
      </c>
    </row>
    <row r="11" spans="1:16" x14ac:dyDescent="0.2">
      <c r="A11" s="14">
        <v>44462</v>
      </c>
      <c r="C11" s="14"/>
      <c r="E11" s="14"/>
      <c r="H11" s="14">
        <v>44463</v>
      </c>
      <c r="J11" s="14"/>
      <c r="L11" s="14"/>
    </row>
    <row r="13" spans="1:16" x14ac:dyDescent="0.2">
      <c r="A13" s="22">
        <v>8260</v>
      </c>
      <c r="B13" s="22">
        <v>52</v>
      </c>
      <c r="C13">
        <f t="shared" si="0"/>
        <v>635.38461538461536</v>
      </c>
      <c r="E13">
        <f t="shared" ref="E13:E15" si="5">C13*2</f>
        <v>1270.7692307692307</v>
      </c>
      <c r="H13" s="22">
        <v>3280</v>
      </c>
      <c r="I13" s="22">
        <v>50</v>
      </c>
      <c r="J13">
        <f t="shared" si="2"/>
        <v>262.39999999999998</v>
      </c>
      <c r="L13">
        <f t="shared" si="3"/>
        <v>524.79999999999995</v>
      </c>
      <c r="O13">
        <f t="shared" si="4"/>
        <v>0.41297820823244552</v>
      </c>
    </row>
    <row r="14" spans="1:16" x14ac:dyDescent="0.2">
      <c r="A14" s="22">
        <v>8080</v>
      </c>
      <c r="B14" s="22">
        <v>60</v>
      </c>
      <c r="C14">
        <f t="shared" si="0"/>
        <v>538.66666666666663</v>
      </c>
      <c r="D14">
        <f>AVERAGE(C13:C15)</f>
        <v>543.57264957264954</v>
      </c>
      <c r="E14">
        <f t="shared" si="5"/>
        <v>1077.3333333333333</v>
      </c>
      <c r="F14">
        <f>AVERAGE(E13:E15)</f>
        <v>1087.1452991452991</v>
      </c>
      <c r="H14" s="22">
        <v>3280</v>
      </c>
      <c r="I14" s="22">
        <v>68</v>
      </c>
      <c r="J14">
        <f t="shared" si="2"/>
        <v>192.94117647058823</v>
      </c>
      <c r="K14">
        <f>AVERAGE(J13:J15)</f>
        <v>228.44705882352937</v>
      </c>
      <c r="L14">
        <f t="shared" si="3"/>
        <v>385.88235294117646</v>
      </c>
      <c r="M14">
        <f>AVERAGE(L13:L15)</f>
        <v>456.89411764705875</v>
      </c>
      <c r="O14">
        <f t="shared" si="4"/>
        <v>0.35818287711124053</v>
      </c>
      <c r="P14">
        <f t="shared" ref="P14:P20" si="6">AVERAGE(O13:O15)</f>
        <v>0.42493690679339413</v>
      </c>
    </row>
    <row r="15" spans="1:16" x14ac:dyDescent="0.2">
      <c r="A15" s="22">
        <v>8220</v>
      </c>
      <c r="B15" s="22">
        <v>72</v>
      </c>
      <c r="C15">
        <f t="shared" si="0"/>
        <v>456.66666666666669</v>
      </c>
      <c r="E15">
        <f t="shared" si="5"/>
        <v>913.33333333333337</v>
      </c>
      <c r="H15" s="22">
        <v>3220</v>
      </c>
      <c r="I15" s="22">
        <v>56</v>
      </c>
      <c r="J15">
        <f t="shared" si="2"/>
        <v>230</v>
      </c>
      <c r="L15">
        <f t="shared" si="3"/>
        <v>460</v>
      </c>
      <c r="O15">
        <f t="shared" si="4"/>
        <v>0.50364963503649629</v>
      </c>
    </row>
    <row r="17" spans="1:16" x14ac:dyDescent="0.2">
      <c r="A17" s="14">
        <v>44469</v>
      </c>
      <c r="C17" s="14"/>
      <c r="E17" s="14"/>
      <c r="H17" s="14">
        <v>44470</v>
      </c>
      <c r="J17" s="14"/>
      <c r="L17" s="14"/>
    </row>
    <row r="19" spans="1:16" x14ac:dyDescent="0.2">
      <c r="A19" s="23">
        <v>8320</v>
      </c>
      <c r="B19" s="23">
        <v>66</v>
      </c>
      <c r="C19">
        <f t="shared" si="0"/>
        <v>504.24242424242425</v>
      </c>
      <c r="E19">
        <f t="shared" ref="E19:E21" si="7">C19*2</f>
        <v>1008.4848484848485</v>
      </c>
      <c r="H19" s="22">
        <v>4120</v>
      </c>
      <c r="I19" s="22">
        <v>68</v>
      </c>
      <c r="J19">
        <f t="shared" si="2"/>
        <v>242.35294117647058</v>
      </c>
      <c r="L19">
        <f t="shared" si="3"/>
        <v>484.70588235294116</v>
      </c>
      <c r="O19">
        <f t="shared" si="4"/>
        <v>0.4806278280542986</v>
      </c>
    </row>
    <row r="20" spans="1:16" x14ac:dyDescent="0.2">
      <c r="A20" s="23">
        <v>8100</v>
      </c>
      <c r="B20" s="23">
        <v>50</v>
      </c>
      <c r="C20">
        <f t="shared" si="0"/>
        <v>648</v>
      </c>
      <c r="D20">
        <f>AVERAGE(C19:C21)</f>
        <v>525.93265993265993</v>
      </c>
      <c r="E20">
        <f t="shared" si="7"/>
        <v>1296</v>
      </c>
      <c r="F20">
        <f>AVERAGE(E19:E21)</f>
        <v>1051.8653198653199</v>
      </c>
      <c r="H20" s="22">
        <v>3960</v>
      </c>
      <c r="I20" s="22">
        <v>58</v>
      </c>
      <c r="J20">
        <f t="shared" si="2"/>
        <v>273.10344827586209</v>
      </c>
      <c r="K20">
        <f>AVERAGE(J19:J21)</f>
        <v>258.59128325659771</v>
      </c>
      <c r="L20">
        <f t="shared" si="3"/>
        <v>546.20689655172418</v>
      </c>
      <c r="M20">
        <f>AVERAGE(L19:L21)</f>
        <v>517.18256651319541</v>
      </c>
      <c r="O20">
        <f t="shared" si="4"/>
        <v>0.42145593869731807</v>
      </c>
      <c r="P20">
        <f t="shared" si="6"/>
        <v>0.5045986048316653</v>
      </c>
    </row>
    <row r="21" spans="1:16" x14ac:dyDescent="0.2">
      <c r="A21" s="23">
        <v>7660</v>
      </c>
      <c r="B21" s="23">
        <v>72</v>
      </c>
      <c r="C21">
        <f t="shared" si="0"/>
        <v>425.55555555555554</v>
      </c>
      <c r="E21">
        <f t="shared" si="7"/>
        <v>851.11111111111109</v>
      </c>
      <c r="H21" s="22">
        <v>4100</v>
      </c>
      <c r="I21">
        <f>AVERAGE(I19:I20)</f>
        <v>63</v>
      </c>
      <c r="J21">
        <f t="shared" si="2"/>
        <v>260.3174603174603</v>
      </c>
      <c r="L21">
        <f t="shared" si="3"/>
        <v>520.6349206349206</v>
      </c>
      <c r="O21">
        <f t="shared" si="4"/>
        <v>0.61171204774337928</v>
      </c>
    </row>
    <row r="25" spans="1:16" x14ac:dyDescent="0.2">
      <c r="A25" s="13" t="s">
        <v>7</v>
      </c>
      <c r="B25" s="13" t="s">
        <v>8</v>
      </c>
      <c r="C25" s="13" t="s">
        <v>9</v>
      </c>
      <c r="D25" s="13" t="s">
        <v>10</v>
      </c>
      <c r="E25" s="13" t="s">
        <v>1</v>
      </c>
      <c r="F25" s="4" t="s">
        <v>10</v>
      </c>
      <c r="G25" s="13"/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</v>
      </c>
    </row>
    <row r="27" spans="1:16" x14ac:dyDescent="0.2">
      <c r="A27" s="14">
        <v>44455</v>
      </c>
      <c r="H27" s="14">
        <v>44456</v>
      </c>
    </row>
    <row r="29" spans="1:16" x14ac:dyDescent="0.2">
      <c r="A29" s="22">
        <v>1554</v>
      </c>
      <c r="B29" s="22">
        <v>4540</v>
      </c>
      <c r="C29">
        <f>SUM(A29:B29)</f>
        <v>6094</v>
      </c>
      <c r="D29">
        <f>B29/C29</f>
        <v>0.74499507712504098</v>
      </c>
      <c r="F29">
        <f>D29*100</f>
        <v>74.499507712504098</v>
      </c>
      <c r="H29" s="22">
        <v>738</v>
      </c>
      <c r="I29" s="22">
        <v>1784</v>
      </c>
      <c r="J29">
        <f>H29+I29</f>
        <v>2522</v>
      </c>
      <c r="K29">
        <f>I29/J29</f>
        <v>0.70737509912767649</v>
      </c>
      <c r="M29">
        <f>100*K29</f>
        <v>70.737509912767649</v>
      </c>
    </row>
    <row r="30" spans="1:16" x14ac:dyDescent="0.2">
      <c r="A30" s="22">
        <v>1618</v>
      </c>
      <c r="B30" s="22">
        <v>4540</v>
      </c>
      <c r="C30">
        <f t="shared" ref="C30:C31" si="8">SUM(A30:B30)</f>
        <v>6158</v>
      </c>
      <c r="D30">
        <f t="shared" ref="D30:D31" si="9">B30/C30</f>
        <v>0.73725235466060413</v>
      </c>
      <c r="E30">
        <f>AVERAGE(D29:D31)</f>
        <v>0.73716074192288017</v>
      </c>
      <c r="F30">
        <f t="shared" ref="F30:F43" si="10">D30*100</f>
        <v>73.725235466060411</v>
      </c>
      <c r="G30">
        <f>AVERAGE(F29:F31)</f>
        <v>73.716074192288019</v>
      </c>
      <c r="H30" s="22">
        <v>736</v>
      </c>
      <c r="I30" s="22">
        <v>1752</v>
      </c>
      <c r="J30">
        <f t="shared" ref="J30:J43" si="11">H30+I30</f>
        <v>2488</v>
      </c>
      <c r="K30">
        <f t="shared" ref="K30:K43" si="12">I30/J30</f>
        <v>0.70418006430868163</v>
      </c>
      <c r="L30">
        <f>AVERAGE(K29:K31)</f>
        <v>0.71028446968346437</v>
      </c>
      <c r="M30">
        <f t="shared" ref="M30:M43" si="13">100*K30</f>
        <v>70.418006430868161</v>
      </c>
      <c r="N30">
        <f>AVERAGE(M29:M31)</f>
        <v>71.028446968346444</v>
      </c>
    </row>
    <row r="31" spans="1:16" x14ac:dyDescent="0.2">
      <c r="A31" s="22">
        <v>1656</v>
      </c>
      <c r="B31" s="22">
        <v>4460</v>
      </c>
      <c r="C31">
        <f t="shared" si="8"/>
        <v>6116</v>
      </c>
      <c r="D31">
        <f t="shared" si="9"/>
        <v>0.7292347939829954</v>
      </c>
      <c r="F31">
        <f t="shared" si="10"/>
        <v>72.923479398299534</v>
      </c>
      <c r="H31" s="22">
        <v>736</v>
      </c>
      <c r="I31" s="22">
        <v>1886</v>
      </c>
      <c r="J31">
        <f t="shared" si="11"/>
        <v>2622</v>
      </c>
      <c r="K31">
        <f t="shared" si="12"/>
        <v>0.7192982456140351</v>
      </c>
      <c r="M31">
        <f t="shared" si="13"/>
        <v>71.929824561403507</v>
      </c>
    </row>
    <row r="33" spans="1:14" x14ac:dyDescent="0.2">
      <c r="A33" s="14">
        <v>44462</v>
      </c>
      <c r="H33" s="14">
        <v>44463</v>
      </c>
    </row>
    <row r="35" spans="1:14" x14ac:dyDescent="0.2">
      <c r="A35" s="22">
        <v>1684</v>
      </c>
      <c r="B35" s="22">
        <v>3900</v>
      </c>
      <c r="C35">
        <f>SUM(A35:B35)</f>
        <v>5584</v>
      </c>
      <c r="D35">
        <f>B35/C35</f>
        <v>0.6984240687679083</v>
      </c>
      <c r="F35">
        <f t="shared" si="10"/>
        <v>69.842406876790832</v>
      </c>
      <c r="H35" s="22">
        <v>824</v>
      </c>
      <c r="I35" s="22">
        <v>1648</v>
      </c>
      <c r="J35">
        <f t="shared" si="11"/>
        <v>2472</v>
      </c>
      <c r="K35">
        <f t="shared" si="12"/>
        <v>0.66666666666666663</v>
      </c>
      <c r="M35">
        <f t="shared" si="13"/>
        <v>66.666666666666657</v>
      </c>
    </row>
    <row r="36" spans="1:14" x14ac:dyDescent="0.2">
      <c r="A36" s="22">
        <v>1596</v>
      </c>
      <c r="B36" s="22">
        <v>3860</v>
      </c>
      <c r="C36">
        <f t="shared" ref="C36:C37" si="14">SUM(A36:B36)</f>
        <v>5456</v>
      </c>
      <c r="D36">
        <f t="shared" ref="D36:D37" si="15">B36/C36</f>
        <v>0.70747800586510268</v>
      </c>
      <c r="E36">
        <f>AVERAGE(D35:D37)</f>
        <v>0.69995075085631797</v>
      </c>
      <c r="F36">
        <f t="shared" si="10"/>
        <v>70.747800586510266</v>
      </c>
      <c r="G36">
        <f t="shared" ref="G36:G42" si="16">AVERAGE(F35:F37)</f>
        <v>69.995075085631811</v>
      </c>
      <c r="H36" s="22">
        <v>708</v>
      </c>
      <c r="I36" s="22">
        <v>1608</v>
      </c>
      <c r="J36">
        <f t="shared" si="11"/>
        <v>2316</v>
      </c>
      <c r="K36">
        <f t="shared" si="12"/>
        <v>0.69430051813471505</v>
      </c>
      <c r="L36">
        <f>AVERAGE(K35:K37)</f>
        <v>0.67532239493379398</v>
      </c>
      <c r="M36">
        <f t="shared" si="13"/>
        <v>69.430051813471508</v>
      </c>
      <c r="N36">
        <f>AVERAGE(M35:M37)</f>
        <v>67.532239493379393</v>
      </c>
    </row>
    <row r="37" spans="1:14" x14ac:dyDescent="0.2">
      <c r="A37" s="22">
        <v>1720</v>
      </c>
      <c r="B37" s="22">
        <v>3900</v>
      </c>
      <c r="C37">
        <f t="shared" si="14"/>
        <v>5620</v>
      </c>
      <c r="D37">
        <f t="shared" si="15"/>
        <v>0.69395017793594305</v>
      </c>
      <c r="F37">
        <f t="shared" si="10"/>
        <v>69.395017793594306</v>
      </c>
      <c r="H37" s="22">
        <v>804</v>
      </c>
      <c r="I37" s="22">
        <v>1596</v>
      </c>
      <c r="J37">
        <f t="shared" si="11"/>
        <v>2400</v>
      </c>
      <c r="K37">
        <f t="shared" si="12"/>
        <v>0.66500000000000004</v>
      </c>
      <c r="M37">
        <f t="shared" si="13"/>
        <v>66.5</v>
      </c>
    </row>
    <row r="39" spans="1:14" x14ac:dyDescent="0.2">
      <c r="A39" s="14">
        <v>44469</v>
      </c>
      <c r="C39" s="14"/>
      <c r="E39" s="14"/>
      <c r="H39" s="14">
        <v>44470</v>
      </c>
    </row>
    <row r="41" spans="1:14" x14ac:dyDescent="0.2">
      <c r="A41" s="23">
        <v>1674</v>
      </c>
      <c r="B41" s="23">
        <v>3720</v>
      </c>
      <c r="C41">
        <f>SUM(A41:B41)</f>
        <v>5394</v>
      </c>
      <c r="D41">
        <f>B41/C41</f>
        <v>0.68965517241379315</v>
      </c>
      <c r="F41">
        <f t="shared" si="10"/>
        <v>68.965517241379317</v>
      </c>
      <c r="H41" s="22">
        <v>964</v>
      </c>
      <c r="I41" s="22">
        <v>1880</v>
      </c>
      <c r="J41">
        <f t="shared" si="11"/>
        <v>2844</v>
      </c>
      <c r="K41">
        <f t="shared" si="12"/>
        <v>0.66104078762306606</v>
      </c>
      <c r="M41">
        <f t="shared" si="13"/>
        <v>66.1040787623066</v>
      </c>
    </row>
    <row r="42" spans="1:14" x14ac:dyDescent="0.2">
      <c r="A42" s="23">
        <v>1662</v>
      </c>
      <c r="B42" s="23">
        <v>3820</v>
      </c>
      <c r="C42">
        <f t="shared" ref="C42:C43" si="17">SUM(A42:B42)</f>
        <v>5482</v>
      </c>
      <c r="D42">
        <f t="shared" ref="D42:D43" si="18">B42/C42</f>
        <v>0.69682597592119666</v>
      </c>
      <c r="E42">
        <f>AVERAGE(D41:D43)</f>
        <v>0.69379670137117033</v>
      </c>
      <c r="F42">
        <f t="shared" si="10"/>
        <v>69.682597592119663</v>
      </c>
      <c r="G42">
        <f t="shared" si="16"/>
        <v>69.379670137117031</v>
      </c>
      <c r="H42" s="22">
        <v>950</v>
      </c>
      <c r="I42" s="22">
        <v>1846</v>
      </c>
      <c r="J42">
        <f t="shared" si="11"/>
        <v>2796</v>
      </c>
      <c r="K42">
        <f t="shared" si="12"/>
        <v>0.66022889842632337</v>
      </c>
      <c r="L42">
        <f>AVERAGE(K41:K43)</f>
        <v>0.66066979103495527</v>
      </c>
      <c r="M42">
        <f t="shared" si="13"/>
        <v>66.022889842632338</v>
      </c>
      <c r="N42">
        <f>AVERAGE(M41:M43)</f>
        <v>66.066979103495541</v>
      </c>
    </row>
    <row r="43" spans="1:14" x14ac:dyDescent="0.2">
      <c r="A43" s="23">
        <v>1642</v>
      </c>
      <c r="B43" s="23">
        <v>3740</v>
      </c>
      <c r="C43">
        <f t="shared" si="17"/>
        <v>5382</v>
      </c>
      <c r="D43">
        <f t="shared" si="18"/>
        <v>0.69490895577852096</v>
      </c>
      <c r="F43">
        <f t="shared" si="10"/>
        <v>69.4908955778521</v>
      </c>
      <c r="H43" s="22">
        <v>954</v>
      </c>
      <c r="I43" s="22">
        <v>1858</v>
      </c>
      <c r="J43">
        <f t="shared" si="11"/>
        <v>2812</v>
      </c>
      <c r="K43">
        <f t="shared" si="12"/>
        <v>0.66073968705547648</v>
      </c>
      <c r="M43">
        <f t="shared" si="13"/>
        <v>66.073968705547642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B84A-FC4A-9147-8688-DCBFC84C0BF2}">
  <dimension ref="A1:O47"/>
  <sheetViews>
    <sheetView workbookViewId="0"/>
  </sheetViews>
  <sheetFormatPr baseColWidth="10" defaultRowHeight="16" x14ac:dyDescent="0.2"/>
  <cols>
    <col min="1" max="1" width="12.1640625" customWidth="1"/>
    <col min="2" max="2" width="11.83203125" customWidth="1"/>
  </cols>
  <sheetData>
    <row r="1" spans="1:15" ht="31" x14ac:dyDescent="0.35">
      <c r="A1" s="34" t="s">
        <v>54</v>
      </c>
    </row>
    <row r="3" spans="1:15" x14ac:dyDescent="0.2">
      <c r="A3" s="14"/>
    </row>
    <row r="4" spans="1:15" x14ac:dyDescent="0.2">
      <c r="A4" s="14">
        <v>44252</v>
      </c>
      <c r="F4" s="14">
        <v>44258</v>
      </c>
      <c r="K4" s="14">
        <v>44259</v>
      </c>
    </row>
    <row r="5" spans="1:15" x14ac:dyDescent="0.2">
      <c r="A5" s="14" t="s">
        <v>53</v>
      </c>
      <c r="B5" s="13" t="s">
        <v>52</v>
      </c>
      <c r="C5" s="13"/>
      <c r="D5" s="13" t="s">
        <v>18</v>
      </c>
      <c r="E5" s="13" t="s">
        <v>37</v>
      </c>
      <c r="F5" s="14" t="s">
        <v>53</v>
      </c>
      <c r="G5" s="13" t="s">
        <v>52</v>
      </c>
      <c r="H5" s="13"/>
      <c r="I5" s="13" t="s">
        <v>18</v>
      </c>
      <c r="J5" s="13" t="s">
        <v>37</v>
      </c>
      <c r="K5" s="14" t="s">
        <v>53</v>
      </c>
      <c r="L5" s="13" t="s">
        <v>52</v>
      </c>
      <c r="M5" s="13"/>
      <c r="N5" s="13" t="s">
        <v>18</v>
      </c>
      <c r="O5" s="13" t="s">
        <v>37</v>
      </c>
    </row>
    <row r="6" spans="1:15" x14ac:dyDescent="0.2">
      <c r="A6">
        <v>2690</v>
      </c>
      <c r="B6" s="15">
        <v>52</v>
      </c>
      <c r="F6" s="15">
        <v>2752</v>
      </c>
      <c r="G6">
        <v>46</v>
      </c>
      <c r="K6">
        <v>3420</v>
      </c>
      <c r="L6" s="15">
        <v>48</v>
      </c>
    </row>
    <row r="7" spans="1:15" x14ac:dyDescent="0.2">
      <c r="A7" s="15">
        <v>2742</v>
      </c>
      <c r="B7">
        <v>52</v>
      </c>
      <c r="C7">
        <f>AVERAGE(B6:B8)</f>
        <v>50.666666666666664</v>
      </c>
      <c r="D7">
        <f>(C7/62)*4</f>
        <v>3.268817204301075</v>
      </c>
      <c r="E7">
        <v>4</v>
      </c>
      <c r="F7">
        <v>2588</v>
      </c>
      <c r="G7" s="15">
        <v>36</v>
      </c>
      <c r="H7">
        <f>AVERAGE(G6:G8)</f>
        <v>41.333333333333336</v>
      </c>
      <c r="I7">
        <f>(H7/62)*4</f>
        <v>2.666666666666667</v>
      </c>
      <c r="J7">
        <v>4</v>
      </c>
      <c r="K7" s="15">
        <v>3180</v>
      </c>
      <c r="L7">
        <v>46</v>
      </c>
      <c r="M7">
        <f>AVERAGE(L6:L8)</f>
        <v>48</v>
      </c>
      <c r="N7">
        <f>(M7/62)*4</f>
        <v>3.096774193548387</v>
      </c>
      <c r="O7">
        <v>4</v>
      </c>
    </row>
    <row r="8" spans="1:15" x14ac:dyDescent="0.2">
      <c r="A8">
        <v>2742</v>
      </c>
      <c r="B8" s="15">
        <v>48</v>
      </c>
      <c r="F8" s="15">
        <v>2768</v>
      </c>
      <c r="G8">
        <v>42</v>
      </c>
      <c r="K8">
        <v>3354</v>
      </c>
      <c r="L8" s="15">
        <v>50</v>
      </c>
    </row>
    <row r="14" spans="1:15" x14ac:dyDescent="0.2">
      <c r="A14" s="13" t="s">
        <v>19</v>
      </c>
      <c r="B14" s="13" t="s">
        <v>20</v>
      </c>
      <c r="F14" s="13" t="s">
        <v>19</v>
      </c>
      <c r="G14" s="13" t="s">
        <v>20</v>
      </c>
      <c r="K14" s="13" t="s">
        <v>19</v>
      </c>
      <c r="L14" s="13" t="s">
        <v>20</v>
      </c>
    </row>
    <row r="15" spans="1:15" x14ac:dyDescent="0.2">
      <c r="A15">
        <f>A6/(B6/3)</f>
        <v>155.19230769230771</v>
      </c>
      <c r="B15">
        <f>A15*4</f>
        <v>620.76923076923083</v>
      </c>
      <c r="F15">
        <f>F6/(G6/3)</f>
        <v>179.47826086956522</v>
      </c>
      <c r="G15">
        <f>F15*4</f>
        <v>717.91304347826087</v>
      </c>
      <c r="K15">
        <f>K6/(L6/3)</f>
        <v>213.75</v>
      </c>
      <c r="L15">
        <f>K15*4</f>
        <v>855</v>
      </c>
    </row>
    <row r="16" spans="1:15" x14ac:dyDescent="0.2">
      <c r="A16">
        <f t="shared" ref="A16:A17" si="0">A7/(B7/3)</f>
        <v>158.19230769230771</v>
      </c>
      <c r="B16">
        <f t="shared" ref="B16:B22" si="1">A16*4</f>
        <v>632.76923076923083</v>
      </c>
      <c r="F16">
        <f t="shared" ref="F16:F17" si="2">F7/(G7/3)</f>
        <v>215.66666666666666</v>
      </c>
      <c r="G16">
        <f t="shared" ref="G16:G22" si="3">F16*4</f>
        <v>862.66666666666663</v>
      </c>
      <c r="K16">
        <f t="shared" ref="K16:K17" si="4">K7/(L7/3)</f>
        <v>207.39130434782609</v>
      </c>
      <c r="L16">
        <f t="shared" ref="L16:L22" si="5">K16*4</f>
        <v>829.56521739130437</v>
      </c>
    </row>
    <row r="17" spans="1:12" x14ac:dyDescent="0.2">
      <c r="A17">
        <f t="shared" si="0"/>
        <v>171.375</v>
      </c>
      <c r="B17">
        <f t="shared" si="1"/>
        <v>685.5</v>
      </c>
      <c r="F17">
        <f t="shared" si="2"/>
        <v>197.71428571428572</v>
      </c>
      <c r="G17">
        <f t="shared" si="3"/>
        <v>790.85714285714289</v>
      </c>
      <c r="K17">
        <f t="shared" si="4"/>
        <v>201.23999999999998</v>
      </c>
      <c r="L17">
        <f t="shared" si="5"/>
        <v>804.95999999999992</v>
      </c>
    </row>
    <row r="22" spans="1:12" x14ac:dyDescent="0.2">
      <c r="A22">
        <f>AVERAGE(A15:A17)</f>
        <v>161.58653846153848</v>
      </c>
      <c r="B22">
        <f t="shared" si="1"/>
        <v>646.34615384615392</v>
      </c>
      <c r="F22">
        <f>AVERAGE(F15:F17)</f>
        <v>197.6197377501725</v>
      </c>
      <c r="G22">
        <f t="shared" si="3"/>
        <v>790.47895100069002</v>
      </c>
      <c r="K22">
        <f>AVERAGE(K15:K17)</f>
        <v>207.4604347826087</v>
      </c>
      <c r="L22">
        <f t="shared" si="5"/>
        <v>829.8417391304348</v>
      </c>
    </row>
    <row r="29" spans="1:12" x14ac:dyDescent="0.2">
      <c r="A29" s="4"/>
      <c r="B29" s="4"/>
      <c r="C29" s="4"/>
      <c r="D29" s="4"/>
      <c r="E29" s="4"/>
      <c r="F29" s="4"/>
    </row>
    <row r="30" spans="1:12" x14ac:dyDescent="0.2">
      <c r="A30" s="5"/>
      <c r="B30" s="3"/>
      <c r="C30" s="3"/>
      <c r="D30" s="3"/>
      <c r="E30" s="3"/>
      <c r="F30" s="3"/>
    </row>
    <row r="31" spans="1:12" x14ac:dyDescent="0.2">
      <c r="A31" s="6"/>
      <c r="B31" s="3"/>
      <c r="C31" s="6"/>
      <c r="D31" s="3"/>
      <c r="E31" s="6"/>
      <c r="F31" s="3"/>
    </row>
    <row r="32" spans="1:12" x14ac:dyDescent="0.2">
      <c r="A32" s="3"/>
      <c r="B32" s="3"/>
      <c r="C32" s="3"/>
      <c r="D32" s="3"/>
      <c r="E32" s="3"/>
      <c r="F32" s="3"/>
    </row>
    <row r="33" spans="1:6" x14ac:dyDescent="0.2">
      <c r="B33" s="15"/>
      <c r="C33" s="3"/>
      <c r="D33" s="3"/>
      <c r="E33" s="3"/>
      <c r="F33" s="3"/>
    </row>
    <row r="34" spans="1:6" x14ac:dyDescent="0.2">
      <c r="A34" s="15"/>
      <c r="C34" s="3"/>
      <c r="D34" s="3"/>
      <c r="E34" s="3"/>
      <c r="F34" s="3"/>
    </row>
    <row r="35" spans="1:6" x14ac:dyDescent="0.2">
      <c r="B35" s="15"/>
      <c r="C35" s="3"/>
      <c r="D35" s="3"/>
      <c r="E35" s="3"/>
      <c r="F35" s="3"/>
    </row>
    <row r="36" spans="1:6" x14ac:dyDescent="0.2">
      <c r="A36" s="3"/>
      <c r="B36" s="3"/>
      <c r="C36" s="3"/>
      <c r="D36" s="3"/>
      <c r="E36" s="3"/>
      <c r="F36" s="3"/>
    </row>
    <row r="37" spans="1:6" x14ac:dyDescent="0.2">
      <c r="A37" s="6"/>
      <c r="B37" s="3"/>
      <c r="C37" s="6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15"/>
      <c r="C39" s="3"/>
      <c r="D39" s="3"/>
      <c r="E39" s="3"/>
      <c r="F39" s="3"/>
    </row>
    <row r="40" spans="1:6" x14ac:dyDescent="0.2">
      <c r="B40" s="15"/>
      <c r="C40" s="3"/>
      <c r="D40" s="3"/>
      <c r="E40" s="3"/>
      <c r="F40" s="3"/>
    </row>
    <row r="41" spans="1:6" x14ac:dyDescent="0.2">
      <c r="A41" s="15"/>
      <c r="C41" s="3"/>
      <c r="D41" s="3"/>
      <c r="E41" s="3"/>
      <c r="F41" s="3"/>
    </row>
    <row r="42" spans="1:6" x14ac:dyDescent="0.2">
      <c r="A42" s="3"/>
      <c r="B42" s="3"/>
      <c r="C42" s="3"/>
      <c r="D42" s="3"/>
      <c r="E42" s="3"/>
      <c r="F42" s="3"/>
    </row>
    <row r="43" spans="1:6" x14ac:dyDescent="0.2">
      <c r="A43" s="6"/>
      <c r="B43" s="3"/>
      <c r="C43" s="6"/>
      <c r="D43" s="3"/>
      <c r="E43" s="3"/>
      <c r="F43" s="3"/>
    </row>
    <row r="44" spans="1:6" x14ac:dyDescent="0.2">
      <c r="A44" s="3"/>
      <c r="B44" s="3"/>
      <c r="C44" s="3"/>
      <c r="D44" s="3"/>
      <c r="E44" s="3"/>
      <c r="F44" s="3"/>
    </row>
    <row r="45" spans="1:6" x14ac:dyDescent="0.2">
      <c r="A45" s="3"/>
      <c r="B45" s="3"/>
      <c r="C45" s="3"/>
      <c r="D45" s="3"/>
      <c r="E45" s="3"/>
      <c r="F45" s="3"/>
    </row>
    <row r="46" spans="1:6" x14ac:dyDescent="0.2">
      <c r="A46" s="3"/>
      <c r="B46" s="3"/>
      <c r="C46" s="3"/>
      <c r="D46" s="3"/>
      <c r="E46" s="3"/>
      <c r="F46" s="3"/>
    </row>
    <row r="47" spans="1:6" x14ac:dyDescent="0.2">
      <c r="A47" s="3"/>
      <c r="B47" s="3"/>
      <c r="C47" s="3"/>
      <c r="D47" s="3"/>
      <c r="E47" s="3"/>
      <c r="F4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B223-B11C-2547-AA16-ED3626F69482}">
  <dimension ref="A1:Q23"/>
  <sheetViews>
    <sheetView workbookViewId="0"/>
  </sheetViews>
  <sheetFormatPr baseColWidth="10" defaultRowHeight="16" x14ac:dyDescent="0.2"/>
  <sheetData>
    <row r="1" spans="1:17" ht="31" x14ac:dyDescent="0.35">
      <c r="A1" s="34" t="s">
        <v>55</v>
      </c>
    </row>
    <row r="5" spans="1:17" x14ac:dyDescent="0.2">
      <c r="A5" s="14">
        <v>44503</v>
      </c>
      <c r="B5" s="13"/>
      <c r="C5" s="13"/>
      <c r="D5" s="13"/>
      <c r="E5" s="13"/>
      <c r="F5" s="14">
        <v>44505</v>
      </c>
      <c r="G5" s="13"/>
      <c r="H5" s="13"/>
      <c r="I5" s="13"/>
      <c r="J5" s="13"/>
      <c r="K5" s="13"/>
      <c r="L5" s="14">
        <v>44510</v>
      </c>
    </row>
    <row r="6" spans="1:17" x14ac:dyDescent="0.2">
      <c r="A6" s="14" t="s">
        <v>53</v>
      </c>
      <c r="B6" s="13" t="s">
        <v>52</v>
      </c>
      <c r="C6" s="13"/>
      <c r="D6" s="13"/>
      <c r="E6" s="13" t="s">
        <v>37</v>
      </c>
      <c r="F6" s="14" t="s">
        <v>53</v>
      </c>
      <c r="G6" s="13" t="s">
        <v>52</v>
      </c>
      <c r="H6" s="13"/>
      <c r="I6" s="13"/>
      <c r="J6" s="13" t="s">
        <v>37</v>
      </c>
      <c r="K6" s="14" t="s">
        <v>53</v>
      </c>
      <c r="L6" s="13" t="s">
        <v>52</v>
      </c>
      <c r="M6" s="13"/>
      <c r="N6" s="13"/>
      <c r="O6" s="13"/>
      <c r="P6" s="13"/>
      <c r="Q6" s="13" t="s">
        <v>37</v>
      </c>
    </row>
    <row r="7" spans="1:17" x14ac:dyDescent="0.2">
      <c r="A7" s="16">
        <v>3420</v>
      </c>
      <c r="B7" s="16">
        <v>48</v>
      </c>
      <c r="F7" s="16">
        <v>1472</v>
      </c>
      <c r="G7" s="16">
        <v>13</v>
      </c>
      <c r="L7" s="16">
        <v>1758</v>
      </c>
      <c r="M7" s="16">
        <v>28</v>
      </c>
    </row>
    <row r="8" spans="1:17" x14ac:dyDescent="0.2">
      <c r="A8" s="16">
        <v>3500</v>
      </c>
      <c r="B8" s="16">
        <v>62</v>
      </c>
      <c r="E8">
        <v>18</v>
      </c>
      <c r="F8" s="16">
        <v>1438</v>
      </c>
      <c r="G8" s="16">
        <v>22</v>
      </c>
      <c r="J8">
        <v>18</v>
      </c>
      <c r="K8">
        <v>18</v>
      </c>
      <c r="L8" s="16">
        <v>1820</v>
      </c>
      <c r="M8" s="16">
        <v>30</v>
      </c>
      <c r="Q8">
        <v>18</v>
      </c>
    </row>
    <row r="9" spans="1:17" x14ac:dyDescent="0.2">
      <c r="A9" s="16">
        <v>3340</v>
      </c>
      <c r="B9" s="16">
        <v>64</v>
      </c>
      <c r="F9" s="16">
        <v>1434</v>
      </c>
      <c r="G9" s="16">
        <v>17</v>
      </c>
      <c r="L9" s="16">
        <v>1700</v>
      </c>
      <c r="M9" s="16">
        <v>22</v>
      </c>
    </row>
    <row r="14" spans="1:17" x14ac:dyDescent="0.2">
      <c r="A14" s="13" t="s">
        <v>19</v>
      </c>
      <c r="B14" s="13" t="s">
        <v>20</v>
      </c>
      <c r="F14" s="13" t="s">
        <v>19</v>
      </c>
      <c r="G14" s="13" t="s">
        <v>20</v>
      </c>
      <c r="K14" s="13" t="s">
        <v>19</v>
      </c>
      <c r="L14" s="13" t="s">
        <v>20</v>
      </c>
    </row>
    <row r="15" spans="1:17" x14ac:dyDescent="0.2">
      <c r="A15">
        <f>A7/(B7/3)</f>
        <v>213.75</v>
      </c>
      <c r="B15">
        <f>A15*18</f>
        <v>3847.5</v>
      </c>
      <c r="F15">
        <f>F7/(G7/3)</f>
        <v>339.69230769230774</v>
      </c>
      <c r="G15">
        <f>F15*18</f>
        <v>6114.461538461539</v>
      </c>
      <c r="L15">
        <f>L7/(M7/3)</f>
        <v>188.35714285714283</v>
      </c>
      <c r="M15">
        <f>L15*18</f>
        <v>3390.4285714285711</v>
      </c>
    </row>
    <row r="16" spans="1:17" x14ac:dyDescent="0.2">
      <c r="A16">
        <f t="shared" ref="A16:A17" si="0">A8/(B8/3)</f>
        <v>169.35483870967741</v>
      </c>
      <c r="B16">
        <f t="shared" ref="B16:B23" si="1">A16*18</f>
        <v>3048.3870967741932</v>
      </c>
      <c r="F16">
        <f t="shared" ref="F16:F17" si="2">F8/(G8/3)</f>
        <v>196.09090909090909</v>
      </c>
      <c r="G16">
        <f t="shared" ref="G16:G23" si="3">F16*18</f>
        <v>3529.6363636363635</v>
      </c>
      <c r="L16">
        <f t="shared" ref="L16:L17" si="4">L8/(M8/3)</f>
        <v>182</v>
      </c>
      <c r="M16">
        <f t="shared" ref="M16:M23" si="5">L16*18</f>
        <v>3276</v>
      </c>
    </row>
    <row r="17" spans="1:13" x14ac:dyDescent="0.2">
      <c r="A17">
        <f t="shared" si="0"/>
        <v>156.5625</v>
      </c>
      <c r="B17">
        <f t="shared" si="1"/>
        <v>2818.125</v>
      </c>
      <c r="F17">
        <f t="shared" si="2"/>
        <v>253.05882352941174</v>
      </c>
      <c r="G17">
        <f t="shared" si="3"/>
        <v>4555.0588235294117</v>
      </c>
      <c r="L17">
        <f t="shared" si="4"/>
        <v>231.81818181818184</v>
      </c>
      <c r="M17">
        <f t="shared" si="5"/>
        <v>4172.727272727273</v>
      </c>
    </row>
    <row r="23" spans="1:13" x14ac:dyDescent="0.2">
      <c r="A23">
        <f>AVERAGE(A15:A17)</f>
        <v>179.88911290322582</v>
      </c>
      <c r="B23">
        <f t="shared" si="1"/>
        <v>3238.0040322580649</v>
      </c>
      <c r="F23">
        <f t="shared" ref="F23:L23" si="6">AVERAGE(F15:F17)</f>
        <v>262.94734677087621</v>
      </c>
      <c r="G23">
        <f t="shared" si="3"/>
        <v>4733.0522418757719</v>
      </c>
      <c r="L23">
        <f t="shared" si="6"/>
        <v>200.72510822510822</v>
      </c>
      <c r="M23">
        <f t="shared" si="5"/>
        <v>3613.0519480519479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2FA2-8B9C-084C-B993-6B91564C7F26}">
  <dimension ref="A1:Q21"/>
  <sheetViews>
    <sheetView workbookViewId="0">
      <selection activeCell="N35" sqref="N35"/>
    </sheetView>
  </sheetViews>
  <sheetFormatPr baseColWidth="10" defaultRowHeight="16" x14ac:dyDescent="0.2"/>
  <cols>
    <col min="1" max="16384" width="10.83203125" style="3"/>
  </cols>
  <sheetData>
    <row r="1" spans="1:17" ht="26" x14ac:dyDescent="0.3">
      <c r="A1" s="1" t="s">
        <v>11</v>
      </c>
      <c r="B1" s="2"/>
      <c r="C1" s="2"/>
      <c r="D1" s="2"/>
      <c r="E1" s="2"/>
      <c r="F1" s="2"/>
      <c r="G1" s="1"/>
      <c r="H1" s="1" t="s">
        <v>12</v>
      </c>
    </row>
    <row r="3" spans="1:17" x14ac:dyDescent="0.2">
      <c r="A3" s="4" t="s">
        <v>2</v>
      </c>
      <c r="B3" s="4" t="s">
        <v>3</v>
      </c>
      <c r="C3" s="4" t="s">
        <v>0</v>
      </c>
      <c r="D3" s="4" t="s">
        <v>1</v>
      </c>
      <c r="E3" s="4" t="s">
        <v>4</v>
      </c>
      <c r="F3" s="4" t="s">
        <v>1</v>
      </c>
      <c r="G3" s="4"/>
      <c r="H3" s="4" t="s">
        <v>2</v>
      </c>
      <c r="I3" s="4" t="s">
        <v>3</v>
      </c>
      <c r="J3" s="4" t="s">
        <v>0</v>
      </c>
      <c r="K3" s="4" t="s">
        <v>1</v>
      </c>
      <c r="L3" s="4" t="s">
        <v>4</v>
      </c>
      <c r="M3" s="4" t="s">
        <v>1</v>
      </c>
      <c r="P3" s="4" t="s">
        <v>21</v>
      </c>
    </row>
    <row r="4" spans="1:17" x14ac:dyDescent="0.2">
      <c r="A4" s="5"/>
    </row>
    <row r="5" spans="1:17" x14ac:dyDescent="0.2">
      <c r="A5" s="6">
        <v>44217</v>
      </c>
      <c r="C5" s="6"/>
      <c r="E5" s="6"/>
      <c r="H5" s="6">
        <v>44230</v>
      </c>
      <c r="J5" s="6"/>
      <c r="L5" s="6"/>
      <c r="M5" s="6"/>
    </row>
    <row r="7" spans="1:17" x14ac:dyDescent="0.2">
      <c r="A7" s="3">
        <v>6280</v>
      </c>
      <c r="B7" s="3">
        <v>72</v>
      </c>
      <c r="C7" s="3">
        <f>A7/(B7/4)</f>
        <v>348.88888888888891</v>
      </c>
      <c r="E7" s="3">
        <f>C7*2</f>
        <v>697.77777777777783</v>
      </c>
      <c r="H7" s="3">
        <v>7440</v>
      </c>
      <c r="I7" s="3">
        <v>82</v>
      </c>
      <c r="J7" s="3">
        <f>H7/(I7/4)</f>
        <v>362.92682926829269</v>
      </c>
      <c r="L7" s="3">
        <f>J7*2</f>
        <v>725.85365853658539</v>
      </c>
      <c r="P7" s="3">
        <f>J7/C7</f>
        <v>1.0402361348454248</v>
      </c>
    </row>
    <row r="8" spans="1:17" x14ac:dyDescent="0.2">
      <c r="A8" s="3">
        <v>6620</v>
      </c>
      <c r="B8" s="3">
        <v>84</v>
      </c>
      <c r="C8" s="3">
        <f t="shared" ref="C8:C21" si="0">A8/(B8/4)</f>
        <v>315.23809523809524</v>
      </c>
      <c r="D8" s="3">
        <f>AVERAGE(C7:C9)</f>
        <v>336.11250348092454</v>
      </c>
      <c r="E8" s="3">
        <f t="shared" ref="E8:E9" si="1">C8*2</f>
        <v>630.47619047619048</v>
      </c>
      <c r="F8" s="3">
        <f>AVERAGE(E7:E9)</f>
        <v>672.22500696184909</v>
      </c>
      <c r="H8" s="3">
        <v>7300</v>
      </c>
      <c r="I8" s="3">
        <v>82</v>
      </c>
      <c r="J8" s="3">
        <f t="shared" ref="J8:J21" si="2">H8/(I8/4)</f>
        <v>356.09756097560978</v>
      </c>
      <c r="K8" s="3">
        <f>AVERAGE(J7:J9)</f>
        <v>349.00813008130081</v>
      </c>
      <c r="L8" s="3">
        <f t="shared" ref="L8:L21" si="3">J8*2</f>
        <v>712.19512195121956</v>
      </c>
      <c r="M8" s="3">
        <f>AVERAGE(L7:L9)</f>
        <v>698.01626016260161</v>
      </c>
      <c r="P8" s="3">
        <f t="shared" ref="P8:P21" si="4">J8/C8</f>
        <v>1.129614619409034</v>
      </c>
      <c r="Q8" s="3">
        <f>AVERAGE(P7:P9)</f>
        <v>1.0409186510104058</v>
      </c>
    </row>
    <row r="9" spans="1:17" x14ac:dyDescent="0.2">
      <c r="A9" s="3">
        <v>6540</v>
      </c>
      <c r="B9" s="3">
        <v>76</v>
      </c>
      <c r="C9" s="3">
        <f t="shared" si="0"/>
        <v>344.21052631578948</v>
      </c>
      <c r="E9" s="3">
        <f t="shared" si="1"/>
        <v>688.42105263157896</v>
      </c>
      <c r="H9" s="3">
        <v>7380</v>
      </c>
      <c r="I9" s="3">
        <v>90</v>
      </c>
      <c r="J9" s="3">
        <f t="shared" si="2"/>
        <v>328</v>
      </c>
      <c r="L9" s="3">
        <f t="shared" si="3"/>
        <v>656</v>
      </c>
      <c r="P9" s="3">
        <f t="shared" si="4"/>
        <v>0.95290519877675839</v>
      </c>
    </row>
    <row r="11" spans="1:17" x14ac:dyDescent="0.2">
      <c r="A11" s="6">
        <v>44221</v>
      </c>
      <c r="C11" s="6"/>
      <c r="E11" s="6"/>
      <c r="H11" s="6">
        <v>44238</v>
      </c>
      <c r="J11" s="6"/>
      <c r="L11" s="6"/>
      <c r="M11" s="6"/>
    </row>
    <row r="13" spans="1:17" x14ac:dyDescent="0.2">
      <c r="A13" s="3">
        <v>8600</v>
      </c>
      <c r="B13" s="3">
        <v>100</v>
      </c>
      <c r="C13" s="3">
        <f t="shared" si="0"/>
        <v>344</v>
      </c>
      <c r="E13" s="3">
        <f t="shared" ref="E13:E15" si="5">C13*2</f>
        <v>688</v>
      </c>
      <c r="H13" s="3">
        <v>5900</v>
      </c>
      <c r="I13" s="3">
        <v>78</v>
      </c>
      <c r="J13" s="3">
        <f t="shared" si="2"/>
        <v>302.56410256410254</v>
      </c>
      <c r="L13" s="3">
        <f t="shared" si="3"/>
        <v>605.12820512820508</v>
      </c>
      <c r="P13" s="3">
        <f t="shared" si="4"/>
        <v>0.87954680977936783</v>
      </c>
    </row>
    <row r="14" spans="1:17" x14ac:dyDescent="0.2">
      <c r="A14" s="3">
        <v>8620</v>
      </c>
      <c r="B14" s="3">
        <v>98</v>
      </c>
      <c r="C14" s="3">
        <f t="shared" si="0"/>
        <v>351.83673469387753</v>
      </c>
      <c r="D14" s="3">
        <f>AVERAGE(C13:C15)</f>
        <v>343.43493993342025</v>
      </c>
      <c r="E14" s="3">
        <f t="shared" si="5"/>
        <v>703.67346938775506</v>
      </c>
      <c r="F14" s="3">
        <f>AVERAGE(E13:E15)</f>
        <v>686.86987986684051</v>
      </c>
      <c r="H14" s="3">
        <v>5920</v>
      </c>
      <c r="I14" s="3">
        <v>92</v>
      </c>
      <c r="J14" s="3">
        <f t="shared" si="2"/>
        <v>257.39130434782606</v>
      </c>
      <c r="K14" s="3">
        <f>AVERAGE(J13:J15)</f>
        <v>303.22323087540479</v>
      </c>
      <c r="L14" s="3">
        <f t="shared" si="3"/>
        <v>514.78260869565213</v>
      </c>
      <c r="M14" s="3">
        <f>AVERAGE(L13:L15)</f>
        <v>606.44646175080959</v>
      </c>
      <c r="P14" s="3">
        <f t="shared" si="4"/>
        <v>0.73156461212549173</v>
      </c>
      <c r="Q14" s="3">
        <f>AVERAGE(P13:P15)</f>
        <v>0.885564948704746</v>
      </c>
    </row>
    <row r="15" spans="1:17" x14ac:dyDescent="0.2">
      <c r="A15" s="3">
        <v>7860</v>
      </c>
      <c r="B15" s="3">
        <v>94</v>
      </c>
      <c r="C15" s="3">
        <f t="shared" si="0"/>
        <v>334.468085106383</v>
      </c>
      <c r="E15" s="3">
        <f t="shared" si="5"/>
        <v>668.936170212766</v>
      </c>
      <c r="H15" s="3">
        <v>6120</v>
      </c>
      <c r="I15" s="3">
        <v>70</v>
      </c>
      <c r="J15" s="3">
        <f t="shared" si="2"/>
        <v>349.71428571428572</v>
      </c>
      <c r="L15" s="3">
        <f t="shared" si="3"/>
        <v>699.42857142857144</v>
      </c>
      <c r="P15" s="3">
        <f t="shared" si="4"/>
        <v>1.0455834242093784</v>
      </c>
    </row>
    <row r="17" spans="1:17" x14ac:dyDescent="0.2">
      <c r="A17" s="6">
        <v>44235</v>
      </c>
      <c r="C17" s="6"/>
      <c r="E17" s="6"/>
      <c r="H17" s="6">
        <v>44245</v>
      </c>
      <c r="J17" s="6"/>
      <c r="L17" s="6"/>
      <c r="M17" s="6"/>
    </row>
    <row r="19" spans="1:17" x14ac:dyDescent="0.2">
      <c r="A19" s="3">
        <v>6900</v>
      </c>
      <c r="B19" s="3">
        <v>76</v>
      </c>
      <c r="C19" s="3">
        <f t="shared" si="0"/>
        <v>363.15789473684208</v>
      </c>
      <c r="E19" s="3">
        <f t="shared" ref="E19:E21" si="6">C19*2</f>
        <v>726.31578947368416</v>
      </c>
      <c r="H19" s="3">
        <v>4780</v>
      </c>
      <c r="I19" s="3">
        <v>64</v>
      </c>
      <c r="J19" s="3">
        <f t="shared" si="2"/>
        <v>298.75</v>
      </c>
      <c r="L19" s="3">
        <f t="shared" si="3"/>
        <v>597.5</v>
      </c>
      <c r="P19" s="3">
        <f t="shared" si="4"/>
        <v>0.82264492753623197</v>
      </c>
    </row>
    <row r="20" spans="1:17" x14ac:dyDescent="0.2">
      <c r="A20" s="3">
        <v>6880</v>
      </c>
      <c r="B20" s="3">
        <v>70</v>
      </c>
      <c r="C20" s="3">
        <f t="shared" si="0"/>
        <v>393.14285714285717</v>
      </c>
      <c r="D20" s="3">
        <f>AVERAGE(C19:C21)</f>
        <v>366.43358395989975</v>
      </c>
      <c r="E20" s="3">
        <f t="shared" si="6"/>
        <v>786.28571428571433</v>
      </c>
      <c r="F20" s="3">
        <f>AVERAGE(E19:E21)</f>
        <v>732.8671679197995</v>
      </c>
      <c r="H20" s="3">
        <v>4780</v>
      </c>
      <c r="I20" s="3">
        <v>76</v>
      </c>
      <c r="J20" s="3">
        <f t="shared" si="2"/>
        <v>251.57894736842104</v>
      </c>
      <c r="K20" s="3">
        <f>AVERAGE(J19:J21)</f>
        <v>268.99853801169593</v>
      </c>
      <c r="L20" s="3">
        <f t="shared" si="3"/>
        <v>503.15789473684208</v>
      </c>
      <c r="M20" s="3">
        <f>AVERAGE(L19:L21)</f>
        <v>537.99707602339186</v>
      </c>
      <c r="P20" s="3">
        <f t="shared" si="4"/>
        <v>0.6399173806609546</v>
      </c>
      <c r="Q20" s="3">
        <f>AVERAGE(P19:P21)</f>
        <v>0.73695387597502593</v>
      </c>
    </row>
    <row r="21" spans="1:17" x14ac:dyDescent="0.2">
      <c r="A21" s="3">
        <v>6860</v>
      </c>
      <c r="B21" s="3">
        <v>80</v>
      </c>
      <c r="C21" s="3">
        <f t="shared" si="0"/>
        <v>343</v>
      </c>
      <c r="E21" s="3">
        <f t="shared" si="6"/>
        <v>686</v>
      </c>
      <c r="H21" s="3">
        <v>4620</v>
      </c>
      <c r="I21" s="3">
        <v>72</v>
      </c>
      <c r="J21" s="3">
        <f t="shared" si="2"/>
        <v>256.66666666666669</v>
      </c>
      <c r="L21" s="3">
        <f t="shared" si="3"/>
        <v>513.33333333333337</v>
      </c>
      <c r="P21" s="3">
        <f t="shared" si="4"/>
        <v>0.74829931972789121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A0A2-C1B7-0445-90B0-5B6A3FD6EAF2}">
  <dimension ref="A1:R18"/>
  <sheetViews>
    <sheetView workbookViewId="0"/>
  </sheetViews>
  <sheetFormatPr baseColWidth="10" defaultRowHeight="16" x14ac:dyDescent="0.2"/>
  <sheetData>
    <row r="1" spans="1:18" ht="31" x14ac:dyDescent="0.35">
      <c r="A1" s="35" t="s">
        <v>56</v>
      </c>
    </row>
    <row r="3" spans="1:18" x14ac:dyDescent="0.2">
      <c r="A3" s="14">
        <v>44755</v>
      </c>
      <c r="B3" s="13"/>
      <c r="C3" s="13"/>
      <c r="D3" s="13"/>
      <c r="E3" s="13"/>
      <c r="F3" s="13"/>
      <c r="G3" s="14">
        <v>44762</v>
      </c>
      <c r="H3" s="13"/>
      <c r="I3" s="13"/>
      <c r="J3" s="13"/>
      <c r="K3" s="13"/>
      <c r="L3" s="13"/>
      <c r="M3" s="14">
        <v>44763</v>
      </c>
      <c r="N3" s="13"/>
      <c r="O3" s="13"/>
      <c r="P3" s="13"/>
      <c r="Q3" s="13"/>
    </row>
    <row r="4" spans="1:18" x14ac:dyDescent="0.2">
      <c r="A4" s="14" t="s">
        <v>53</v>
      </c>
      <c r="B4" s="13" t="s">
        <v>52</v>
      </c>
      <c r="C4" s="13"/>
      <c r="D4" s="13"/>
      <c r="E4" s="13"/>
      <c r="F4" s="14"/>
      <c r="G4" s="14" t="s">
        <v>53</v>
      </c>
      <c r="H4" s="13" t="s">
        <v>52</v>
      </c>
      <c r="I4" s="13"/>
      <c r="J4" s="13"/>
      <c r="K4" s="14"/>
      <c r="L4" s="13"/>
      <c r="M4" s="14" t="s">
        <v>53</v>
      </c>
      <c r="N4" s="13" t="s">
        <v>52</v>
      </c>
      <c r="O4" s="13"/>
      <c r="P4" s="13"/>
      <c r="Q4" s="13"/>
      <c r="R4" s="13"/>
    </row>
    <row r="5" spans="1:18" x14ac:dyDescent="0.2">
      <c r="A5" s="17">
        <v>2960</v>
      </c>
      <c r="B5" s="17">
        <v>42</v>
      </c>
      <c r="G5" s="17">
        <v>2600</v>
      </c>
      <c r="H5" s="17">
        <v>50</v>
      </c>
      <c r="M5" s="17">
        <v>2580</v>
      </c>
      <c r="N5" s="17">
        <v>40</v>
      </c>
    </row>
    <row r="6" spans="1:18" x14ac:dyDescent="0.2">
      <c r="A6" s="17">
        <v>3020</v>
      </c>
      <c r="B6" s="17">
        <v>30</v>
      </c>
      <c r="G6" s="17">
        <v>2680</v>
      </c>
      <c r="H6" s="17">
        <v>62</v>
      </c>
      <c r="M6" s="17">
        <v>2720</v>
      </c>
      <c r="N6" s="17">
        <v>44</v>
      </c>
    </row>
    <row r="7" spans="1:18" x14ac:dyDescent="0.2">
      <c r="A7" s="17">
        <v>2680</v>
      </c>
      <c r="B7" s="17">
        <v>50</v>
      </c>
      <c r="G7" s="17">
        <v>2780</v>
      </c>
      <c r="H7" s="17">
        <v>54</v>
      </c>
      <c r="M7" s="17">
        <v>2580</v>
      </c>
      <c r="N7" s="17">
        <v>32</v>
      </c>
    </row>
    <row r="10" spans="1:18" x14ac:dyDescent="0.2">
      <c r="A10" s="13" t="s">
        <v>19</v>
      </c>
      <c r="B10" s="13" t="s">
        <v>20</v>
      </c>
      <c r="F10" s="13"/>
      <c r="G10" s="13" t="s">
        <v>19</v>
      </c>
      <c r="H10" s="13" t="s">
        <v>20</v>
      </c>
      <c r="K10" s="13"/>
      <c r="L10" s="13"/>
      <c r="M10" s="13" t="s">
        <v>19</v>
      </c>
      <c r="N10" s="13" t="s">
        <v>20</v>
      </c>
    </row>
    <row r="11" spans="1:18" x14ac:dyDescent="0.2">
      <c r="A11">
        <f>A5/(B5/3)</f>
        <v>211.42857142857142</v>
      </c>
      <c r="B11">
        <f>A11*4.4</f>
        <v>930.28571428571433</v>
      </c>
      <c r="G11">
        <f>G5/(H5/3)</f>
        <v>156</v>
      </c>
      <c r="H11">
        <f>G11*4.4</f>
        <v>686.40000000000009</v>
      </c>
      <c r="M11">
        <f>M5/(N5/3)</f>
        <v>193.5</v>
      </c>
      <c r="N11">
        <f>M11*4.4</f>
        <v>851.40000000000009</v>
      </c>
    </row>
    <row r="12" spans="1:18" x14ac:dyDescent="0.2">
      <c r="A12">
        <f t="shared" ref="A12:A13" si="0">A6/(B6/3)</f>
        <v>302</v>
      </c>
      <c r="B12">
        <f t="shared" ref="B12:B13" si="1">A12*4.4</f>
        <v>1328.8000000000002</v>
      </c>
      <c r="G12">
        <f t="shared" ref="G12:G13" si="2">G6/(H6/3)</f>
        <v>129.67741935483869</v>
      </c>
      <c r="H12">
        <f t="shared" ref="H12:H13" si="3">G12*4.4</f>
        <v>570.58064516129025</v>
      </c>
      <c r="M12">
        <f t="shared" ref="M12:M13" si="4">M6/(N6/3)</f>
        <v>185.45454545454547</v>
      </c>
      <c r="N12">
        <f t="shared" ref="N12:N13" si="5">M12*4.4</f>
        <v>816.00000000000011</v>
      </c>
    </row>
    <row r="13" spans="1:18" x14ac:dyDescent="0.2">
      <c r="A13">
        <f t="shared" si="0"/>
        <v>160.79999999999998</v>
      </c>
      <c r="B13">
        <f t="shared" si="1"/>
        <v>707.52</v>
      </c>
      <c r="G13">
        <f t="shared" si="2"/>
        <v>154.44444444444446</v>
      </c>
      <c r="H13">
        <f t="shared" si="3"/>
        <v>679.55555555555566</v>
      </c>
      <c r="M13">
        <f t="shared" si="4"/>
        <v>241.875</v>
      </c>
      <c r="N13">
        <f t="shared" si="5"/>
        <v>1064.25</v>
      </c>
    </row>
    <row r="18" spans="1:14" x14ac:dyDescent="0.2">
      <c r="A18">
        <f>AVERAGE(A11:A13)</f>
        <v>224.74285714285713</v>
      </c>
      <c r="B18">
        <f>AVERAGE(B11:B13)</f>
        <v>988.8685714285715</v>
      </c>
      <c r="G18">
        <f>AVERAGE(G11:G13)</f>
        <v>146.70728793309436</v>
      </c>
      <c r="H18">
        <f>AVERAGE(H11:H13)</f>
        <v>645.51206690561537</v>
      </c>
      <c r="M18">
        <f>AVERAGE(M11:M13)</f>
        <v>206.94318181818184</v>
      </c>
      <c r="N18">
        <f>AVERAGE(N11:N13)</f>
        <v>910.55000000000007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B940-58AE-C547-858C-0C70E8BA4BC4}">
  <dimension ref="A1:R20"/>
  <sheetViews>
    <sheetView workbookViewId="0"/>
  </sheetViews>
  <sheetFormatPr baseColWidth="10" defaultRowHeight="16" x14ac:dyDescent="0.2"/>
  <cols>
    <col min="2" max="2" width="17" customWidth="1"/>
    <col min="8" max="8" width="16" customWidth="1"/>
    <col min="14" max="14" width="16.1640625" customWidth="1"/>
  </cols>
  <sheetData>
    <row r="1" spans="1:18" ht="31" x14ac:dyDescent="0.35">
      <c r="A1" s="35" t="s">
        <v>57</v>
      </c>
    </row>
    <row r="5" spans="1:18" x14ac:dyDescent="0.2">
      <c r="A5" s="14">
        <v>44524</v>
      </c>
      <c r="B5" s="13"/>
      <c r="C5" s="13"/>
      <c r="D5" s="13"/>
      <c r="E5" s="13"/>
      <c r="F5" s="13"/>
      <c r="G5" s="14">
        <v>44532</v>
      </c>
      <c r="H5" s="13"/>
      <c r="I5" s="13"/>
      <c r="J5" s="13"/>
      <c r="K5" s="13"/>
      <c r="L5" s="13"/>
      <c r="M5" s="14">
        <v>44533</v>
      </c>
      <c r="N5" s="13"/>
      <c r="O5" s="13"/>
      <c r="P5" s="13"/>
      <c r="Q5" s="13"/>
    </row>
    <row r="6" spans="1:18" x14ac:dyDescent="0.2">
      <c r="A6" s="14" t="s">
        <v>53</v>
      </c>
      <c r="B6" s="13" t="s">
        <v>52</v>
      </c>
      <c r="C6" s="13"/>
      <c r="D6" s="13"/>
      <c r="E6" s="13"/>
      <c r="F6" s="14"/>
      <c r="G6" s="14" t="s">
        <v>53</v>
      </c>
      <c r="H6" s="13" t="s">
        <v>52</v>
      </c>
      <c r="I6" s="13"/>
      <c r="J6" s="13"/>
      <c r="K6" s="14"/>
      <c r="L6" s="13"/>
      <c r="M6" s="14" t="s">
        <v>53</v>
      </c>
      <c r="N6" s="13" t="s">
        <v>52</v>
      </c>
      <c r="O6" s="13"/>
      <c r="P6" s="13"/>
      <c r="Q6" s="13"/>
      <c r="R6" s="13" t="s">
        <v>37</v>
      </c>
    </row>
    <row r="7" spans="1:18" x14ac:dyDescent="0.2">
      <c r="A7" s="17">
        <v>1860</v>
      </c>
      <c r="B7" s="17">
        <v>34</v>
      </c>
      <c r="G7" s="17">
        <v>734</v>
      </c>
      <c r="H7" s="17">
        <v>14.2</v>
      </c>
      <c r="M7" s="17">
        <v>1766</v>
      </c>
      <c r="N7" s="17">
        <v>54</v>
      </c>
    </row>
    <row r="8" spans="1:18" x14ac:dyDescent="0.2">
      <c r="A8" s="17">
        <v>1728</v>
      </c>
      <c r="B8" s="17">
        <v>38</v>
      </c>
      <c r="G8" s="17">
        <v>620</v>
      </c>
      <c r="H8" s="17">
        <v>4.5999999999999996</v>
      </c>
      <c r="M8" s="17">
        <v>1380</v>
      </c>
      <c r="N8" s="17">
        <v>40</v>
      </c>
      <c r="R8">
        <v>19</v>
      </c>
    </row>
    <row r="9" spans="1:18" x14ac:dyDescent="0.2">
      <c r="A9" s="17">
        <v>1790</v>
      </c>
      <c r="B9" s="17">
        <v>26</v>
      </c>
      <c r="G9" s="17">
        <v>772</v>
      </c>
      <c r="H9" s="17">
        <v>11.6</v>
      </c>
      <c r="M9" s="17">
        <v>1770</v>
      </c>
      <c r="N9" s="18">
        <v>32</v>
      </c>
    </row>
    <row r="12" spans="1:18" x14ac:dyDescent="0.2">
      <c r="A12" s="13" t="s">
        <v>19</v>
      </c>
      <c r="B12" s="13" t="s">
        <v>20</v>
      </c>
      <c r="F12" s="13"/>
      <c r="G12" s="13" t="s">
        <v>19</v>
      </c>
      <c r="H12" s="13" t="s">
        <v>20</v>
      </c>
      <c r="K12" s="13"/>
      <c r="L12" s="13"/>
      <c r="M12" s="13" t="s">
        <v>19</v>
      </c>
      <c r="N12" s="13" t="s">
        <v>20</v>
      </c>
    </row>
    <row r="13" spans="1:18" x14ac:dyDescent="0.2">
      <c r="A13">
        <f>A7/(B7/3)</f>
        <v>164.11764705882351</v>
      </c>
      <c r="B13">
        <f>A13*19</f>
        <v>3118.2352941176468</v>
      </c>
      <c r="G13">
        <f>G7/(H7/3)</f>
        <v>155.07042253521126</v>
      </c>
      <c r="H13">
        <f>G13*19</f>
        <v>2946.3380281690143</v>
      </c>
      <c r="M13">
        <f>M7/(N7/3)</f>
        <v>98.111111111111114</v>
      </c>
      <c r="N13">
        <f>M13*19</f>
        <v>1864.1111111111111</v>
      </c>
    </row>
    <row r="14" spans="1:18" x14ac:dyDescent="0.2">
      <c r="A14">
        <f t="shared" ref="A14:A15" si="0">A8/(B8/3)</f>
        <v>136.42105263157896</v>
      </c>
      <c r="B14">
        <f t="shared" ref="B14:B15" si="1">A14*19</f>
        <v>2592</v>
      </c>
      <c r="G14">
        <f t="shared" ref="G14:G15" si="2">G8/(H8/3)</f>
        <v>404.34782608695656</v>
      </c>
      <c r="H14">
        <f t="shared" ref="H14:H15" si="3">G14*19</f>
        <v>7682.6086956521749</v>
      </c>
      <c r="M14">
        <f t="shared" ref="M14:M15" si="4">M8/(N8/3)</f>
        <v>103.5</v>
      </c>
      <c r="N14">
        <f t="shared" ref="N14:N15" si="5">M14*19</f>
        <v>1966.5</v>
      </c>
    </row>
    <row r="15" spans="1:18" x14ac:dyDescent="0.2">
      <c r="A15">
        <f t="shared" si="0"/>
        <v>206.53846153846155</v>
      </c>
      <c r="B15">
        <f t="shared" si="1"/>
        <v>3924.2307692307695</v>
      </c>
      <c r="G15">
        <f t="shared" si="2"/>
        <v>199.65517241379311</v>
      </c>
      <c r="H15">
        <f t="shared" si="3"/>
        <v>3793.4482758620693</v>
      </c>
      <c r="M15">
        <f t="shared" si="4"/>
        <v>165.9375</v>
      </c>
      <c r="N15">
        <f t="shared" si="5"/>
        <v>3152.8125</v>
      </c>
    </row>
    <row r="20" spans="1:14" x14ac:dyDescent="0.2">
      <c r="A20">
        <f>AVERAGE(A13:A15)</f>
        <v>169.02572040962136</v>
      </c>
      <c r="B20">
        <f>AVERAGE(B13:B15)</f>
        <v>3211.4886877828053</v>
      </c>
      <c r="G20">
        <f>AVERAGE(G13:G15)</f>
        <v>253.02447367865364</v>
      </c>
      <c r="H20">
        <f>AVERAGE(H13:H15)</f>
        <v>4807.4649998944196</v>
      </c>
      <c r="M20">
        <f>AVERAGE(M13:M15)</f>
        <v>122.5162037037037</v>
      </c>
      <c r="N20">
        <f>AVERAGE(N13:N15)</f>
        <v>2327.8078703703704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EE48-B75B-5744-8B1D-30186010CD2E}">
  <dimension ref="A1:P52"/>
  <sheetViews>
    <sheetView workbookViewId="0">
      <selection activeCell="A29" sqref="A29"/>
    </sheetView>
  </sheetViews>
  <sheetFormatPr baseColWidth="10" defaultRowHeight="16" x14ac:dyDescent="0.2"/>
  <cols>
    <col min="1" max="1" width="18.5" style="3" customWidth="1"/>
    <col min="2" max="4" width="10.83203125" style="3"/>
    <col min="5" max="5" width="17.33203125" style="3" customWidth="1"/>
    <col min="6" max="7" width="10.83203125" style="3"/>
    <col min="8" max="8" width="13.33203125" style="3" customWidth="1"/>
    <col min="9" max="16384" width="10.83203125" style="3"/>
  </cols>
  <sheetData>
    <row r="1" spans="1:16" ht="26" x14ac:dyDescent="0.3">
      <c r="A1" s="1" t="s">
        <v>58</v>
      </c>
      <c r="B1" s="2"/>
      <c r="C1" s="2"/>
      <c r="D1" s="2"/>
      <c r="E1" s="2"/>
      <c r="F1" s="2"/>
      <c r="G1" s="1"/>
      <c r="H1" s="1" t="s">
        <v>59</v>
      </c>
    </row>
    <row r="3" spans="1:16" x14ac:dyDescent="0.2">
      <c r="A3" s="4" t="s">
        <v>2</v>
      </c>
      <c r="B3" s="4" t="s">
        <v>3</v>
      </c>
      <c r="C3" s="4" t="s">
        <v>0</v>
      </c>
      <c r="D3" s="4" t="s">
        <v>1</v>
      </c>
      <c r="E3" s="4" t="s">
        <v>4</v>
      </c>
      <c r="F3" s="4" t="s">
        <v>1</v>
      </c>
      <c r="G3" s="4"/>
      <c r="H3" s="4" t="s">
        <v>2</v>
      </c>
      <c r="I3" s="4" t="s">
        <v>3</v>
      </c>
      <c r="J3" s="4" t="s">
        <v>0</v>
      </c>
      <c r="K3" s="4" t="s">
        <v>1</v>
      </c>
      <c r="L3" s="4" t="s">
        <v>4</v>
      </c>
      <c r="M3" s="4" t="s">
        <v>1</v>
      </c>
      <c r="O3" s="4" t="s">
        <v>21</v>
      </c>
    </row>
    <row r="4" spans="1:16" x14ac:dyDescent="0.2">
      <c r="A4" s="5"/>
    </row>
    <row r="5" spans="1:16" x14ac:dyDescent="0.2">
      <c r="A5" s="6">
        <v>44144</v>
      </c>
      <c r="C5" s="6"/>
      <c r="E5" s="6"/>
      <c r="H5" s="6">
        <v>44131</v>
      </c>
      <c r="J5" s="6"/>
      <c r="L5" s="6"/>
      <c r="M5" s="6"/>
    </row>
    <row r="7" spans="1:16" x14ac:dyDescent="0.2">
      <c r="A7" s="3">
        <v>3800</v>
      </c>
      <c r="B7" s="3">
        <v>182</v>
      </c>
      <c r="C7" s="3">
        <f>A7/(B7/4)</f>
        <v>83.516483516483518</v>
      </c>
      <c r="E7" s="3">
        <f>C7*2</f>
        <v>167.03296703296704</v>
      </c>
      <c r="H7" s="3">
        <v>1630</v>
      </c>
      <c r="I7" s="3">
        <v>128</v>
      </c>
      <c r="J7" s="3">
        <f>H7/(I7/4)</f>
        <v>50.9375</v>
      </c>
      <c r="L7" s="3">
        <f>J7*2</f>
        <v>101.875</v>
      </c>
      <c r="O7" s="3">
        <f>J7/C7</f>
        <v>0.6099095394736842</v>
      </c>
    </row>
    <row r="8" spans="1:16" x14ac:dyDescent="0.2">
      <c r="A8" s="3">
        <v>3840</v>
      </c>
      <c r="B8" s="3">
        <v>174</v>
      </c>
      <c r="C8" s="3">
        <f t="shared" ref="C8:C21" si="0">A8/(B8/4)</f>
        <v>88.275862068965523</v>
      </c>
      <c r="D8" s="3">
        <f>AVERAGE(C7:C9)</f>
        <v>83.495999253120701</v>
      </c>
      <c r="E8" s="3">
        <f t="shared" ref="E8:E9" si="1">C8*2</f>
        <v>176.55172413793105</v>
      </c>
      <c r="F8" s="3">
        <f>AVERAGE(E7:E9)</f>
        <v>166.9919985062414</v>
      </c>
      <c r="H8" s="3">
        <v>1660</v>
      </c>
      <c r="I8" s="3">
        <v>124</v>
      </c>
      <c r="J8" s="3">
        <f t="shared" ref="J8:J21" si="2">H8/(I8/4)</f>
        <v>53.548387096774192</v>
      </c>
      <c r="K8" s="3">
        <f>AVERAGE(J7:J9)</f>
        <v>53.1619623655914</v>
      </c>
      <c r="L8" s="3">
        <f t="shared" ref="L8:L21" si="3">J8*2</f>
        <v>107.09677419354838</v>
      </c>
      <c r="M8" s="3">
        <f>AVERAGE(L7:L9)</f>
        <v>106.3239247311828</v>
      </c>
      <c r="O8" s="3">
        <f t="shared" ref="O8:O21" si="4">J8/C8</f>
        <v>0.60660282258064513</v>
      </c>
      <c r="P8" s="3">
        <f>AVERAGE(O7:O9)</f>
        <v>0.63846912989287963</v>
      </c>
    </row>
    <row r="9" spans="1:16" x14ac:dyDescent="0.2">
      <c r="A9" s="3">
        <v>3620</v>
      </c>
      <c r="B9" s="3">
        <v>184</v>
      </c>
      <c r="C9" s="3">
        <f t="shared" si="0"/>
        <v>78.695652173913047</v>
      </c>
      <c r="E9" s="3">
        <f t="shared" si="1"/>
        <v>157.39130434782609</v>
      </c>
      <c r="H9" s="3">
        <v>1650</v>
      </c>
      <c r="I9" s="3">
        <v>120</v>
      </c>
      <c r="J9" s="3">
        <f t="shared" si="2"/>
        <v>55</v>
      </c>
      <c r="L9" s="3">
        <f t="shared" si="3"/>
        <v>110</v>
      </c>
      <c r="O9" s="3">
        <f t="shared" si="4"/>
        <v>0.69889502762430933</v>
      </c>
    </row>
    <row r="11" spans="1:16" x14ac:dyDescent="0.2">
      <c r="A11" s="6">
        <v>44145</v>
      </c>
      <c r="C11" s="6"/>
      <c r="E11" s="6"/>
      <c r="H11" s="6">
        <v>44134</v>
      </c>
      <c r="J11" s="6"/>
      <c r="L11" s="6"/>
      <c r="M11" s="6"/>
    </row>
    <row r="13" spans="1:16" x14ac:dyDescent="0.2">
      <c r="A13" s="3">
        <v>3900</v>
      </c>
      <c r="B13" s="3">
        <v>152</v>
      </c>
      <c r="C13" s="3">
        <f t="shared" si="0"/>
        <v>102.63157894736842</v>
      </c>
      <c r="E13" s="3">
        <f t="shared" ref="E13:E15" si="5">C13*2</f>
        <v>205.26315789473685</v>
      </c>
      <c r="H13" s="3">
        <v>1824</v>
      </c>
      <c r="I13" s="3">
        <v>138</v>
      </c>
      <c r="J13" s="3">
        <f t="shared" si="2"/>
        <v>52.869565217391305</v>
      </c>
      <c r="L13" s="3">
        <f t="shared" si="3"/>
        <v>105.73913043478261</v>
      </c>
      <c r="O13" s="3">
        <f t="shared" si="4"/>
        <v>0.51513935340022299</v>
      </c>
    </row>
    <row r="14" spans="1:16" x14ac:dyDescent="0.2">
      <c r="A14" s="3">
        <v>3740</v>
      </c>
      <c r="B14" s="3">
        <v>156</v>
      </c>
      <c r="C14" s="3">
        <f t="shared" si="0"/>
        <v>95.897435897435898</v>
      </c>
      <c r="D14" s="3">
        <f>AVERAGE(C13:C15)</f>
        <v>90.53007977820009</v>
      </c>
      <c r="E14" s="3">
        <f t="shared" si="5"/>
        <v>191.7948717948718</v>
      </c>
      <c r="F14" s="3">
        <f>AVERAGE(E13:E15)</f>
        <v>181.06015955640018</v>
      </c>
      <c r="H14" s="3">
        <v>1714</v>
      </c>
      <c r="I14" s="3">
        <v>118</v>
      </c>
      <c r="J14" s="3">
        <f t="shared" si="2"/>
        <v>58.101694915254235</v>
      </c>
      <c r="K14" s="3">
        <f>AVERAGE(J13:J15)</f>
        <v>52.55798761178275</v>
      </c>
      <c r="L14" s="3">
        <f t="shared" si="3"/>
        <v>116.20338983050847</v>
      </c>
      <c r="M14" s="3">
        <f>AVERAGE(L13:L15)</f>
        <v>105.1159752235655</v>
      </c>
      <c r="O14" s="3">
        <f t="shared" si="4"/>
        <v>0.60587328922323935</v>
      </c>
      <c r="P14" s="3">
        <f>AVERAGE(O13:O15)</f>
        <v>0.58674652635236757</v>
      </c>
    </row>
    <row r="15" spans="1:16" x14ac:dyDescent="0.2">
      <c r="A15" s="3">
        <v>3580</v>
      </c>
      <c r="B15" s="3">
        <v>196</v>
      </c>
      <c r="C15" s="3">
        <f t="shared" si="0"/>
        <v>73.061224489795919</v>
      </c>
      <c r="E15" s="3">
        <f t="shared" si="5"/>
        <v>146.12244897959184</v>
      </c>
      <c r="H15" s="3">
        <v>1728</v>
      </c>
      <c r="I15" s="3">
        <v>148</v>
      </c>
      <c r="J15" s="3">
        <f t="shared" si="2"/>
        <v>46.702702702702702</v>
      </c>
      <c r="L15" s="3">
        <f t="shared" si="3"/>
        <v>93.405405405405403</v>
      </c>
      <c r="O15" s="3">
        <f t="shared" si="4"/>
        <v>0.63922693643364037</v>
      </c>
    </row>
    <row r="17" spans="1:16" x14ac:dyDescent="0.2">
      <c r="A17" s="6">
        <v>44147</v>
      </c>
      <c r="C17" s="6"/>
      <c r="E17" s="6"/>
      <c r="H17" s="6">
        <v>44141</v>
      </c>
      <c r="J17" s="6"/>
      <c r="L17" s="6"/>
      <c r="M17" s="6"/>
    </row>
    <row r="19" spans="1:16" x14ac:dyDescent="0.2">
      <c r="A19" s="3">
        <v>4820</v>
      </c>
      <c r="B19" s="3">
        <v>182</v>
      </c>
      <c r="C19" s="3">
        <f t="shared" si="0"/>
        <v>105.93406593406593</v>
      </c>
      <c r="E19" s="3">
        <f t="shared" ref="E19:E21" si="6">C19*2</f>
        <v>211.86813186813185</v>
      </c>
      <c r="H19" s="3">
        <v>1870</v>
      </c>
      <c r="I19" s="3">
        <v>124</v>
      </c>
      <c r="J19" s="3">
        <f t="shared" si="2"/>
        <v>60.322580645161288</v>
      </c>
      <c r="L19" s="3">
        <f t="shared" si="3"/>
        <v>120.64516129032258</v>
      </c>
      <c r="O19" s="3">
        <f t="shared" si="4"/>
        <v>0.5694351492437425</v>
      </c>
    </row>
    <row r="20" spans="1:16" x14ac:dyDescent="0.2">
      <c r="A20" s="3">
        <v>4880</v>
      </c>
      <c r="B20" s="3">
        <v>210</v>
      </c>
      <c r="C20" s="3">
        <f t="shared" si="0"/>
        <v>92.952380952380949</v>
      </c>
      <c r="D20" s="3">
        <f>AVERAGE(C19:C21)</f>
        <v>93.73992673992673</v>
      </c>
      <c r="E20" s="3">
        <f t="shared" si="6"/>
        <v>185.9047619047619</v>
      </c>
      <c r="F20" s="3">
        <f>AVERAGE(E19:E21)</f>
        <v>187.47985347985346</v>
      </c>
      <c r="H20" s="3">
        <v>1804</v>
      </c>
      <c r="I20" s="3">
        <v>122</v>
      </c>
      <c r="J20" s="3">
        <f t="shared" si="2"/>
        <v>59.147540983606561</v>
      </c>
      <c r="K20" s="3">
        <f>AVERAGE(J19:J21)</f>
        <v>57.509648386059872</v>
      </c>
      <c r="L20" s="3">
        <f t="shared" si="3"/>
        <v>118.29508196721312</v>
      </c>
      <c r="M20" s="3">
        <f>AVERAGE(L19:L21)</f>
        <v>115.01929677211974</v>
      </c>
      <c r="O20" s="3">
        <f t="shared" si="4"/>
        <v>0.63632088148347221</v>
      </c>
      <c r="P20" s="3">
        <f>AVERAGE(O19:O21)</f>
        <v>0.61673172763543505</v>
      </c>
    </row>
    <row r="21" spans="1:16" x14ac:dyDescent="0.2">
      <c r="A21" s="3">
        <v>4940</v>
      </c>
      <c r="B21" s="3">
        <v>240</v>
      </c>
      <c r="C21" s="3">
        <f t="shared" si="0"/>
        <v>82.333333333333329</v>
      </c>
      <c r="E21" s="3">
        <f t="shared" si="6"/>
        <v>164.66666666666666</v>
      </c>
      <c r="H21" s="3">
        <v>1804</v>
      </c>
      <c r="I21" s="3">
        <v>136</v>
      </c>
      <c r="J21" s="3">
        <f t="shared" si="2"/>
        <v>53.058823529411768</v>
      </c>
      <c r="L21" s="3">
        <f t="shared" si="3"/>
        <v>106.11764705882354</v>
      </c>
      <c r="O21" s="3">
        <f t="shared" si="4"/>
        <v>0.64443915217909031</v>
      </c>
    </row>
    <row r="29" spans="1:16" ht="26" x14ac:dyDescent="0.3">
      <c r="A29" s="1" t="s">
        <v>60</v>
      </c>
    </row>
    <row r="30" spans="1:16" ht="26" x14ac:dyDescent="0.3">
      <c r="A30" s="1"/>
      <c r="B30" s="9"/>
      <c r="C30" s="9"/>
      <c r="D30" s="9"/>
      <c r="E30" s="9"/>
      <c r="F30" s="9"/>
    </row>
    <row r="31" spans="1:16" x14ac:dyDescent="0.2">
      <c r="A31" s="10" t="s">
        <v>2</v>
      </c>
      <c r="B31" s="10" t="s">
        <v>34</v>
      </c>
      <c r="C31" s="10" t="s">
        <v>35</v>
      </c>
      <c r="D31" s="10" t="s">
        <v>36</v>
      </c>
      <c r="E31" s="9"/>
      <c r="F31" s="10" t="s">
        <v>2</v>
      </c>
      <c r="G31" s="10" t="s">
        <v>34</v>
      </c>
      <c r="H31" s="10" t="s">
        <v>35</v>
      </c>
      <c r="I31" s="10" t="s">
        <v>36</v>
      </c>
      <c r="K31" s="10" t="s">
        <v>2</v>
      </c>
      <c r="L31" s="10" t="s">
        <v>34</v>
      </c>
      <c r="M31" s="10" t="s">
        <v>35</v>
      </c>
      <c r="N31" s="10" t="s">
        <v>36</v>
      </c>
    </row>
    <row r="32" spans="1:16" x14ac:dyDescent="0.2">
      <c r="A32" s="10"/>
      <c r="B32" s="10"/>
      <c r="C32" s="10"/>
      <c r="D32" s="10"/>
      <c r="E32" s="10"/>
      <c r="F32" s="10"/>
      <c r="K32" s="10"/>
    </row>
    <row r="33" spans="1:14" x14ac:dyDescent="0.2">
      <c r="A33" s="14">
        <v>44457</v>
      </c>
      <c r="B33" s="9"/>
      <c r="C33" s="9"/>
      <c r="D33" s="9"/>
      <c r="E33" s="9"/>
      <c r="F33" s="11">
        <v>44458</v>
      </c>
      <c r="K33" s="11">
        <v>44459</v>
      </c>
    </row>
    <row r="34" spans="1:14" x14ac:dyDescent="0.2">
      <c r="A34" s="11"/>
      <c r="B34" s="9"/>
      <c r="C34" s="11"/>
      <c r="D34" s="9"/>
      <c r="E34" s="11"/>
      <c r="F34" s="11"/>
      <c r="K34" s="11"/>
    </row>
    <row r="35" spans="1:14" x14ac:dyDescent="0.2">
      <c r="A35" s="19">
        <v>584</v>
      </c>
      <c r="B35" s="9">
        <f>A35*12.5</f>
        <v>7300</v>
      </c>
      <c r="C35" s="9"/>
      <c r="D35" s="9"/>
      <c r="E35" s="9"/>
      <c r="F35" s="19">
        <v>668</v>
      </c>
      <c r="G35" s="3">
        <f>F35*12.5</f>
        <v>8350</v>
      </c>
      <c r="K35" s="19">
        <v>1096</v>
      </c>
      <c r="L35" s="3">
        <f>K35*12.5</f>
        <v>13700</v>
      </c>
    </row>
    <row r="36" spans="1:14" x14ac:dyDescent="0.2">
      <c r="A36" s="19">
        <v>632</v>
      </c>
      <c r="B36" s="9">
        <f t="shared" ref="B36:B52" si="7">A36*12.5</f>
        <v>7900</v>
      </c>
      <c r="C36" s="9">
        <f>AVERAGE(B35:B37)</f>
        <v>7666.666666666667</v>
      </c>
      <c r="D36" s="9"/>
      <c r="E36" s="9"/>
      <c r="F36" s="19">
        <v>686</v>
      </c>
      <c r="G36" s="3">
        <f t="shared" ref="G36:G52" si="8">F36*12.5</f>
        <v>8575</v>
      </c>
      <c r="H36" s="3">
        <f>AVERAGE(G35:G37)</f>
        <v>8275</v>
      </c>
      <c r="K36" s="19">
        <v>1020</v>
      </c>
      <c r="L36" s="3">
        <f t="shared" ref="L36:L52" si="9">K36*12.5</f>
        <v>12750</v>
      </c>
      <c r="M36" s="3">
        <f>AVERAGE(L35:L37)</f>
        <v>13633.333333333334</v>
      </c>
    </row>
    <row r="37" spans="1:14" x14ac:dyDescent="0.2">
      <c r="A37" s="19">
        <v>624</v>
      </c>
      <c r="B37" s="9">
        <f t="shared" si="7"/>
        <v>7800</v>
      </c>
      <c r="C37" s="9"/>
      <c r="D37" s="9"/>
      <c r="E37" s="9"/>
      <c r="F37" s="19">
        <v>632</v>
      </c>
      <c r="G37" s="3">
        <f t="shared" si="8"/>
        <v>7900</v>
      </c>
      <c r="K37" s="19">
        <v>1156</v>
      </c>
      <c r="L37" s="3">
        <f t="shared" si="9"/>
        <v>14450</v>
      </c>
    </row>
    <row r="38" spans="1:14" x14ac:dyDescent="0.2">
      <c r="A38" s="9"/>
      <c r="B38" s="9"/>
      <c r="C38" s="9"/>
      <c r="D38" s="9"/>
      <c r="E38" s="9"/>
      <c r="F38" s="9"/>
      <c r="K38" s="9"/>
    </row>
    <row r="39" spans="1:14" x14ac:dyDescent="0.2">
      <c r="A39" s="9"/>
      <c r="B39" s="9"/>
      <c r="C39" s="9"/>
      <c r="D39" s="9"/>
      <c r="E39" s="9"/>
      <c r="F39" s="9"/>
      <c r="K39" s="9"/>
    </row>
    <row r="40" spans="1:14" x14ac:dyDescent="0.2">
      <c r="A40" s="19">
        <v>482</v>
      </c>
      <c r="B40" s="9">
        <f t="shared" si="7"/>
        <v>6025</v>
      </c>
      <c r="C40" s="9"/>
      <c r="D40" s="9"/>
      <c r="E40" s="11"/>
      <c r="F40" s="19">
        <v>608</v>
      </c>
      <c r="G40" s="3">
        <f t="shared" si="8"/>
        <v>7600</v>
      </c>
      <c r="K40" s="19">
        <v>686</v>
      </c>
      <c r="L40" s="3">
        <f t="shared" si="9"/>
        <v>8575</v>
      </c>
    </row>
    <row r="41" spans="1:14" x14ac:dyDescent="0.2">
      <c r="A41" s="19">
        <v>446</v>
      </c>
      <c r="B41" s="9">
        <f t="shared" si="7"/>
        <v>5575</v>
      </c>
      <c r="C41" s="9">
        <f t="shared" ref="C41:C51" si="10">AVERAGE(B40:B42)</f>
        <v>5725</v>
      </c>
      <c r="D41" s="9"/>
      <c r="E41" s="9"/>
      <c r="F41" s="19">
        <v>586</v>
      </c>
      <c r="G41" s="3">
        <f t="shared" si="8"/>
        <v>7325</v>
      </c>
      <c r="H41" s="3">
        <f t="shared" ref="H41:H51" si="11">AVERAGE(G40:G42)</f>
        <v>7541.666666666667</v>
      </c>
      <c r="K41" s="19">
        <v>668</v>
      </c>
      <c r="L41" s="3">
        <f t="shared" si="9"/>
        <v>8350</v>
      </c>
      <c r="M41" s="3">
        <f t="shared" ref="M41:M51" si="12">AVERAGE(L40:L42)</f>
        <v>8466.6666666666661</v>
      </c>
    </row>
    <row r="42" spans="1:14" x14ac:dyDescent="0.2">
      <c r="A42" s="19">
        <v>446</v>
      </c>
      <c r="B42" s="9">
        <f t="shared" si="7"/>
        <v>5575</v>
      </c>
      <c r="C42" s="9"/>
      <c r="D42" s="9"/>
      <c r="E42" s="9"/>
      <c r="F42" s="19">
        <v>616</v>
      </c>
      <c r="G42" s="3">
        <f t="shared" si="8"/>
        <v>7700</v>
      </c>
      <c r="K42" s="19">
        <v>678</v>
      </c>
      <c r="L42" s="3">
        <f t="shared" si="9"/>
        <v>8475</v>
      </c>
    </row>
    <row r="43" spans="1:14" x14ac:dyDescent="0.2">
      <c r="A43" s="9"/>
      <c r="B43" s="9"/>
      <c r="C43" s="9"/>
      <c r="D43" s="9">
        <f>AVERAGE(C36:C51)</f>
        <v>7456.25</v>
      </c>
      <c r="E43" s="9"/>
      <c r="F43" s="9"/>
      <c r="I43" s="3">
        <f>AVERAGE(H36:H51)</f>
        <v>7933.3333333333339</v>
      </c>
      <c r="K43" s="9"/>
      <c r="N43" s="3">
        <f>AVERAGE(M36:M51)</f>
        <v>9960.4166666666679</v>
      </c>
    </row>
    <row r="44" spans="1:14" x14ac:dyDescent="0.2">
      <c r="A44" s="9"/>
      <c r="B44" s="9"/>
      <c r="C44" s="9"/>
      <c r="D44" s="9"/>
      <c r="E44" s="9"/>
      <c r="F44" s="9"/>
      <c r="K44" s="9"/>
    </row>
    <row r="45" spans="1:14" x14ac:dyDescent="0.2">
      <c r="A45" s="19">
        <v>854</v>
      </c>
      <c r="B45" s="9">
        <f t="shared" si="7"/>
        <v>10675</v>
      </c>
      <c r="C45" s="9"/>
      <c r="D45" s="9"/>
      <c r="E45" s="9"/>
      <c r="F45" s="19">
        <v>834</v>
      </c>
      <c r="G45" s="3">
        <f t="shared" si="8"/>
        <v>10425</v>
      </c>
      <c r="K45" s="19">
        <v>542</v>
      </c>
      <c r="L45" s="3">
        <f t="shared" si="9"/>
        <v>6775</v>
      </c>
    </row>
    <row r="46" spans="1:14" x14ac:dyDescent="0.2">
      <c r="A46" s="19">
        <v>920</v>
      </c>
      <c r="B46" s="9">
        <f t="shared" si="7"/>
        <v>11500</v>
      </c>
      <c r="C46" s="9">
        <f t="shared" si="10"/>
        <v>9650</v>
      </c>
      <c r="D46" s="9"/>
      <c r="E46" s="11"/>
      <c r="F46" s="19">
        <v>822</v>
      </c>
      <c r="G46" s="3">
        <f t="shared" si="8"/>
        <v>10275</v>
      </c>
      <c r="H46" s="3">
        <f t="shared" si="11"/>
        <v>10241.666666666666</v>
      </c>
      <c r="K46" s="19">
        <v>538</v>
      </c>
      <c r="L46" s="3">
        <f t="shared" si="9"/>
        <v>6725</v>
      </c>
      <c r="M46" s="3">
        <f t="shared" si="12"/>
        <v>7141.666666666667</v>
      </c>
    </row>
    <row r="47" spans="1:14" x14ac:dyDescent="0.2">
      <c r="A47" s="19">
        <v>542</v>
      </c>
      <c r="B47" s="9">
        <f t="shared" si="7"/>
        <v>6775</v>
      </c>
      <c r="C47" s="9"/>
      <c r="D47" s="9"/>
      <c r="E47" s="9"/>
      <c r="F47" s="19">
        <v>802</v>
      </c>
      <c r="G47" s="3">
        <f t="shared" si="8"/>
        <v>10025</v>
      </c>
      <c r="K47" s="19">
        <v>634</v>
      </c>
      <c r="L47" s="3">
        <f t="shared" si="9"/>
        <v>7925</v>
      </c>
    </row>
    <row r="48" spans="1:14" x14ac:dyDescent="0.2">
      <c r="A48" s="9"/>
      <c r="B48" s="9"/>
      <c r="C48" s="9"/>
      <c r="D48" s="9"/>
      <c r="E48" s="9"/>
      <c r="F48" s="9"/>
      <c r="K48" s="9"/>
    </row>
    <row r="49" spans="1:13" x14ac:dyDescent="0.2">
      <c r="A49" s="9"/>
      <c r="B49" s="9"/>
      <c r="C49" s="9"/>
      <c r="D49" s="9"/>
      <c r="E49" s="9"/>
      <c r="F49" s="9"/>
      <c r="K49" s="9"/>
    </row>
    <row r="50" spans="1:13" x14ac:dyDescent="0.2">
      <c r="A50" s="19">
        <v>572</v>
      </c>
      <c r="B50" s="9">
        <f t="shared" si="7"/>
        <v>7150</v>
      </c>
      <c r="C50" s="9"/>
      <c r="D50" s="9"/>
      <c r="E50" s="9"/>
      <c r="F50" s="19">
        <v>400</v>
      </c>
      <c r="G50" s="3">
        <f t="shared" si="8"/>
        <v>5000</v>
      </c>
      <c r="K50" s="19">
        <v>858</v>
      </c>
      <c r="L50" s="3">
        <f t="shared" si="9"/>
        <v>10725</v>
      </c>
    </row>
    <row r="51" spans="1:13" x14ac:dyDescent="0.2">
      <c r="A51" s="19">
        <v>558</v>
      </c>
      <c r="B51" s="9">
        <f t="shared" si="7"/>
        <v>6975</v>
      </c>
      <c r="C51" s="9">
        <f t="shared" si="10"/>
        <v>6783.333333333333</v>
      </c>
      <c r="D51" s="9"/>
      <c r="E51" s="9"/>
      <c r="F51" s="19">
        <v>436</v>
      </c>
      <c r="G51" s="3">
        <f t="shared" si="8"/>
        <v>5450</v>
      </c>
      <c r="H51" s="3">
        <f t="shared" si="11"/>
        <v>5675</v>
      </c>
      <c r="K51" s="19">
        <v>832</v>
      </c>
      <c r="L51" s="3">
        <f t="shared" si="9"/>
        <v>10400</v>
      </c>
      <c r="M51" s="3">
        <f t="shared" si="12"/>
        <v>10600</v>
      </c>
    </row>
    <row r="52" spans="1:13" x14ac:dyDescent="0.2">
      <c r="A52" s="19">
        <v>498</v>
      </c>
      <c r="B52" s="9">
        <f t="shared" si="7"/>
        <v>6225</v>
      </c>
      <c r="F52" s="19">
        <v>526</v>
      </c>
      <c r="G52" s="3">
        <f t="shared" si="8"/>
        <v>6575</v>
      </c>
      <c r="K52" s="25">
        <v>854</v>
      </c>
      <c r="L52" s="3">
        <f t="shared" si="9"/>
        <v>10675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E197-B1E3-6F41-9365-D8CCCB4BBEC0}">
  <dimension ref="A1:Q22"/>
  <sheetViews>
    <sheetView tabSelected="1" workbookViewId="0">
      <selection activeCell="F31" sqref="F31"/>
    </sheetView>
  </sheetViews>
  <sheetFormatPr baseColWidth="10" defaultRowHeight="16" x14ac:dyDescent="0.2"/>
  <sheetData>
    <row r="1" spans="1:17" ht="26" x14ac:dyDescent="0.3">
      <c r="A1" s="1" t="s">
        <v>63</v>
      </c>
      <c r="B1" s="2"/>
      <c r="C1" s="2"/>
      <c r="D1" s="2"/>
      <c r="E1" s="2"/>
      <c r="F1" s="2"/>
      <c r="G1" s="1"/>
      <c r="H1" s="1" t="s">
        <v>64</v>
      </c>
      <c r="I1" s="3"/>
      <c r="J1" s="3"/>
      <c r="K1" s="3"/>
      <c r="L1" s="3"/>
      <c r="M1" s="3"/>
      <c r="N1" s="3"/>
      <c r="O1" s="3"/>
      <c r="P1" s="3"/>
      <c r="Q1" s="3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">
      <c r="A3" s="4" t="s">
        <v>2</v>
      </c>
      <c r="B3" s="4" t="s">
        <v>3</v>
      </c>
      <c r="C3" s="4" t="s">
        <v>0</v>
      </c>
      <c r="D3" s="4" t="s">
        <v>1</v>
      </c>
      <c r="E3" s="4" t="s">
        <v>4</v>
      </c>
      <c r="F3" s="4" t="s">
        <v>1</v>
      </c>
      <c r="G3" s="4"/>
      <c r="H3" s="4" t="s">
        <v>2</v>
      </c>
      <c r="I3" s="4" t="s">
        <v>3</v>
      </c>
      <c r="J3" s="4" t="s">
        <v>0</v>
      </c>
      <c r="K3" s="4" t="s">
        <v>1</v>
      </c>
      <c r="L3" s="4" t="s">
        <v>4</v>
      </c>
      <c r="M3" s="4" t="s">
        <v>1</v>
      </c>
      <c r="N3" s="3"/>
      <c r="O3" s="3"/>
      <c r="P3" s="4" t="s">
        <v>21</v>
      </c>
      <c r="Q3" s="3"/>
    </row>
    <row r="4" spans="1:17" x14ac:dyDescent="0.2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A5" s="6">
        <v>44697</v>
      </c>
      <c r="B5" s="3"/>
      <c r="C5" s="6"/>
      <c r="D5" s="3"/>
      <c r="E5" s="6"/>
      <c r="F5" s="3"/>
      <c r="G5" s="3"/>
      <c r="H5" s="6">
        <v>44698</v>
      </c>
      <c r="I5" s="3"/>
      <c r="J5" s="6"/>
      <c r="K5" s="3"/>
      <c r="L5" s="6"/>
      <c r="M5" s="6"/>
      <c r="N5" s="3"/>
      <c r="O5" s="3"/>
      <c r="P5" s="3"/>
      <c r="Q5" s="3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3">
        <v>7660</v>
      </c>
      <c r="B7" s="3">
        <v>82</v>
      </c>
      <c r="C7" s="3">
        <f>A7/(B7/4)</f>
        <v>373.65853658536588</v>
      </c>
      <c r="D7" s="3"/>
      <c r="E7" s="3">
        <f>C7*2</f>
        <v>747.31707317073176</v>
      </c>
      <c r="F7" s="3"/>
      <c r="G7" s="3"/>
      <c r="H7" s="3">
        <v>6080</v>
      </c>
      <c r="I7" s="3">
        <v>50</v>
      </c>
      <c r="J7" s="3">
        <f>H7/(I7/4)</f>
        <v>486.4</v>
      </c>
      <c r="K7" s="3"/>
      <c r="L7" s="3">
        <f>J7*2</f>
        <v>972.8</v>
      </c>
      <c r="M7" s="3"/>
      <c r="N7" s="4"/>
      <c r="O7" s="3"/>
      <c r="P7" s="3">
        <f>J7/C7</f>
        <v>1.3017232375979111</v>
      </c>
      <c r="Q7" s="3"/>
    </row>
    <row r="8" spans="1:17" x14ac:dyDescent="0.2">
      <c r="A8" s="3">
        <v>7440</v>
      </c>
      <c r="B8" s="3">
        <v>72</v>
      </c>
      <c r="C8" s="3">
        <f t="shared" ref="C8:C9" si="0">A8/(B8/4)</f>
        <v>413.33333333333331</v>
      </c>
      <c r="D8" s="3">
        <f>AVERAGE(C7:C9)</f>
        <v>403.66395663956638</v>
      </c>
      <c r="E8" s="3">
        <f t="shared" ref="E8:E9" si="1">C8*2</f>
        <v>826.66666666666663</v>
      </c>
      <c r="F8" s="3">
        <f>AVERAGE(E7:E9)</f>
        <v>807.32791327913276</v>
      </c>
      <c r="G8" s="3"/>
      <c r="H8" s="3">
        <v>5920</v>
      </c>
      <c r="I8" s="3">
        <v>64</v>
      </c>
      <c r="J8" s="3">
        <f t="shared" ref="J8:J9" si="2">H8/(I8/4)</f>
        <v>370</v>
      </c>
      <c r="K8" s="3">
        <f>AVERAGE(J7:J9)</f>
        <v>416.21935483870965</v>
      </c>
      <c r="L8" s="3">
        <f t="shared" ref="L8:L9" si="3">J8*2</f>
        <v>740</v>
      </c>
      <c r="M8" s="3">
        <f>AVERAGE(L7:L9)</f>
        <v>832.4387096774193</v>
      </c>
      <c r="N8" s="3"/>
      <c r="O8" s="3"/>
      <c r="P8" s="3">
        <f t="shared" ref="P8:P21" si="4">J8/C8</f>
        <v>0.89516129032258074</v>
      </c>
      <c r="Q8" s="3">
        <f>AVERAGE(P7:P9)</f>
        <v>1.0406738241780014</v>
      </c>
    </row>
    <row r="9" spans="1:17" x14ac:dyDescent="0.2">
      <c r="A9" s="3">
        <v>7420</v>
      </c>
      <c r="B9" s="3">
        <v>70</v>
      </c>
      <c r="C9" s="3">
        <f t="shared" si="0"/>
        <v>424</v>
      </c>
      <c r="D9" s="3"/>
      <c r="E9" s="3">
        <f t="shared" si="1"/>
        <v>848</v>
      </c>
      <c r="F9" s="3"/>
      <c r="G9" s="3"/>
      <c r="H9" s="3">
        <v>6080</v>
      </c>
      <c r="I9" s="3">
        <v>62</v>
      </c>
      <c r="J9" s="3">
        <f t="shared" si="2"/>
        <v>392.25806451612902</v>
      </c>
      <c r="K9" s="3"/>
      <c r="L9" s="3">
        <f t="shared" si="3"/>
        <v>784.51612903225805</v>
      </c>
      <c r="M9" s="3"/>
      <c r="N9" s="3"/>
      <c r="O9" s="3"/>
      <c r="P9" s="3">
        <f t="shared" si="4"/>
        <v>0.92513694461351181</v>
      </c>
      <c r="Q9" s="3"/>
    </row>
    <row r="10" spans="1:17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A11" s="6">
        <v>44700</v>
      </c>
      <c r="B11" s="3"/>
      <c r="C11" s="6"/>
      <c r="D11" s="3"/>
      <c r="E11" s="6"/>
      <c r="F11" s="3"/>
      <c r="G11" s="3"/>
      <c r="H11" s="6">
        <v>44701</v>
      </c>
      <c r="I11" s="3"/>
      <c r="J11" s="6"/>
      <c r="K11" s="3"/>
      <c r="L11" s="6"/>
      <c r="M11" s="6"/>
      <c r="N11" s="3"/>
      <c r="O11" s="3"/>
      <c r="P11" s="3"/>
      <c r="Q11" s="3"/>
    </row>
    <row r="12" spans="1:17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3">
        <v>6100</v>
      </c>
      <c r="B13" s="3">
        <v>60</v>
      </c>
      <c r="C13" s="3">
        <f t="shared" ref="C13:C15" si="5">A13/(B13/4)</f>
        <v>406.66666666666669</v>
      </c>
      <c r="D13" s="3"/>
      <c r="E13" s="3">
        <f t="shared" ref="E13:E15" si="6">C13*2</f>
        <v>813.33333333333337</v>
      </c>
      <c r="F13" s="3"/>
      <c r="G13" s="3"/>
      <c r="H13" s="3">
        <v>2440</v>
      </c>
      <c r="I13" s="3">
        <v>17</v>
      </c>
      <c r="J13" s="3">
        <f t="shared" ref="J13:J15" si="7">H13/(I13/4)</f>
        <v>574.11764705882354</v>
      </c>
      <c r="K13" s="3"/>
      <c r="L13" s="3">
        <f t="shared" ref="L13:L15" si="8">J13*2</f>
        <v>1148.2352941176471</v>
      </c>
      <c r="M13" s="3"/>
      <c r="N13" s="3"/>
      <c r="O13" s="3"/>
      <c r="P13" s="3">
        <f t="shared" si="4"/>
        <v>1.4117647058823528</v>
      </c>
      <c r="Q13" s="3"/>
    </row>
    <row r="14" spans="1:17" x14ac:dyDescent="0.2">
      <c r="A14" s="3">
        <v>5880</v>
      </c>
      <c r="B14" s="3">
        <v>74</v>
      </c>
      <c r="C14" s="3">
        <f t="shared" si="5"/>
        <v>317.83783783783781</v>
      </c>
      <c r="D14" s="3">
        <f>AVERAGE(C13:C15)</f>
        <v>336.10467610467612</v>
      </c>
      <c r="E14" s="3">
        <f t="shared" si="6"/>
        <v>635.67567567567562</v>
      </c>
      <c r="F14" s="3">
        <f>AVERAGE(E13:E15)</f>
        <v>672.20935220935223</v>
      </c>
      <c r="G14" s="3"/>
      <c r="H14" s="3">
        <v>2980</v>
      </c>
      <c r="I14" s="3">
        <v>34</v>
      </c>
      <c r="J14" s="3">
        <f t="shared" si="7"/>
        <v>350.58823529411762</v>
      </c>
      <c r="K14" s="3">
        <f>AVERAGE(J13:J15)</f>
        <v>428.23529411764707</v>
      </c>
      <c r="L14" s="3">
        <f t="shared" si="8"/>
        <v>701.17647058823525</v>
      </c>
      <c r="M14" s="3">
        <f>AVERAGE(L13:L15)</f>
        <v>856.47058823529414</v>
      </c>
      <c r="N14" s="3"/>
      <c r="O14" s="3"/>
      <c r="P14" s="3">
        <f t="shared" si="4"/>
        <v>1.1030412164865946</v>
      </c>
      <c r="Q14" s="3">
        <f t="shared" ref="Q14:Q20" si="9">AVERAGE(P13:P15)</f>
        <v>1.2610874327359578</v>
      </c>
    </row>
    <row r="15" spans="1:17" x14ac:dyDescent="0.2">
      <c r="A15" s="3">
        <v>5960</v>
      </c>
      <c r="B15" s="3">
        <v>84</v>
      </c>
      <c r="C15" s="3">
        <f t="shared" si="5"/>
        <v>283.8095238095238</v>
      </c>
      <c r="D15" s="3"/>
      <c r="E15" s="3">
        <f t="shared" si="6"/>
        <v>567.61904761904759</v>
      </c>
      <c r="F15" s="3"/>
      <c r="G15" s="3"/>
      <c r="H15" s="3">
        <v>3060</v>
      </c>
      <c r="I15" s="3">
        <v>34</v>
      </c>
      <c r="J15" s="3">
        <f t="shared" si="7"/>
        <v>360</v>
      </c>
      <c r="K15" s="3"/>
      <c r="L15" s="3">
        <f t="shared" si="8"/>
        <v>720</v>
      </c>
      <c r="M15" s="3"/>
      <c r="N15" s="3"/>
      <c r="O15" s="3"/>
      <c r="P15" s="3">
        <f t="shared" si="4"/>
        <v>1.2684563758389262</v>
      </c>
      <c r="Q15" s="3"/>
    </row>
    <row r="16" spans="1:17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">
      <c r="A17" s="6">
        <v>44704</v>
      </c>
      <c r="B17" s="3"/>
      <c r="C17" s="6"/>
      <c r="D17" s="3"/>
      <c r="E17" s="6"/>
      <c r="F17" s="3"/>
      <c r="G17" s="3"/>
      <c r="H17" s="6">
        <v>44705</v>
      </c>
      <c r="I17" s="3"/>
      <c r="J17" s="6"/>
      <c r="K17" s="3"/>
      <c r="L17" s="6"/>
      <c r="M17" s="6"/>
      <c r="N17" s="3"/>
      <c r="O17" s="3"/>
      <c r="P17" s="3"/>
      <c r="Q17" s="3"/>
    </row>
    <row r="18" spans="1:17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">
      <c r="A19" s="3">
        <v>6440</v>
      </c>
      <c r="B19" s="3">
        <v>66</v>
      </c>
      <c r="C19" s="3">
        <f t="shared" ref="C19:C21" si="10">A19/(B19/4)</f>
        <v>390.30303030303031</v>
      </c>
      <c r="D19" s="3"/>
      <c r="E19" s="3">
        <f t="shared" ref="E19:E21" si="11">C19*2</f>
        <v>780.60606060606062</v>
      </c>
      <c r="F19" s="3"/>
      <c r="G19" s="3"/>
      <c r="H19" s="3">
        <v>1746</v>
      </c>
      <c r="I19" s="3">
        <v>17.600000000000001</v>
      </c>
      <c r="J19" s="3">
        <f t="shared" ref="J19:J21" si="12">H19/(I19/4)</f>
        <v>396.81818181818181</v>
      </c>
      <c r="K19" s="3"/>
      <c r="L19" s="3">
        <f t="shared" ref="L19:L21" si="13">J19*2</f>
        <v>793.63636363636363</v>
      </c>
      <c r="M19" s="3"/>
      <c r="N19" s="3"/>
      <c r="O19" s="3"/>
      <c r="P19" s="3">
        <f t="shared" si="4"/>
        <v>1.016692546583851</v>
      </c>
      <c r="Q19" s="3"/>
    </row>
    <row r="20" spans="1:17" x14ac:dyDescent="0.2">
      <c r="A20" s="3">
        <v>6320</v>
      </c>
      <c r="B20" s="3">
        <v>80</v>
      </c>
      <c r="C20" s="3">
        <f t="shared" si="10"/>
        <v>316</v>
      </c>
      <c r="D20" s="3">
        <f>AVERAGE(C19:C21)</f>
        <v>365.13131313131311</v>
      </c>
      <c r="E20" s="3">
        <f t="shared" si="11"/>
        <v>632</v>
      </c>
      <c r="F20" s="3">
        <f>AVERAGE(E19:E21)</f>
        <v>730.26262626262621</v>
      </c>
      <c r="G20" s="3"/>
      <c r="H20" s="3">
        <v>1798</v>
      </c>
      <c r="I20" s="3">
        <v>13.6</v>
      </c>
      <c r="J20" s="3">
        <f t="shared" si="12"/>
        <v>528.82352941176475</v>
      </c>
      <c r="K20" s="3">
        <f>AVERAGE(J19:J21)</f>
        <v>404.54723707664886</v>
      </c>
      <c r="L20" s="3">
        <f t="shared" si="13"/>
        <v>1057.6470588235295</v>
      </c>
      <c r="M20" s="3">
        <f>AVERAGE(L19:L21)</f>
        <v>809.09447415329771</v>
      </c>
      <c r="N20" s="3"/>
      <c r="O20" s="3"/>
      <c r="P20" s="3">
        <f t="shared" si="4"/>
        <v>1.6734921816827999</v>
      </c>
      <c r="Q20" s="3">
        <f t="shared" si="9"/>
        <v>1.1434572147181672</v>
      </c>
    </row>
    <row r="21" spans="1:17" x14ac:dyDescent="0.2">
      <c r="A21" s="3">
        <v>6420</v>
      </c>
      <c r="B21" s="3">
        <v>66</v>
      </c>
      <c r="C21" s="3">
        <f t="shared" si="10"/>
        <v>389.09090909090907</v>
      </c>
      <c r="D21" s="3"/>
      <c r="E21" s="3">
        <f t="shared" si="11"/>
        <v>778.18181818181813</v>
      </c>
      <c r="F21" s="3"/>
      <c r="G21" s="3"/>
      <c r="H21" s="3">
        <v>1728</v>
      </c>
      <c r="I21" s="3">
        <v>24</v>
      </c>
      <c r="J21" s="3">
        <f t="shared" si="12"/>
        <v>288</v>
      </c>
      <c r="K21" s="3"/>
      <c r="L21" s="3">
        <f t="shared" si="13"/>
        <v>576</v>
      </c>
      <c r="M21" s="3"/>
      <c r="N21" s="3"/>
      <c r="O21" s="3"/>
      <c r="P21" s="3">
        <f t="shared" si="4"/>
        <v>0.74018691588785057</v>
      </c>
      <c r="Q21" s="3"/>
    </row>
    <row r="22" spans="1:1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E617-11A0-A743-9A06-C198207AF8E6}">
  <dimension ref="A1:AG48"/>
  <sheetViews>
    <sheetView workbookViewId="0">
      <selection activeCell="O7" sqref="O7:O21"/>
    </sheetView>
  </sheetViews>
  <sheetFormatPr baseColWidth="10" defaultRowHeight="16" x14ac:dyDescent="0.2"/>
  <cols>
    <col min="1" max="1" width="18.6640625" style="3" customWidth="1"/>
    <col min="2" max="2" width="13.33203125" style="3" customWidth="1"/>
    <col min="3" max="4" width="10.83203125" style="3"/>
    <col min="5" max="5" width="16.6640625" style="3" customWidth="1"/>
    <col min="6" max="7" width="10.83203125" style="3"/>
    <col min="8" max="8" width="16.83203125" style="3" customWidth="1"/>
    <col min="9" max="9" width="13.33203125" style="3" customWidth="1"/>
    <col min="10" max="11" width="10.83203125" style="3"/>
    <col min="12" max="12" width="16.33203125" style="3" customWidth="1"/>
    <col min="13" max="14" width="10.83203125" style="3"/>
    <col min="15" max="15" width="16.6640625" style="3" customWidth="1"/>
    <col min="16" max="16384" width="10.83203125" style="3"/>
  </cols>
  <sheetData>
    <row r="1" spans="1:33" ht="26" x14ac:dyDescent="0.3">
      <c r="A1" s="1" t="s">
        <v>5</v>
      </c>
      <c r="B1" s="2"/>
      <c r="C1" s="2"/>
      <c r="D1" s="2"/>
      <c r="E1" s="2"/>
      <c r="F1" s="2"/>
      <c r="G1" s="1"/>
      <c r="H1" s="1" t="s">
        <v>6</v>
      </c>
      <c r="O1" s="1"/>
      <c r="P1"/>
      <c r="Q1"/>
      <c r="R1"/>
      <c r="S1" s="1" t="s">
        <v>15</v>
      </c>
      <c r="T1"/>
      <c r="U1"/>
      <c r="V1"/>
      <c r="W1"/>
      <c r="X1"/>
      <c r="Y1"/>
      <c r="Z1"/>
      <c r="AA1"/>
      <c r="AB1"/>
      <c r="AC1"/>
      <c r="AD1"/>
    </row>
    <row r="2" spans="1:33" x14ac:dyDescent="0.2"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3" x14ac:dyDescent="0.2">
      <c r="A3" s="4" t="s">
        <v>2</v>
      </c>
      <c r="B3" s="4" t="s">
        <v>3</v>
      </c>
      <c r="C3" s="4" t="s">
        <v>0</v>
      </c>
      <c r="D3" s="4" t="s">
        <v>1</v>
      </c>
      <c r="E3" s="4" t="s">
        <v>4</v>
      </c>
      <c r="F3" s="4" t="s">
        <v>1</v>
      </c>
      <c r="G3" s="4"/>
      <c r="H3" s="4" t="s">
        <v>2</v>
      </c>
      <c r="I3" s="4" t="s">
        <v>3</v>
      </c>
      <c r="J3" s="4" t="s">
        <v>0</v>
      </c>
      <c r="K3" s="4" t="s">
        <v>1</v>
      </c>
      <c r="L3" s="4" t="s">
        <v>4</v>
      </c>
      <c r="M3" s="4" t="s">
        <v>1</v>
      </c>
      <c r="O3" s="4" t="s">
        <v>22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3" x14ac:dyDescent="0.2">
      <c r="A4" s="5"/>
      <c r="O4" s="4"/>
      <c r="P4" s="4"/>
      <c r="Q4" s="4"/>
      <c r="R4" s="4"/>
      <c r="S4" s="4" t="s">
        <v>7</v>
      </c>
      <c r="T4" s="4" t="s">
        <v>8</v>
      </c>
      <c r="U4" s="4" t="s">
        <v>9</v>
      </c>
      <c r="V4" s="4" t="s">
        <v>10</v>
      </c>
      <c r="W4" s="4" t="s">
        <v>1</v>
      </c>
      <c r="Z4" s="4" t="s">
        <v>7</v>
      </c>
      <c r="AA4" s="4" t="s">
        <v>8</v>
      </c>
      <c r="AB4" s="4" t="s">
        <v>9</v>
      </c>
      <c r="AC4" s="4" t="s">
        <v>10</v>
      </c>
      <c r="AD4" s="4" t="s">
        <v>1</v>
      </c>
    </row>
    <row r="5" spans="1:33" x14ac:dyDescent="0.2">
      <c r="A5" s="6">
        <v>44158</v>
      </c>
      <c r="C5" s="6"/>
      <c r="E5" s="6"/>
      <c r="H5" s="6">
        <v>44159</v>
      </c>
      <c r="J5" s="6"/>
      <c r="L5" s="6"/>
      <c r="M5" s="6"/>
    </row>
    <row r="6" spans="1:33" x14ac:dyDescent="0.2">
      <c r="O6" s="6"/>
      <c r="S6" s="6">
        <v>44158</v>
      </c>
      <c r="Z6" s="6">
        <v>44158</v>
      </c>
    </row>
    <row r="7" spans="1:33" x14ac:dyDescent="0.2">
      <c r="A7">
        <v>8680</v>
      </c>
      <c r="B7">
        <v>90</v>
      </c>
      <c r="C7">
        <f>A7/(B7/4)</f>
        <v>385.77777777777777</v>
      </c>
      <c r="D7"/>
      <c r="E7">
        <f>C7*2</f>
        <v>771.55555555555554</v>
      </c>
      <c r="F7"/>
      <c r="G7"/>
      <c r="H7">
        <v>3360</v>
      </c>
      <c r="I7">
        <v>68</v>
      </c>
      <c r="J7">
        <f>H7/(I7/4)</f>
        <v>197.64705882352942</v>
      </c>
      <c r="K7"/>
      <c r="L7">
        <f>J7*2</f>
        <v>395.29411764705884</v>
      </c>
      <c r="M7"/>
      <c r="N7"/>
      <c r="O7" s="7">
        <f>J7/C7</f>
        <v>0.51233396584440227</v>
      </c>
      <c r="P7" s="7"/>
      <c r="S7" s="7"/>
      <c r="T7" s="7"/>
      <c r="Z7" s="7"/>
      <c r="AA7" s="7"/>
    </row>
    <row r="8" spans="1:33" x14ac:dyDescent="0.2">
      <c r="A8">
        <v>8780</v>
      </c>
      <c r="B8">
        <v>92</v>
      </c>
      <c r="C8">
        <f t="shared" ref="C8:C21" si="0">A8/(B8/4)</f>
        <v>381.73913043478262</v>
      </c>
      <c r="D8">
        <f>AVERAGE(C7:C9)</f>
        <v>415.8389694041868</v>
      </c>
      <c r="E8">
        <f t="shared" ref="E8:E9" si="1">C8*2</f>
        <v>763.47826086956525</v>
      </c>
      <c r="F8">
        <f>AVERAGE(E7:E9)</f>
        <v>831.6779388083736</v>
      </c>
      <c r="G8"/>
      <c r="H8">
        <v>3280</v>
      </c>
      <c r="I8">
        <v>86</v>
      </c>
      <c r="J8">
        <f t="shared" ref="J8:J21" si="2">H8/(I8/4)</f>
        <v>152.55813953488371</v>
      </c>
      <c r="K8">
        <f>AVERAGE(J7:J9)</f>
        <v>195.78268516709008</v>
      </c>
      <c r="L8">
        <f t="shared" ref="L8:L21" si="3">J8*2</f>
        <v>305.11627906976742</v>
      </c>
      <c r="M8">
        <f>AVERAGE(L7:L9)</f>
        <v>391.56537033418016</v>
      </c>
      <c r="N8"/>
      <c r="O8" s="7">
        <f t="shared" ref="O8:O21" si="4">J8/C8</f>
        <v>0.39963977326905753</v>
      </c>
      <c r="P8">
        <f>AVERAGE(O7:O9)</f>
        <v>0.46867378605369292</v>
      </c>
      <c r="Q8"/>
      <c r="R8"/>
      <c r="S8">
        <v>1842</v>
      </c>
      <c r="T8">
        <v>1834</v>
      </c>
      <c r="U8">
        <f>SUM(S8:T8)</f>
        <v>3676</v>
      </c>
      <c r="V8">
        <f>T8/U8</f>
        <v>0.49891186071817195</v>
      </c>
      <c r="W8"/>
      <c r="X8"/>
      <c r="Y8"/>
      <c r="Z8">
        <v>940</v>
      </c>
      <c r="AA8">
        <v>880</v>
      </c>
      <c r="AB8">
        <f>Z8+AA8</f>
        <v>1820</v>
      </c>
      <c r="AC8">
        <f>AA8/AB8</f>
        <v>0.48351648351648352</v>
      </c>
      <c r="AD8"/>
      <c r="AF8" s="3">
        <f>((V8+AC8)/2)*100</f>
        <v>49.121417211732776</v>
      </c>
    </row>
    <row r="9" spans="1:33" x14ac:dyDescent="0.2">
      <c r="A9">
        <v>8880</v>
      </c>
      <c r="B9">
        <v>74</v>
      </c>
      <c r="C9">
        <f t="shared" si="0"/>
        <v>480</v>
      </c>
      <c r="D9"/>
      <c r="E9">
        <f t="shared" si="1"/>
        <v>960</v>
      </c>
      <c r="F9"/>
      <c r="G9"/>
      <c r="H9">
        <v>3320</v>
      </c>
      <c r="I9">
        <v>56</v>
      </c>
      <c r="J9">
        <f t="shared" si="2"/>
        <v>237.14285714285714</v>
      </c>
      <c r="K9"/>
      <c r="L9">
        <f t="shared" si="3"/>
        <v>474.28571428571428</v>
      </c>
      <c r="M9"/>
      <c r="N9"/>
      <c r="O9" s="7">
        <f t="shared" si="4"/>
        <v>0.49404761904761901</v>
      </c>
      <c r="P9"/>
      <c r="Q9"/>
      <c r="R9"/>
      <c r="S9">
        <v>1774</v>
      </c>
      <c r="T9">
        <v>1844</v>
      </c>
      <c r="U9">
        <f t="shared" ref="U9:U10" si="5">SUM(S9:T9)</f>
        <v>3618</v>
      </c>
      <c r="V9">
        <f t="shared" ref="V9:V10" si="6">T9/U9</f>
        <v>0.50967385295743506</v>
      </c>
      <c r="W9">
        <f>AVERAGE(V8:V10)</f>
        <v>0.50916520452145753</v>
      </c>
      <c r="X9"/>
      <c r="Y9"/>
      <c r="Z9">
        <v>930</v>
      </c>
      <c r="AA9">
        <v>870</v>
      </c>
      <c r="AB9">
        <f t="shared" ref="AB9:AB10" si="7">Z9+AA9</f>
        <v>1800</v>
      </c>
      <c r="AC9">
        <f t="shared" ref="AC9:AC10" si="8">AA9/AB9</f>
        <v>0.48333333333333334</v>
      </c>
      <c r="AD9">
        <f>AVERAGE(AC8:AC10)</f>
        <v>0.4813014152928774</v>
      </c>
      <c r="AF9" s="3">
        <f t="shared" ref="AF9:AF22" si="9">((V9+AC9)/2)*100</f>
        <v>49.65035931453842</v>
      </c>
      <c r="AG9" s="3">
        <f>AVERAGE(AF8:AF10)</f>
        <v>49.523330990716744</v>
      </c>
    </row>
    <row r="10" spans="1:33" x14ac:dyDescent="0.2">
      <c r="O10" s="7"/>
      <c r="P10"/>
      <c r="Q10"/>
      <c r="R10"/>
      <c r="S10">
        <v>1730</v>
      </c>
      <c r="T10">
        <v>1866</v>
      </c>
      <c r="U10">
        <f t="shared" si="5"/>
        <v>3596</v>
      </c>
      <c r="V10">
        <f t="shared" si="6"/>
        <v>0.51890989988876535</v>
      </c>
      <c r="W10"/>
      <c r="X10"/>
      <c r="Y10"/>
      <c r="Z10">
        <v>980</v>
      </c>
      <c r="AA10">
        <v>894</v>
      </c>
      <c r="AB10">
        <f t="shared" si="7"/>
        <v>1874</v>
      </c>
      <c r="AC10">
        <f t="shared" si="8"/>
        <v>0.47705442902881534</v>
      </c>
      <c r="AD10"/>
      <c r="AF10" s="3">
        <f t="shared" si="9"/>
        <v>49.798216445879035</v>
      </c>
    </row>
    <row r="11" spans="1:33" x14ac:dyDescent="0.2">
      <c r="A11" s="6">
        <v>44166</v>
      </c>
      <c r="C11" s="6"/>
      <c r="E11" s="6"/>
      <c r="H11" s="6">
        <v>44167</v>
      </c>
      <c r="J11" s="6"/>
      <c r="L11" s="6"/>
      <c r="M11" s="6"/>
      <c r="O11" s="7"/>
      <c r="AB11" s="7"/>
      <c r="AC11" s="7"/>
    </row>
    <row r="12" spans="1:33" x14ac:dyDescent="0.2">
      <c r="O12" s="7"/>
      <c r="S12" s="6">
        <v>44166</v>
      </c>
      <c r="Z12" s="6">
        <v>44166</v>
      </c>
      <c r="AB12" s="7"/>
      <c r="AC12" s="7"/>
    </row>
    <row r="13" spans="1:33" x14ac:dyDescent="0.2">
      <c r="A13" s="3">
        <v>9180</v>
      </c>
      <c r="B13" s="3">
        <v>98</v>
      </c>
      <c r="C13" s="3">
        <f t="shared" si="0"/>
        <v>374.69387755102042</v>
      </c>
      <c r="E13" s="3">
        <f t="shared" ref="E13:E15" si="10">C13*2</f>
        <v>749.38775510204084</v>
      </c>
      <c r="H13" s="3">
        <v>2740</v>
      </c>
      <c r="I13" s="3">
        <v>78</v>
      </c>
      <c r="J13" s="3">
        <f t="shared" si="2"/>
        <v>140.51282051282053</v>
      </c>
      <c r="L13" s="3">
        <f t="shared" si="3"/>
        <v>281.02564102564105</v>
      </c>
      <c r="O13" s="7">
        <f t="shared" si="4"/>
        <v>0.37500698285012013</v>
      </c>
      <c r="AB13" s="7"/>
      <c r="AC13" s="7"/>
    </row>
    <row r="14" spans="1:33" x14ac:dyDescent="0.2">
      <c r="A14" s="3">
        <v>9120</v>
      </c>
      <c r="B14" s="3">
        <v>122</v>
      </c>
      <c r="C14" s="3">
        <f t="shared" si="0"/>
        <v>299.01639344262293</v>
      </c>
      <c r="D14" s="3">
        <f>AVERAGE(C13:C15)</f>
        <v>379.04163504666161</v>
      </c>
      <c r="E14" s="3">
        <f t="shared" si="10"/>
        <v>598.03278688524586</v>
      </c>
      <c r="F14" s="3">
        <f>AVERAGE(E13:E15)</f>
        <v>758.08327009332322</v>
      </c>
      <c r="H14" s="3">
        <v>2840</v>
      </c>
      <c r="I14" s="3">
        <v>64</v>
      </c>
      <c r="J14" s="3">
        <f t="shared" si="2"/>
        <v>177.5</v>
      </c>
      <c r="K14" s="3">
        <f>AVERAGE(J13:J15)</f>
        <v>163.92094017094018</v>
      </c>
      <c r="L14" s="3">
        <f t="shared" si="3"/>
        <v>355</v>
      </c>
      <c r="M14" s="3">
        <f>AVERAGE(L13:L15)</f>
        <v>327.84188034188037</v>
      </c>
      <c r="O14" s="7">
        <f t="shared" si="4"/>
        <v>0.59361293859649122</v>
      </c>
      <c r="P14">
        <f>AVERAGE(O13:O15)</f>
        <v>0.44785137732430907</v>
      </c>
      <c r="Q14"/>
      <c r="R14"/>
      <c r="S14">
        <v>2100</v>
      </c>
      <c r="T14">
        <v>1716</v>
      </c>
      <c r="U14">
        <f>SUM(S14:T14)</f>
        <v>3816</v>
      </c>
      <c r="V14">
        <f>T14/U14</f>
        <v>0.44968553459119498</v>
      </c>
      <c r="W14"/>
      <c r="X14"/>
      <c r="Y14"/>
      <c r="Z14">
        <v>568</v>
      </c>
      <c r="AA14">
        <v>714</v>
      </c>
      <c r="AB14">
        <f t="shared" ref="AB14:AB16" si="11">Z14+AA14</f>
        <v>1282</v>
      </c>
      <c r="AC14">
        <f t="shared" ref="AC14:AC16" si="12">AA14/AB14</f>
        <v>0.5569422776911076</v>
      </c>
      <c r="AF14" s="3">
        <f t="shared" si="9"/>
        <v>50.331390614115136</v>
      </c>
    </row>
    <row r="15" spans="1:33" x14ac:dyDescent="0.2">
      <c r="A15" s="3">
        <v>9500</v>
      </c>
      <c r="B15" s="3">
        <v>82</v>
      </c>
      <c r="C15" s="3">
        <f t="shared" si="0"/>
        <v>463.41463414634148</v>
      </c>
      <c r="E15" s="3">
        <f t="shared" si="10"/>
        <v>926.82926829268297</v>
      </c>
      <c r="H15" s="3">
        <v>2780</v>
      </c>
      <c r="I15" s="3">
        <v>64</v>
      </c>
      <c r="J15" s="3">
        <f t="shared" si="2"/>
        <v>173.75</v>
      </c>
      <c r="L15" s="3">
        <f t="shared" si="3"/>
        <v>347.5</v>
      </c>
      <c r="O15" s="7">
        <f t="shared" si="4"/>
        <v>0.37493421052631576</v>
      </c>
      <c r="P15"/>
      <c r="Q15"/>
      <c r="R15"/>
      <c r="S15">
        <v>1886</v>
      </c>
      <c r="T15">
        <v>1596</v>
      </c>
      <c r="U15">
        <f t="shared" ref="U15:U16" si="13">SUM(S15:T15)</f>
        <v>3482</v>
      </c>
      <c r="V15">
        <f t="shared" ref="V15:V16" si="14">T15/U15</f>
        <v>0.45835726593911547</v>
      </c>
      <c r="W15">
        <f>AVERAGE(V14:V16)</f>
        <v>0.45645725885505634</v>
      </c>
      <c r="X15"/>
      <c r="Y15"/>
      <c r="Z15">
        <v>594</v>
      </c>
      <c r="AA15">
        <v>640</v>
      </c>
      <c r="AB15">
        <f t="shared" si="11"/>
        <v>1234</v>
      </c>
      <c r="AC15">
        <f t="shared" si="12"/>
        <v>0.51863857374392219</v>
      </c>
      <c r="AD15" s="3">
        <f>AVERAGE(AC14:AC16)</f>
        <v>0.5444751808005831</v>
      </c>
      <c r="AF15" s="3">
        <f t="shared" si="9"/>
        <v>48.849791984151878</v>
      </c>
      <c r="AG15" s="3">
        <f t="shared" ref="AG15:AG21" si="15">AVERAGE(AF14:AF16)</f>
        <v>50.046621982781971</v>
      </c>
    </row>
    <row r="16" spans="1:33" x14ac:dyDescent="0.2">
      <c r="O16" s="7"/>
      <c r="P16"/>
      <c r="Q16"/>
      <c r="R16"/>
      <c r="S16">
        <v>1978</v>
      </c>
      <c r="T16">
        <v>1694</v>
      </c>
      <c r="U16">
        <f t="shared" si="13"/>
        <v>3672</v>
      </c>
      <c r="V16">
        <f t="shared" si="14"/>
        <v>0.4613289760348584</v>
      </c>
      <c r="W16"/>
      <c r="X16"/>
      <c r="Y16"/>
      <c r="Z16">
        <v>558</v>
      </c>
      <c r="AA16">
        <v>704</v>
      </c>
      <c r="AB16">
        <f t="shared" si="11"/>
        <v>1262</v>
      </c>
      <c r="AC16">
        <f t="shared" si="12"/>
        <v>0.55784469096671951</v>
      </c>
      <c r="AF16" s="3">
        <f t="shared" si="9"/>
        <v>50.958683350078893</v>
      </c>
    </row>
    <row r="17" spans="1:33" x14ac:dyDescent="0.2">
      <c r="A17" s="6">
        <v>44168</v>
      </c>
      <c r="C17" s="6"/>
      <c r="E17" s="6"/>
      <c r="H17" s="8">
        <v>44169</v>
      </c>
      <c r="J17" s="8"/>
      <c r="L17" s="8"/>
      <c r="M17" s="6"/>
      <c r="O17" s="7"/>
      <c r="AB17" s="7"/>
      <c r="AC17" s="7"/>
    </row>
    <row r="18" spans="1:33" x14ac:dyDescent="0.2">
      <c r="O18" s="7"/>
      <c r="S18" s="6">
        <v>44168</v>
      </c>
      <c r="Z18" s="6">
        <v>44168</v>
      </c>
      <c r="AB18" s="7"/>
      <c r="AC18" s="7"/>
    </row>
    <row r="19" spans="1:33" x14ac:dyDescent="0.2">
      <c r="A19" s="3">
        <v>8740</v>
      </c>
      <c r="B19" s="3">
        <v>86</v>
      </c>
      <c r="C19" s="3">
        <f t="shared" si="0"/>
        <v>406.51162790697674</v>
      </c>
      <c r="E19" s="3">
        <f t="shared" ref="E19:E21" si="16">C19*2</f>
        <v>813.02325581395348</v>
      </c>
      <c r="H19" s="3">
        <v>2420</v>
      </c>
      <c r="I19" s="3">
        <v>64</v>
      </c>
      <c r="J19" s="3">
        <f t="shared" si="2"/>
        <v>151.25</v>
      </c>
      <c r="L19" s="3">
        <f t="shared" si="3"/>
        <v>302.5</v>
      </c>
      <c r="O19" s="7">
        <f t="shared" si="4"/>
        <v>0.37206807780320367</v>
      </c>
      <c r="AB19" s="7"/>
      <c r="AC19" s="7"/>
    </row>
    <row r="20" spans="1:33" x14ac:dyDescent="0.2">
      <c r="A20" s="3">
        <v>8520</v>
      </c>
      <c r="B20" s="3">
        <v>100</v>
      </c>
      <c r="C20" s="3">
        <f t="shared" si="0"/>
        <v>340.8</v>
      </c>
      <c r="D20" s="3">
        <f>AVERAGE(C19:C21)</f>
        <v>367.74333175130522</v>
      </c>
      <c r="E20" s="3">
        <f t="shared" si="16"/>
        <v>681.6</v>
      </c>
      <c r="F20" s="3">
        <f>AVERAGE(E19:E21)</f>
        <v>735.48666350261044</v>
      </c>
      <c r="H20" s="3">
        <v>2380</v>
      </c>
      <c r="I20" s="3">
        <v>40</v>
      </c>
      <c r="J20" s="3">
        <f t="shared" si="2"/>
        <v>238</v>
      </c>
      <c r="K20" s="3">
        <f>AVERAGE(J19:J21)</f>
        <v>194.81666666666669</v>
      </c>
      <c r="L20" s="3">
        <f t="shared" si="3"/>
        <v>476</v>
      </c>
      <c r="M20" s="3">
        <f>AVERAGE(L19:L21)</f>
        <v>389.63333333333338</v>
      </c>
      <c r="O20" s="7">
        <f t="shared" si="4"/>
        <v>0.69835680751173712</v>
      </c>
      <c r="P20">
        <f>AVERAGE(O19:O21)</f>
        <v>0.53962175076247254</v>
      </c>
      <c r="Q20"/>
      <c r="R20"/>
      <c r="S20">
        <v>1610</v>
      </c>
      <c r="T20">
        <v>1444</v>
      </c>
      <c r="U20">
        <f>SUM(S20:T20)</f>
        <v>3054</v>
      </c>
      <c r="V20">
        <f>T20/U20</f>
        <v>0.47282252783235101</v>
      </c>
      <c r="W20"/>
      <c r="X20"/>
      <c r="Y20"/>
      <c r="Z20">
        <v>860</v>
      </c>
      <c r="AA20">
        <v>778</v>
      </c>
      <c r="AB20">
        <f t="shared" ref="AB20:AB22" si="17">Z20+AA20</f>
        <v>1638</v>
      </c>
      <c r="AC20">
        <f t="shared" ref="AC20:AC22" si="18">AA20/AB20</f>
        <v>0.47496947496947495</v>
      </c>
      <c r="AD20"/>
      <c r="AF20" s="3">
        <f t="shared" si="9"/>
        <v>47.389600140091297</v>
      </c>
    </row>
    <row r="21" spans="1:33" x14ac:dyDescent="0.2">
      <c r="A21" s="3">
        <v>8720</v>
      </c>
      <c r="B21" s="3">
        <v>98</v>
      </c>
      <c r="C21" s="3">
        <f t="shared" si="0"/>
        <v>355.91836734693879</v>
      </c>
      <c r="E21" s="3">
        <f t="shared" si="16"/>
        <v>711.83673469387759</v>
      </c>
      <c r="H21" s="3">
        <v>2440</v>
      </c>
      <c r="I21" s="3">
        <v>50</v>
      </c>
      <c r="J21" s="3">
        <f t="shared" si="2"/>
        <v>195.2</v>
      </c>
      <c r="L21" s="3">
        <f t="shared" si="3"/>
        <v>390.4</v>
      </c>
      <c r="O21" s="7">
        <f t="shared" si="4"/>
        <v>0.548440366972477</v>
      </c>
      <c r="P21"/>
      <c r="Q21"/>
      <c r="R21"/>
      <c r="S21">
        <v>1620</v>
      </c>
      <c r="T21">
        <v>1468</v>
      </c>
      <c r="U21">
        <f t="shared" ref="U21:U22" si="19">SUM(S21:T21)</f>
        <v>3088</v>
      </c>
      <c r="V21">
        <f t="shared" ref="V21:V22" si="20">T21/U21</f>
        <v>0.47538860103626945</v>
      </c>
      <c r="W21">
        <f>AVERAGE(V20:V22)</f>
        <v>0.47803484859883999</v>
      </c>
      <c r="X21"/>
      <c r="Y21"/>
      <c r="Z21">
        <v>850</v>
      </c>
      <c r="AA21">
        <v>714</v>
      </c>
      <c r="AB21">
        <f t="shared" si="17"/>
        <v>1564</v>
      </c>
      <c r="AC21">
        <f t="shared" si="18"/>
        <v>0.45652173913043476</v>
      </c>
      <c r="AD21">
        <f>AVERAGE(AC20:AC22)</f>
        <v>0.47488063301047218</v>
      </c>
      <c r="AF21" s="3">
        <f t="shared" si="9"/>
        <v>46.595517008335207</v>
      </c>
      <c r="AG21" s="3">
        <f t="shared" si="15"/>
        <v>47.645774080465607</v>
      </c>
    </row>
    <row r="22" spans="1:33" x14ac:dyDescent="0.2">
      <c r="O22"/>
      <c r="P22"/>
      <c r="Q22"/>
      <c r="R22"/>
      <c r="S22">
        <v>1640</v>
      </c>
      <c r="T22">
        <v>1550</v>
      </c>
      <c r="U22">
        <f t="shared" si="19"/>
        <v>3190</v>
      </c>
      <c r="V22">
        <f t="shared" si="20"/>
        <v>0.48589341692789967</v>
      </c>
      <c r="W22"/>
      <c r="X22"/>
      <c r="Y22"/>
      <c r="Z22">
        <v>814</v>
      </c>
      <c r="AA22">
        <v>792</v>
      </c>
      <c r="AB22">
        <f t="shared" si="17"/>
        <v>1606</v>
      </c>
      <c r="AC22">
        <f t="shared" si="18"/>
        <v>0.49315068493150682</v>
      </c>
      <c r="AD22"/>
      <c r="AF22" s="3">
        <f t="shared" si="9"/>
        <v>48.952205092970324</v>
      </c>
    </row>
    <row r="25" spans="1:33" ht="26" x14ac:dyDescent="0.3">
      <c r="A25" s="4" t="s">
        <v>7</v>
      </c>
      <c r="B25" s="4" t="s">
        <v>8</v>
      </c>
      <c r="C25" s="4" t="s">
        <v>9</v>
      </c>
      <c r="D25" s="4" t="s">
        <v>23</v>
      </c>
      <c r="E25" s="4" t="s">
        <v>1</v>
      </c>
      <c r="F25" s="4" t="s">
        <v>10</v>
      </c>
      <c r="H25" s="4" t="s">
        <v>7</v>
      </c>
      <c r="I25" s="4" t="s">
        <v>8</v>
      </c>
      <c r="J25" s="4" t="s">
        <v>9</v>
      </c>
      <c r="K25" s="4" t="s">
        <v>10</v>
      </c>
      <c r="L25" s="4" t="s">
        <v>1</v>
      </c>
      <c r="M25" s="4" t="s">
        <v>10</v>
      </c>
      <c r="O25" s="13"/>
      <c r="P25" s="13" t="s">
        <v>45</v>
      </c>
      <c r="Q25"/>
      <c r="R25"/>
      <c r="S25" s="13" t="s">
        <v>46</v>
      </c>
      <c r="T25"/>
      <c r="X25" s="1" t="s">
        <v>41</v>
      </c>
    </row>
    <row r="27" spans="1:33" x14ac:dyDescent="0.2">
      <c r="A27" s="6">
        <v>44158</v>
      </c>
      <c r="H27" s="6">
        <v>44159</v>
      </c>
      <c r="R27"/>
      <c r="S27"/>
      <c r="T27"/>
      <c r="U27"/>
      <c r="V27"/>
      <c r="W27" s="4"/>
      <c r="X27" s="4" t="s">
        <v>7</v>
      </c>
      <c r="Y27" s="4" t="s">
        <v>8</v>
      </c>
      <c r="Z27" s="4" t="s">
        <v>9</v>
      </c>
      <c r="AA27" s="4" t="s">
        <v>23</v>
      </c>
      <c r="AB27" s="4" t="s">
        <v>1</v>
      </c>
      <c r="AC27" s="4" t="s">
        <v>10</v>
      </c>
    </row>
    <row r="28" spans="1:33" x14ac:dyDescent="0.2">
      <c r="A28" s="7"/>
      <c r="B28" s="7"/>
      <c r="H28" s="7"/>
      <c r="I28" s="7"/>
      <c r="R28"/>
      <c r="S28"/>
      <c r="T28"/>
      <c r="U28"/>
      <c r="V28"/>
    </row>
    <row r="29" spans="1:33" x14ac:dyDescent="0.2">
      <c r="A29">
        <v>4120</v>
      </c>
      <c r="B29">
        <v>3700</v>
      </c>
      <c r="C29">
        <f>SUM(A29:B29)</f>
        <v>7820</v>
      </c>
      <c r="D29">
        <f>B29/C29</f>
        <v>0.47314578005115088</v>
      </c>
      <c r="E29"/>
      <c r="F29">
        <f>D29*100</f>
        <v>47.314578005115088</v>
      </c>
      <c r="G29"/>
      <c r="H29">
        <v>1614</v>
      </c>
      <c r="I29">
        <v>1142</v>
      </c>
      <c r="J29">
        <f>H29+I29</f>
        <v>2756</v>
      </c>
      <c r="K29">
        <f>I29/J29</f>
        <v>0.4143686502177068</v>
      </c>
      <c r="L29"/>
      <c r="M29">
        <f>K29*100</f>
        <v>41.436865021770679</v>
      </c>
      <c r="N29"/>
      <c r="O29"/>
      <c r="P29" s="3">
        <f>(F29-M29)*-1</f>
        <v>-5.8777129833444093</v>
      </c>
      <c r="R29"/>
      <c r="S29">
        <f>(M29/F29)*100</f>
        <v>87.577374181147761</v>
      </c>
      <c r="T29"/>
      <c r="U29"/>
      <c r="V29"/>
      <c r="X29" s="6">
        <v>44416</v>
      </c>
    </row>
    <row r="30" spans="1:33" x14ac:dyDescent="0.2">
      <c r="A30">
        <v>4260</v>
      </c>
      <c r="B30">
        <v>3740</v>
      </c>
      <c r="C30">
        <f t="shared" ref="C30:C31" si="21">SUM(A30:B30)</f>
        <v>8000</v>
      </c>
      <c r="D30">
        <f t="shared" ref="D30:D31" si="22">B30/C30</f>
        <v>0.46750000000000003</v>
      </c>
      <c r="E30">
        <f>AVERAGE(D29:D31)</f>
        <v>0.47774001249229786</v>
      </c>
      <c r="F30">
        <f t="shared" ref="F30:F43" si="23">D30*100</f>
        <v>46.75</v>
      </c>
      <c r="G30">
        <f>AVERAGE(F29:F31)</f>
        <v>47.774001249229777</v>
      </c>
      <c r="H30">
        <v>1618</v>
      </c>
      <c r="I30">
        <v>1222</v>
      </c>
      <c r="J30">
        <f t="shared" ref="J30:J43" si="24">H30+I30</f>
        <v>2840</v>
      </c>
      <c r="K30">
        <f t="shared" ref="K30:K43" si="25">I30/J30</f>
        <v>0.43028169014084505</v>
      </c>
      <c r="L30">
        <f>AVERAGE(K29:K31)</f>
        <v>0.42665845225784077</v>
      </c>
      <c r="M30">
        <f t="shared" ref="M30:M43" si="26">K30*100</f>
        <v>43.028169014084504</v>
      </c>
      <c r="N30">
        <f>AVERAGE(M29:M31)</f>
        <v>42.665845225784075</v>
      </c>
      <c r="O30"/>
      <c r="P30" s="3">
        <f t="shared" ref="P30:P43" si="27">(F30-M30)*-1</f>
        <v>-3.7218309859154957</v>
      </c>
      <c r="Q30" s="3">
        <f>AVERAGE(P29:P31)</f>
        <v>-5.1081560234457042</v>
      </c>
      <c r="R30"/>
      <c r="S30">
        <f t="shared" ref="S30:S43" si="28">(M30/F30)*100</f>
        <v>92.038864201250277</v>
      </c>
      <c r="T30">
        <f>AVERAGE(S29:S31)</f>
        <v>89.331259801108899</v>
      </c>
      <c r="U30"/>
      <c r="V30"/>
      <c r="X30" s="7"/>
      <c r="Y30" s="7"/>
    </row>
    <row r="31" spans="1:33" x14ac:dyDescent="0.2">
      <c r="A31">
        <v>4100</v>
      </c>
      <c r="B31">
        <v>3980</v>
      </c>
      <c r="C31">
        <f t="shared" si="21"/>
        <v>8080</v>
      </c>
      <c r="D31">
        <f t="shared" si="22"/>
        <v>0.49257425742574257</v>
      </c>
      <c r="E31"/>
      <c r="F31">
        <f t="shared" si="23"/>
        <v>49.257425742574256</v>
      </c>
      <c r="G31"/>
      <c r="H31">
        <v>1720</v>
      </c>
      <c r="I31">
        <v>1326</v>
      </c>
      <c r="J31">
        <f t="shared" si="24"/>
        <v>3046</v>
      </c>
      <c r="K31">
        <f t="shared" si="25"/>
        <v>0.43532501641497046</v>
      </c>
      <c r="L31"/>
      <c r="M31">
        <f t="shared" si="26"/>
        <v>43.532501641497049</v>
      </c>
      <c r="N31"/>
      <c r="O31"/>
      <c r="P31" s="3">
        <f t="shared" si="27"/>
        <v>-5.7249241010772067</v>
      </c>
      <c r="R31"/>
      <c r="S31">
        <f t="shared" si="28"/>
        <v>88.377541020928689</v>
      </c>
      <c r="T31"/>
      <c r="U31"/>
      <c r="V31"/>
      <c r="W31"/>
      <c r="X31" s="26">
        <v>722</v>
      </c>
      <c r="Y31" s="27">
        <v>908</v>
      </c>
      <c r="Z31">
        <f>SUM(X31:Y31)</f>
        <v>1630</v>
      </c>
      <c r="AA31">
        <f>Y31/Z31</f>
        <v>0.55705521472392638</v>
      </c>
      <c r="AB31"/>
      <c r="AC31">
        <f>AA31*100</f>
        <v>55.70552147239264</v>
      </c>
      <c r="AD31"/>
    </row>
    <row r="32" spans="1:33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R32"/>
      <c r="S32"/>
      <c r="T32"/>
      <c r="U32"/>
      <c r="V32"/>
      <c r="W32"/>
      <c r="X32" s="27">
        <v>726</v>
      </c>
      <c r="Y32" s="26">
        <v>834</v>
      </c>
      <c r="Z32">
        <f t="shared" ref="Z32:Z33" si="29">SUM(X32:Y32)</f>
        <v>1560</v>
      </c>
      <c r="AA32">
        <f t="shared" ref="AA32:AA33" si="30">Y32/Z32</f>
        <v>0.5346153846153846</v>
      </c>
      <c r="AB32">
        <f>AVERAGE(AA31:AA33)</f>
        <v>0.54128995676640457</v>
      </c>
      <c r="AC32">
        <f t="shared" ref="AC32:AC33" si="31">AA32*100</f>
        <v>53.46153846153846</v>
      </c>
      <c r="AD32">
        <f>AVERAGE(AC31:AC33)</f>
        <v>54.128995676640464</v>
      </c>
    </row>
    <row r="33" spans="1:30" x14ac:dyDescent="0.2">
      <c r="A33" s="6">
        <v>44166</v>
      </c>
      <c r="F33"/>
      <c r="H33" s="6">
        <v>44167</v>
      </c>
      <c r="J33" s="7"/>
      <c r="K33" s="7"/>
      <c r="M33"/>
      <c r="R33"/>
      <c r="S33"/>
      <c r="T33"/>
      <c r="U33"/>
      <c r="V33"/>
      <c r="W33"/>
      <c r="X33" s="26">
        <v>770</v>
      </c>
      <c r="Y33" s="27">
        <v>876</v>
      </c>
      <c r="Z33">
        <f t="shared" si="29"/>
        <v>1646</v>
      </c>
      <c r="AA33">
        <f t="shared" si="30"/>
        <v>0.53219927095990283</v>
      </c>
      <c r="AB33"/>
      <c r="AC33">
        <f t="shared" si="31"/>
        <v>53.219927095990286</v>
      </c>
      <c r="AD33"/>
    </row>
    <row r="34" spans="1:30" x14ac:dyDescent="0.2">
      <c r="F34"/>
      <c r="J34" s="7"/>
      <c r="K34" s="7"/>
      <c r="M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x14ac:dyDescent="0.2">
      <c r="A35" s="3">
        <v>4320</v>
      </c>
      <c r="B35" s="3">
        <v>4100</v>
      </c>
      <c r="C35" s="3">
        <f>SUM(A35:B35)</f>
        <v>8420</v>
      </c>
      <c r="D35" s="3">
        <f>B35/C35</f>
        <v>0.48693586698337293</v>
      </c>
      <c r="F35">
        <f t="shared" si="23"/>
        <v>48.693586698337292</v>
      </c>
      <c r="H35" s="3">
        <v>1580</v>
      </c>
      <c r="I35" s="3">
        <v>1228</v>
      </c>
      <c r="J35" s="7">
        <f t="shared" si="24"/>
        <v>2808</v>
      </c>
      <c r="K35" s="7">
        <f t="shared" si="25"/>
        <v>0.4373219373219373</v>
      </c>
      <c r="M35">
        <f t="shared" si="26"/>
        <v>43.732193732193728</v>
      </c>
      <c r="P35" s="3">
        <f t="shared" si="27"/>
        <v>-4.9613929661435634</v>
      </c>
      <c r="R35"/>
      <c r="S35">
        <f t="shared" si="28"/>
        <v>89.810992981724681</v>
      </c>
      <c r="T35"/>
      <c r="U35"/>
      <c r="V35"/>
      <c r="X35" s="6">
        <v>44423</v>
      </c>
      <c r="AC35"/>
    </row>
    <row r="36" spans="1:30" x14ac:dyDescent="0.2">
      <c r="A36" s="3">
        <v>4560</v>
      </c>
      <c r="B36" s="3">
        <v>4100</v>
      </c>
      <c r="C36" s="3">
        <f t="shared" ref="C36:C37" si="32">SUM(A36:B36)</f>
        <v>8660</v>
      </c>
      <c r="D36" s="3">
        <f t="shared" ref="D36:D37" si="33">B36/C36</f>
        <v>0.47344110854503463</v>
      </c>
      <c r="E36" s="3">
        <f>AVERAGE(D35:D37)</f>
        <v>0.47773007143303103</v>
      </c>
      <c r="F36">
        <f t="shared" si="23"/>
        <v>47.344110854503462</v>
      </c>
      <c r="G36" s="3">
        <f>AVERAGE(F35:F37)</f>
        <v>47.773007143303097</v>
      </c>
      <c r="H36" s="3">
        <v>1488</v>
      </c>
      <c r="I36" s="3">
        <v>1174</v>
      </c>
      <c r="J36" s="7">
        <f t="shared" si="24"/>
        <v>2662</v>
      </c>
      <c r="K36" s="7">
        <f t="shared" si="25"/>
        <v>0.44102178812922616</v>
      </c>
      <c r="L36" s="3">
        <f>AVERAGE(K35:K37)</f>
        <v>0.44213524698501311</v>
      </c>
      <c r="M36">
        <f t="shared" si="26"/>
        <v>44.102178812922617</v>
      </c>
      <c r="N36" s="3">
        <f>AVERAGE(M35:M37)</f>
        <v>44.213524698501317</v>
      </c>
      <c r="P36" s="3">
        <f t="shared" si="27"/>
        <v>-3.2419320415808457</v>
      </c>
      <c r="Q36" s="3">
        <f t="shared" ref="Q36:Q42" si="34">AVERAGE(P35:P37)</f>
        <v>-3.5594824448017897</v>
      </c>
      <c r="R36"/>
      <c r="S36">
        <f t="shared" si="28"/>
        <v>93.152406956075581</v>
      </c>
      <c r="T36">
        <f t="shared" ref="T36:T42" si="35">AVERAGE(S35:S37)</f>
        <v>92.576172072290021</v>
      </c>
      <c r="U36"/>
      <c r="V36"/>
      <c r="AC36"/>
    </row>
    <row r="37" spans="1:30" x14ac:dyDescent="0.2">
      <c r="A37" s="3">
        <v>4460</v>
      </c>
      <c r="B37" s="3">
        <v>4000</v>
      </c>
      <c r="C37" s="3">
        <f t="shared" si="32"/>
        <v>8460</v>
      </c>
      <c r="D37" s="3">
        <f t="shared" si="33"/>
        <v>0.4728132387706856</v>
      </c>
      <c r="F37">
        <f t="shared" si="23"/>
        <v>47.281323877068559</v>
      </c>
      <c r="H37" s="3">
        <v>1424</v>
      </c>
      <c r="I37" s="3">
        <v>1156</v>
      </c>
      <c r="J37" s="7">
        <f t="shared" si="24"/>
        <v>2580</v>
      </c>
      <c r="K37" s="7">
        <f t="shared" si="25"/>
        <v>0.44806201550387598</v>
      </c>
      <c r="M37">
        <f t="shared" si="26"/>
        <v>44.806201550387598</v>
      </c>
      <c r="P37" s="3">
        <f t="shared" si="27"/>
        <v>-2.4751223266809603</v>
      </c>
      <c r="R37"/>
      <c r="S37">
        <f t="shared" si="28"/>
        <v>94.765116279069773</v>
      </c>
      <c r="T37"/>
      <c r="U37"/>
      <c r="V37"/>
      <c r="X37" s="26">
        <v>910</v>
      </c>
      <c r="Y37" s="27">
        <v>986</v>
      </c>
      <c r="Z37" s="3">
        <f>SUM(X37:Y37)</f>
        <v>1896</v>
      </c>
      <c r="AA37" s="3">
        <f>Y37/Z37</f>
        <v>0.52004219409282704</v>
      </c>
      <c r="AC37">
        <f t="shared" ref="AC37:AC39" si="36">AA37*100</f>
        <v>52.004219409282705</v>
      </c>
    </row>
    <row r="38" spans="1:30" x14ac:dyDescent="0.2">
      <c r="F38"/>
      <c r="J38" s="7"/>
      <c r="K38" s="7"/>
      <c r="M38"/>
      <c r="R38"/>
      <c r="S38"/>
      <c r="T38"/>
      <c r="U38"/>
      <c r="V38"/>
      <c r="X38" s="27">
        <v>854</v>
      </c>
      <c r="Y38" s="26">
        <v>1032</v>
      </c>
      <c r="Z38" s="3">
        <f t="shared" ref="Z38:Z39" si="37">SUM(X38:Y38)</f>
        <v>1886</v>
      </c>
      <c r="AA38" s="3">
        <f t="shared" ref="AA38:AA39" si="38">Y38/Z38</f>
        <v>0.54718981972428415</v>
      </c>
      <c r="AB38" s="3">
        <f>AVERAGE(AA37:AA39)</f>
        <v>0.53904118464908768</v>
      </c>
      <c r="AC38">
        <f t="shared" si="36"/>
        <v>54.718981972428416</v>
      </c>
      <c r="AD38" s="3">
        <f>AVERAGE(AC37:AC39)</f>
        <v>53.90411846490877</v>
      </c>
    </row>
    <row r="39" spans="1:30" x14ac:dyDescent="0.2">
      <c r="A39" s="6">
        <v>44168</v>
      </c>
      <c r="F39"/>
      <c r="H39" s="8">
        <v>44169</v>
      </c>
      <c r="J39" s="7"/>
      <c r="K39" s="7"/>
      <c r="M39"/>
      <c r="R39"/>
      <c r="S39"/>
      <c r="T39"/>
      <c r="U39"/>
      <c r="V39"/>
      <c r="X39" s="26">
        <v>830</v>
      </c>
      <c r="Y39" s="27">
        <v>1014</v>
      </c>
      <c r="Z39" s="3">
        <f t="shared" si="37"/>
        <v>1844</v>
      </c>
      <c r="AA39" s="3">
        <f t="shared" si="38"/>
        <v>0.54989154013015185</v>
      </c>
      <c r="AC39">
        <f t="shared" si="36"/>
        <v>54.989154013015181</v>
      </c>
    </row>
    <row r="40" spans="1:30" x14ac:dyDescent="0.2">
      <c r="F40"/>
      <c r="J40" s="7"/>
      <c r="K40" s="7"/>
      <c r="M40"/>
      <c r="R40"/>
      <c r="S40"/>
      <c r="T40"/>
      <c r="U40"/>
      <c r="V40"/>
      <c r="AC40"/>
    </row>
    <row r="41" spans="1:30" x14ac:dyDescent="0.2">
      <c r="A41" s="3">
        <v>4360</v>
      </c>
      <c r="B41" s="3">
        <v>4020</v>
      </c>
      <c r="C41" s="3">
        <f>SUM(A41:B41)</f>
        <v>8380</v>
      </c>
      <c r="D41" s="3">
        <f>B41/C41</f>
        <v>0.47971360381861577</v>
      </c>
      <c r="F41">
        <f t="shared" si="23"/>
        <v>47.971360381861579</v>
      </c>
      <c r="H41" s="3">
        <v>1312</v>
      </c>
      <c r="I41" s="3">
        <v>1012</v>
      </c>
      <c r="J41" s="7">
        <f t="shared" si="24"/>
        <v>2324</v>
      </c>
      <c r="K41" s="7">
        <f t="shared" si="25"/>
        <v>0.43545611015490532</v>
      </c>
      <c r="M41">
        <f t="shared" si="26"/>
        <v>43.545611015490529</v>
      </c>
      <c r="P41" s="3">
        <f t="shared" si="27"/>
        <v>-4.4257493663710505</v>
      </c>
      <c r="R41"/>
      <c r="S41">
        <f t="shared" si="28"/>
        <v>90.774184156669307</v>
      </c>
      <c r="T41"/>
      <c r="U41"/>
      <c r="V41"/>
      <c r="X41" s="6">
        <v>44424</v>
      </c>
      <c r="AC41"/>
    </row>
    <row r="42" spans="1:30" x14ac:dyDescent="0.2">
      <c r="A42" s="3">
        <v>4300</v>
      </c>
      <c r="B42" s="3">
        <v>4100</v>
      </c>
      <c r="C42" s="3">
        <f t="shared" ref="C42:C43" si="39">SUM(A42:B42)</f>
        <v>8400</v>
      </c>
      <c r="D42" s="3">
        <f t="shared" ref="D42:D43" si="40">B42/C42</f>
        <v>0.48809523809523808</v>
      </c>
      <c r="E42" s="3">
        <f>AVERAGE(D41:D43)</f>
        <v>0.48686576781743846</v>
      </c>
      <c r="F42">
        <f t="shared" si="23"/>
        <v>48.80952380952381</v>
      </c>
      <c r="G42" s="3">
        <f>AVERAGE(F41:F43)</f>
        <v>48.686576781743845</v>
      </c>
      <c r="H42" s="3">
        <v>1338</v>
      </c>
      <c r="I42" s="3">
        <v>1012</v>
      </c>
      <c r="J42" s="7">
        <f t="shared" si="24"/>
        <v>2350</v>
      </c>
      <c r="K42" s="7">
        <f t="shared" si="25"/>
        <v>0.43063829787234043</v>
      </c>
      <c r="L42" s="3">
        <f>AVERAGE(K41:K43)</f>
        <v>0.4366513523833509</v>
      </c>
      <c r="M42">
        <f t="shared" si="26"/>
        <v>43.063829787234042</v>
      </c>
      <c r="N42" s="3">
        <f>AVERAGE(M41:M43)</f>
        <v>43.665135238335097</v>
      </c>
      <c r="P42" s="3">
        <f t="shared" si="27"/>
        <v>-5.7456940222897686</v>
      </c>
      <c r="Q42" s="3">
        <f t="shared" si="34"/>
        <v>-5.0214415434087583</v>
      </c>
      <c r="R42"/>
      <c r="S42">
        <f t="shared" si="28"/>
        <v>88.228334198235586</v>
      </c>
      <c r="T42">
        <f t="shared" si="35"/>
        <v>89.691183197177679</v>
      </c>
      <c r="U42"/>
      <c r="V42"/>
      <c r="AC42"/>
    </row>
    <row r="43" spans="1:30" x14ac:dyDescent="0.2">
      <c r="A43" s="3">
        <v>4220</v>
      </c>
      <c r="B43" s="3">
        <v>4100</v>
      </c>
      <c r="C43" s="3">
        <f t="shared" si="39"/>
        <v>8320</v>
      </c>
      <c r="D43" s="3">
        <f t="shared" si="40"/>
        <v>0.49278846153846156</v>
      </c>
      <c r="F43">
        <f t="shared" si="23"/>
        <v>49.278846153846153</v>
      </c>
      <c r="H43" s="3">
        <v>1268</v>
      </c>
      <c r="I43" s="3">
        <v>1012</v>
      </c>
      <c r="J43" s="7">
        <f t="shared" si="24"/>
        <v>2280</v>
      </c>
      <c r="K43" s="7">
        <f t="shared" si="25"/>
        <v>0.44385964912280701</v>
      </c>
      <c r="M43">
        <f t="shared" si="26"/>
        <v>44.385964912280699</v>
      </c>
      <c r="P43" s="3">
        <f t="shared" si="27"/>
        <v>-4.8928812415654548</v>
      </c>
      <c r="R43"/>
      <c r="S43">
        <f t="shared" si="28"/>
        <v>90.071031236628158</v>
      </c>
      <c r="T43"/>
      <c r="U43"/>
      <c r="V43"/>
      <c r="X43" s="26">
        <v>776</v>
      </c>
      <c r="Y43" s="27">
        <v>940</v>
      </c>
      <c r="Z43" s="3">
        <f>SUM(X43:Y43)</f>
        <v>1716</v>
      </c>
      <c r="AA43" s="3">
        <f>Y43/Z43</f>
        <v>0.54778554778554778</v>
      </c>
      <c r="AC43">
        <f t="shared" ref="AC43:AC45" si="41">AA43*100</f>
        <v>54.778554778554778</v>
      </c>
    </row>
    <row r="44" spans="1:30" x14ac:dyDescent="0.2">
      <c r="R44"/>
      <c r="S44"/>
      <c r="T44"/>
      <c r="U44"/>
      <c r="V44"/>
      <c r="X44" s="27">
        <v>714</v>
      </c>
      <c r="Y44" s="26">
        <v>932</v>
      </c>
      <c r="Z44" s="3">
        <f t="shared" ref="Z44:Z45" si="42">SUM(X44:Y44)</f>
        <v>1646</v>
      </c>
      <c r="AA44" s="3">
        <f t="shared" ref="AA44:AA45" si="43">Y44/Z44</f>
        <v>0.56622114216281894</v>
      </c>
      <c r="AB44" s="3">
        <f>AVERAGE(AA43:AA45)</f>
        <v>0.53941295146606183</v>
      </c>
      <c r="AC44">
        <f t="shared" si="41"/>
        <v>56.622114216281894</v>
      </c>
      <c r="AD44" s="3">
        <f>AVERAGE(AC43:AC45)</f>
        <v>53.941295146606187</v>
      </c>
    </row>
    <row r="45" spans="1:30" x14ac:dyDescent="0.2">
      <c r="R45"/>
      <c r="S45"/>
      <c r="T45"/>
      <c r="U45"/>
      <c r="V45"/>
      <c r="X45" s="26">
        <v>820</v>
      </c>
      <c r="Y45" s="30">
        <v>834</v>
      </c>
      <c r="Z45" s="3">
        <f t="shared" si="42"/>
        <v>1654</v>
      </c>
      <c r="AA45" s="3">
        <f t="shared" si="43"/>
        <v>0.50423216444981867</v>
      </c>
      <c r="AC45">
        <f t="shared" si="41"/>
        <v>50.423216444981868</v>
      </c>
    </row>
    <row r="46" spans="1:30" x14ac:dyDescent="0.2">
      <c r="R46"/>
      <c r="S46"/>
      <c r="T46"/>
      <c r="U46"/>
      <c r="V46"/>
    </row>
    <row r="47" spans="1:30" x14ac:dyDescent="0.2">
      <c r="R47"/>
      <c r="S47"/>
      <c r="T47"/>
      <c r="U47"/>
      <c r="V47"/>
    </row>
    <row r="48" spans="1:30" x14ac:dyDescent="0.2">
      <c r="R48"/>
      <c r="S48"/>
      <c r="T48"/>
      <c r="U48"/>
      <c r="V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WT </vt:lpstr>
      <vt:lpstr>WT fed 12hrs</vt:lpstr>
      <vt:lpstr>WT fed 24hrs</vt:lpstr>
      <vt:lpstr>∆nop-1 </vt:lpstr>
      <vt:lpstr>∆nop-1  fed 12 hrs</vt:lpstr>
      <vt:lpstr>∆nop-1  fed 24hrs</vt:lpstr>
      <vt:lpstr>TFAM-GFP(xn107) </vt:lpstr>
      <vt:lpstr>nop-1; atg-18</vt:lpstr>
      <vt:lpstr>uaDf5 </vt:lpstr>
      <vt:lpstr>uaDf5 fed 12hrs</vt:lpstr>
      <vt:lpstr>uaDf5 fed 24hrs</vt:lpstr>
      <vt:lpstr>∆nop-1 ; uaDf5</vt:lpstr>
      <vt:lpstr>atg-18(gk378) ; uaDf5 </vt:lpstr>
      <vt:lpstr>Atg-13(bp414) ; uaDf5</vt:lpstr>
      <vt:lpstr>pink-1 ; pdr-1 ; uadf5</vt:lpstr>
      <vt:lpstr>pink-1 ; uaDf5</vt:lpstr>
      <vt:lpstr>pdr-1 ; uaDf5</vt:lpstr>
      <vt:lpstr>dct-1 ; uadf5</vt:lpstr>
      <vt:lpstr>mptDf2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2021-03-08T19:13:29Z</dcterms:created>
  <dcterms:modified xsi:type="dcterms:W3CDTF">2022-09-08T13:05:11Z</dcterms:modified>
</cp:coreProperties>
</file>