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BaiduSyncdisk\eLife manuscript revision\20230428 For re-submission\20230515 Submission for fix\"/>
    </mc:Choice>
  </mc:AlternateContent>
  <xr:revisionPtr revIDLastSave="0" documentId="13_ncr:1_{CDF37240-052B-4E04-9066-0B6F9F912C73}" xr6:coauthVersionLast="47" xr6:coauthVersionMax="47" xr10:uidLastSave="{00000000-0000-0000-0000-000000000000}"/>
  <bookViews>
    <workbookView xWindow="-110" yWindow="-110" windowWidth="25820" windowHeight="13900" tabRatio="739" firstSheet="71" activeTab="75" xr2:uid="{00000000-000D-0000-FFFF-FFFF00000000}"/>
  </bookViews>
  <sheets>
    <sheet name="Fig 1B" sheetId="2" r:id="rId1"/>
    <sheet name="Fig 1D CCR4+" sheetId="3" r:id="rId2"/>
    <sheet name="Fig 1D CCR4+CCR7+" sheetId="4" r:id="rId3"/>
    <sheet name="Fig 1D CCR7+" sheetId="5" r:id="rId4"/>
    <sheet name="Fig1 --supplemental figure 1A" sheetId="71" r:id="rId5"/>
    <sheet name="Fig1 --supplemental figure 1C" sheetId="43" r:id="rId6"/>
    <sheet name="Fig1 --supplemental figure 2B" sheetId="72" r:id="rId7"/>
    <sheet name="Fig1 --supplemental figure 2C" sheetId="81" r:id="rId8"/>
    <sheet name="Fig1 --supplemental figure 2D" sheetId="82" r:id="rId9"/>
    <sheet name="Fig 2A CCL17" sheetId="6" r:id="rId10"/>
    <sheet name="Fig 2B CCL22" sheetId="7" r:id="rId11"/>
    <sheet name="Fig 2C CCL19" sheetId="8" r:id="rId12"/>
    <sheet name="Fig 2D CCL21" sheetId="9" r:id="rId13"/>
    <sheet name="Fig2 --supplemental figure 1A" sheetId="75" r:id="rId14"/>
    <sheet name="Fig2 --supplemental figure 2A" sheetId="83" r:id="rId15"/>
    <sheet name="Fig 3B" sheetId="10" r:id="rId16"/>
    <sheet name="Fig 3C" sheetId="11" r:id="rId17"/>
    <sheet name="Fig 4C CCR4+" sheetId="12" r:id="rId18"/>
    <sheet name="Fig 4C CCR4+CCR7+" sheetId="13" r:id="rId19"/>
    <sheet name="Fig 4E" sheetId="14" r:id="rId20"/>
    <sheet name="Fig4 --supplement1B top left" sheetId="44" r:id="rId21"/>
    <sheet name="Fig4 --supplement1B top right" sheetId="45" r:id="rId22"/>
    <sheet name="Fig4 --supplement1B bottom left" sheetId="46" r:id="rId23"/>
    <sheet name="Fig4 --supplement1B bottom righ" sheetId="47" r:id="rId24"/>
    <sheet name="Fig4 --supplement1C left" sheetId="48" r:id="rId25"/>
    <sheet name="Fig4 --supplement1C right" sheetId="49" r:id="rId26"/>
    <sheet name="Fig4 --supplement1E" sheetId="50" r:id="rId27"/>
    <sheet name="Fig 5B DP CD3loCD69+" sheetId="16" r:id="rId28"/>
    <sheet name="Fig 5B CD4SP SM" sheetId="17" r:id="rId29"/>
    <sheet name="Fig 5B CD4SP M1+M2" sheetId="18" r:id="rId30"/>
    <sheet name="Fig 5C top WT vs CCR4KO" sheetId="19" r:id="rId31"/>
    <sheet name="Fig 5C top WT vs CCR7KO" sheetId="65" r:id="rId32"/>
    <sheet name="Fig 5C top CCR7KO vs DKO" sheetId="20" r:id="rId33"/>
    <sheet name="Fig 5C mid WT vs CCR4KO" sheetId="21" r:id="rId34"/>
    <sheet name="Fig 5C mid WT vs CCR7KO" sheetId="66" r:id="rId35"/>
    <sheet name="Fig 5C mid CCR7KO vs DKO" sheetId="22" r:id="rId36"/>
    <sheet name="Fig 5C bottom WT vs CCR4KO" sheetId="23" r:id="rId37"/>
    <sheet name="Fig 5C bottom WT vs CCR7KO" sheetId="67" r:id="rId38"/>
    <sheet name="Fig 5C bottom CCR7KO vs DKO" sheetId="24" r:id="rId39"/>
    <sheet name="Fig 5D DP CD3loCD69+ speed" sheetId="25" r:id="rId40"/>
    <sheet name="Fig 5D CD4SP SM speed" sheetId="26" r:id="rId41"/>
    <sheet name="Fig 5D CD4SP M1+M2 speed" sheetId="27" r:id="rId42"/>
    <sheet name="Fig 5E top straightness" sheetId="28" r:id="rId43"/>
    <sheet name="Fig 5E mid straightness" sheetId="29" r:id="rId44"/>
    <sheet name="Fig 5E bottom straightness" sheetId="30" r:id="rId45"/>
    <sheet name="Fig 6C left" sheetId="31" r:id="rId46"/>
    <sheet name="Fig 6C middle" sheetId="32" r:id="rId47"/>
    <sheet name="Fig 6C right" sheetId="33" r:id="rId48"/>
    <sheet name="Fig 6D" sheetId="34" r:id="rId49"/>
    <sheet name="Fig6 --supplement1A" sheetId="51" r:id="rId50"/>
    <sheet name="Fig6 --supplement1B" sheetId="52" r:id="rId51"/>
    <sheet name="Fig 7A" sheetId="68" r:id="rId52"/>
    <sheet name="Fig 7B" sheetId="69" r:id="rId53"/>
    <sheet name="Fig 7C" sheetId="70" r:id="rId54"/>
    <sheet name="Fig 7D left" sheetId="35" r:id="rId55"/>
    <sheet name="Fig 7D right" sheetId="36" r:id="rId56"/>
    <sheet name="Fig 7E left" sheetId="38" r:id="rId57"/>
    <sheet name="Fig 7E right" sheetId="39" r:id="rId58"/>
    <sheet name="Fig 7F left" sheetId="40" r:id="rId59"/>
    <sheet name="Fig 7F middle" sheetId="41" r:id="rId60"/>
    <sheet name="Fig 7F right" sheetId="42" r:id="rId61"/>
    <sheet name="Fig7 --supplement1B" sheetId="77" r:id="rId62"/>
    <sheet name="Fig7 --supplement1C" sheetId="78" r:id="rId63"/>
    <sheet name="Fig7 --supplement1D" sheetId="79" r:id="rId64"/>
    <sheet name="Fig7 --supplement2B top left" sheetId="53" r:id="rId65"/>
    <sheet name="Fig7 --supplement2B mid left" sheetId="54" r:id="rId66"/>
    <sheet name="Fig7 --supplement2B bottom left" sheetId="55" r:id="rId67"/>
    <sheet name="Fig7 --supplement2B top mid" sheetId="56" r:id="rId68"/>
    <sheet name="Fig7 --supplement2B mid mid" sheetId="57" r:id="rId69"/>
    <sheet name="Fig7 --supplement2B bottom mid" sheetId="58" r:id="rId70"/>
    <sheet name="Fig7 --supplement2B top right" sheetId="59" r:id="rId71"/>
    <sheet name="Fig7 --supplement2B mid right" sheetId="60" r:id="rId72"/>
    <sheet name="Fig7 --supplement2 bottom right" sheetId="61" r:id="rId73"/>
    <sheet name="Fig7 --supplement2C top" sheetId="62" r:id="rId74"/>
    <sheet name="Fig7 --supplement2C mid" sheetId="63" r:id="rId75"/>
    <sheet name="Fig7 --supplement2C bottom" sheetId="64" r:id="rId7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79" l="1"/>
  <c r="C21" i="79"/>
  <c r="G21" i="79" s="1"/>
  <c r="H21" i="79" s="1"/>
  <c r="G20" i="79"/>
  <c r="H20" i="79" s="1"/>
  <c r="F20" i="79"/>
  <c r="G19" i="79"/>
  <c r="H19" i="79" s="1"/>
  <c r="F19" i="79"/>
  <c r="G18" i="79"/>
  <c r="H18" i="79" s="1"/>
  <c r="F18" i="79"/>
  <c r="I18" i="79" s="1"/>
  <c r="G17" i="79"/>
  <c r="H17" i="79" s="1"/>
  <c r="F17" i="79"/>
  <c r="I17" i="79" s="1"/>
  <c r="G12" i="79"/>
  <c r="H12" i="79" s="1"/>
  <c r="F12" i="79"/>
  <c r="G11" i="79"/>
  <c r="H11" i="79" s="1"/>
  <c r="F11" i="79"/>
  <c r="G10" i="79"/>
  <c r="H10" i="79" s="1"/>
  <c r="F10" i="79"/>
  <c r="G9" i="79"/>
  <c r="H9" i="79" s="1"/>
  <c r="F9" i="79"/>
  <c r="I9" i="79" s="1"/>
  <c r="F8" i="79"/>
  <c r="C8" i="79"/>
  <c r="G8" i="79" s="1"/>
  <c r="H8" i="79" s="1"/>
  <c r="C16" i="79"/>
  <c r="G16" i="79" s="1"/>
  <c r="H16" i="79" s="1"/>
  <c r="I16" i="79" s="1"/>
  <c r="C15" i="79"/>
  <c r="G15" i="79" s="1"/>
  <c r="H15" i="79" s="1"/>
  <c r="I15" i="79" s="1"/>
  <c r="G14" i="79"/>
  <c r="H14" i="79" s="1"/>
  <c r="I14" i="79" s="1"/>
  <c r="G13" i="79"/>
  <c r="H13" i="79" s="1"/>
  <c r="I13" i="79" s="1"/>
  <c r="G7" i="79"/>
  <c r="H7" i="79" s="1"/>
  <c r="I7" i="79" s="1"/>
  <c r="G6" i="79"/>
  <c r="H6" i="79" s="1"/>
  <c r="I6" i="79" s="1"/>
  <c r="C5" i="79"/>
  <c r="G5" i="79" s="1"/>
  <c r="H5" i="79" s="1"/>
  <c r="I5" i="79" s="1"/>
  <c r="G4" i="79"/>
  <c r="H4" i="79" s="1"/>
  <c r="I4" i="79" s="1"/>
  <c r="G3" i="79"/>
  <c r="H3" i="79" s="1"/>
  <c r="I3" i="79" s="1"/>
  <c r="B7" i="78"/>
  <c r="F7" i="78" s="1"/>
  <c r="G7" i="78" s="1"/>
  <c r="H7" i="78" s="1"/>
  <c r="F6" i="78"/>
  <c r="G6" i="78" s="1"/>
  <c r="H6" i="78" s="1"/>
  <c r="F5" i="78"/>
  <c r="G5" i="78" s="1"/>
  <c r="H5" i="78" s="1"/>
  <c r="B4" i="78"/>
  <c r="F4" i="78" s="1"/>
  <c r="G4" i="78" s="1"/>
  <c r="H4" i="78" s="1"/>
  <c r="B3" i="78"/>
  <c r="F3" i="78" s="1"/>
  <c r="G3" i="78" s="1"/>
  <c r="H3" i="78" s="1"/>
  <c r="E12" i="78"/>
  <c r="B12" i="78"/>
  <c r="F12" i="78" s="1"/>
  <c r="G12" i="78" s="1"/>
  <c r="F11" i="78"/>
  <c r="G11" i="78" s="1"/>
  <c r="E11" i="78"/>
  <c r="E10" i="78"/>
  <c r="B10" i="78"/>
  <c r="F10" i="78" s="1"/>
  <c r="G10" i="78" s="1"/>
  <c r="E9" i="78"/>
  <c r="B9" i="78"/>
  <c r="F9" i="78" s="1"/>
  <c r="G9" i="78" s="1"/>
  <c r="E8" i="78"/>
  <c r="B8" i="78"/>
  <c r="F8" i="78" s="1"/>
  <c r="G8" i="78" s="1"/>
  <c r="E21" i="78"/>
  <c r="B21" i="78"/>
  <c r="F21" i="78" s="1"/>
  <c r="G21" i="78" s="1"/>
  <c r="E20" i="78"/>
  <c r="B20" i="78"/>
  <c r="F20" i="78" s="1"/>
  <c r="G20" i="78" s="1"/>
  <c r="E19" i="78"/>
  <c r="B19" i="78"/>
  <c r="F19" i="78" s="1"/>
  <c r="G19" i="78" s="1"/>
  <c r="E18" i="78"/>
  <c r="B18" i="78"/>
  <c r="F18" i="78" s="1"/>
  <c r="G18" i="78" s="1"/>
  <c r="F17" i="78"/>
  <c r="G17" i="78" s="1"/>
  <c r="H17" i="78" s="1"/>
  <c r="E17" i="78"/>
  <c r="E16" i="78"/>
  <c r="B16" i="78"/>
  <c r="F16" i="78" s="1"/>
  <c r="G16" i="78" s="1"/>
  <c r="F15" i="78"/>
  <c r="G15" i="78" s="1"/>
  <c r="E15" i="78"/>
  <c r="E14" i="78"/>
  <c r="B14" i="78"/>
  <c r="F14" i="78" s="1"/>
  <c r="G14" i="78" s="1"/>
  <c r="F13" i="78"/>
  <c r="G13" i="78" s="1"/>
  <c r="H13" i="78" s="1"/>
  <c r="E13" i="78"/>
  <c r="I19" i="79" l="1"/>
  <c r="I20" i="79"/>
  <c r="I21" i="79"/>
  <c r="I10" i="79"/>
  <c r="I11" i="79"/>
  <c r="I8" i="79"/>
  <c r="I12" i="79"/>
  <c r="H14" i="78"/>
  <c r="H15" i="78"/>
  <c r="H19" i="78"/>
  <c r="H9" i="78"/>
  <c r="H21" i="78"/>
  <c r="H20" i="78"/>
  <c r="H10" i="78"/>
  <c r="H18" i="78"/>
  <c r="H11" i="78"/>
  <c r="H8" i="78"/>
  <c r="H12" i="78"/>
  <c r="H16" i="78"/>
  <c r="K32" i="77" l="1"/>
  <c r="K31" i="77"/>
  <c r="K30" i="77"/>
  <c r="K29" i="77"/>
  <c r="K28" i="77"/>
  <c r="K25" i="77"/>
  <c r="K24" i="77"/>
  <c r="K23" i="77"/>
  <c r="K22" i="77"/>
  <c r="K19" i="77"/>
  <c r="K18" i="77"/>
  <c r="K17" i="77"/>
  <c r="K16" i="77"/>
  <c r="K15" i="77"/>
  <c r="K12" i="77"/>
  <c r="K11" i="77"/>
  <c r="K10" i="77"/>
  <c r="K9" i="77"/>
  <c r="K8" i="77"/>
  <c r="F5" i="69"/>
  <c r="G5" i="69" s="1"/>
  <c r="E5" i="69"/>
  <c r="F6" i="69"/>
  <c r="G6" i="69" s="1"/>
  <c r="E6" i="69"/>
  <c r="E8" i="69"/>
  <c r="B8" i="69"/>
  <c r="F8" i="69" s="1"/>
  <c r="G8" i="69" s="1"/>
  <c r="F20" i="69"/>
  <c r="G20" i="69" s="1"/>
  <c r="E20" i="69"/>
  <c r="E4" i="69"/>
  <c r="B4" i="69"/>
  <c r="F4" i="69" s="1"/>
  <c r="G4" i="69" s="1"/>
  <c r="E19" i="69"/>
  <c r="B19" i="69"/>
  <c r="F19" i="69" s="1"/>
  <c r="G19" i="69" s="1"/>
  <c r="E3" i="69"/>
  <c r="B3" i="69"/>
  <c r="F3" i="69" s="1"/>
  <c r="G3" i="69" s="1"/>
  <c r="E17" i="69"/>
  <c r="B17" i="69"/>
  <c r="F17" i="69" s="1"/>
  <c r="G17" i="69" s="1"/>
  <c r="E18" i="69"/>
  <c r="B18" i="69"/>
  <c r="F18" i="69" s="1"/>
  <c r="G18" i="69" s="1"/>
  <c r="E11" i="69"/>
  <c r="B11" i="69"/>
  <c r="F11" i="69" s="1"/>
  <c r="G11" i="69" s="1"/>
  <c r="F12" i="69"/>
  <c r="G12" i="69" s="1"/>
  <c r="E12" i="69"/>
  <c r="F9" i="69"/>
  <c r="G9" i="69" s="1"/>
  <c r="E9" i="69"/>
  <c r="F7" i="69"/>
  <c r="G7" i="69" s="1"/>
  <c r="E7" i="69"/>
  <c r="F15" i="69"/>
  <c r="G15" i="69" s="1"/>
  <c r="E15" i="69"/>
  <c r="E10" i="69"/>
  <c r="B10" i="69"/>
  <c r="F10" i="69" s="1"/>
  <c r="G10" i="69" s="1"/>
  <c r="E16" i="69"/>
  <c r="B16" i="69"/>
  <c r="F16" i="69" s="1"/>
  <c r="G16" i="69" s="1"/>
  <c r="E21" i="69"/>
  <c r="B21" i="69"/>
  <c r="F21" i="69" s="1"/>
  <c r="G21" i="69" s="1"/>
  <c r="F14" i="69"/>
  <c r="G14" i="69" s="1"/>
  <c r="E14" i="69"/>
  <c r="E13" i="69"/>
  <c r="B13" i="69"/>
  <c r="F13" i="69" s="1"/>
  <c r="G13" i="69" s="1"/>
  <c r="H5" i="69" l="1"/>
  <c r="H8" i="69"/>
  <c r="H21" i="69"/>
  <c r="H18" i="69"/>
  <c r="H3" i="69"/>
  <c r="H7" i="69"/>
  <c r="H14" i="69"/>
  <c r="H17" i="69"/>
  <c r="H19" i="69"/>
  <c r="H4" i="69"/>
  <c r="H12" i="69"/>
  <c r="H13" i="69"/>
  <c r="H16" i="69"/>
  <c r="H10" i="69"/>
  <c r="H9" i="69"/>
  <c r="H6" i="69"/>
  <c r="H11" i="69"/>
  <c r="H15" i="69"/>
  <c r="H20" i="69"/>
  <c r="I29" i="68" l="1"/>
  <c r="I28" i="68"/>
  <c r="I27" i="68"/>
  <c r="I26" i="68"/>
  <c r="I25" i="68"/>
  <c r="I24" i="68"/>
  <c r="I21" i="68"/>
  <c r="I20" i="68"/>
  <c r="I19" i="68"/>
  <c r="I17" i="68"/>
  <c r="I16" i="68"/>
  <c r="I15" i="68"/>
  <c r="I14" i="68"/>
  <c r="I13" i="68"/>
  <c r="I12" i="68"/>
  <c r="I10" i="68"/>
  <c r="I9" i="68"/>
  <c r="I8" i="68"/>
  <c r="I7" i="68"/>
  <c r="I6" i="68"/>
  <c r="I5" i="68"/>
</calcChain>
</file>

<file path=xl/sharedStrings.xml><?xml version="1.0" encoding="utf-8"?>
<sst xmlns="http://schemas.openxmlformats.org/spreadsheetml/2006/main" count="864" uniqueCount="305">
  <si>
    <t>CD8SP M2</t>
  </si>
  <si>
    <t>CD8SP M1</t>
  </si>
  <si>
    <t>CD4SM M2</t>
  </si>
  <si>
    <t>CD4SP M1</t>
  </si>
  <si>
    <t>CD4SP SM</t>
  </si>
  <si>
    <t>DN</t>
  </si>
  <si>
    <t>DP CD3-CD69-</t>
  </si>
  <si>
    <t>DP CD3loCD69+</t>
  </si>
  <si>
    <t>DP CD3+CD69+</t>
  </si>
  <si>
    <t>Blank</t>
  </si>
  <si>
    <t>100nM CCL17</t>
  </si>
  <si>
    <t>10nM CCL17</t>
  </si>
  <si>
    <t>1nM CCL17</t>
  </si>
  <si>
    <r>
      <t>DP CD3</t>
    </r>
    <r>
      <rPr>
        <b/>
        <vertAlign val="superscript"/>
        <sz val="10"/>
        <rFont val="Arial"/>
        <family val="2"/>
      </rPr>
      <t>-</t>
    </r>
    <r>
      <rPr>
        <b/>
        <sz val="10"/>
        <rFont val="Arial"/>
        <family val="2"/>
      </rPr>
      <t>CD69</t>
    </r>
    <r>
      <rPr>
        <b/>
        <vertAlign val="superscript"/>
        <sz val="10"/>
        <rFont val="Arial"/>
        <family val="2"/>
      </rPr>
      <t>-</t>
    </r>
  </si>
  <si>
    <r>
      <t>DP CD3</t>
    </r>
    <r>
      <rPr>
        <b/>
        <vertAlign val="superscript"/>
        <sz val="10"/>
        <rFont val="Arial"/>
        <family val="2"/>
      </rPr>
      <t>lo</t>
    </r>
    <r>
      <rPr>
        <b/>
        <sz val="10"/>
        <rFont val="Arial"/>
        <family val="2"/>
      </rPr>
      <t>CD69</t>
    </r>
    <r>
      <rPr>
        <b/>
        <vertAlign val="superscript"/>
        <sz val="10"/>
        <rFont val="Arial"/>
        <family val="2"/>
      </rPr>
      <t>+</t>
    </r>
  </si>
  <si>
    <t>CD4SP M2</t>
  </si>
  <si>
    <r>
      <t>DP CD3</t>
    </r>
    <r>
      <rPr>
        <b/>
        <vertAlign val="superscript"/>
        <sz val="10"/>
        <rFont val="Arial"/>
        <family val="2"/>
      </rPr>
      <t>+</t>
    </r>
    <r>
      <rPr>
        <b/>
        <sz val="10"/>
        <rFont val="Arial"/>
        <family val="2"/>
      </rPr>
      <t>CD69</t>
    </r>
    <r>
      <rPr>
        <b/>
        <vertAlign val="superscript"/>
        <sz val="10"/>
        <rFont val="Arial"/>
        <family val="2"/>
      </rPr>
      <t>+</t>
    </r>
  </si>
  <si>
    <t>100nM CCL22</t>
  </si>
  <si>
    <t>10nM CCL22</t>
  </si>
  <si>
    <t>1nM CCL22</t>
  </si>
  <si>
    <t>100nM CCL19</t>
  </si>
  <si>
    <t>10nM CCL19</t>
  </si>
  <si>
    <t>1nM CCL19</t>
  </si>
  <si>
    <t>100nM CCL21</t>
  </si>
  <si>
    <t>10nM CCL21</t>
  </si>
  <si>
    <t>1nM CCL21</t>
  </si>
  <si>
    <t>100nM CXCL12</t>
  </si>
  <si>
    <t>10nM CXCL12</t>
  </si>
  <si>
    <t>1nM CXCL12</t>
  </si>
  <si>
    <t>Time(h)</t>
  </si>
  <si>
    <t>WT slices</t>
  </si>
  <si>
    <r>
      <t>MHCII</t>
    </r>
    <r>
      <rPr>
        <b/>
        <i/>
        <vertAlign val="superscript"/>
        <sz val="10"/>
        <rFont val="Arial"/>
        <family val="2"/>
      </rPr>
      <t>-/-</t>
    </r>
    <r>
      <rPr>
        <b/>
        <sz val="10"/>
        <rFont val="Arial"/>
        <family val="2"/>
      </rPr>
      <t xml:space="preserve"> slices</t>
    </r>
  </si>
  <si>
    <t>1.5h</t>
  </si>
  <si>
    <t>3h</t>
  </si>
  <si>
    <t>6h</t>
  </si>
  <si>
    <t>9h</t>
  </si>
  <si>
    <t>12h</t>
  </si>
  <si>
    <t>WT</t>
  </si>
  <si>
    <r>
      <t>Ccr4</t>
    </r>
    <r>
      <rPr>
        <b/>
        <i/>
        <vertAlign val="superscript"/>
        <sz val="10"/>
        <rFont val="Arial"/>
      </rPr>
      <t>-/-</t>
    </r>
  </si>
  <si>
    <r>
      <t>Ccr7</t>
    </r>
    <r>
      <rPr>
        <b/>
        <i/>
        <vertAlign val="superscript"/>
        <sz val="10"/>
        <rFont val="Arial"/>
      </rPr>
      <t>-/-</t>
    </r>
  </si>
  <si>
    <r>
      <t>Ccr4</t>
    </r>
    <r>
      <rPr>
        <b/>
        <i/>
        <vertAlign val="superscript"/>
        <sz val="10"/>
        <rFont val="Arial"/>
      </rPr>
      <t>-/-</t>
    </r>
    <r>
      <rPr>
        <b/>
        <i/>
        <sz val="10"/>
        <rFont val="Arial"/>
      </rPr>
      <t>Ccr7</t>
    </r>
    <r>
      <rPr>
        <b/>
        <i/>
        <vertAlign val="superscript"/>
        <sz val="10"/>
        <rFont val="Arial"/>
      </rPr>
      <t>-/-</t>
    </r>
  </si>
  <si>
    <t>Thymocytes</t>
  </si>
  <si>
    <t>B cells</t>
  </si>
  <si>
    <t>cDC1</t>
  </si>
  <si>
    <t>cDC2</t>
  </si>
  <si>
    <t>CCR7+ cDCs</t>
  </si>
  <si>
    <t>mTEChi</t>
  </si>
  <si>
    <t>mTEClo</t>
  </si>
  <si>
    <t>cTEChi</t>
  </si>
  <si>
    <t>TEClo</t>
  </si>
  <si>
    <t>WT T cells</t>
  </si>
  <si>
    <r>
      <t>Ccr4</t>
    </r>
    <r>
      <rPr>
        <b/>
        <i/>
        <vertAlign val="superscript"/>
        <sz val="10"/>
        <rFont val="Arial"/>
        <family val="2"/>
      </rPr>
      <t>-/-</t>
    </r>
    <r>
      <rPr>
        <b/>
        <sz val="10"/>
        <rFont val="Arial"/>
        <family val="2"/>
      </rPr>
      <t xml:space="preserve"> T cells</t>
    </r>
  </si>
  <si>
    <t>Day 3</t>
  </si>
  <si>
    <t>Day 5</t>
  </si>
  <si>
    <r>
      <t>Ccr4</t>
    </r>
    <r>
      <rPr>
        <b/>
        <i/>
        <vertAlign val="superscript"/>
        <sz val="10"/>
        <rFont val="Arial"/>
        <family val="2"/>
      </rPr>
      <t>-/-</t>
    </r>
    <r>
      <rPr>
        <b/>
        <sz val="10"/>
        <rFont val="Arial"/>
        <family val="2"/>
      </rPr>
      <t>T cells</t>
    </r>
  </si>
  <si>
    <r>
      <t>β2m</t>
    </r>
    <r>
      <rPr>
        <b/>
        <i/>
        <vertAlign val="superscript"/>
        <sz val="10"/>
        <rFont val="Arial"/>
      </rPr>
      <t>-/-</t>
    </r>
  </si>
  <si>
    <r>
      <t>MHCII</t>
    </r>
    <r>
      <rPr>
        <b/>
        <i/>
        <vertAlign val="superscript"/>
        <sz val="10"/>
        <rFont val="Arial"/>
      </rPr>
      <t>-/-</t>
    </r>
  </si>
  <si>
    <t>wt slices</t>
  </si>
  <si>
    <r>
      <t>β2m</t>
    </r>
    <r>
      <rPr>
        <b/>
        <i/>
        <vertAlign val="superscript"/>
        <sz val="10"/>
        <rFont val="Arial"/>
        <family val="2"/>
      </rPr>
      <t>-/-</t>
    </r>
    <r>
      <rPr>
        <b/>
        <sz val="10"/>
        <rFont val="Arial"/>
        <family val="2"/>
      </rPr>
      <t xml:space="preserve"> slices</t>
    </r>
  </si>
  <si>
    <r>
      <t>Ccr4</t>
    </r>
    <r>
      <rPr>
        <b/>
        <i/>
        <vertAlign val="superscript"/>
        <sz val="10"/>
        <rFont val="Arial"/>
        <family val="2"/>
      </rPr>
      <t>-/-</t>
    </r>
  </si>
  <si>
    <t>unstimulated</t>
  </si>
  <si>
    <t>HMW poly(I:C)</t>
  </si>
  <si>
    <t>LMW poly(I:C)</t>
  </si>
  <si>
    <t>LPS</t>
  </si>
  <si>
    <t>ODN1826</t>
  </si>
  <si>
    <t>DP CD3loCD69+ Medullary:Cortical enrichment</t>
  </si>
  <si>
    <t>CD4SP SM Medullary:Cortical enrichment</t>
  </si>
  <si>
    <t>CD4SP M1+M2 Medullary:Cortical enrichment</t>
  </si>
  <si>
    <t>DP CD3loCD69+ 
Medullary:Cortical 
enrichment</t>
  </si>
  <si>
    <t>CD4SP SM
Medullary:Cortical 
enrichment</t>
  </si>
  <si>
    <t>CD4SP M1+M2
Medullary:Cortical 
enrichment</t>
  </si>
  <si>
    <t>DP CD3loCD69+ average track straightness</t>
  </si>
  <si>
    <t>CD4SP SM average track straightness</t>
  </si>
  <si>
    <t>CD4SP M1+M2 average track straightness</t>
  </si>
  <si>
    <t>MHCII GMFI: B cells</t>
  </si>
  <si>
    <t>MHCII GMFI: cDC</t>
  </si>
  <si>
    <t>MHCII GMFI: pDC</t>
  </si>
  <si>
    <t>CD80 GMFI: B cells</t>
  </si>
  <si>
    <t>CD80 GMFI: cDC</t>
  </si>
  <si>
    <t>CD80 GMFI: pDC</t>
  </si>
  <si>
    <t>CD86 GMFI: B cells</t>
  </si>
  <si>
    <t>CD86 GMFI: cDC</t>
  </si>
  <si>
    <t>CD86 GMFI: pDC</t>
  </si>
  <si>
    <t>proliferation % with ODN1826 stimulated splenocytes</t>
  </si>
  <si>
    <t>CD4SP SM CCL17</t>
  </si>
  <si>
    <t>DP CD3loCD69+ CCL17</t>
  </si>
  <si>
    <t>DP CD3+CD69+ CCL17</t>
  </si>
  <si>
    <t>DP CD3loCD69+ CCL22</t>
  </si>
  <si>
    <t>CD4SP SM CCL22</t>
  </si>
  <si>
    <t>DP CD3+CD69+ CCL22</t>
  </si>
  <si>
    <t>DP CD3loCD69+ CCL19</t>
  </si>
  <si>
    <t>CD4SP SM CCL19</t>
  </si>
  <si>
    <t>DP CD3+CD69+ CCL19</t>
  </si>
  <si>
    <t>DP CD3loCD69+ CCL21</t>
  </si>
  <si>
    <t>CD4SP SM CCL21</t>
  </si>
  <si>
    <t>DP CD3+CD69+ CCL21</t>
  </si>
  <si>
    <t>GFP+</t>
  </si>
  <si>
    <t>GFP-</t>
  </si>
  <si>
    <t>DP CD3- CD69- | Median (Nur77)</t>
  </si>
  <si>
    <t>DP CD3lo CD69+ | Median (Nur77)</t>
  </si>
  <si>
    <t>DP CD3+ CD69+ | Median (Nur77)</t>
  </si>
  <si>
    <t>CD4SP SM | Median (Nur77)</t>
  </si>
  <si>
    <t>CD4SP M1 | Median (Nur77)</t>
  </si>
  <si>
    <t>CD4SP M2 | Median (Nur77)</t>
  </si>
  <si>
    <t>CD4SP CD25+  | Median (Nur77)</t>
  </si>
  <si>
    <t>CD8SP M1 | Median (Nur77)</t>
  </si>
  <si>
    <t>CD8SP M2  | Median (Nur77)</t>
  </si>
  <si>
    <t>CD3- CD69- | Median (CCR7)</t>
  </si>
  <si>
    <t>CD3lo CD69+ | Median (CCR7)</t>
  </si>
  <si>
    <t>CD3+ CD69+ | Median (CCR7)</t>
  </si>
  <si>
    <t>CD4SP SM | Median (CCR7)</t>
  </si>
  <si>
    <t>CD4SP M1 | Median (CCR7)</t>
  </si>
  <si>
    <t>CD4SP M2 | Median (CCR7)</t>
  </si>
  <si>
    <t>CD8SP M1 | Median (CCR7)</t>
  </si>
  <si>
    <t>CD8SP M2 | Median (CCR7)</t>
  </si>
  <si>
    <t>CCR7KO</t>
  </si>
  <si>
    <t>20221116_01_WT_0 min.fcs</t>
  </si>
  <si>
    <t>20221116_01_WT_30 min.fcs</t>
  </si>
  <si>
    <t>20221116_01_WT_60 min.fcs</t>
  </si>
  <si>
    <t>20221116_01_WT_90 min.fcs</t>
  </si>
  <si>
    <t>20221116_01_WT_120 min.fcs</t>
  </si>
  <si>
    <t>DP CD3- CD69- | Median (CCR7)</t>
  </si>
  <si>
    <t>DP CD3lo CD69+ | Median (CCR7)</t>
  </si>
  <si>
    <t>DP CD3+ CD69+ | Median (CCR7)</t>
  </si>
  <si>
    <t>100nM CCL25</t>
  </si>
  <si>
    <t>10nM CCL25</t>
  </si>
  <si>
    <t>1nM CCL25</t>
  </si>
  <si>
    <t>Histologic Scoring of Murine IBD Lesions, derived from Burich et al, 2001</t>
  </si>
  <si>
    <t>MUCOSA (M)</t>
  </si>
  <si>
    <t>0=No significant lesions</t>
  </si>
  <si>
    <t>1=Mild epithelial hyperplasia</t>
  </si>
  <si>
    <t>2=Moderate epithelial hyperplasia</t>
  </si>
  <si>
    <t>3= Severe epithelial hyperplasia,</t>
  </si>
  <si>
    <t xml:space="preserve"> with crypt branching or herniation</t>
  </si>
  <si>
    <t>INFLAMMATION (I)</t>
  </si>
  <si>
    <t>0=None</t>
  </si>
  <si>
    <t>1=Mild, limited to mucosa</t>
  </si>
  <si>
    <t>2=Moderate, in mucosa and submucosa</t>
  </si>
  <si>
    <t xml:space="preserve">3= Severe, with obliteration of normal </t>
  </si>
  <si>
    <t>architecture, erosions, &amp;/or crypt abcesses</t>
  </si>
  <si>
    <t>4=Level 3 changes plus ulceration</t>
  </si>
  <si>
    <t>EXTENT (E)</t>
  </si>
  <si>
    <t>0=No significant changes</t>
  </si>
  <si>
    <t>1= &lt;5% of segment affected</t>
  </si>
  <si>
    <t>2= 5 - 30% of segment affected</t>
  </si>
  <si>
    <t>3 = 31-60% of segment affected</t>
  </si>
  <si>
    <t>4 = &gt;60% of segment affected</t>
  </si>
  <si>
    <t>Segment score = M + I + E1 + E2</t>
  </si>
  <si>
    <t>(max = 15)</t>
  </si>
  <si>
    <t>E1= % of segment affected in any manner</t>
  </si>
  <si>
    <t>E2= % of segment with level 3 or 4 changes</t>
  </si>
  <si>
    <t>Note that accumulation of lymphoid nodules is not scored as this is based on acute (active) inflammation.</t>
  </si>
  <si>
    <t>Colon</t>
  </si>
  <si>
    <t>M</t>
  </si>
  <si>
    <t>I</t>
  </si>
  <si>
    <t>E1</t>
  </si>
  <si>
    <t>E2</t>
  </si>
  <si>
    <t>Total Score</t>
  </si>
  <si>
    <t>rectal prolapse</t>
  </si>
  <si>
    <t>rectal prolapse, with inflammatory polyp</t>
  </si>
  <si>
    <t>Ccr4-/-</t>
  </si>
  <si>
    <t>Ccr7-/-</t>
  </si>
  <si>
    <t>Ccr4-/- Ccr7-/-</t>
  </si>
  <si>
    <t>Area</t>
  </si>
  <si>
    <t>Normal Score</t>
  </si>
  <si>
    <t>Coalescent Score</t>
  </si>
  <si>
    <t>Total</t>
  </si>
  <si>
    <t>mm2</t>
  </si>
  <si>
    <t>10mm2</t>
  </si>
  <si>
    <t>score/10mm^2</t>
  </si>
  <si>
    <t>A</t>
  </si>
  <si>
    <t>N</t>
  </si>
  <si>
    <t>C</t>
  </si>
  <si>
    <t>X</t>
  </si>
  <si>
    <t>Genotype</t>
    <phoneticPr fontId="1" type="noConversion"/>
  </si>
  <si>
    <t>Sex</t>
    <phoneticPr fontId="1" type="noConversion"/>
  </si>
  <si>
    <t>F</t>
    <phoneticPr fontId="1" type="noConversion"/>
  </si>
  <si>
    <t>M</t>
    <phoneticPr fontId="1" type="noConversion"/>
  </si>
  <si>
    <t>Age</t>
    <phoneticPr fontId="1" type="noConversion"/>
  </si>
  <si>
    <t>Affected (&gt;1)</t>
  </si>
  <si>
    <t>Affected (3-4)</t>
  </si>
  <si>
    <t>Mesenteric l.n.</t>
    <phoneticPr fontId="1" type="noConversion"/>
  </si>
  <si>
    <t>A</t>
    <phoneticPr fontId="1" type="noConversion"/>
  </si>
  <si>
    <t>N</t>
    <phoneticPr fontId="1" type="noConversion"/>
  </si>
  <si>
    <t>2/5</t>
  </si>
  <si>
    <t>Lymphoid hyperplasia</t>
    <phoneticPr fontId="1" type="noConversion"/>
  </si>
  <si>
    <t>1/5</t>
  </si>
  <si>
    <t>Lymphoid hypoplasia</t>
    <phoneticPr fontId="1" type="noConversion"/>
  </si>
  <si>
    <t>0/5</t>
  </si>
  <si>
    <t>Score:</t>
  </si>
  <si>
    <t>Inflammation:</t>
  </si>
  <si>
    <t>1=minimal</t>
  </si>
  <si>
    <t>L=lymphocytic</t>
  </si>
  <si>
    <t>2=mild</t>
  </si>
  <si>
    <t>LP=lymphoplasmacytic</t>
  </si>
  <si>
    <t>3=moderate</t>
  </si>
  <si>
    <t>M=mononuclear</t>
  </si>
  <si>
    <t>4=marked</t>
  </si>
  <si>
    <t>MX=mixed</t>
  </si>
  <si>
    <t>N = no lesions with score &gt;1</t>
  </si>
  <si>
    <t>N=granulocytic</t>
  </si>
  <si>
    <t>A = at least one lesion with score &gt;1</t>
  </si>
  <si>
    <t>X = tissue missing</t>
  </si>
  <si>
    <t>Spleen</t>
    <phoneticPr fontId="1" type="noConversion"/>
  </si>
  <si>
    <t>6/6</t>
  </si>
  <si>
    <t>4/6</t>
  </si>
  <si>
    <t>1/6</t>
  </si>
  <si>
    <t>0/6</t>
  </si>
  <si>
    <t>Plasmacytosis</t>
    <phoneticPr fontId="1" type="noConversion"/>
  </si>
  <si>
    <t>3/6</t>
  </si>
  <si>
    <t>2/6</t>
  </si>
  <si>
    <t>EMH</t>
    <phoneticPr fontId="1" type="noConversion"/>
  </si>
  <si>
    <t>Hemosiderosis</t>
    <phoneticPr fontId="1" type="noConversion"/>
  </si>
  <si>
    <t>Age (weeks)</t>
  </si>
  <si>
    <t>CCR4-/-</t>
    <phoneticPr fontId="1" type="noConversion"/>
  </si>
  <si>
    <t>X</t>
    <phoneticPr fontId="1" type="noConversion"/>
  </si>
  <si>
    <t>7/7</t>
  </si>
  <si>
    <t>6/7</t>
  </si>
  <si>
    <t>5/7</t>
  </si>
  <si>
    <t>1/7</t>
  </si>
  <si>
    <t>0/7</t>
  </si>
  <si>
    <t>8/8</t>
  </si>
  <si>
    <t>6/8</t>
  </si>
  <si>
    <t>0/8</t>
  </si>
  <si>
    <t>5/8</t>
  </si>
  <si>
    <t>3/8</t>
  </si>
  <si>
    <t>1/8</t>
  </si>
  <si>
    <t>CCR7-/-</t>
    <phoneticPr fontId="1" type="noConversion"/>
  </si>
  <si>
    <t>4/4</t>
  </si>
  <si>
    <t>0/4</t>
  </si>
  <si>
    <t>3/4</t>
  </si>
  <si>
    <t>Histologic Scoring of liver performed as described in Ishak K, et al. J Hepatol. 22:696-699, 1995</t>
  </si>
  <si>
    <t>This scoring system has been widely used per Klopfleisch R. BMC Veterinary Res. 9:123, 2013 review of systems for scoring mouse histopathology</t>
  </si>
  <si>
    <t xml:space="preserve">A=periportal or periseptal interface </t>
  </si>
  <si>
    <t>hepatitis (piecemeal necrosis) (0 - 4)</t>
  </si>
  <si>
    <t>B= confuent necrosis (0 - 6)</t>
  </si>
  <si>
    <t>C=Focal (spotty) necrosis, apoptosis,</t>
  </si>
  <si>
    <t>and focal inflammation (0 - 4)</t>
  </si>
  <si>
    <t>D = Portal inflammation (0 - 4)</t>
  </si>
  <si>
    <t>See the above article for further details</t>
  </si>
  <si>
    <t>Liver</t>
  </si>
  <si>
    <t>B</t>
  </si>
  <si>
    <t>D</t>
  </si>
  <si>
    <t>only 2 foci of A and C in entire liver!</t>
  </si>
  <si>
    <t>this liver had centrilobular necrosis</t>
  </si>
  <si>
    <t xml:space="preserve">Coalescent Score (3)  </t>
  </si>
  <si>
    <r>
      <t>DP CD3loCD69+ average speed (</t>
    </r>
    <r>
      <rPr>
        <sz val="11"/>
        <color theme="1"/>
        <rFont val="Calibri"/>
        <family val="2"/>
      </rPr>
      <t>μm/min)</t>
    </r>
  </si>
  <si>
    <t>CD4SP SM average speed(μm/min)</t>
  </si>
  <si>
    <t>CD4SP M1+M2 average speed(μm/min)</t>
  </si>
  <si>
    <t>Relative Rag2p-GFP Geometric Mean Fluorescent Intensity (GMFI) of each subset normalized to pre-positive selection DP CD3-CD69- cells. Individual data points represent average GFP GMFI of the indicated subset from each mouse.</t>
  </si>
  <si>
    <t>Quantification of the percentage of cells of the indicated subset that express CCR4.</t>
  </si>
  <si>
    <t xml:space="preserve">Quantification of the percentage of cells of the indicated subset that express both chemokine receptors. </t>
  </si>
  <si>
    <t>Quantification of the percentage of cells of the indicated subset that express CCR7.</t>
  </si>
  <si>
    <t xml:space="preserve">Quantification of the GFP MFI of the indicated thymocyte subsets from Nr4a1GFP mice. </t>
  </si>
  <si>
    <t xml:space="preserve">Quantification of the frequency of DP CD3+CD69+ in all DP thymocytes from wild-type, B2m-/-, and H2-/- mice. </t>
  </si>
  <si>
    <t>Quantification of the CCR7 MFI within each subset from data in A</t>
  </si>
  <si>
    <t xml:space="preserve">Quantification of CCR7 MFIs for each thymocyte subset after incubation at 37°C for the indicated times, prior to antibody staining at 4°C. </t>
  </si>
  <si>
    <t xml:space="preserve">Quantification of CCR4 MFIs for each thymocyte subset after incubation at 37°C for the indicated times, prior to antibody staining at 4°C. </t>
  </si>
  <si>
    <t>Transwell assays were used to quantify chemotaxis of thymocyte subsets to the indicated concentrations of the CCR4 ligands CCL17 .</t>
  </si>
  <si>
    <t>Transwell assays were used to quantify chemotaxis of thymocyte subsets to the indicated concentrations of the CCR4 ligands CCL22</t>
  </si>
  <si>
    <t>Transwell assays were used to quantify chemotaxis of thymocyte subsets to the indicated concentrations of the CCR7 ligands CCL19 .</t>
  </si>
  <si>
    <t>Transwell assays were used to quantify chemotaxis of thymocyte subsets to the indicated concentrations of the CCR7 ligand CCL21.</t>
  </si>
  <si>
    <t>Migration indices from data in Fig. 2 for DP CD3loCD69+, CD4SP SM and DP CD3loCD69+ were analyzed separately to compare the relative efficiency of CCR4 ligands and CCR7 ligands at inducing chemotaxis of each subset.</t>
  </si>
  <si>
    <t xml:space="preserve">Transwell assays were used to quantify chemotaxis of thymocyte subsets to the indicated concentrations of the CCR9 ligand, CCL25. </t>
  </si>
  <si>
    <t xml:space="preserve">Quantification of relative GMFI of CXCR4 for the indicated thymocyte subsets. </t>
  </si>
  <si>
    <t xml:space="preserve">Transwell assays were used to quantify chemotaxis of thymocyte subsets to the indicated concentrations of CXCL12. </t>
  </si>
  <si>
    <t xml:space="preserve">Percentages of CCR4+  OT-II+ thymocytes in thymic slices of the indicated genotypes at the indicated time points. </t>
  </si>
  <si>
    <t xml:space="preserve">Percentages of CCR4+CCR7+ OT-II+ thymocytes in thymic slices of the indicated genotypes at the indicated time points. </t>
  </si>
  <si>
    <r>
      <t>Quantification of medullary density of OT-II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Rag2</t>
    </r>
    <r>
      <rPr>
        <i/>
        <vertAlign val="superscript"/>
        <sz val="11"/>
        <color theme="1"/>
        <rFont val="Calibri"/>
        <family val="2"/>
        <scheme val="minor"/>
      </rPr>
      <t xml:space="preserve">-/- </t>
    </r>
    <r>
      <rPr>
        <i/>
        <sz val="11"/>
        <color theme="1"/>
        <rFont val="Calibri"/>
        <family val="2"/>
        <scheme val="minor"/>
      </rPr>
      <t>H2</t>
    </r>
    <r>
      <rPr>
        <vertAlign val="superscript"/>
        <sz val="11"/>
        <color theme="1"/>
        <rFont val="Calibri"/>
        <family val="2"/>
        <scheme val="minor"/>
      </rPr>
      <t>-/-</t>
    </r>
    <r>
      <rPr>
        <sz val="11"/>
        <color theme="1"/>
        <rFont val="Calibri"/>
        <family val="2"/>
        <scheme val="minor"/>
      </rPr>
      <t xml:space="preserve"> thymocytes at indicated time points after incubation on pCX-EGFP thymic slices. </t>
    </r>
  </si>
  <si>
    <t>Percentages of CCR4+ OT-I+ Rag2-/- thymocyte safter incubation on thymic slices of the indicated genotypes for the indicated time period up to 24h.</t>
  </si>
  <si>
    <t>Percentages of CCR4+CCR7+ OT-I+ Rag2-/- thymocyte safter incubation on thymic slices of the indicated genotypes for the indicated time period up to 24h.</t>
  </si>
  <si>
    <t>Percentages of CCR7+ OT-I+ Rag2-/- thymocyte safter incubation on thymic slices of the indicated genotypes for the indicated time period up to 24h.</t>
  </si>
  <si>
    <t>Percentages of CD8SP OT-I+ Rag2-/- thymocyte safter incubation on thymic slices of the indicated genotypes for the indicated time period up to 24h.</t>
  </si>
  <si>
    <t xml:space="preserve">Percentages of CCR7+ OT-I+ Rag2-/- thymocytes at 48h and 72h time points after initiation of thymic slices assays. </t>
  </si>
  <si>
    <t xml:space="preserve">Percentages of CD8SP OT-I+ Rag2-/- thymocytes at 48h and 72h time points after initiation of thymic slices assays. </t>
  </si>
  <si>
    <t>Quantification of medullary density of OT-I+ Rag2-/- cells at the indicated time points.</t>
  </si>
  <si>
    <t>Medullary-to-cortical thymocyte density ratios were quantified from 2-photon imaging data as in A), with individual data points representing ratios from individual videos</t>
  </si>
  <si>
    <r>
      <t xml:space="preserve">Paired analysis of medullary-to-cortical density ratios of WT versus </t>
    </r>
    <r>
      <rPr>
        <i/>
        <sz val="11"/>
        <rFont val="Calibri"/>
        <family val="2"/>
        <scheme val="minor"/>
      </rPr>
      <t>Ccr4</t>
    </r>
    <r>
      <rPr>
        <i/>
        <vertAlign val="superscript"/>
        <sz val="11"/>
        <rFont val="Calibri"/>
        <family val="2"/>
        <scheme val="minor"/>
      </rPr>
      <t>-/-</t>
    </r>
    <r>
      <rPr>
        <sz val="11"/>
        <rFont val="Calibri"/>
        <family val="2"/>
        <scheme val="minor"/>
      </rPr>
      <t xml:space="preserve">, WT versus </t>
    </r>
    <r>
      <rPr>
        <i/>
        <sz val="11"/>
        <rFont val="Calibri"/>
        <family val="2"/>
        <scheme val="minor"/>
      </rPr>
      <t>Ccr7</t>
    </r>
    <r>
      <rPr>
        <i/>
        <vertAlign val="superscript"/>
        <sz val="11"/>
        <rFont val="Calibri"/>
        <family val="2"/>
        <scheme val="minor"/>
      </rPr>
      <t>-/-</t>
    </r>
    <r>
      <rPr>
        <sz val="11"/>
        <rFont val="Calibri"/>
        <family val="2"/>
        <scheme val="minor"/>
      </rPr>
      <t xml:space="preserve">, or </t>
    </r>
    <r>
      <rPr>
        <i/>
        <sz val="11"/>
        <rFont val="Calibri"/>
        <family val="2"/>
        <scheme val="minor"/>
      </rPr>
      <t>Ccr7</t>
    </r>
    <r>
      <rPr>
        <i/>
        <vertAlign val="superscript"/>
        <sz val="11"/>
        <rFont val="Calibri"/>
        <family val="2"/>
        <scheme val="minor"/>
      </rPr>
      <t>-/-</t>
    </r>
    <r>
      <rPr>
        <sz val="11"/>
        <rFont val="Calibri"/>
        <family val="2"/>
        <scheme val="minor"/>
      </rPr>
      <t xml:space="preserve"> versus DKO thymocyte subsets imaged simultaneously within the same slices, with individual data points representing ratios from single videos.</t>
    </r>
  </si>
  <si>
    <r>
      <t>Ccr7</t>
    </r>
    <r>
      <rPr>
        <b/>
        <i/>
        <vertAlign val="superscript"/>
        <sz val="10"/>
        <rFont val="Arial"/>
        <family val="2"/>
      </rPr>
      <t>-/-</t>
    </r>
  </si>
  <si>
    <r>
      <t>Ccr4</t>
    </r>
    <r>
      <rPr>
        <b/>
        <i/>
        <vertAlign val="superscript"/>
        <sz val="10"/>
        <rFont val="Arial"/>
        <family val="2"/>
      </rPr>
      <t>-/-</t>
    </r>
    <r>
      <rPr>
        <b/>
        <i/>
        <sz val="10"/>
        <rFont val="Arial"/>
        <family val="2"/>
      </rPr>
      <t>Ccr7</t>
    </r>
    <r>
      <rPr>
        <b/>
        <i/>
        <vertAlign val="superscript"/>
        <sz val="10"/>
        <rFont val="Arial"/>
        <family val="2"/>
      </rPr>
      <t>-/-</t>
    </r>
  </si>
  <si>
    <t xml:space="preserve">Quantification of D) average thymocyte track speeds from imaging data reported in B). </t>
  </si>
  <si>
    <t xml:space="preserve">Quantification of average track straightness from imaging data reported in B). </t>
  </si>
  <si>
    <t xml:space="preserve">Frequencies of total negative selection among all live thymocytes in WT, Ccr4-/-, Ccr7-/-, and DKO mice. </t>
  </si>
  <si>
    <r>
      <t xml:space="preserve">Frequencies of early-phase (DP) negative selection among all live thymocytes in WT, </t>
    </r>
    <r>
      <rPr>
        <i/>
        <sz val="11"/>
        <color theme="1"/>
        <rFont val="Calibri"/>
        <family val="2"/>
        <scheme val="minor"/>
      </rPr>
      <t>Ccr4</t>
    </r>
    <r>
      <rPr>
        <i/>
        <vertAlign val="superscript"/>
        <sz val="11"/>
        <color theme="1"/>
        <rFont val="Calibri"/>
        <family val="2"/>
        <scheme val="minor"/>
      </rPr>
      <t>-/-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Ccr7</t>
    </r>
    <r>
      <rPr>
        <i/>
        <vertAlign val="superscript"/>
        <sz val="11"/>
        <color theme="1"/>
        <rFont val="Calibri"/>
        <family val="2"/>
        <scheme val="minor"/>
      </rPr>
      <t>-/-</t>
    </r>
    <r>
      <rPr>
        <sz val="11"/>
        <color theme="1"/>
        <rFont val="Calibri"/>
        <family val="2"/>
        <scheme val="minor"/>
      </rPr>
      <t xml:space="preserve">, and DKO mice. </t>
    </r>
  </si>
  <si>
    <r>
      <t xml:space="preserve">Frequencies of late-phase (CD4SP+CD8SP) negative selection among all live thymocytes in WT, </t>
    </r>
    <r>
      <rPr>
        <i/>
        <sz val="11"/>
        <color theme="1"/>
        <rFont val="Calibri"/>
        <family val="2"/>
        <scheme val="minor"/>
      </rPr>
      <t>Ccr4</t>
    </r>
    <r>
      <rPr>
        <i/>
        <vertAlign val="superscript"/>
        <sz val="11"/>
        <color theme="1"/>
        <rFont val="Calibri"/>
        <family val="2"/>
        <scheme val="minor"/>
      </rPr>
      <t>-/-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Ccr7</t>
    </r>
    <r>
      <rPr>
        <i/>
        <vertAlign val="superscript"/>
        <sz val="11"/>
        <color theme="1"/>
        <rFont val="Calibri"/>
        <family val="2"/>
        <scheme val="minor"/>
      </rPr>
      <t>-/-</t>
    </r>
    <r>
      <rPr>
        <sz val="11"/>
        <color theme="1"/>
        <rFont val="Calibri"/>
        <family val="2"/>
        <scheme val="minor"/>
      </rPr>
      <t xml:space="preserve">, and DKO mice. </t>
    </r>
  </si>
  <si>
    <r>
      <t xml:space="preserve">Ratio of thymocytes undergoing early- to late-phase negative selection in WT, </t>
    </r>
    <r>
      <rPr>
        <i/>
        <sz val="11"/>
        <color theme="1"/>
        <rFont val="Calibri"/>
        <family val="2"/>
        <scheme val="minor"/>
      </rPr>
      <t>Ccr4</t>
    </r>
    <r>
      <rPr>
        <i/>
        <vertAlign val="superscript"/>
        <sz val="11"/>
        <color theme="1"/>
        <rFont val="Calibri"/>
        <family val="2"/>
        <scheme val="minor"/>
      </rPr>
      <t>-/-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Ccr7</t>
    </r>
    <r>
      <rPr>
        <i/>
        <vertAlign val="superscript"/>
        <sz val="11"/>
        <color theme="1"/>
        <rFont val="Calibri"/>
        <family val="2"/>
        <scheme val="minor"/>
      </rPr>
      <t>-/-</t>
    </r>
    <r>
      <rPr>
        <sz val="11"/>
        <color theme="1"/>
        <rFont val="Calibri"/>
        <family val="2"/>
        <scheme val="minor"/>
      </rPr>
      <t xml:space="preserve">, and DKO mice. </t>
    </r>
  </si>
  <si>
    <t xml:space="preserve">Thymocyte subset frequencies in littermate WT and Ccr4-/- mice. </t>
  </si>
  <si>
    <t xml:space="preserve">CD5 expression levels on the indicated thymocyte subsets from littermate WT and Ccr4-/- mice, normalized to the DP CD3-CD69- subset of each mouse. </t>
  </si>
  <si>
    <r>
      <t>Representative images of H&amp;E stains from the colon of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5–6-month-old WT, </t>
    </r>
    <r>
      <rPr>
        <i/>
        <sz val="11"/>
        <rFont val="Calibri"/>
        <family val="2"/>
        <scheme val="minor"/>
      </rPr>
      <t>Ccr4</t>
    </r>
    <r>
      <rPr>
        <i/>
        <vertAlign val="superscript"/>
        <sz val="11"/>
        <rFont val="Calibri"/>
        <family val="2"/>
        <scheme val="minor"/>
      </rPr>
      <t>-/-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Ccr7</t>
    </r>
    <r>
      <rPr>
        <i/>
        <vertAlign val="superscript"/>
        <sz val="11"/>
        <rFont val="Calibri"/>
        <family val="2"/>
        <scheme val="minor"/>
      </rPr>
      <t>-/-</t>
    </r>
    <r>
      <rPr>
        <sz val="11"/>
        <rFont val="Calibri"/>
        <family val="2"/>
        <scheme val="minor"/>
      </rPr>
      <t xml:space="preserve"> or DKO</t>
    </r>
    <r>
      <rPr>
        <vertAlign val="super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mice (left). Bars, 200 µm. Histological lesion score was quantified by a pathologist blinded to treatment group (right). </t>
    </r>
  </si>
  <si>
    <r>
      <t>Representative images of H&amp;E stains from extraorbital lacrimal glands of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5–6-month-old WT, </t>
    </r>
    <r>
      <rPr>
        <i/>
        <sz val="11"/>
        <rFont val="Calibri"/>
        <family val="2"/>
        <scheme val="minor"/>
      </rPr>
      <t>Ccr4</t>
    </r>
    <r>
      <rPr>
        <i/>
        <vertAlign val="superscript"/>
        <sz val="11"/>
        <rFont val="Calibri"/>
        <family val="2"/>
        <scheme val="minor"/>
      </rPr>
      <t>-/-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Ccr7</t>
    </r>
    <r>
      <rPr>
        <i/>
        <vertAlign val="superscript"/>
        <sz val="11"/>
        <rFont val="Calibri"/>
        <family val="2"/>
        <scheme val="minor"/>
      </rPr>
      <t>-/-</t>
    </r>
    <r>
      <rPr>
        <sz val="11"/>
        <rFont val="Calibri"/>
        <family val="2"/>
        <scheme val="minor"/>
      </rPr>
      <t xml:space="preserve"> or DKO</t>
    </r>
    <r>
      <rPr>
        <vertAlign val="super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mice (left). Bars, 500 µm. Arrows indicate lymphocytic infiltrate foci. The number of infiltrate foci per 10mm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was quantified (right)</t>
    </r>
  </si>
  <si>
    <t>Representative confocal images of CD4 (green), CD8 (red), and B220 (blue) on immunostained cryosections of inguinal lymph nodes from 5-6 month-old WT and Ccr4-/- mice(left). Frequency of moderate lymphoid hyperplasia in mLNs and spleens from 12-13 month-old WT, Ccr4-/-and Ccr7-/- mice, as determined by a veterinary pathologist (right)</t>
  </si>
  <si>
    <t>Expression of CCR4 ligand CCL17 by distinct thymic antigen presenting cell subsets, assessed by qRT-PCR.</t>
  </si>
  <si>
    <t>Expression of CCR4 ligand CCL22 by distinct thymic antigen presenting cell subsets, assessed by qRT-PCR.</t>
  </si>
  <si>
    <t>Expression of CCR7 ligand CCL19 by distinct thymic antigen presenting cell subsets, assessed by qRT-PCR.</t>
  </si>
  <si>
    <t>Expression of CCR7 ligand CCL21 by distinct thymic antigen presenting cell subsets, assessed by qRT-PCR.</t>
  </si>
  <si>
    <r>
      <t xml:space="preserve">The percentage of WT or </t>
    </r>
    <r>
      <rPr>
        <i/>
        <sz val="11"/>
        <color theme="1"/>
        <rFont val="Calibri"/>
        <family val="2"/>
        <scheme val="minor"/>
      </rPr>
      <t>Ccr4</t>
    </r>
    <r>
      <rPr>
        <i/>
        <vertAlign val="superscript"/>
        <sz val="11"/>
        <color theme="1"/>
        <rFont val="Calibri"/>
        <family val="2"/>
        <scheme val="minor"/>
      </rPr>
      <t xml:space="preserve">-/- </t>
    </r>
    <r>
      <rPr>
        <sz val="11"/>
        <color theme="1"/>
        <rFont val="Calibri"/>
        <family val="2"/>
        <scheme val="minor"/>
      </rPr>
      <t>T cells that proliferated at day 3 and day 5 when cultured without splenocytes.</t>
    </r>
  </si>
  <si>
    <r>
      <t xml:space="preserve">The percentage of WT or </t>
    </r>
    <r>
      <rPr>
        <i/>
        <sz val="11"/>
        <color theme="1"/>
        <rFont val="Calibri"/>
        <family val="2"/>
        <scheme val="minor"/>
      </rPr>
      <t>Ccr4</t>
    </r>
    <r>
      <rPr>
        <i/>
        <vertAlign val="superscript"/>
        <sz val="11"/>
        <color theme="1"/>
        <rFont val="Calibri"/>
        <family val="2"/>
        <scheme val="minor"/>
      </rPr>
      <t xml:space="preserve">-/- </t>
    </r>
    <r>
      <rPr>
        <sz val="11"/>
        <color theme="1"/>
        <rFont val="Calibri"/>
        <family val="2"/>
        <scheme val="minor"/>
      </rPr>
      <t>T cells that proliferated at day 3 and day 5 when cultured with unstimulated splenocytes.</t>
    </r>
  </si>
  <si>
    <r>
      <t xml:space="preserve">The percentage of WT or </t>
    </r>
    <r>
      <rPr>
        <i/>
        <sz val="11"/>
        <color theme="1"/>
        <rFont val="Calibri"/>
        <family val="2"/>
        <scheme val="minor"/>
      </rPr>
      <t>Ccr4</t>
    </r>
    <r>
      <rPr>
        <i/>
        <vertAlign val="superscript"/>
        <sz val="11"/>
        <color theme="1"/>
        <rFont val="Calibri"/>
        <family val="2"/>
        <scheme val="minor"/>
      </rPr>
      <t xml:space="preserve">-/- </t>
    </r>
    <r>
      <rPr>
        <sz val="11"/>
        <color theme="1"/>
        <rFont val="Calibri"/>
        <family val="2"/>
        <scheme val="minor"/>
      </rPr>
      <t>T cells that proliferated at day 3 and day 5 when cultured with LPS-stimulated splenocytes.</t>
    </r>
  </si>
  <si>
    <r>
      <t>Representative images of H&amp;E stains from the liver of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5–6-month-old </t>
    </r>
    <r>
      <rPr>
        <i/>
        <sz val="11"/>
        <rFont val="Calibri"/>
        <family val="2"/>
        <scheme val="minor"/>
      </rPr>
      <t>WT, Ccr4</t>
    </r>
    <r>
      <rPr>
        <i/>
        <vertAlign val="superscript"/>
        <sz val="11"/>
        <rFont val="Calibri"/>
        <family val="2"/>
        <scheme val="minor"/>
      </rPr>
      <t>-/-</t>
    </r>
    <r>
      <rPr>
        <i/>
        <sz val="11"/>
        <rFont val="Calibri"/>
        <family val="2"/>
        <scheme val="minor"/>
      </rPr>
      <t>, Ccr7</t>
    </r>
    <r>
      <rPr>
        <i/>
        <vertAlign val="superscript"/>
        <sz val="11"/>
        <rFont val="Calibri"/>
        <family val="2"/>
        <scheme val="minor"/>
      </rPr>
      <t>-/-</t>
    </r>
    <r>
      <rPr>
        <sz val="11"/>
        <rFont val="Calibri"/>
        <family val="2"/>
        <scheme val="minor"/>
      </rPr>
      <t xml:space="preserve"> and DKO</t>
    </r>
    <r>
      <rPr>
        <i/>
        <vertAlign val="super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mice (left). Bars, 500 µm. Histological lesion score was quantified by a veterinary pathologist (right).</t>
    </r>
  </si>
  <si>
    <r>
      <t>Representative images of H&amp;E stains from intraorbital lacrimal glands of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5–6-month-old </t>
    </r>
    <r>
      <rPr>
        <i/>
        <sz val="11"/>
        <rFont val="Calibri"/>
        <family val="2"/>
        <scheme val="minor"/>
      </rPr>
      <t>WT, Ccr4</t>
    </r>
    <r>
      <rPr>
        <i/>
        <vertAlign val="superscript"/>
        <sz val="11"/>
        <rFont val="Calibri"/>
        <family val="2"/>
        <scheme val="minor"/>
      </rPr>
      <t>-/-</t>
    </r>
    <r>
      <rPr>
        <i/>
        <sz val="11"/>
        <rFont val="Calibri"/>
        <family val="2"/>
        <scheme val="minor"/>
      </rPr>
      <t>, Ccr7</t>
    </r>
    <r>
      <rPr>
        <i/>
        <vertAlign val="superscript"/>
        <sz val="11"/>
        <rFont val="Calibri"/>
        <family val="2"/>
        <scheme val="minor"/>
      </rPr>
      <t>-/-</t>
    </r>
    <r>
      <rPr>
        <i/>
        <sz val="11"/>
        <rFont val="Calibri"/>
        <family val="2"/>
        <scheme val="minor"/>
      </rPr>
      <t xml:space="preserve"> or </t>
    </r>
    <r>
      <rPr>
        <sz val="11"/>
        <rFont val="Calibri"/>
        <family val="2"/>
        <scheme val="minor"/>
      </rPr>
      <t>DKO</t>
    </r>
    <r>
      <rPr>
        <vertAlign val="super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mice (left). Bars, 500 µm.  Arrows indicate lymphocytic infiltrate foci. The number of infiltrate foci per 10mm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was quantified (right). </t>
    </r>
  </si>
  <si>
    <t xml:space="preserve">Representative images of H&amp;E stains from submandibular salivary glands of 5–6-month-old WT, Ccr4-/-, Ccr7-/- or DKO mice (left). Bars, 500 µm.  Arrows indicate lymphocytic infiltrate foci. The number of infiltrate foci per 10mm2 was quantified (right). </t>
  </si>
  <si>
    <t>Surface expression of MHCII, CD80 and CD86 on APC subsets from unstimulated or TLR ligand-stimulated splenocytes used in the proliferation assays in Figure 7F.</t>
  </si>
  <si>
    <r>
      <t xml:space="preserve">The percentage of WT and </t>
    </r>
    <r>
      <rPr>
        <i/>
        <sz val="11"/>
        <color theme="1"/>
        <rFont val="Calibri"/>
        <family val="2"/>
        <scheme val="minor"/>
      </rPr>
      <t>Ccr4</t>
    </r>
    <r>
      <rPr>
        <i/>
        <vertAlign val="superscript"/>
        <sz val="11"/>
        <color theme="1"/>
        <rFont val="Calibri"/>
        <family val="2"/>
        <scheme val="minor"/>
      </rPr>
      <t xml:space="preserve">-/- </t>
    </r>
    <r>
      <rPr>
        <sz val="11"/>
        <color theme="1"/>
        <rFont val="Calibri"/>
        <family val="2"/>
        <scheme val="minor"/>
      </rPr>
      <t>T cells that proliferated at days 3 and 5 when cultured with High Molecular Weight (HMW) poly(I:C)-stimulated splenocytes.</t>
    </r>
  </si>
  <si>
    <r>
      <t xml:space="preserve">The percentage of WT and </t>
    </r>
    <r>
      <rPr>
        <i/>
        <sz val="11"/>
        <color theme="1"/>
        <rFont val="Calibri"/>
        <family val="2"/>
        <scheme val="minor"/>
      </rPr>
      <t>Ccr4</t>
    </r>
    <r>
      <rPr>
        <i/>
        <vertAlign val="superscript"/>
        <sz val="11"/>
        <color theme="1"/>
        <rFont val="Calibri"/>
        <family val="2"/>
        <scheme val="minor"/>
      </rPr>
      <t xml:space="preserve">-/- </t>
    </r>
    <r>
      <rPr>
        <sz val="11"/>
        <color theme="1"/>
        <rFont val="Calibri"/>
        <family val="2"/>
        <scheme val="minor"/>
      </rPr>
      <t>T cells that proliferated at days 3 and 5 when cultured with Low Molecular Weight (LMW) poly(I:C)-stimulated splenocytes.</t>
    </r>
  </si>
  <si>
    <r>
      <t xml:space="preserve">The percentage of WT and </t>
    </r>
    <r>
      <rPr>
        <i/>
        <sz val="11"/>
        <color theme="1"/>
        <rFont val="Calibri"/>
        <family val="2"/>
        <scheme val="minor"/>
      </rPr>
      <t>Ccr4</t>
    </r>
    <r>
      <rPr>
        <i/>
        <vertAlign val="superscript"/>
        <sz val="11"/>
        <color theme="1"/>
        <rFont val="Calibri"/>
        <family val="2"/>
        <scheme val="minor"/>
      </rPr>
      <t xml:space="preserve">-/- </t>
    </r>
    <r>
      <rPr>
        <sz val="11"/>
        <color theme="1"/>
        <rFont val="Calibri"/>
        <family val="2"/>
        <scheme val="minor"/>
      </rPr>
      <t>T cells that proliferated at days 3 and 5 when cultured with ODN1826 (CpG)-stimulated splenocytes.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</si>
</sst>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b/>
      <sz val="10"/>
      <name val="Arial"/>
    </font>
    <font>
      <b/>
      <i/>
      <sz val="10"/>
      <name val="Arial"/>
    </font>
    <font>
      <b/>
      <i/>
      <vertAlign val="superscript"/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charset val="134"/>
      <scheme val="minor"/>
    </font>
    <font>
      <b/>
      <sz val="10"/>
      <name val="Arial"/>
      <family val="2"/>
      <charset val="134"/>
    </font>
    <font>
      <sz val="8"/>
      <name val="Verdana"/>
    </font>
    <font>
      <b/>
      <sz val="8"/>
      <name val="Verdana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top"/>
    </xf>
    <xf numFmtId="11" fontId="0" fillId="0" borderId="0" xfId="0" applyNumberFormat="1"/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0" fillId="2" borderId="0" xfId="0" applyFont="1" applyFill="1"/>
    <xf numFmtId="0" fontId="0" fillId="0" borderId="0" xfId="0" applyAlignment="1">
      <alignment horizontal="left"/>
    </xf>
    <xf numFmtId="0" fontId="14" fillId="0" borderId="1" xfId="0" applyFont="1" applyBorder="1"/>
    <xf numFmtId="49" fontId="14" fillId="0" borderId="1" xfId="0" applyNumberFormat="1" applyFont="1" applyBorder="1" applyAlignment="1">
      <alignment horizontal="right"/>
    </xf>
    <xf numFmtId="49" fontId="14" fillId="0" borderId="1" xfId="0" applyNumberFormat="1" applyFont="1" applyBorder="1" applyAlignment="1">
      <alignment horizontal="left"/>
    </xf>
    <xf numFmtId="49" fontId="14" fillId="0" borderId="1" xfId="0" applyNumberFormat="1" applyFont="1" applyBorder="1"/>
    <xf numFmtId="0" fontId="15" fillId="0" borderId="1" xfId="0" applyFont="1" applyBorder="1"/>
    <xf numFmtId="0" fontId="14" fillId="0" borderId="1" xfId="0" applyFont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0" xfId="0" applyFont="1" applyAlignment="1">
      <alignment horizontal="center"/>
    </xf>
    <xf numFmtId="0" fontId="16" fillId="0" borderId="0" xfId="0" applyFon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20" fillId="0" borderId="0" xfId="0" applyFo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6" fillId="0" borderId="0" xfId="0" applyFont="1" applyAlignment="1"/>
    <xf numFmtId="0" fontId="0" fillId="0" borderId="0" xfId="0" applyAlignment="1"/>
    <xf numFmtId="0" fontId="1" fillId="0" borderId="0" xfId="0" applyFont="1" applyAlignment="1"/>
    <xf numFmtId="0" fontId="3" fillId="0" borderId="0" xfId="0" applyFont="1" applyAlignment="1"/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1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F02A6-4B02-4649-B0B4-D8A5D82E5A1A}">
  <dimension ref="A1:I15"/>
  <sheetViews>
    <sheetView workbookViewId="0">
      <selection activeCell="J5" sqref="J5"/>
    </sheetView>
  </sheetViews>
  <sheetFormatPr defaultColWidth="8.81640625" defaultRowHeight="14.5"/>
  <cols>
    <col min="1" max="1" width="9" style="1" bestFit="1" customWidth="1"/>
    <col min="2" max="2" width="13.453125" style="1" bestFit="1" customWidth="1"/>
    <col min="3" max="3" width="14.1796875" style="1" bestFit="1" customWidth="1"/>
    <col min="4" max="4" width="10.26953125" style="1" bestFit="1" customWidth="1"/>
    <col min="5" max="5" width="10.1796875" style="1" bestFit="1" customWidth="1"/>
    <col min="6" max="6" width="10.26953125" style="1" bestFit="1" customWidth="1"/>
    <col min="7" max="7" width="13.81640625" style="1" bestFit="1" customWidth="1"/>
    <col min="8" max="8" width="10.1796875" style="1" bestFit="1" customWidth="1"/>
    <col min="9" max="9" width="105.1796875" style="1" customWidth="1"/>
    <col min="10" max="16384" width="8.81640625" style="1"/>
  </cols>
  <sheetData>
    <row r="1" spans="1:9" ht="38.5" customHeight="1">
      <c r="A1" s="53" t="s">
        <v>249</v>
      </c>
      <c r="B1" s="53"/>
      <c r="C1" s="53"/>
      <c r="D1" s="53"/>
      <c r="E1" s="53"/>
      <c r="F1" s="53"/>
      <c r="G1" s="53"/>
      <c r="H1" s="53"/>
      <c r="I1" s="53"/>
    </row>
    <row r="2" spans="1:9" s="13" customFormat="1" ht="15">
      <c r="A2" s="14" t="s">
        <v>5</v>
      </c>
      <c r="B2" s="14" t="s">
        <v>13</v>
      </c>
      <c r="C2" s="14" t="s">
        <v>14</v>
      </c>
      <c r="D2" s="14" t="s">
        <v>4</v>
      </c>
      <c r="E2" s="14" t="s">
        <v>3</v>
      </c>
      <c r="F2" s="14" t="s">
        <v>2</v>
      </c>
      <c r="G2" s="14" t="s">
        <v>16</v>
      </c>
      <c r="H2" s="14" t="s">
        <v>1</v>
      </c>
      <c r="I2" s="14" t="s">
        <v>0</v>
      </c>
    </row>
    <row r="3" spans="1:9">
      <c r="A3" s="15">
        <v>0.44790000000000002</v>
      </c>
      <c r="B3" s="15">
        <v>1</v>
      </c>
      <c r="C3" s="15">
        <v>0.98818932599999998</v>
      </c>
      <c r="D3" s="15">
        <v>0.85107900000000003</v>
      </c>
      <c r="E3" s="15">
        <v>0.50270800000000004</v>
      </c>
      <c r="F3" s="15">
        <v>0.26587300000000003</v>
      </c>
      <c r="G3" s="15">
        <v>0.67889175000000002</v>
      </c>
      <c r="H3" s="15">
        <v>0.34766000000000002</v>
      </c>
      <c r="I3" s="15">
        <v>0.18035699999999999</v>
      </c>
    </row>
    <row r="4" spans="1:9">
      <c r="A4" s="15">
        <v>0.38200000000000001</v>
      </c>
      <c r="B4" s="15">
        <v>1</v>
      </c>
      <c r="C4" s="15">
        <v>0.98873532799999997</v>
      </c>
      <c r="D4" s="15">
        <v>0.82913700000000001</v>
      </c>
      <c r="E4" s="15">
        <v>0.513158</v>
      </c>
      <c r="F4" s="15">
        <v>0.29221900000000001</v>
      </c>
      <c r="G4" s="15">
        <v>0.70087088200000003</v>
      </c>
      <c r="H4" s="15">
        <v>0.36936799999999997</v>
      </c>
      <c r="I4" s="15">
        <v>0.19575899999999999</v>
      </c>
    </row>
    <row r="5" spans="1:9">
      <c r="A5" s="15">
        <v>0.41489999999999999</v>
      </c>
      <c r="B5" s="15">
        <v>1</v>
      </c>
      <c r="C5" s="15">
        <v>0.96753127299999997</v>
      </c>
      <c r="D5" s="15">
        <v>0.83287299999999997</v>
      </c>
      <c r="E5" s="15">
        <v>0.50772600000000001</v>
      </c>
      <c r="F5" s="15">
        <v>0.28605599999999998</v>
      </c>
      <c r="G5" s="15">
        <v>0.66740250199999995</v>
      </c>
      <c r="H5" s="15">
        <v>0.35586800000000002</v>
      </c>
      <c r="I5" s="15">
        <v>0.17706</v>
      </c>
    </row>
    <row r="6" spans="1:9">
      <c r="A6" s="15">
        <v>0.41260000000000002</v>
      </c>
      <c r="B6" s="15">
        <v>1</v>
      </c>
      <c r="C6" s="15">
        <v>0.99157358399999995</v>
      </c>
      <c r="D6" s="15">
        <v>0.841368</v>
      </c>
      <c r="E6" s="15">
        <v>0.50989600000000002</v>
      </c>
      <c r="F6" s="15">
        <v>0.29659000000000002</v>
      </c>
      <c r="G6" s="15">
        <v>0.66735253800000005</v>
      </c>
      <c r="H6" s="15">
        <v>0.380658</v>
      </c>
      <c r="I6" s="15">
        <v>0.191358</v>
      </c>
    </row>
    <row r="7" spans="1:9">
      <c r="A7" s="15"/>
      <c r="B7" s="15"/>
      <c r="C7" s="15"/>
      <c r="D7" s="15"/>
      <c r="E7" s="15"/>
      <c r="F7" s="15"/>
      <c r="G7" s="15"/>
      <c r="H7" s="15"/>
      <c r="I7" s="15"/>
    </row>
    <row r="8" spans="1:9">
      <c r="A8" s="15">
        <v>0.45</v>
      </c>
      <c r="B8" s="15">
        <v>1</v>
      </c>
      <c r="C8" s="15">
        <v>0.99548022599999997</v>
      </c>
      <c r="D8" s="15">
        <v>0.87077599999999999</v>
      </c>
      <c r="E8" s="15">
        <v>0.58192100000000002</v>
      </c>
      <c r="F8" s="15">
        <v>0.31833600000000001</v>
      </c>
      <c r="G8" s="15">
        <v>0.67765793500000004</v>
      </c>
      <c r="H8" s="15">
        <v>0.38736500000000001</v>
      </c>
      <c r="I8" s="15">
        <v>0.184284</v>
      </c>
    </row>
    <row r="9" spans="1:9">
      <c r="A9" s="15">
        <v>0.46</v>
      </c>
      <c r="B9" s="15">
        <v>1</v>
      </c>
      <c r="C9" s="15">
        <v>1.0052915440000001</v>
      </c>
      <c r="D9" s="15">
        <v>0.89223600000000003</v>
      </c>
      <c r="E9" s="15">
        <v>0.60476200000000002</v>
      </c>
      <c r="F9" s="15">
        <v>0.33642</v>
      </c>
      <c r="G9" s="15">
        <v>0.69115701600000001</v>
      </c>
      <c r="H9" s="15">
        <v>0.44591399999999998</v>
      </c>
      <c r="I9" s="15">
        <v>0.21227199999999999</v>
      </c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>
        <v>0.43456899999999998</v>
      </c>
      <c r="B11" s="15">
        <v>1</v>
      </c>
      <c r="C11" s="15">
        <v>0.99792000000000003</v>
      </c>
      <c r="D11" s="15">
        <v>0.841055</v>
      </c>
      <c r="E11" s="15">
        <v>0.55011299999999996</v>
      </c>
      <c r="F11" s="15">
        <v>0.29339999999999999</v>
      </c>
      <c r="G11" s="15">
        <v>0.66906200000000005</v>
      </c>
      <c r="H11" s="15">
        <v>0.37358200000000003</v>
      </c>
      <c r="I11" s="15">
        <v>0.17832799999999999</v>
      </c>
    </row>
    <row r="12" spans="1:9">
      <c r="A12" s="15">
        <v>0.41801899999999997</v>
      </c>
      <c r="B12" s="15">
        <v>1</v>
      </c>
      <c r="C12" s="15">
        <v>1.00806</v>
      </c>
      <c r="D12" s="15">
        <v>0.84940300000000002</v>
      </c>
      <c r="E12" s="15">
        <v>0.55106599999999994</v>
      </c>
      <c r="F12" s="15">
        <v>0.28639900000000001</v>
      </c>
      <c r="G12" s="15">
        <v>0.67860399999999998</v>
      </c>
      <c r="H12" s="15">
        <v>0.36873800000000001</v>
      </c>
      <c r="I12" s="15">
        <v>0.172737</v>
      </c>
    </row>
    <row r="13" spans="1:9">
      <c r="A13" s="15"/>
      <c r="B13" s="15"/>
      <c r="C13" s="15"/>
      <c r="D13" s="15"/>
      <c r="E13" s="15"/>
      <c r="F13" s="15"/>
      <c r="G13" s="15"/>
      <c r="H13" s="15"/>
      <c r="I13" s="15"/>
    </row>
    <row r="14" spans="1:9">
      <c r="A14" s="15">
        <v>0.44</v>
      </c>
      <c r="B14" s="15">
        <v>1</v>
      </c>
      <c r="C14" s="15">
        <v>1.007514153</v>
      </c>
      <c r="D14" s="15">
        <v>0.853217</v>
      </c>
      <c r="E14" s="15">
        <v>0.57159000000000004</v>
      </c>
      <c r="F14" s="15">
        <v>0.30632999999999999</v>
      </c>
      <c r="G14" s="15">
        <v>0.701801338</v>
      </c>
      <c r="H14" s="15">
        <v>0.39279500000000001</v>
      </c>
      <c r="I14" s="15">
        <v>0.18939800000000001</v>
      </c>
    </row>
    <row r="15" spans="1:9">
      <c r="A15" s="15">
        <v>0.46</v>
      </c>
      <c r="B15" s="15">
        <v>1</v>
      </c>
      <c r="C15" s="15">
        <v>1.0071481920000001</v>
      </c>
      <c r="D15" s="15">
        <v>0.86610500000000001</v>
      </c>
      <c r="E15" s="15">
        <v>0.57836299999999996</v>
      </c>
      <c r="F15" s="15">
        <v>0.303531</v>
      </c>
      <c r="G15" s="15">
        <v>0.70308332399999995</v>
      </c>
      <c r="H15" s="15">
        <v>0.39645799999999998</v>
      </c>
      <c r="I15" s="15">
        <v>0.195882</v>
      </c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1E93-B77A-4E22-99FF-844822C5E302}">
  <dimension ref="A1:AK10"/>
  <sheetViews>
    <sheetView zoomScale="53" workbookViewId="0">
      <selection sqref="A1:AK1"/>
    </sheetView>
  </sheetViews>
  <sheetFormatPr defaultRowHeight="14.5"/>
  <cols>
    <col min="1" max="1" width="14.26953125" style="4" bestFit="1" customWidth="1"/>
    <col min="2" max="37" width="12" bestFit="1" customWidth="1"/>
  </cols>
  <sheetData>
    <row r="1" spans="1:37">
      <c r="A1" s="43" t="s">
        <v>258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</row>
    <row r="2" spans="1:37" s="4" customFormat="1">
      <c r="A2" s="3"/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 t="s">
        <v>10</v>
      </c>
      <c r="L2" s="45"/>
      <c r="M2" s="45"/>
      <c r="N2" s="45"/>
      <c r="O2" s="45"/>
      <c r="P2" s="45"/>
      <c r="Q2" s="45"/>
      <c r="R2" s="45"/>
      <c r="S2" s="45"/>
      <c r="T2" s="45" t="s">
        <v>11</v>
      </c>
      <c r="U2" s="45"/>
      <c r="V2" s="45"/>
      <c r="W2" s="45"/>
      <c r="X2" s="45"/>
      <c r="Y2" s="45"/>
      <c r="Z2" s="45"/>
      <c r="AA2" s="45"/>
      <c r="AB2" s="45"/>
      <c r="AC2" s="45" t="s">
        <v>12</v>
      </c>
      <c r="AD2" s="45"/>
      <c r="AE2" s="45"/>
      <c r="AF2" s="45"/>
      <c r="AG2" s="45"/>
      <c r="AH2" s="45"/>
      <c r="AI2" s="45"/>
      <c r="AJ2" s="45"/>
      <c r="AK2" s="45"/>
    </row>
    <row r="3" spans="1:37" ht="15.5">
      <c r="A3" s="5" t="s">
        <v>13</v>
      </c>
      <c r="B3" s="6">
        <v>1.0403819519999999</v>
      </c>
      <c r="C3" s="6">
        <v>1.088493465</v>
      </c>
      <c r="D3" s="6">
        <v>0.87112458199999998</v>
      </c>
      <c r="E3" s="6">
        <v>1.603237303</v>
      </c>
      <c r="F3" s="6">
        <v>0.71774259699999998</v>
      </c>
      <c r="G3" s="6">
        <v>0.67902010099999999</v>
      </c>
      <c r="H3" s="6">
        <v>1.5232301800000001</v>
      </c>
      <c r="I3" s="6">
        <v>0.84073183600000001</v>
      </c>
      <c r="J3" s="6">
        <v>0.636037984</v>
      </c>
      <c r="K3" s="6">
        <v>0.98903402900000004</v>
      </c>
      <c r="L3" s="6">
        <v>0.86878931800000003</v>
      </c>
      <c r="M3" s="6">
        <v>0.39393800699999998</v>
      </c>
      <c r="N3" s="6">
        <v>0.97047527499999997</v>
      </c>
      <c r="O3" s="6">
        <v>0.63625763400000002</v>
      </c>
      <c r="P3" s="6">
        <v>0.84827858300000003</v>
      </c>
      <c r="Q3" s="6">
        <v>0.72757317099999996</v>
      </c>
      <c r="R3" s="6">
        <v>0.34258951999999998</v>
      </c>
      <c r="S3" s="6">
        <v>0.42691872400000003</v>
      </c>
      <c r="T3" s="6">
        <v>0.75475203800000001</v>
      </c>
      <c r="U3" s="6">
        <v>0.63435394099999998</v>
      </c>
      <c r="V3" s="6">
        <v>0.59134015100000004</v>
      </c>
      <c r="W3" s="6">
        <v>0.61074106500000003</v>
      </c>
      <c r="X3" s="6">
        <v>0.67328055200000003</v>
      </c>
      <c r="Y3" s="6">
        <v>0.65506518800000002</v>
      </c>
      <c r="Z3" s="6">
        <v>0.44772143199999997</v>
      </c>
      <c r="AA3" s="6">
        <v>0.42333981399999998</v>
      </c>
      <c r="AB3" s="6">
        <v>0.69834365399999998</v>
      </c>
      <c r="AC3" s="6">
        <v>0.84806863899999996</v>
      </c>
      <c r="AD3" s="6">
        <v>0.85669101700000005</v>
      </c>
      <c r="AE3" s="6">
        <v>0.62646751899999997</v>
      </c>
      <c r="AF3" s="6">
        <v>0.66043224499999997</v>
      </c>
      <c r="AG3" s="6">
        <v>0.70135395199999995</v>
      </c>
      <c r="AH3" s="6">
        <v>1.025979795</v>
      </c>
      <c r="AI3" s="6">
        <v>0.62714041399999998</v>
      </c>
      <c r="AJ3" s="6">
        <v>0.71926417600000003</v>
      </c>
      <c r="AK3" s="6">
        <v>0.69884431300000005</v>
      </c>
    </row>
    <row r="4" spans="1:37" ht="15.5">
      <c r="A4" s="5" t="s">
        <v>14</v>
      </c>
      <c r="B4" s="6">
        <v>0.95109514699999997</v>
      </c>
      <c r="C4" s="6">
        <v>0.97283175700000002</v>
      </c>
      <c r="D4" s="6">
        <v>1.076073096</v>
      </c>
      <c r="E4" s="6">
        <v>1.220139125</v>
      </c>
      <c r="F4" s="6">
        <v>0.75099845799999998</v>
      </c>
      <c r="G4" s="6">
        <v>1.028862417</v>
      </c>
      <c r="H4" s="6">
        <v>1.1952823509999999</v>
      </c>
      <c r="I4" s="6">
        <v>0.91438242400000003</v>
      </c>
      <c r="J4" s="6">
        <v>0.89033522499999995</v>
      </c>
      <c r="K4" s="6">
        <v>1.344119617</v>
      </c>
      <c r="L4" s="6">
        <v>1.4935276120000001</v>
      </c>
      <c r="M4" s="6">
        <v>1.2521660640000001</v>
      </c>
      <c r="N4" s="6">
        <v>0.76112841799999997</v>
      </c>
      <c r="O4" s="6">
        <v>0.85289322700000003</v>
      </c>
      <c r="P4" s="6">
        <v>0.949654832</v>
      </c>
      <c r="Q4" s="6">
        <v>0.83014854299999996</v>
      </c>
      <c r="R4" s="6">
        <v>0.79151291800000001</v>
      </c>
      <c r="S4" s="6">
        <v>0.86903649100000002</v>
      </c>
      <c r="T4" s="6">
        <v>1.284320355</v>
      </c>
      <c r="U4" s="6">
        <v>1.0575946169999999</v>
      </c>
      <c r="V4" s="6">
        <v>1.2718034</v>
      </c>
      <c r="W4" s="6">
        <v>1.093048147</v>
      </c>
      <c r="X4" s="6">
        <v>1.258980072</v>
      </c>
      <c r="Y4" s="6">
        <v>1.1631779600000001</v>
      </c>
      <c r="Z4" s="6">
        <v>0.91063821499999997</v>
      </c>
      <c r="AA4" s="6">
        <v>0.941626713</v>
      </c>
      <c r="AB4" s="6">
        <v>1.1093137529999999</v>
      </c>
      <c r="AC4" s="6">
        <v>1.1695282069999999</v>
      </c>
      <c r="AD4" s="6">
        <v>1.1906128090000001</v>
      </c>
      <c r="AE4" s="6">
        <v>1.206530509</v>
      </c>
      <c r="AF4" s="6">
        <v>1.0280609169999999</v>
      </c>
      <c r="AG4" s="6">
        <v>0.85895870299999999</v>
      </c>
      <c r="AH4" s="6">
        <v>1.5753894340000001</v>
      </c>
      <c r="AI4" s="6">
        <v>1.048666748</v>
      </c>
      <c r="AJ4" s="6">
        <v>1.2354831180000001</v>
      </c>
      <c r="AK4" s="6">
        <v>0.93634257300000001</v>
      </c>
    </row>
    <row r="5" spans="1:37">
      <c r="A5" s="5" t="s">
        <v>4</v>
      </c>
      <c r="B5" s="6">
        <v>1.065984217</v>
      </c>
      <c r="C5" s="6">
        <v>1.004543261</v>
      </c>
      <c r="D5" s="6">
        <v>0.92947252300000005</v>
      </c>
      <c r="E5" s="6">
        <v>1.2597185</v>
      </c>
      <c r="F5" s="6">
        <v>0.77374535600000005</v>
      </c>
      <c r="G5" s="6">
        <v>0.96653614399999999</v>
      </c>
      <c r="H5" s="6">
        <v>1.0654204890000001</v>
      </c>
      <c r="I5" s="6">
        <v>0.955174827</v>
      </c>
      <c r="J5" s="6">
        <v>0.97940468400000003</v>
      </c>
      <c r="K5" s="6">
        <v>1.0946503519999999</v>
      </c>
      <c r="L5" s="6">
        <v>1.008891575</v>
      </c>
      <c r="M5" s="6">
        <v>1.0470540960000001</v>
      </c>
      <c r="N5" s="6">
        <v>0.74584076099999996</v>
      </c>
      <c r="O5" s="6">
        <v>1.012661636</v>
      </c>
      <c r="P5" s="6">
        <v>1.1351314669999999</v>
      </c>
      <c r="Q5" s="6">
        <v>1.1153760130000001</v>
      </c>
      <c r="R5" s="6">
        <v>1.017950736</v>
      </c>
      <c r="S5" s="6">
        <v>0.89698951199999999</v>
      </c>
      <c r="T5" s="6">
        <v>1.0458847309999999</v>
      </c>
      <c r="U5" s="6">
        <v>0.88861529100000003</v>
      </c>
      <c r="V5" s="6">
        <v>1.0686851749999999</v>
      </c>
      <c r="W5" s="6">
        <v>1.139143569</v>
      </c>
      <c r="X5" s="6">
        <v>1.0040747080000001</v>
      </c>
      <c r="Y5" s="6">
        <v>0.94459921599999996</v>
      </c>
      <c r="Z5" s="6">
        <v>0.96090520199999996</v>
      </c>
      <c r="AA5" s="6">
        <v>1.0428677799999999</v>
      </c>
      <c r="AB5" s="6">
        <v>1.1027913300000001</v>
      </c>
      <c r="AC5" s="6">
        <v>0.97127553700000002</v>
      </c>
      <c r="AD5" s="6">
        <v>1.003654944</v>
      </c>
      <c r="AE5" s="6">
        <v>1.013378519</v>
      </c>
      <c r="AF5" s="6">
        <v>1.09104029</v>
      </c>
      <c r="AG5" s="6">
        <v>1.032241529</v>
      </c>
      <c r="AH5" s="6">
        <v>1.443748861</v>
      </c>
      <c r="AI5" s="6">
        <v>1.1196340010000001</v>
      </c>
      <c r="AJ5" s="6">
        <v>1.3100652500000001</v>
      </c>
      <c r="AK5" s="6">
        <v>1.1285813</v>
      </c>
    </row>
    <row r="6" spans="1:37">
      <c r="A6" s="5" t="s">
        <v>3</v>
      </c>
      <c r="B6" s="6">
        <v>0.96186109500000005</v>
      </c>
      <c r="C6" s="6">
        <v>0.93963097500000003</v>
      </c>
      <c r="D6" s="6">
        <v>1.09850793</v>
      </c>
      <c r="E6" s="6">
        <v>1.125423142</v>
      </c>
      <c r="F6" s="6">
        <v>0.89212964500000003</v>
      </c>
      <c r="G6" s="6">
        <v>0.98244721300000004</v>
      </c>
      <c r="H6" s="6">
        <v>0.59188413500000003</v>
      </c>
      <c r="I6" s="6">
        <v>1.273041895</v>
      </c>
      <c r="J6" s="6">
        <v>1.1350739700000001</v>
      </c>
      <c r="K6" s="6">
        <v>0.973113228</v>
      </c>
      <c r="L6" s="6">
        <v>0.97567547499999996</v>
      </c>
      <c r="M6" s="6">
        <v>0.93090992299999997</v>
      </c>
      <c r="N6" s="6">
        <v>0.94190511899999996</v>
      </c>
      <c r="O6" s="6">
        <v>1.2216248160000001</v>
      </c>
      <c r="P6" s="6">
        <v>0.94290498700000003</v>
      </c>
      <c r="Q6" s="6">
        <v>0.71496513100000003</v>
      </c>
      <c r="R6" s="6">
        <v>0.48794667899999999</v>
      </c>
      <c r="S6" s="6">
        <v>0.62566081200000001</v>
      </c>
      <c r="T6" s="6">
        <v>0.94010908100000001</v>
      </c>
      <c r="U6" s="6">
        <v>0.47704579400000002</v>
      </c>
      <c r="V6" s="6">
        <v>0.64218533899999997</v>
      </c>
      <c r="W6" s="6">
        <v>0.956759213</v>
      </c>
      <c r="X6" s="6">
        <v>0.90163765500000004</v>
      </c>
      <c r="Y6" s="6">
        <v>0.95370520599999997</v>
      </c>
      <c r="Z6" s="6">
        <v>0.78340063199999999</v>
      </c>
      <c r="AA6" s="6">
        <v>1.148882191</v>
      </c>
      <c r="AB6" s="6">
        <v>0.62243767699999997</v>
      </c>
      <c r="AC6" s="6">
        <v>0.91078994300000005</v>
      </c>
      <c r="AD6" s="6">
        <v>0.90248433699999997</v>
      </c>
      <c r="AE6" s="6">
        <v>0.92235540500000002</v>
      </c>
      <c r="AF6" s="6">
        <v>0.81115497299999995</v>
      </c>
      <c r="AG6" s="6">
        <v>0.98751457600000003</v>
      </c>
      <c r="AH6" s="6">
        <v>1.062683842</v>
      </c>
      <c r="AI6" s="6">
        <v>1.0498314900000001</v>
      </c>
      <c r="AJ6" s="6">
        <v>1.1598053500000001</v>
      </c>
      <c r="AK6" s="6">
        <v>0.91394799400000004</v>
      </c>
    </row>
    <row r="7" spans="1:37">
      <c r="A7" s="5" t="s">
        <v>15</v>
      </c>
      <c r="B7" s="6">
        <v>1.4865923169999999</v>
      </c>
      <c r="C7" s="6">
        <v>0.74695020700000003</v>
      </c>
      <c r="D7" s="6">
        <v>0.76645747600000003</v>
      </c>
      <c r="E7" s="6">
        <v>1.5452788209999999</v>
      </c>
      <c r="F7" s="6">
        <v>0.5467649</v>
      </c>
      <c r="G7" s="6">
        <v>0.90795627899999998</v>
      </c>
      <c r="H7" s="6">
        <v>1.380649142</v>
      </c>
      <c r="I7" s="6">
        <v>0.61542661099999996</v>
      </c>
      <c r="J7" s="6">
        <v>1.003924246</v>
      </c>
      <c r="K7" s="6">
        <v>0.67211962000000003</v>
      </c>
      <c r="L7" s="6">
        <v>0.788678514</v>
      </c>
      <c r="M7" s="6">
        <v>0.71009031700000003</v>
      </c>
      <c r="N7" s="6">
        <v>0.35668783199999998</v>
      </c>
      <c r="O7" s="6">
        <v>0.936651024</v>
      </c>
      <c r="P7" s="6">
        <v>1.0273491400000001</v>
      </c>
      <c r="Q7" s="6">
        <v>0.91541058500000005</v>
      </c>
      <c r="R7" s="6">
        <v>0.54802274399999995</v>
      </c>
      <c r="S7" s="6">
        <v>0.194591703</v>
      </c>
      <c r="T7" s="6">
        <v>1.0014775170000001</v>
      </c>
      <c r="U7" s="6">
        <v>0.57291473400000004</v>
      </c>
      <c r="V7" s="6">
        <v>0.82609015500000005</v>
      </c>
      <c r="W7" s="6">
        <v>0.73148777399999998</v>
      </c>
      <c r="X7" s="6">
        <v>0.71291207099999998</v>
      </c>
      <c r="Y7" s="6">
        <v>0.93380072800000002</v>
      </c>
      <c r="Z7" s="6">
        <v>0.30456451000000001</v>
      </c>
      <c r="AA7" s="6">
        <v>0.34838983699999998</v>
      </c>
      <c r="AB7" s="6">
        <v>0.734025908</v>
      </c>
      <c r="AC7" s="6">
        <v>0.75894679600000003</v>
      </c>
      <c r="AD7" s="6">
        <v>0.70239028599999997</v>
      </c>
      <c r="AE7" s="6">
        <v>0.79600195699999998</v>
      </c>
      <c r="AF7" s="6">
        <v>0.78713431499999997</v>
      </c>
      <c r="AG7" s="6">
        <v>0.75500170700000002</v>
      </c>
      <c r="AH7" s="6">
        <v>1.309478962</v>
      </c>
      <c r="AI7" s="6">
        <v>1.061178205</v>
      </c>
      <c r="AJ7" s="6">
        <v>1.1190524630000001</v>
      </c>
      <c r="AK7" s="6">
        <v>0.61588404100000005</v>
      </c>
    </row>
    <row r="8" spans="1:37" ht="15.5">
      <c r="A8" s="5" t="s">
        <v>16</v>
      </c>
      <c r="B8" s="6">
        <v>1.2049651779999999</v>
      </c>
      <c r="C8" s="6">
        <v>0.96798761799999999</v>
      </c>
      <c r="D8" s="6">
        <v>0.82704720399999998</v>
      </c>
      <c r="E8" s="6">
        <v>1.3356993939999999</v>
      </c>
      <c r="F8" s="6">
        <v>0.45510550300000002</v>
      </c>
      <c r="G8" s="6">
        <v>1.2091951030000001</v>
      </c>
      <c r="H8" s="6">
        <v>0.98539292099999998</v>
      </c>
      <c r="I8" s="6">
        <v>0.94836018099999997</v>
      </c>
      <c r="J8" s="6">
        <v>1.0662468979999999</v>
      </c>
      <c r="K8" s="6">
        <v>1.247745007</v>
      </c>
      <c r="L8" s="6">
        <v>0.83076235499999995</v>
      </c>
      <c r="M8" s="6">
        <v>1.431165756</v>
      </c>
      <c r="N8" s="6">
        <v>1.039125012</v>
      </c>
      <c r="O8" s="6">
        <v>2.1927130610000001</v>
      </c>
      <c r="P8" s="6">
        <v>1.6033590740000001</v>
      </c>
      <c r="Q8" s="6">
        <v>1.1605456190000001</v>
      </c>
      <c r="R8" s="6">
        <v>0.68448312</v>
      </c>
      <c r="S8" s="6">
        <v>1.041625714</v>
      </c>
      <c r="T8" s="6">
        <v>1.2007177410000001</v>
      </c>
      <c r="U8" s="6">
        <v>0.871826985</v>
      </c>
      <c r="V8" s="6">
        <v>0.94916947799999996</v>
      </c>
      <c r="W8" s="6">
        <v>1.5455715670000001</v>
      </c>
      <c r="X8" s="6">
        <v>2.2657085000000001</v>
      </c>
      <c r="Y8" s="6">
        <v>1.998665581</v>
      </c>
      <c r="Z8" s="6">
        <v>0.869491613</v>
      </c>
      <c r="AA8" s="6">
        <v>1.19145649</v>
      </c>
      <c r="AB8" s="6">
        <v>1.356492743</v>
      </c>
      <c r="AC8" s="6">
        <v>0.93061680999999996</v>
      </c>
      <c r="AD8" s="6">
        <v>1.1158198909999999</v>
      </c>
      <c r="AE8" s="6">
        <v>0.87483328500000002</v>
      </c>
      <c r="AF8" s="6">
        <v>0.98276926399999998</v>
      </c>
      <c r="AG8" s="6">
        <v>3.0454858840000001</v>
      </c>
      <c r="AH8" s="6">
        <v>2.6159005400000002</v>
      </c>
      <c r="AI8" s="6">
        <v>0.89938999200000003</v>
      </c>
      <c r="AJ8" s="6">
        <v>1.1409812770000001</v>
      </c>
      <c r="AK8" s="6">
        <v>1.0531292240000001</v>
      </c>
    </row>
    <row r="9" spans="1:37">
      <c r="A9" s="5" t="s">
        <v>1</v>
      </c>
      <c r="B9" s="6">
        <v>0.72422193999999995</v>
      </c>
      <c r="C9" s="6">
        <v>1.063846361</v>
      </c>
      <c r="D9" s="6">
        <v>1.211931699</v>
      </c>
      <c r="E9" s="6">
        <v>1.736114296</v>
      </c>
      <c r="F9" s="6">
        <v>0.25351571499999997</v>
      </c>
      <c r="G9" s="6">
        <v>1.010369989</v>
      </c>
      <c r="H9" s="6">
        <v>0.86457316200000001</v>
      </c>
      <c r="I9" s="6">
        <v>0.78828729399999997</v>
      </c>
      <c r="J9" s="6">
        <v>1.347139544</v>
      </c>
      <c r="K9" s="6">
        <v>1.499867923</v>
      </c>
      <c r="L9" s="6">
        <v>0.77941741799999997</v>
      </c>
      <c r="M9" s="6">
        <v>1.5244958260000001</v>
      </c>
      <c r="N9" s="6">
        <v>1.4884527839999999</v>
      </c>
      <c r="O9" s="6">
        <v>1.465736317</v>
      </c>
      <c r="P9" s="6">
        <v>0.53588900100000003</v>
      </c>
      <c r="Q9" s="6">
        <v>0.90511133899999996</v>
      </c>
      <c r="R9" s="6">
        <v>1.2869102889999999</v>
      </c>
      <c r="S9" s="6">
        <v>0.45695560499999999</v>
      </c>
      <c r="T9" s="6">
        <v>0.76978036999999999</v>
      </c>
      <c r="U9" s="6">
        <v>1.3719152729999999</v>
      </c>
      <c r="V9" s="6">
        <v>1.111197161</v>
      </c>
      <c r="W9" s="6">
        <v>0.93922680700000005</v>
      </c>
      <c r="X9" s="6">
        <v>0.27045191000000002</v>
      </c>
      <c r="Y9" s="6">
        <v>1.3916914069999999</v>
      </c>
      <c r="Z9" s="6">
        <v>1.144323899</v>
      </c>
      <c r="AA9" s="6">
        <v>1.6362330620000001</v>
      </c>
      <c r="AB9" s="6">
        <v>0.246242515</v>
      </c>
      <c r="AC9" s="6">
        <v>2.0682778559999999</v>
      </c>
      <c r="AD9" s="6">
        <v>0.64786627200000002</v>
      </c>
      <c r="AE9" s="6">
        <v>1.5296066829999999</v>
      </c>
      <c r="AF9" s="6">
        <v>0.821174819</v>
      </c>
      <c r="AG9" s="6">
        <v>0.72706393800000002</v>
      </c>
      <c r="AH9" s="6">
        <v>0.54644353800000001</v>
      </c>
      <c r="AI9" s="6">
        <v>0.49838849400000002</v>
      </c>
      <c r="AJ9" s="6">
        <v>0.50054235700000005</v>
      </c>
      <c r="AK9" s="6">
        <v>0.96417836499999998</v>
      </c>
    </row>
    <row r="10" spans="1:37">
      <c r="A10" s="5" t="s">
        <v>0</v>
      </c>
      <c r="B10" s="6">
        <v>0.26126880299999999</v>
      </c>
      <c r="C10" s="6">
        <v>1.9189550179999999</v>
      </c>
      <c r="D10" s="6">
        <v>0.81977617899999999</v>
      </c>
      <c r="E10" s="6">
        <v>1.9149343299999999</v>
      </c>
      <c r="F10" s="6">
        <v>0.43497669</v>
      </c>
      <c r="G10" s="6">
        <v>0.65008897899999996</v>
      </c>
      <c r="H10" s="6">
        <v>1.495767187</v>
      </c>
      <c r="I10" s="6">
        <v>0.72735345600000001</v>
      </c>
      <c r="J10" s="6">
        <v>0.77687935699999999</v>
      </c>
      <c r="K10" s="6">
        <v>0.81163385499999996</v>
      </c>
      <c r="L10" s="6">
        <v>1.687086053</v>
      </c>
      <c r="M10" s="6">
        <v>0.30554108200000002</v>
      </c>
      <c r="N10" s="6">
        <v>0.42564242699999999</v>
      </c>
      <c r="O10" s="6">
        <v>0</v>
      </c>
      <c r="P10" s="6">
        <v>0.22986664100000001</v>
      </c>
      <c r="Q10" s="6">
        <v>0.31318016799999998</v>
      </c>
      <c r="R10" s="6">
        <v>0</v>
      </c>
      <c r="S10" s="6">
        <v>0</v>
      </c>
      <c r="T10" s="6">
        <v>0.83311310199999999</v>
      </c>
      <c r="U10" s="6">
        <v>0.27496072500000002</v>
      </c>
      <c r="V10" s="6">
        <v>0.57267597100000001</v>
      </c>
      <c r="W10" s="6">
        <v>0.80575235300000003</v>
      </c>
      <c r="X10" s="6">
        <v>0.46403544000000002</v>
      </c>
      <c r="Y10" s="6">
        <v>0.238783352</v>
      </c>
      <c r="Z10" s="6">
        <v>0.59392618799999997</v>
      </c>
      <c r="AA10" s="6">
        <v>0</v>
      </c>
      <c r="AB10" s="6">
        <v>0</v>
      </c>
      <c r="AC10" s="6">
        <v>1.72187913</v>
      </c>
      <c r="AD10" s="6">
        <v>0.87646084000000002</v>
      </c>
      <c r="AE10" s="6">
        <v>0.82772659500000001</v>
      </c>
      <c r="AF10" s="6">
        <v>0</v>
      </c>
      <c r="AG10" s="6">
        <v>0.41582677299999998</v>
      </c>
      <c r="AH10" s="6">
        <v>0.46878790399999998</v>
      </c>
      <c r="AI10" s="6">
        <v>0.51734649300000002</v>
      </c>
      <c r="AJ10" s="6">
        <v>1.039164572</v>
      </c>
      <c r="AK10" s="6">
        <v>0</v>
      </c>
    </row>
  </sheetData>
  <mergeCells count="5">
    <mergeCell ref="B2:J2"/>
    <mergeCell ref="K2:S2"/>
    <mergeCell ref="T2:AB2"/>
    <mergeCell ref="AC2:AK2"/>
    <mergeCell ref="A1:AK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2584C-A887-484B-83F5-ECDF52C88BB0}">
  <dimension ref="A1:AK10"/>
  <sheetViews>
    <sheetView zoomScale="40" zoomScaleNormal="40" workbookViewId="0">
      <selection activeCell="AD23" sqref="AD23"/>
    </sheetView>
  </sheetViews>
  <sheetFormatPr defaultRowHeight="14.5"/>
  <cols>
    <col min="1" max="1" width="14.26953125" style="4" bestFit="1" customWidth="1"/>
    <col min="2" max="37" width="12" bestFit="1" customWidth="1"/>
  </cols>
  <sheetData>
    <row r="1" spans="1:37">
      <c r="A1" s="43" t="s">
        <v>259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</row>
    <row r="2" spans="1:37" s="4" customFormat="1">
      <c r="A2" s="3"/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 t="s">
        <v>17</v>
      </c>
      <c r="L2" s="45"/>
      <c r="M2" s="45"/>
      <c r="N2" s="45"/>
      <c r="O2" s="45"/>
      <c r="P2" s="45"/>
      <c r="Q2" s="45"/>
      <c r="R2" s="45"/>
      <c r="S2" s="45"/>
      <c r="T2" s="45" t="s">
        <v>18</v>
      </c>
      <c r="U2" s="45"/>
      <c r="V2" s="45"/>
      <c r="W2" s="45"/>
      <c r="X2" s="45"/>
      <c r="Y2" s="45"/>
      <c r="Z2" s="45"/>
      <c r="AA2" s="45"/>
      <c r="AB2" s="45"/>
      <c r="AC2" s="45" t="s">
        <v>19</v>
      </c>
      <c r="AD2" s="45"/>
      <c r="AE2" s="45"/>
      <c r="AF2" s="45"/>
      <c r="AG2" s="45"/>
      <c r="AH2" s="45"/>
      <c r="AI2" s="45"/>
      <c r="AJ2" s="45"/>
      <c r="AK2" s="45"/>
    </row>
    <row r="3" spans="1:37" ht="15.5">
      <c r="A3" s="5" t="s">
        <v>13</v>
      </c>
      <c r="B3" s="6">
        <v>1.0403819519999999</v>
      </c>
      <c r="C3" s="6">
        <v>1.088493465</v>
      </c>
      <c r="D3" s="6">
        <v>0.87112458199999998</v>
      </c>
      <c r="E3" s="6">
        <v>1.603237303</v>
      </c>
      <c r="F3" s="6">
        <v>0.71774259699999998</v>
      </c>
      <c r="G3" s="6">
        <v>0.67902010099999999</v>
      </c>
      <c r="H3" s="6">
        <v>1.5232301800000001</v>
      </c>
      <c r="I3" s="6">
        <v>0.84073183600000001</v>
      </c>
      <c r="J3" s="6">
        <v>0.636037984</v>
      </c>
      <c r="K3" s="6">
        <v>0.87085660799999998</v>
      </c>
      <c r="L3" s="6">
        <v>1.005322278</v>
      </c>
      <c r="M3" s="6">
        <v>1.323127841</v>
      </c>
      <c r="N3" s="6">
        <v>1.006183193</v>
      </c>
      <c r="O3" s="6">
        <v>1.3758642350000001</v>
      </c>
      <c r="P3" s="6">
        <v>0.985307818</v>
      </c>
      <c r="Q3" s="6">
        <v>1.03802704</v>
      </c>
      <c r="R3" s="6">
        <v>1.3156854790000001</v>
      </c>
      <c r="S3" s="6">
        <v>1.0113076190000001</v>
      </c>
      <c r="T3" s="6">
        <v>1.298323551</v>
      </c>
      <c r="U3" s="6">
        <v>0.90072797999999998</v>
      </c>
      <c r="V3" s="6">
        <v>0.85546029199999996</v>
      </c>
      <c r="W3" s="6">
        <v>0.69526271100000003</v>
      </c>
      <c r="X3" s="6">
        <v>1.08424045</v>
      </c>
      <c r="Y3" s="6">
        <v>1.1952855550000001</v>
      </c>
      <c r="Z3" s="6">
        <v>0.97907070799999996</v>
      </c>
      <c r="AA3" s="6">
        <v>1.0309721709999999</v>
      </c>
      <c r="AB3" s="6">
        <v>1.3000024590000001</v>
      </c>
      <c r="AC3" s="6">
        <v>1.0069265039999999</v>
      </c>
      <c r="AD3" s="6">
        <v>1.3805006950000001</v>
      </c>
      <c r="AE3" s="6">
        <v>0.74908112000000004</v>
      </c>
      <c r="AF3" s="6">
        <v>1.253032156</v>
      </c>
      <c r="AG3" s="6">
        <v>0.64977579500000004</v>
      </c>
      <c r="AH3" s="6">
        <v>1.243037671</v>
      </c>
      <c r="AI3" s="6">
        <v>0.88514866000000003</v>
      </c>
      <c r="AJ3" s="6">
        <v>0.83214709399999998</v>
      </c>
      <c r="AK3" s="6">
        <v>1.0788005000000001</v>
      </c>
    </row>
    <row r="4" spans="1:37" ht="15.5">
      <c r="A4" s="5" t="s">
        <v>14</v>
      </c>
      <c r="B4" s="6">
        <v>0.95109514699999997</v>
      </c>
      <c r="C4" s="6">
        <v>0.97283175700000002</v>
      </c>
      <c r="D4" s="6">
        <v>1.076073096</v>
      </c>
      <c r="E4" s="6">
        <v>1.220139125</v>
      </c>
      <c r="F4" s="6">
        <v>0.75099845799999998</v>
      </c>
      <c r="G4" s="6">
        <v>1.028862417</v>
      </c>
      <c r="H4" s="6">
        <v>1.1952823509999999</v>
      </c>
      <c r="I4" s="6">
        <v>0.91438242400000003</v>
      </c>
      <c r="J4" s="6">
        <v>0.89033522499999995</v>
      </c>
      <c r="K4" s="6">
        <v>2.4815166500000001</v>
      </c>
      <c r="L4" s="6">
        <v>3.1620728530000002</v>
      </c>
      <c r="M4" s="6">
        <v>3.5186482959999998</v>
      </c>
      <c r="N4" s="6">
        <v>1.868376877</v>
      </c>
      <c r="O4" s="6">
        <v>2.5786017939999999</v>
      </c>
      <c r="P4" s="6">
        <v>2.1015744199999999</v>
      </c>
      <c r="Q4" s="6">
        <v>1.9037674790000001</v>
      </c>
      <c r="R4" s="6">
        <v>1.9067912</v>
      </c>
      <c r="S4" s="6">
        <v>2.2915736139999998</v>
      </c>
      <c r="T4" s="6">
        <v>2.5628714239999999</v>
      </c>
      <c r="U4" s="6">
        <v>2.3080826769999998</v>
      </c>
      <c r="V4" s="6">
        <v>2.1815175720000002</v>
      </c>
      <c r="W4" s="6">
        <v>1.7666663069999999</v>
      </c>
      <c r="X4" s="6">
        <v>2.1002680260000002</v>
      </c>
      <c r="Y4" s="6">
        <v>2.010375013</v>
      </c>
      <c r="Z4" s="6">
        <v>1.7571909539999999</v>
      </c>
      <c r="AA4" s="6">
        <v>1.9867298529999999</v>
      </c>
      <c r="AB4" s="6">
        <v>2.1211572620000001</v>
      </c>
      <c r="AC4" s="6">
        <v>1.530463355</v>
      </c>
      <c r="AD4" s="6">
        <v>1.9099560499999999</v>
      </c>
      <c r="AE4" s="6">
        <v>1.4155421960000001</v>
      </c>
      <c r="AF4" s="6">
        <v>1.395168929</v>
      </c>
      <c r="AG4" s="6">
        <v>1.394244724</v>
      </c>
      <c r="AH4" s="6">
        <v>1.3051329949999999</v>
      </c>
      <c r="AI4" s="6">
        <v>1.433389646</v>
      </c>
      <c r="AJ4" s="6">
        <v>1.6620392639999999</v>
      </c>
      <c r="AK4" s="6">
        <v>1.9191222509999999</v>
      </c>
    </row>
    <row r="5" spans="1:37">
      <c r="A5" s="5" t="s">
        <v>4</v>
      </c>
      <c r="B5" s="6">
        <v>1.065984217</v>
      </c>
      <c r="C5" s="6">
        <v>1.004543261</v>
      </c>
      <c r="D5" s="6">
        <v>0.92947252300000005</v>
      </c>
      <c r="E5" s="6">
        <v>1.2597185</v>
      </c>
      <c r="F5" s="6">
        <v>0.77374535600000005</v>
      </c>
      <c r="G5" s="6">
        <v>0.96653614399999999</v>
      </c>
      <c r="H5" s="6">
        <v>1.0654204890000001</v>
      </c>
      <c r="I5" s="6">
        <v>0.955174827</v>
      </c>
      <c r="J5" s="6">
        <v>0.97940468400000003</v>
      </c>
      <c r="K5" s="6">
        <v>2.1035077659999999</v>
      </c>
      <c r="L5" s="6">
        <v>2.7781825320000002</v>
      </c>
      <c r="M5" s="6">
        <v>2.571193375</v>
      </c>
      <c r="N5" s="6">
        <v>1.9269723910000001</v>
      </c>
      <c r="O5" s="6">
        <v>2.7257291339999998</v>
      </c>
      <c r="P5" s="6">
        <v>2.4414463249999998</v>
      </c>
      <c r="Q5" s="6">
        <v>3.0298329540000002</v>
      </c>
      <c r="R5" s="6">
        <v>2.6776847020000001</v>
      </c>
      <c r="S5" s="6">
        <v>3.1586435540000002</v>
      </c>
      <c r="T5" s="6">
        <v>2.0110849750000002</v>
      </c>
      <c r="U5" s="6">
        <v>1.962233184</v>
      </c>
      <c r="V5" s="6">
        <v>1.616469698</v>
      </c>
      <c r="W5" s="6">
        <v>2.0765758590000001</v>
      </c>
      <c r="X5" s="6">
        <v>2.4096189849999998</v>
      </c>
      <c r="Y5" s="6">
        <v>2.436734897</v>
      </c>
      <c r="Z5" s="6">
        <v>2.037147171</v>
      </c>
      <c r="AA5" s="6">
        <v>2.5708491759999998</v>
      </c>
      <c r="AB5" s="6">
        <v>2.449459397</v>
      </c>
      <c r="AC5" s="6">
        <v>1.232888041</v>
      </c>
      <c r="AD5" s="6">
        <v>1.45730848</v>
      </c>
      <c r="AE5" s="6">
        <v>1.073224191</v>
      </c>
      <c r="AF5" s="6">
        <v>1.3137148670000001</v>
      </c>
      <c r="AG5" s="6">
        <v>1.2491462099999999</v>
      </c>
      <c r="AH5" s="6">
        <v>1.4723067379999999</v>
      </c>
      <c r="AI5" s="6">
        <v>1.4123259420000001</v>
      </c>
      <c r="AJ5" s="6">
        <v>1.4779824340000001</v>
      </c>
      <c r="AK5" s="6">
        <v>1.744893764</v>
      </c>
    </row>
    <row r="6" spans="1:37">
      <c r="A6" s="5" t="s">
        <v>3</v>
      </c>
      <c r="B6" s="6">
        <v>0.96186109500000005</v>
      </c>
      <c r="C6" s="6">
        <v>0.93963097500000003</v>
      </c>
      <c r="D6" s="6">
        <v>1.09850793</v>
      </c>
      <c r="E6" s="6">
        <v>1.125423142</v>
      </c>
      <c r="F6" s="6">
        <v>0.89212964500000003</v>
      </c>
      <c r="G6" s="6">
        <v>0.98244721300000004</v>
      </c>
      <c r="H6" s="6">
        <v>0.59188413500000003</v>
      </c>
      <c r="I6" s="6">
        <v>1.273041895</v>
      </c>
      <c r="J6" s="6">
        <v>1.1350739700000001</v>
      </c>
      <c r="K6" s="6">
        <v>2.5574061129999999</v>
      </c>
      <c r="L6" s="6">
        <v>3.1726611689999999</v>
      </c>
      <c r="M6" s="6">
        <v>3.2131545560000001</v>
      </c>
      <c r="N6" s="6">
        <v>2.1551974060000001</v>
      </c>
      <c r="O6" s="6">
        <v>2.9377913250000001</v>
      </c>
      <c r="P6" s="6">
        <v>2.5915466340000002</v>
      </c>
      <c r="Q6" s="6">
        <v>3.995572326</v>
      </c>
      <c r="R6" s="6">
        <v>3.2465806580000001</v>
      </c>
      <c r="S6" s="6">
        <v>3.148526736</v>
      </c>
      <c r="T6" s="6">
        <v>2.0261023840000001</v>
      </c>
      <c r="U6" s="6">
        <v>1.511142384</v>
      </c>
      <c r="V6" s="6">
        <v>1.263774164</v>
      </c>
      <c r="W6" s="6">
        <v>1.55767341</v>
      </c>
      <c r="X6" s="6">
        <v>2.1466935660000002</v>
      </c>
      <c r="Y6" s="6">
        <v>2.1212910049999998</v>
      </c>
      <c r="Z6" s="6">
        <v>1.0889930670000001</v>
      </c>
      <c r="AA6" s="6">
        <v>1.8804490469999999</v>
      </c>
      <c r="AB6" s="6">
        <v>1.322771769</v>
      </c>
      <c r="AC6" s="6">
        <v>1.258648437</v>
      </c>
      <c r="AD6" s="6">
        <v>1.3330528290000001</v>
      </c>
      <c r="AE6" s="6">
        <v>0.917056867</v>
      </c>
      <c r="AF6" s="6">
        <v>1.1869699330000001</v>
      </c>
      <c r="AG6" s="6">
        <v>1.3066914249999999</v>
      </c>
      <c r="AH6" s="6">
        <v>1.393727793</v>
      </c>
      <c r="AI6" s="6">
        <v>1.0831797320000001</v>
      </c>
      <c r="AJ6" s="6">
        <v>1.016733581</v>
      </c>
      <c r="AK6" s="6">
        <v>1.357202684</v>
      </c>
    </row>
    <row r="7" spans="1:37">
      <c r="A7" s="5" t="s">
        <v>15</v>
      </c>
      <c r="B7" s="6">
        <v>1.4865923169999999</v>
      </c>
      <c r="C7" s="6">
        <v>0.74695020700000003</v>
      </c>
      <c r="D7" s="6">
        <v>0.76645747600000003</v>
      </c>
      <c r="E7" s="6">
        <v>1.5452788209999999</v>
      </c>
      <c r="F7" s="6">
        <v>0.5467649</v>
      </c>
      <c r="G7" s="6">
        <v>0.90795627899999998</v>
      </c>
      <c r="H7" s="6">
        <v>1.380649142</v>
      </c>
      <c r="I7" s="6">
        <v>0.61542661099999996</v>
      </c>
      <c r="J7" s="6">
        <v>1.003924246</v>
      </c>
      <c r="K7" s="6">
        <v>1.6826440110000001</v>
      </c>
      <c r="L7" s="6">
        <v>1.739294849</v>
      </c>
      <c r="M7" s="6">
        <v>1.898570109</v>
      </c>
      <c r="N7" s="6">
        <v>1.3778475480000001</v>
      </c>
      <c r="O7" s="6">
        <v>1.977787164</v>
      </c>
      <c r="P7" s="6">
        <v>1.5567830579999999</v>
      </c>
      <c r="Q7" s="6">
        <v>1.2472631869999999</v>
      </c>
      <c r="R7" s="6">
        <v>0.56580519299999998</v>
      </c>
      <c r="S7" s="6">
        <v>1.59127821</v>
      </c>
      <c r="T7" s="6">
        <v>0.92619377700000005</v>
      </c>
      <c r="U7" s="6">
        <v>1.2916282889999999</v>
      </c>
      <c r="V7" s="6">
        <v>1.0941121469999999</v>
      </c>
      <c r="W7" s="6">
        <v>1.4604310819999999</v>
      </c>
      <c r="X7" s="6">
        <v>2.0683497989999999</v>
      </c>
      <c r="Y7" s="6">
        <v>1.3723156059999999</v>
      </c>
      <c r="Z7" s="6">
        <v>0.880610436</v>
      </c>
      <c r="AA7" s="6">
        <v>1.319981377</v>
      </c>
      <c r="AB7" s="6">
        <v>1.2208016340000001</v>
      </c>
      <c r="AC7" s="6">
        <v>1.3515615400000001</v>
      </c>
      <c r="AD7" s="6">
        <v>1.9869317989999999</v>
      </c>
      <c r="AE7" s="6">
        <v>1.3281010719999999</v>
      </c>
      <c r="AF7" s="6">
        <v>1.0041510309999999</v>
      </c>
      <c r="AG7" s="6">
        <v>0.70178422200000001</v>
      </c>
      <c r="AH7" s="6">
        <v>0.70948483100000004</v>
      </c>
      <c r="AI7" s="6">
        <v>0.54744343900000003</v>
      </c>
      <c r="AJ7" s="6">
        <v>0.66499695599999997</v>
      </c>
      <c r="AK7" s="6">
        <v>0.91458100399999998</v>
      </c>
    </row>
    <row r="8" spans="1:37" ht="15.5">
      <c r="A8" s="5" t="s">
        <v>16</v>
      </c>
      <c r="B8" s="6">
        <v>1.2049651779999999</v>
      </c>
      <c r="C8" s="6">
        <v>0.96798761799999999</v>
      </c>
      <c r="D8" s="6">
        <v>0.82704720399999998</v>
      </c>
      <c r="E8" s="6">
        <v>1.3356993939999999</v>
      </c>
      <c r="F8" s="6">
        <v>0.45510550300000002</v>
      </c>
      <c r="G8" s="6">
        <v>1.2091951030000001</v>
      </c>
      <c r="H8" s="6">
        <v>0.98539292099999998</v>
      </c>
      <c r="I8" s="6">
        <v>0.94836018099999997</v>
      </c>
      <c r="J8" s="6">
        <v>1.0662468979999999</v>
      </c>
      <c r="K8" s="6">
        <v>3.1896726160000002</v>
      </c>
      <c r="L8" s="6">
        <v>4.4482336130000002</v>
      </c>
      <c r="M8" s="6">
        <v>5.5156101790000003</v>
      </c>
      <c r="N8" s="6">
        <v>2.129893756</v>
      </c>
      <c r="O8" s="6">
        <v>3.3953533039999999</v>
      </c>
      <c r="P8" s="6">
        <v>4.335961942</v>
      </c>
      <c r="Q8" s="6">
        <v>2.8613349069999998</v>
      </c>
      <c r="R8" s="6">
        <v>3.382033114</v>
      </c>
      <c r="S8" s="6">
        <v>3.975028719</v>
      </c>
      <c r="T8" s="6">
        <v>2.1177993380000002</v>
      </c>
      <c r="U8" s="6">
        <v>2.3228893949999998</v>
      </c>
      <c r="V8" s="6">
        <v>2.1316452410000002</v>
      </c>
      <c r="W8" s="6">
        <v>3.063324953</v>
      </c>
      <c r="X8" s="6">
        <v>4.8697043950000003</v>
      </c>
      <c r="Y8" s="6">
        <v>2.9594951819999999</v>
      </c>
      <c r="Z8" s="6">
        <v>1.964083558</v>
      </c>
      <c r="AA8" s="6">
        <v>3.3444312100000002</v>
      </c>
      <c r="AB8" s="6">
        <v>3.1636742949999999</v>
      </c>
      <c r="AC8" s="6">
        <v>1.811957367</v>
      </c>
      <c r="AD8" s="6">
        <v>2.1650216640000002</v>
      </c>
      <c r="AE8" s="6">
        <v>1.35500464</v>
      </c>
      <c r="AF8" s="6">
        <v>2.0649563139999998</v>
      </c>
      <c r="AG8" s="6">
        <v>2.0710328229999999</v>
      </c>
      <c r="AH8" s="6">
        <v>1.7716414380000001</v>
      </c>
      <c r="AI8" s="6">
        <v>2.3877318139999999</v>
      </c>
      <c r="AJ8" s="6">
        <v>1.5640876749999999</v>
      </c>
      <c r="AK8" s="6">
        <v>2.0908466159999999</v>
      </c>
    </row>
    <row r="9" spans="1:37">
      <c r="A9" s="5" t="s">
        <v>1</v>
      </c>
      <c r="B9" s="6">
        <v>0.72422193999999995</v>
      </c>
      <c r="C9" s="6">
        <v>1.063846361</v>
      </c>
      <c r="D9" s="6">
        <v>1.211931699</v>
      </c>
      <c r="E9" s="6">
        <v>1.736114296</v>
      </c>
      <c r="F9" s="6">
        <v>0.25351571499999997</v>
      </c>
      <c r="G9" s="6">
        <v>1.010369989</v>
      </c>
      <c r="H9" s="6">
        <v>0.86457316200000001</v>
      </c>
      <c r="I9" s="6">
        <v>0.78828729399999997</v>
      </c>
      <c r="J9" s="6">
        <v>1.347139544</v>
      </c>
      <c r="K9" s="6">
        <v>4.8762993200000002</v>
      </c>
      <c r="L9" s="6">
        <v>3.9065252149999998</v>
      </c>
      <c r="M9" s="6">
        <v>5.5566637099999996</v>
      </c>
      <c r="N9" s="6">
        <v>2.1903757810000002</v>
      </c>
      <c r="O9" s="6">
        <v>0.51582969599999995</v>
      </c>
      <c r="P9" s="6">
        <v>2.7484902629999999</v>
      </c>
      <c r="Q9" s="6">
        <v>1.394724724</v>
      </c>
      <c r="R9" s="6">
        <v>1.8601358160000001</v>
      </c>
      <c r="S9" s="6">
        <v>2.9894121330000001</v>
      </c>
      <c r="T9" s="6">
        <v>3.1120808659999999</v>
      </c>
      <c r="U9" s="6">
        <v>2.1024068159999998</v>
      </c>
      <c r="V9" s="6">
        <v>2.0498972480000002</v>
      </c>
      <c r="W9" s="6">
        <v>2.437742493</v>
      </c>
      <c r="X9" s="6">
        <v>1.9728437940000001</v>
      </c>
      <c r="Y9" s="6">
        <v>1.561814104</v>
      </c>
      <c r="Z9" s="6">
        <v>0.51697974300000005</v>
      </c>
      <c r="AA9" s="6">
        <v>1.9837980909999999</v>
      </c>
      <c r="AB9" s="6">
        <v>1.6381616080000001</v>
      </c>
      <c r="AC9" s="6">
        <v>1.8699670690000001</v>
      </c>
      <c r="AD9" s="6">
        <v>2.5873319700000001</v>
      </c>
      <c r="AE9" s="6">
        <v>0.70673388199999998</v>
      </c>
      <c r="AF9" s="6">
        <v>1.232443137</v>
      </c>
      <c r="AG9" s="6">
        <v>1.331152119</v>
      </c>
      <c r="AH9" s="6">
        <v>1.4803345919999999</v>
      </c>
      <c r="AI9" s="6">
        <v>0.28567776</v>
      </c>
      <c r="AJ9" s="6">
        <v>1.135707907</v>
      </c>
      <c r="AK9" s="6">
        <v>1.073845672</v>
      </c>
    </row>
    <row r="10" spans="1:37">
      <c r="A10" s="5" t="s">
        <v>0</v>
      </c>
      <c r="B10" s="6">
        <v>0.26126880299999999</v>
      </c>
      <c r="C10" s="6">
        <v>1.9189550179999999</v>
      </c>
      <c r="D10" s="6">
        <v>0.81977617899999999</v>
      </c>
      <c r="E10" s="6">
        <v>1.9149343299999999</v>
      </c>
      <c r="F10" s="6">
        <v>0.43497669</v>
      </c>
      <c r="G10" s="6">
        <v>0.65008897899999996</v>
      </c>
      <c r="H10" s="6">
        <v>1.495767187</v>
      </c>
      <c r="I10" s="6">
        <v>0.72735345600000001</v>
      </c>
      <c r="J10" s="6">
        <v>0.77687935699999999</v>
      </c>
      <c r="K10" s="6">
        <v>3.404832802</v>
      </c>
      <c r="L10" s="6">
        <v>2.254895876</v>
      </c>
      <c r="M10" s="6">
        <v>2.7335597150000002</v>
      </c>
      <c r="N10" s="6">
        <v>0.46977482599999998</v>
      </c>
      <c r="O10" s="6">
        <v>2.2126231249999999</v>
      </c>
      <c r="P10" s="6">
        <v>2.3578995809999999</v>
      </c>
      <c r="Q10" s="6">
        <v>0.57911123900000006</v>
      </c>
      <c r="R10" s="6">
        <v>0.36778909999999998</v>
      </c>
      <c r="S10" s="6">
        <v>0.51718752999999995</v>
      </c>
      <c r="T10" s="6">
        <v>0.99062455500000002</v>
      </c>
      <c r="U10" s="6">
        <v>0.94807489499999997</v>
      </c>
      <c r="V10" s="6">
        <v>1.7065769390000001</v>
      </c>
      <c r="W10" s="6">
        <v>1.2547874910000001</v>
      </c>
      <c r="X10" s="6">
        <v>0</v>
      </c>
      <c r="Y10" s="6">
        <v>0.669931575</v>
      </c>
      <c r="Z10" s="6">
        <v>0.89440821299999995</v>
      </c>
      <c r="AA10" s="6">
        <v>0.51481474699999996</v>
      </c>
      <c r="AB10" s="6">
        <v>0.18894166400000001</v>
      </c>
      <c r="AC10" s="6">
        <v>2.1464718399999998</v>
      </c>
      <c r="AD10" s="6">
        <v>3.5002519030000001</v>
      </c>
      <c r="AE10" s="6">
        <v>1.593499046</v>
      </c>
      <c r="AF10" s="6">
        <v>1.0572994179999999</v>
      </c>
      <c r="AG10" s="6">
        <v>0.22839615399999999</v>
      </c>
      <c r="AH10" s="6">
        <v>0.63498138599999998</v>
      </c>
      <c r="AI10" s="6">
        <v>0.19769636099999999</v>
      </c>
      <c r="AJ10" s="6">
        <v>0.58945432200000003</v>
      </c>
      <c r="AK10" s="6">
        <v>0</v>
      </c>
    </row>
  </sheetData>
  <mergeCells count="5">
    <mergeCell ref="B2:J2"/>
    <mergeCell ref="K2:S2"/>
    <mergeCell ref="T2:AB2"/>
    <mergeCell ref="AC2:AK2"/>
    <mergeCell ref="A1:AK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A5E9B-027E-4DF7-8142-662D69145576}">
  <dimension ref="A1:AK10"/>
  <sheetViews>
    <sheetView zoomScale="40" zoomScaleNormal="40" workbookViewId="0">
      <selection activeCell="A2" sqref="A2"/>
    </sheetView>
  </sheetViews>
  <sheetFormatPr defaultRowHeight="14.5"/>
  <cols>
    <col min="1" max="1" width="14.26953125" style="4" bestFit="1" customWidth="1"/>
    <col min="2" max="37" width="12" bestFit="1" customWidth="1"/>
  </cols>
  <sheetData>
    <row r="1" spans="1:37">
      <c r="A1" s="43" t="s">
        <v>260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</row>
    <row r="2" spans="1:37" s="4" customFormat="1">
      <c r="A2" s="3"/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 t="s">
        <v>20</v>
      </c>
      <c r="L2" s="45"/>
      <c r="M2" s="45"/>
      <c r="N2" s="45"/>
      <c r="O2" s="45"/>
      <c r="P2" s="45"/>
      <c r="Q2" s="45"/>
      <c r="R2" s="45"/>
      <c r="S2" s="45"/>
      <c r="T2" s="45" t="s">
        <v>21</v>
      </c>
      <c r="U2" s="45"/>
      <c r="V2" s="45"/>
      <c r="W2" s="45"/>
      <c r="X2" s="45"/>
      <c r="Y2" s="45"/>
      <c r="Z2" s="45"/>
      <c r="AA2" s="45"/>
      <c r="AB2" s="45"/>
      <c r="AC2" s="45" t="s">
        <v>22</v>
      </c>
      <c r="AD2" s="45"/>
      <c r="AE2" s="45"/>
      <c r="AF2" s="45"/>
      <c r="AG2" s="45"/>
      <c r="AH2" s="45"/>
      <c r="AI2" s="45"/>
      <c r="AJ2" s="45"/>
      <c r="AK2" s="45"/>
    </row>
    <row r="3" spans="1:37" ht="15.5">
      <c r="A3" s="5" t="s">
        <v>13</v>
      </c>
      <c r="B3" s="6">
        <v>0.71761324199999998</v>
      </c>
      <c r="C3" s="6">
        <v>0.74060736400000005</v>
      </c>
      <c r="D3" s="6">
        <v>1.541779394</v>
      </c>
      <c r="E3" s="6">
        <v>1.0781051690000001</v>
      </c>
      <c r="F3" s="6">
        <v>0.96270700300000001</v>
      </c>
      <c r="G3" s="6">
        <v>0.95918782800000002</v>
      </c>
      <c r="H3" s="6">
        <v>0.80695881800000002</v>
      </c>
      <c r="I3" s="6">
        <v>0.748072556</v>
      </c>
      <c r="J3" s="6">
        <v>1.4449686269999999</v>
      </c>
      <c r="K3" s="6">
        <v>0.80695881800000002</v>
      </c>
      <c r="L3" s="6">
        <v>0.748072556</v>
      </c>
      <c r="M3" s="6">
        <v>1.4449686269999999</v>
      </c>
      <c r="N3" s="6">
        <v>0.61950762500000001</v>
      </c>
      <c r="O3" s="6">
        <v>0.70361667000000006</v>
      </c>
      <c r="P3" s="6">
        <v>0.546596729</v>
      </c>
      <c r="Q3" s="6">
        <v>0.54755429499999997</v>
      </c>
      <c r="R3" s="6">
        <v>0.56518603899999997</v>
      </c>
      <c r="S3" s="6">
        <v>0.75287795099999999</v>
      </c>
      <c r="T3" s="6">
        <v>0.52686702299999999</v>
      </c>
      <c r="U3" s="6">
        <v>0.66847105799999995</v>
      </c>
      <c r="V3" s="6">
        <v>0.48967534499999998</v>
      </c>
      <c r="W3" s="6">
        <v>0.72748675500000004</v>
      </c>
      <c r="X3" s="6">
        <v>0.63912683999999997</v>
      </c>
      <c r="Y3" s="6">
        <v>1.4897350030000001</v>
      </c>
      <c r="Z3" s="6">
        <v>0.55906672300000004</v>
      </c>
      <c r="AA3" s="6">
        <v>0.87816490300000005</v>
      </c>
      <c r="AB3" s="6">
        <v>0.71383703399999998</v>
      </c>
      <c r="AC3" s="6">
        <v>0.51110099600000003</v>
      </c>
      <c r="AD3" s="6">
        <v>0.48635486700000002</v>
      </c>
      <c r="AE3" s="6">
        <v>0.65506919600000002</v>
      </c>
      <c r="AF3" s="6">
        <v>1.3500063520000001</v>
      </c>
      <c r="AG3" s="6">
        <v>1.0556785209999999</v>
      </c>
      <c r="AH3" s="6">
        <v>1.504517082</v>
      </c>
      <c r="AI3" s="6">
        <v>0.70108201400000003</v>
      </c>
      <c r="AJ3" s="6">
        <v>0.77284829799999999</v>
      </c>
      <c r="AK3" s="6">
        <v>1.1298551240000001</v>
      </c>
    </row>
    <row r="4" spans="1:37" ht="15.5">
      <c r="A4" s="5" t="s">
        <v>14</v>
      </c>
      <c r="B4" s="6">
        <v>0.82066933500000006</v>
      </c>
      <c r="C4" s="6">
        <v>0.95534593000000001</v>
      </c>
      <c r="D4" s="6">
        <v>1.2239847349999999</v>
      </c>
      <c r="E4" s="6">
        <v>1.167364576</v>
      </c>
      <c r="F4" s="6">
        <v>0.91770842200000002</v>
      </c>
      <c r="G4" s="6">
        <v>0.91492700199999999</v>
      </c>
      <c r="H4" s="6">
        <v>1.1306565209999999</v>
      </c>
      <c r="I4" s="6">
        <v>0.92840320300000001</v>
      </c>
      <c r="J4" s="6">
        <v>0.94094027599999996</v>
      </c>
      <c r="K4" s="6">
        <v>1.1306565209999999</v>
      </c>
      <c r="L4" s="6">
        <v>0.92840320300000001</v>
      </c>
      <c r="M4" s="6">
        <v>0.94094027599999996</v>
      </c>
      <c r="N4" s="6">
        <v>0.82455368900000003</v>
      </c>
      <c r="O4" s="6">
        <v>0.92282978699999996</v>
      </c>
      <c r="P4" s="6">
        <v>0.87028565800000002</v>
      </c>
      <c r="Q4" s="6">
        <v>0.78716123500000001</v>
      </c>
      <c r="R4" s="6">
        <v>1.1442736019999999</v>
      </c>
      <c r="S4" s="6">
        <v>0.83897526499999997</v>
      </c>
      <c r="T4" s="6">
        <v>0.89432923600000003</v>
      </c>
      <c r="U4" s="6">
        <v>0.91179217099999998</v>
      </c>
      <c r="V4" s="6">
        <v>0.85350723100000003</v>
      </c>
      <c r="W4" s="6">
        <v>0.74348309899999998</v>
      </c>
      <c r="X4" s="6">
        <v>0.98377719900000005</v>
      </c>
      <c r="Y4" s="6">
        <v>1.09969735</v>
      </c>
      <c r="Z4" s="6">
        <v>1.104135782</v>
      </c>
      <c r="AA4" s="6">
        <v>1.230785271</v>
      </c>
      <c r="AB4" s="6">
        <v>1.147951468</v>
      </c>
      <c r="AC4" s="6">
        <v>0.81738738200000005</v>
      </c>
      <c r="AD4" s="6">
        <v>0.83425796799999996</v>
      </c>
      <c r="AE4" s="6">
        <v>0.82792124300000003</v>
      </c>
      <c r="AF4" s="6">
        <v>0.93289857099999995</v>
      </c>
      <c r="AG4" s="6">
        <v>0.87376229900000002</v>
      </c>
      <c r="AH4" s="6">
        <v>0.97768389600000005</v>
      </c>
      <c r="AI4" s="6">
        <v>1.011206732</v>
      </c>
      <c r="AJ4" s="6">
        <v>0.90205904999999997</v>
      </c>
      <c r="AK4" s="6">
        <v>1.1203464190000001</v>
      </c>
    </row>
    <row r="5" spans="1:37">
      <c r="A5" s="5" t="s">
        <v>4</v>
      </c>
      <c r="B5" s="6">
        <v>0.98738102900000002</v>
      </c>
      <c r="C5" s="6">
        <v>1.0209449799999999</v>
      </c>
      <c r="D5" s="6">
        <v>0.99167399000000001</v>
      </c>
      <c r="E5" s="6">
        <v>1.0419121229999999</v>
      </c>
      <c r="F5" s="6">
        <v>1.080776779</v>
      </c>
      <c r="G5" s="6">
        <v>0.87731109799999996</v>
      </c>
      <c r="H5" s="6">
        <v>0.96685164400000001</v>
      </c>
      <c r="I5" s="6">
        <v>0.91746379</v>
      </c>
      <c r="J5" s="6">
        <v>1.1156845660000001</v>
      </c>
      <c r="K5" s="6">
        <v>0.96685164400000001</v>
      </c>
      <c r="L5" s="6">
        <v>0.91746379</v>
      </c>
      <c r="M5" s="6">
        <v>1.1156845660000001</v>
      </c>
      <c r="N5" s="6">
        <v>4.0267867390000003</v>
      </c>
      <c r="O5" s="6">
        <v>3.513906929</v>
      </c>
      <c r="P5" s="6">
        <v>3.7587969010000002</v>
      </c>
      <c r="Q5" s="6">
        <v>2.9218366699999998</v>
      </c>
      <c r="R5" s="6">
        <v>2.876099596</v>
      </c>
      <c r="S5" s="6">
        <v>2.8862664840000001</v>
      </c>
      <c r="T5" s="6">
        <v>2.9369311809999998</v>
      </c>
      <c r="U5" s="6">
        <v>3.380847084</v>
      </c>
      <c r="V5" s="6">
        <v>2.7696242880000002</v>
      </c>
      <c r="W5" s="6">
        <v>2.892991909</v>
      </c>
      <c r="X5" s="6">
        <v>2.9821576099999998</v>
      </c>
      <c r="Y5" s="6">
        <v>2.5882024270000001</v>
      </c>
      <c r="Z5" s="6">
        <v>2.7057304000000002</v>
      </c>
      <c r="AA5" s="6">
        <v>3.0938740500000002</v>
      </c>
      <c r="AB5" s="6">
        <v>2.7571020719999999</v>
      </c>
      <c r="AC5" s="6">
        <v>2.2517379339999999</v>
      </c>
      <c r="AD5" s="6">
        <v>2.165147594</v>
      </c>
      <c r="AE5" s="6">
        <v>2.0635591560000002</v>
      </c>
      <c r="AF5" s="6">
        <v>2.1124039130000001</v>
      </c>
      <c r="AG5" s="6">
        <v>2.1251403419999999</v>
      </c>
      <c r="AH5" s="6">
        <v>2.1115844699999999</v>
      </c>
      <c r="AI5" s="6">
        <v>2.0169949210000002</v>
      </c>
      <c r="AJ5" s="6">
        <v>1.884347856</v>
      </c>
      <c r="AK5" s="6">
        <v>2.2677376429999998</v>
      </c>
    </row>
    <row r="6" spans="1:37">
      <c r="A6" s="5" t="s">
        <v>3</v>
      </c>
      <c r="B6" s="6">
        <v>1.248747593</v>
      </c>
      <c r="C6" s="6">
        <v>0.91924314100000004</v>
      </c>
      <c r="D6" s="6">
        <v>0.83200926600000003</v>
      </c>
      <c r="E6" s="6">
        <v>1.2425298810000001</v>
      </c>
      <c r="F6" s="6">
        <v>0.79715751499999998</v>
      </c>
      <c r="G6" s="6">
        <v>0.96031260399999996</v>
      </c>
      <c r="H6" s="6">
        <v>0.96912877500000005</v>
      </c>
      <c r="I6" s="6">
        <v>0.92623268400000003</v>
      </c>
      <c r="J6" s="6">
        <v>1.104638542</v>
      </c>
      <c r="K6" s="6">
        <v>0.96912877500000005</v>
      </c>
      <c r="L6" s="6">
        <v>0.92623268400000003</v>
      </c>
      <c r="M6" s="6">
        <v>1.104638542</v>
      </c>
      <c r="N6" s="6">
        <v>25.420408649999999</v>
      </c>
      <c r="O6" s="6">
        <v>24.322808349999999</v>
      </c>
      <c r="P6" s="6">
        <v>22.921851050000001</v>
      </c>
      <c r="Q6" s="6">
        <v>10.516899670000001</v>
      </c>
      <c r="R6" s="6">
        <v>12.16615599</v>
      </c>
      <c r="S6" s="6">
        <v>11.388552819999999</v>
      </c>
      <c r="T6" s="6">
        <v>13.789505159999999</v>
      </c>
      <c r="U6" s="6">
        <v>11.29984288</v>
      </c>
      <c r="V6" s="6">
        <v>12.68076406</v>
      </c>
      <c r="W6" s="6">
        <v>12.641898490000001</v>
      </c>
      <c r="X6" s="6">
        <v>11.095632800000001</v>
      </c>
      <c r="Y6" s="6">
        <v>13.763870280000001</v>
      </c>
      <c r="Z6" s="6">
        <v>9.0297074399999993</v>
      </c>
      <c r="AA6" s="6">
        <v>8.7054429580000008</v>
      </c>
      <c r="AB6" s="6">
        <v>8.1024978819999998</v>
      </c>
      <c r="AC6" s="6">
        <v>9.8976678610000004</v>
      </c>
      <c r="AD6" s="6">
        <v>8.5169273949999997</v>
      </c>
      <c r="AE6" s="6">
        <v>7.8501227279999997</v>
      </c>
      <c r="AF6" s="6">
        <v>8.3130015610000001</v>
      </c>
      <c r="AG6" s="6">
        <v>7.2804098819999998</v>
      </c>
      <c r="AH6" s="6">
        <v>10.11165291</v>
      </c>
      <c r="AI6" s="6">
        <v>5.2823749150000001</v>
      </c>
      <c r="AJ6" s="6">
        <v>5.6754602079999996</v>
      </c>
      <c r="AK6" s="6">
        <v>6.2414710739999997</v>
      </c>
    </row>
    <row r="7" spans="1:37">
      <c r="A7" s="5" t="s">
        <v>15</v>
      </c>
      <c r="B7" s="6">
        <v>0.73525518300000003</v>
      </c>
      <c r="C7" s="6">
        <v>0.874153493</v>
      </c>
      <c r="D7" s="6">
        <v>1.3905913240000001</v>
      </c>
      <c r="E7" s="6">
        <v>1.7480831370000001</v>
      </c>
      <c r="F7" s="6">
        <v>0.67290016900000005</v>
      </c>
      <c r="G7" s="6">
        <v>0.579016694</v>
      </c>
      <c r="H7" s="6">
        <v>0.99614325100000001</v>
      </c>
      <c r="I7" s="6">
        <v>0.98488078999999995</v>
      </c>
      <c r="J7" s="6">
        <v>1.018975959</v>
      </c>
      <c r="K7" s="6">
        <v>0.99614325100000001</v>
      </c>
      <c r="L7" s="6">
        <v>0.98488078999999995</v>
      </c>
      <c r="M7" s="6">
        <v>1.018975959</v>
      </c>
      <c r="N7" s="6">
        <v>74.137017099999994</v>
      </c>
      <c r="O7" s="6">
        <v>67.162071850000004</v>
      </c>
      <c r="P7" s="6">
        <v>67.613358489999996</v>
      </c>
      <c r="Q7" s="6">
        <v>47.294005370000001</v>
      </c>
      <c r="R7" s="6">
        <v>47.616287909999997</v>
      </c>
      <c r="S7" s="6">
        <v>45.823942260000003</v>
      </c>
      <c r="T7" s="6">
        <v>23.75372952</v>
      </c>
      <c r="U7" s="6">
        <v>25.743412240000001</v>
      </c>
      <c r="V7" s="6">
        <v>22.05703098</v>
      </c>
      <c r="W7" s="6">
        <v>32.74801497</v>
      </c>
      <c r="X7" s="6">
        <v>30.23792851</v>
      </c>
      <c r="Y7" s="6">
        <v>32.985387039999999</v>
      </c>
      <c r="Z7" s="6">
        <v>30.00880119</v>
      </c>
      <c r="AA7" s="6">
        <v>31.248740420000001</v>
      </c>
      <c r="AB7" s="6">
        <v>28.213811679999999</v>
      </c>
      <c r="AC7" s="6">
        <v>18.517550150000002</v>
      </c>
      <c r="AD7" s="6">
        <v>16.607378629999999</v>
      </c>
      <c r="AE7" s="6">
        <v>13.804136440000001</v>
      </c>
      <c r="AF7" s="6">
        <v>21.49501923</v>
      </c>
      <c r="AG7" s="6">
        <v>21.131784679999999</v>
      </c>
      <c r="AH7" s="6">
        <v>24.08530399</v>
      </c>
      <c r="AI7" s="6">
        <v>22.045802299999998</v>
      </c>
      <c r="AJ7" s="6">
        <v>22.893738469999999</v>
      </c>
      <c r="AK7" s="6">
        <v>21.699323459999999</v>
      </c>
    </row>
    <row r="8" spans="1:37" ht="15.5">
      <c r="A8" s="5" t="s">
        <v>16</v>
      </c>
      <c r="B8" s="6">
        <v>0.91524744999999996</v>
      </c>
      <c r="C8" s="6">
        <v>1.2545182029999999</v>
      </c>
      <c r="D8" s="6">
        <v>0.83023434699999998</v>
      </c>
      <c r="E8" s="6">
        <v>0.88696893499999996</v>
      </c>
      <c r="F8" s="6">
        <v>1.02427888</v>
      </c>
      <c r="G8" s="6">
        <v>1.0887521849999999</v>
      </c>
      <c r="H8" s="6">
        <v>0.99366083900000002</v>
      </c>
      <c r="I8" s="6">
        <v>0.924325956</v>
      </c>
      <c r="J8" s="6">
        <v>1.082013205</v>
      </c>
      <c r="K8" s="6">
        <v>0.99366083900000002</v>
      </c>
      <c r="L8" s="6">
        <v>0.924325956</v>
      </c>
      <c r="M8" s="6">
        <v>1.082013205</v>
      </c>
      <c r="N8" s="6">
        <v>5.9779741990000002</v>
      </c>
      <c r="O8" s="6">
        <v>5.1450661179999999</v>
      </c>
      <c r="P8" s="6">
        <v>6.1194031999999998</v>
      </c>
      <c r="Q8" s="6">
        <v>4.0353645660000002</v>
      </c>
      <c r="R8" s="6">
        <v>4.261218629</v>
      </c>
      <c r="S8" s="6">
        <v>4.6899377830000004</v>
      </c>
      <c r="T8" s="6">
        <v>4.0470847389999998</v>
      </c>
      <c r="U8" s="6">
        <v>3.9762292640000001</v>
      </c>
      <c r="V8" s="6">
        <v>3.4781146340000002</v>
      </c>
      <c r="W8" s="6">
        <v>3.440639966</v>
      </c>
      <c r="X8" s="6">
        <v>3.3250170739999998</v>
      </c>
      <c r="Y8" s="6">
        <v>4.1261520730000001</v>
      </c>
      <c r="Z8" s="6">
        <v>3.7674756309999999</v>
      </c>
      <c r="AA8" s="6">
        <v>4.4309742940000003</v>
      </c>
      <c r="AB8" s="6">
        <v>4.3839196999999999</v>
      </c>
      <c r="AC8" s="6">
        <v>2.3088497449999998</v>
      </c>
      <c r="AD8" s="6">
        <v>2.5573186739999998</v>
      </c>
      <c r="AE8" s="6">
        <v>2.3214977769999998</v>
      </c>
      <c r="AF8" s="6">
        <v>2.3360729949999999</v>
      </c>
      <c r="AG8" s="6">
        <v>2.4954400329999999</v>
      </c>
      <c r="AH8" s="6">
        <v>3.045732911</v>
      </c>
      <c r="AI8" s="6">
        <v>2.2985238529999998</v>
      </c>
      <c r="AJ8" s="6">
        <v>2.9412124629999998</v>
      </c>
      <c r="AK8" s="6">
        <v>3.1682704309999998</v>
      </c>
    </row>
    <row r="9" spans="1:37">
      <c r="A9" s="5" t="s">
        <v>1</v>
      </c>
      <c r="B9" s="6">
        <v>1.3152903309999999</v>
      </c>
      <c r="C9" s="6">
        <v>0.71968687200000003</v>
      </c>
      <c r="D9" s="6">
        <v>0.96502279700000004</v>
      </c>
      <c r="E9" s="6">
        <v>0.77090792299999999</v>
      </c>
      <c r="F9" s="6">
        <v>1.335376031</v>
      </c>
      <c r="G9" s="6">
        <v>0.89371604599999999</v>
      </c>
      <c r="H9" s="6">
        <v>1.219337428</v>
      </c>
      <c r="I9" s="6">
        <v>1.4064767730000001</v>
      </c>
      <c r="J9" s="6">
        <v>0.37418579800000001</v>
      </c>
      <c r="K9" s="6">
        <v>1.219337428</v>
      </c>
      <c r="L9" s="6">
        <v>1.4064767730000001</v>
      </c>
      <c r="M9" s="6">
        <v>0.37418579800000001</v>
      </c>
      <c r="N9" s="6">
        <v>25.821044959999998</v>
      </c>
      <c r="O9" s="6">
        <v>22.836369019999999</v>
      </c>
      <c r="P9" s="6">
        <v>25.393202809999998</v>
      </c>
      <c r="Q9" s="6">
        <v>23.416430760000001</v>
      </c>
      <c r="R9" s="6">
        <v>17.721029340000001</v>
      </c>
      <c r="S9" s="6">
        <v>16.576498260000001</v>
      </c>
      <c r="T9" s="6">
        <v>15.63861378</v>
      </c>
      <c r="U9" s="6">
        <v>14.09499682</v>
      </c>
      <c r="V9" s="6">
        <v>10.75381114</v>
      </c>
      <c r="W9" s="6">
        <v>20.915906830000001</v>
      </c>
      <c r="X9" s="6">
        <v>16.51276386</v>
      </c>
      <c r="Y9" s="6">
        <v>21.889416000000001</v>
      </c>
      <c r="Z9" s="6">
        <v>12.926636370000001</v>
      </c>
      <c r="AA9" s="6">
        <v>12.529896900000001</v>
      </c>
      <c r="AB9" s="6">
        <v>15.25465226</v>
      </c>
      <c r="AC9" s="6">
        <v>6.0510174960000001</v>
      </c>
      <c r="AD9" s="6">
        <v>7.1809319499999997</v>
      </c>
      <c r="AE9" s="6">
        <v>6.5164922110000001</v>
      </c>
      <c r="AF9" s="6">
        <v>6.9926099370000001</v>
      </c>
      <c r="AG9" s="6">
        <v>8.5087950180000007</v>
      </c>
      <c r="AH9" s="6">
        <v>8.6650416589999999</v>
      </c>
      <c r="AI9" s="6">
        <v>3.629470333</v>
      </c>
      <c r="AJ9" s="6">
        <v>6.9746807620000002</v>
      </c>
      <c r="AK9" s="6">
        <v>4.4093753619999996</v>
      </c>
    </row>
    <row r="10" spans="1:37">
      <c r="A10" s="5" t="s">
        <v>0</v>
      </c>
      <c r="B10" s="6">
        <v>0.87992877400000002</v>
      </c>
      <c r="C10" s="6">
        <v>0.570631428</v>
      </c>
      <c r="D10" s="6">
        <v>1.5494397980000001</v>
      </c>
      <c r="E10" s="6">
        <v>0.73403831500000005</v>
      </c>
      <c r="F10" s="6">
        <v>0.84767336699999996</v>
      </c>
      <c r="G10" s="6">
        <v>1.4182883180000001</v>
      </c>
      <c r="H10" s="6">
        <v>1.1049695820000001</v>
      </c>
      <c r="I10" s="6">
        <v>0.76473370699999998</v>
      </c>
      <c r="J10" s="6">
        <v>1.1302967100000001</v>
      </c>
      <c r="K10" s="6">
        <v>1.1049695820000001</v>
      </c>
      <c r="L10" s="6">
        <v>0.76473370699999998</v>
      </c>
      <c r="M10" s="6">
        <v>1.1302967100000001</v>
      </c>
      <c r="N10" s="6">
        <v>92.433071150000004</v>
      </c>
      <c r="O10" s="6">
        <v>95.560001409999998</v>
      </c>
      <c r="P10" s="6">
        <v>102.0259057</v>
      </c>
      <c r="Q10" s="6">
        <v>75.449190650000006</v>
      </c>
      <c r="R10" s="6">
        <v>72.451709469999997</v>
      </c>
      <c r="S10" s="6">
        <v>79.946019789999994</v>
      </c>
      <c r="T10" s="6">
        <v>48.823726860000001</v>
      </c>
      <c r="U10" s="6">
        <v>51.989940179999998</v>
      </c>
      <c r="V10" s="6">
        <v>36.494373250000002</v>
      </c>
      <c r="W10" s="6">
        <v>67.491681610000001</v>
      </c>
      <c r="X10" s="6">
        <v>56.394967430000001</v>
      </c>
      <c r="Y10" s="6">
        <v>61.755638779999998</v>
      </c>
      <c r="Z10" s="6">
        <v>43.54619658</v>
      </c>
      <c r="AA10" s="6">
        <v>42.174430190000002</v>
      </c>
      <c r="AB10" s="6">
        <v>44.048849310000001</v>
      </c>
      <c r="AC10" s="6">
        <v>12.67985255</v>
      </c>
      <c r="AD10" s="6">
        <v>13.127091399999999</v>
      </c>
      <c r="AE10" s="6">
        <v>12.69617807</v>
      </c>
      <c r="AF10" s="6">
        <v>11.04974532</v>
      </c>
      <c r="AG10" s="6">
        <v>17.10390885</v>
      </c>
      <c r="AH10" s="6">
        <v>16.50125104</v>
      </c>
      <c r="AI10" s="6">
        <v>5.083067829</v>
      </c>
      <c r="AJ10" s="6">
        <v>7.6372588160000001</v>
      </c>
      <c r="AK10" s="6">
        <v>8.2579818459999998</v>
      </c>
    </row>
  </sheetData>
  <mergeCells count="5">
    <mergeCell ref="B2:J2"/>
    <mergeCell ref="K2:S2"/>
    <mergeCell ref="T2:AB2"/>
    <mergeCell ref="AC2:AK2"/>
    <mergeCell ref="A1:AK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B986F-D074-4777-9265-91AE5CC2BB1B}">
  <dimension ref="A1:AK10"/>
  <sheetViews>
    <sheetView zoomScale="40" workbookViewId="0">
      <selection activeCell="AC25" sqref="AC25"/>
    </sheetView>
  </sheetViews>
  <sheetFormatPr defaultRowHeight="14.5"/>
  <cols>
    <col min="1" max="1" width="14.26953125" style="4" bestFit="1" customWidth="1"/>
    <col min="2" max="37" width="12" bestFit="1" customWidth="1"/>
  </cols>
  <sheetData>
    <row r="1" spans="1:37">
      <c r="A1" s="43" t="s">
        <v>261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</row>
    <row r="2" spans="1:37" s="4" customFormat="1">
      <c r="A2" s="3"/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 t="s">
        <v>23</v>
      </c>
      <c r="L2" s="45"/>
      <c r="M2" s="45"/>
      <c r="N2" s="45"/>
      <c r="O2" s="45"/>
      <c r="P2" s="45"/>
      <c r="Q2" s="45"/>
      <c r="R2" s="45"/>
      <c r="S2" s="45"/>
      <c r="T2" s="45" t="s">
        <v>24</v>
      </c>
      <c r="U2" s="45"/>
      <c r="V2" s="45"/>
      <c r="W2" s="45"/>
      <c r="X2" s="45"/>
      <c r="Y2" s="45"/>
      <c r="Z2" s="45"/>
      <c r="AA2" s="45"/>
      <c r="AB2" s="45"/>
      <c r="AC2" s="45" t="s">
        <v>25</v>
      </c>
      <c r="AD2" s="45"/>
      <c r="AE2" s="45"/>
      <c r="AF2" s="45"/>
      <c r="AG2" s="45"/>
      <c r="AH2" s="45"/>
      <c r="AI2" s="45"/>
      <c r="AJ2" s="45"/>
      <c r="AK2" s="45"/>
    </row>
    <row r="3" spans="1:37" ht="15.5">
      <c r="A3" s="5" t="s">
        <v>13</v>
      </c>
      <c r="B3" s="6">
        <v>0.71761324199999998</v>
      </c>
      <c r="C3" s="6">
        <v>0.74060736400000005</v>
      </c>
      <c r="D3" s="6">
        <v>1.541779394</v>
      </c>
      <c r="E3" s="6">
        <v>1.0781051690000001</v>
      </c>
      <c r="F3" s="6">
        <v>0.96270700300000001</v>
      </c>
      <c r="G3" s="6">
        <v>0.95918782800000002</v>
      </c>
      <c r="H3" s="6">
        <v>0.80695881800000002</v>
      </c>
      <c r="I3" s="6">
        <v>0.748072556</v>
      </c>
      <c r="J3" s="6">
        <v>1.4449686269999999</v>
      </c>
      <c r="K3" s="6">
        <v>1.0276174090000001</v>
      </c>
      <c r="L3" s="6">
        <v>0.484476715</v>
      </c>
      <c r="M3" s="6">
        <v>0.542493432</v>
      </c>
      <c r="N3" s="6">
        <v>0.74604890099999999</v>
      </c>
      <c r="O3" s="6">
        <v>0.73129245899999995</v>
      </c>
      <c r="P3" s="6">
        <v>1.5520537059999999</v>
      </c>
      <c r="Q3" s="6">
        <v>0.95986782199999998</v>
      </c>
      <c r="R3" s="6">
        <v>1.0186309520000001</v>
      </c>
      <c r="S3" s="6">
        <v>1.157524545</v>
      </c>
      <c r="T3" s="6">
        <v>1.2653353389999999</v>
      </c>
      <c r="U3" s="6">
        <v>0.62310345700000003</v>
      </c>
      <c r="V3" s="6">
        <v>0.60986063999999995</v>
      </c>
      <c r="W3" s="6">
        <v>0.69772405500000001</v>
      </c>
      <c r="X3" s="6">
        <v>1.674178384</v>
      </c>
      <c r="Y3" s="6">
        <v>1.7775268230000001</v>
      </c>
      <c r="Z3" s="6">
        <v>0.78750096300000005</v>
      </c>
      <c r="AA3" s="6">
        <v>0.75352240100000001</v>
      </c>
      <c r="AB3" s="6">
        <v>0.959140098</v>
      </c>
      <c r="AC3" s="6">
        <v>0.64405792900000003</v>
      </c>
      <c r="AD3" s="6">
        <v>1.235497858</v>
      </c>
      <c r="AE3" s="6">
        <v>1.2582804379999999</v>
      </c>
      <c r="AF3" s="6">
        <v>1.398134531</v>
      </c>
      <c r="AG3" s="6">
        <v>2.1907861639999999</v>
      </c>
      <c r="AH3" s="6">
        <v>2.136209386</v>
      </c>
      <c r="AI3" s="6">
        <v>1.2581176110000001</v>
      </c>
      <c r="AJ3" s="6">
        <v>0.91875180000000001</v>
      </c>
      <c r="AK3" s="6">
        <v>1.1858943129999999</v>
      </c>
    </row>
    <row r="4" spans="1:37" ht="15.5">
      <c r="A4" s="5" t="s">
        <v>14</v>
      </c>
      <c r="B4" s="6">
        <v>0.82066933500000006</v>
      </c>
      <c r="C4" s="6">
        <v>0.95534593000000001</v>
      </c>
      <c r="D4" s="6">
        <v>1.2239847349999999</v>
      </c>
      <c r="E4" s="6">
        <v>1.167364576</v>
      </c>
      <c r="F4" s="6">
        <v>0.91770842200000002</v>
      </c>
      <c r="G4" s="6">
        <v>0.91492700199999999</v>
      </c>
      <c r="H4" s="6">
        <v>1.1306565209999999</v>
      </c>
      <c r="I4" s="6">
        <v>0.92840320300000001</v>
      </c>
      <c r="J4" s="6">
        <v>0.94094027599999996</v>
      </c>
      <c r="K4" s="6">
        <v>0.94813584500000003</v>
      </c>
      <c r="L4" s="6">
        <v>0.75669411200000003</v>
      </c>
      <c r="M4" s="6">
        <v>1.181214671</v>
      </c>
      <c r="N4" s="6">
        <v>1.025395375</v>
      </c>
      <c r="O4" s="6">
        <v>1.098132082</v>
      </c>
      <c r="P4" s="6">
        <v>1.4486050239999999</v>
      </c>
      <c r="Q4" s="6">
        <v>1.324816634</v>
      </c>
      <c r="R4" s="6">
        <v>1.560485694</v>
      </c>
      <c r="S4" s="6">
        <v>1.633963971</v>
      </c>
      <c r="T4" s="6">
        <v>1.071897946</v>
      </c>
      <c r="U4" s="6">
        <v>0.85752814499999996</v>
      </c>
      <c r="V4" s="6">
        <v>0.99042265900000004</v>
      </c>
      <c r="W4" s="6">
        <v>0.88265091600000001</v>
      </c>
      <c r="X4" s="6">
        <v>1.1529421559999999</v>
      </c>
      <c r="Y4" s="6">
        <v>0.97636424200000005</v>
      </c>
      <c r="Z4" s="6">
        <v>1.008003451</v>
      </c>
      <c r="AA4" s="6">
        <v>0.97867313899999997</v>
      </c>
      <c r="AB4" s="6">
        <v>1.091326636</v>
      </c>
      <c r="AC4" s="6">
        <v>0.77601139299999999</v>
      </c>
      <c r="AD4" s="6">
        <v>0.94561831299999999</v>
      </c>
      <c r="AE4" s="6">
        <v>0.89312582900000004</v>
      </c>
      <c r="AF4" s="6">
        <v>1.0858936180000001</v>
      </c>
      <c r="AG4" s="6">
        <v>1.3570271460000001</v>
      </c>
      <c r="AH4" s="6">
        <v>1.2041226789999999</v>
      </c>
      <c r="AI4" s="6">
        <v>1.022506114</v>
      </c>
      <c r="AJ4" s="6">
        <v>1.092329181</v>
      </c>
      <c r="AK4" s="6">
        <v>1.4791642039999999</v>
      </c>
    </row>
    <row r="5" spans="1:37">
      <c r="A5" s="5" t="s">
        <v>4</v>
      </c>
      <c r="B5" s="6">
        <v>0.98738102900000002</v>
      </c>
      <c r="C5" s="6">
        <v>1.0209449799999999</v>
      </c>
      <c r="D5" s="6">
        <v>0.99167399000000001</v>
      </c>
      <c r="E5" s="6">
        <v>1.0419121229999999</v>
      </c>
      <c r="F5" s="6">
        <v>1.080776779</v>
      </c>
      <c r="G5" s="6">
        <v>0.87731109799999996</v>
      </c>
      <c r="H5" s="6">
        <v>0.96685164400000001</v>
      </c>
      <c r="I5" s="6">
        <v>0.91746379</v>
      </c>
      <c r="J5" s="6">
        <v>1.1156845660000001</v>
      </c>
      <c r="K5" s="6">
        <v>4.7518857319999999</v>
      </c>
      <c r="L5" s="6">
        <v>4.0247586350000004</v>
      </c>
      <c r="M5" s="6">
        <v>5.2153591869999998</v>
      </c>
      <c r="N5" s="6">
        <v>4.9131151209999997</v>
      </c>
      <c r="O5" s="6">
        <v>5.8415401019999997</v>
      </c>
      <c r="P5" s="6">
        <v>6.4160094000000001</v>
      </c>
      <c r="Q5" s="6">
        <v>4.3087835370000001</v>
      </c>
      <c r="R5" s="6">
        <v>4.464149259</v>
      </c>
      <c r="S5" s="6">
        <v>4.3262649580000003</v>
      </c>
      <c r="T5" s="6">
        <v>4.2030825380000003</v>
      </c>
      <c r="U5" s="6">
        <v>3.5332137640000001</v>
      </c>
      <c r="V5" s="6">
        <v>3.2016167869999999</v>
      </c>
      <c r="W5" s="6">
        <v>4.0954396339999999</v>
      </c>
      <c r="X5" s="6">
        <v>4.4416052290000003</v>
      </c>
      <c r="Y5" s="6">
        <v>5.059643984</v>
      </c>
      <c r="Z5" s="6">
        <v>2.374519818</v>
      </c>
      <c r="AA5" s="6">
        <v>2.8215047129999999</v>
      </c>
      <c r="AB5" s="6">
        <v>3.1373357589999999</v>
      </c>
      <c r="AC5" s="6">
        <v>1.774903063</v>
      </c>
      <c r="AD5" s="6">
        <v>2.1116717920000001</v>
      </c>
      <c r="AE5" s="6">
        <v>2.182925016</v>
      </c>
      <c r="AF5" s="6">
        <v>2.0728165980000002</v>
      </c>
      <c r="AG5" s="6">
        <v>2.1163992509999998</v>
      </c>
      <c r="AH5" s="6">
        <v>2.5041307939999999</v>
      </c>
      <c r="AI5" s="6">
        <v>1.928222364</v>
      </c>
      <c r="AJ5" s="6">
        <v>1.7488395699999999</v>
      </c>
      <c r="AK5" s="6">
        <v>1.901493176</v>
      </c>
    </row>
    <row r="6" spans="1:37">
      <c r="A6" s="5" t="s">
        <v>3</v>
      </c>
      <c r="B6" s="6">
        <v>1.248747593</v>
      </c>
      <c r="C6" s="6">
        <v>0.91924314100000004</v>
      </c>
      <c r="D6" s="6">
        <v>0.83200926600000003</v>
      </c>
      <c r="E6" s="6">
        <v>1.2425298810000001</v>
      </c>
      <c r="F6" s="6">
        <v>0.79715751499999998</v>
      </c>
      <c r="G6" s="6">
        <v>0.96031260399999996</v>
      </c>
      <c r="H6" s="6">
        <v>0.96912877500000005</v>
      </c>
      <c r="I6" s="6">
        <v>0.92623268400000003</v>
      </c>
      <c r="J6" s="6">
        <v>1.104638542</v>
      </c>
      <c r="K6" s="6">
        <v>27.604614850000001</v>
      </c>
      <c r="L6" s="6">
        <v>18.264306980000001</v>
      </c>
      <c r="M6" s="6">
        <v>24.866993560000001</v>
      </c>
      <c r="N6" s="6">
        <v>24.648483509999998</v>
      </c>
      <c r="O6" s="6">
        <v>30.697245509999998</v>
      </c>
      <c r="P6" s="6">
        <v>26.63334274</v>
      </c>
      <c r="Q6" s="6">
        <v>14.29059921</v>
      </c>
      <c r="R6" s="6">
        <v>13.969865990000001</v>
      </c>
      <c r="S6" s="6">
        <v>14.66904677</v>
      </c>
      <c r="T6" s="6">
        <v>19.147082480000002</v>
      </c>
      <c r="U6" s="6">
        <v>16.49261547</v>
      </c>
      <c r="V6" s="6">
        <v>16.436533740000002</v>
      </c>
      <c r="W6" s="6">
        <v>16.076379679999999</v>
      </c>
      <c r="X6" s="6">
        <v>17.458572050000001</v>
      </c>
      <c r="Y6" s="6">
        <v>18.125669729999998</v>
      </c>
      <c r="Z6" s="6">
        <v>10.55401475</v>
      </c>
      <c r="AA6" s="6">
        <v>10.480790900000001</v>
      </c>
      <c r="AB6" s="6">
        <v>11.24925805</v>
      </c>
      <c r="AC6" s="6">
        <v>3.156837254</v>
      </c>
      <c r="AD6" s="6">
        <v>4.5619140639999998</v>
      </c>
      <c r="AE6" s="6">
        <v>6.2215862389999996</v>
      </c>
      <c r="AF6" s="6">
        <v>5.2185244109999998</v>
      </c>
      <c r="AG6" s="6">
        <v>4.5471997069999999</v>
      </c>
      <c r="AH6" s="6">
        <v>7.0048903439999997</v>
      </c>
      <c r="AI6" s="6">
        <v>4.1732990470000004</v>
      </c>
      <c r="AJ6" s="6">
        <v>3.3401135910000002</v>
      </c>
      <c r="AK6" s="6">
        <v>4.0165174349999999</v>
      </c>
    </row>
    <row r="7" spans="1:37">
      <c r="A7" s="5" t="s">
        <v>15</v>
      </c>
      <c r="B7" s="6">
        <v>0.73525518300000003</v>
      </c>
      <c r="C7" s="6">
        <v>0.874153493</v>
      </c>
      <c r="D7" s="6">
        <v>1.3905913240000001</v>
      </c>
      <c r="E7" s="6">
        <v>1.7480831370000001</v>
      </c>
      <c r="F7" s="6">
        <v>0.67290016900000005</v>
      </c>
      <c r="G7" s="6">
        <v>0.579016694</v>
      </c>
      <c r="H7" s="6">
        <v>0.99614325100000001</v>
      </c>
      <c r="I7" s="6">
        <v>0.98488078999999995</v>
      </c>
      <c r="J7" s="6">
        <v>1.018975959</v>
      </c>
      <c r="K7" s="6">
        <v>60.81010371</v>
      </c>
      <c r="L7" s="6">
        <v>45.700785400000001</v>
      </c>
      <c r="M7" s="6">
        <v>60.144526859999999</v>
      </c>
      <c r="N7" s="6">
        <v>85.200327329999993</v>
      </c>
      <c r="O7" s="6">
        <v>104.0855136</v>
      </c>
      <c r="P7" s="6">
        <v>94.161022070000001</v>
      </c>
      <c r="Q7" s="6">
        <v>75.480169459999999</v>
      </c>
      <c r="R7" s="6">
        <v>81.844632790000006</v>
      </c>
      <c r="S7" s="6">
        <v>79.515136990000002</v>
      </c>
      <c r="T7" s="6">
        <v>49.4402902</v>
      </c>
      <c r="U7" s="6">
        <v>42.16017909</v>
      </c>
      <c r="V7" s="6">
        <v>45.199017349999998</v>
      </c>
      <c r="W7" s="6">
        <v>66.636571739999994</v>
      </c>
      <c r="X7" s="6">
        <v>72.702247510000007</v>
      </c>
      <c r="Y7" s="6">
        <v>74.954761480000002</v>
      </c>
      <c r="Z7" s="6">
        <v>59.773626270000001</v>
      </c>
      <c r="AA7" s="6">
        <v>59.2511869</v>
      </c>
      <c r="AB7" s="6">
        <v>63.662409050000001</v>
      </c>
      <c r="AC7" s="6">
        <v>6.8772901529999997</v>
      </c>
      <c r="AD7" s="6">
        <v>8.1273237369999993</v>
      </c>
      <c r="AE7" s="6">
        <v>10.712291799999999</v>
      </c>
      <c r="AF7" s="6">
        <v>11.514074020000001</v>
      </c>
      <c r="AG7" s="6">
        <v>8.9992799560000005</v>
      </c>
      <c r="AH7" s="6">
        <v>17.571649099999998</v>
      </c>
      <c r="AI7" s="6">
        <v>9.1585161940000006</v>
      </c>
      <c r="AJ7" s="6">
        <v>9.7148787809999995</v>
      </c>
      <c r="AK7" s="6">
        <v>10.51057449</v>
      </c>
    </row>
    <row r="8" spans="1:37" ht="15.5">
      <c r="A8" s="5" t="s">
        <v>16</v>
      </c>
      <c r="B8" s="6">
        <v>0.91524744999999996</v>
      </c>
      <c r="C8" s="6">
        <v>1.2545182029999999</v>
      </c>
      <c r="D8" s="6">
        <v>0.83023434699999998</v>
      </c>
      <c r="E8" s="6">
        <v>0.88696893499999996</v>
      </c>
      <c r="F8" s="6">
        <v>1.02427888</v>
      </c>
      <c r="G8" s="6">
        <v>1.0887521849999999</v>
      </c>
      <c r="H8" s="6">
        <v>0.99366083900000002</v>
      </c>
      <c r="I8" s="6">
        <v>0.924325956</v>
      </c>
      <c r="J8" s="6">
        <v>1.082013205</v>
      </c>
      <c r="K8" s="6">
        <v>7.2334281970000003</v>
      </c>
      <c r="L8" s="6">
        <v>4.5533245100000004</v>
      </c>
      <c r="M8" s="6">
        <v>7.4533503449999996</v>
      </c>
      <c r="N8" s="6">
        <v>7.4010015300000003</v>
      </c>
      <c r="O8" s="6">
        <v>8.5794297149999998</v>
      </c>
      <c r="P8" s="6">
        <v>6.9933278840000002</v>
      </c>
      <c r="Q8" s="6">
        <v>6.4567249120000003</v>
      </c>
      <c r="R8" s="6">
        <v>6.2058385280000001</v>
      </c>
      <c r="S8" s="6">
        <v>6.668529897</v>
      </c>
      <c r="T8" s="6">
        <v>4.6310346259999999</v>
      </c>
      <c r="U8" s="6">
        <v>3.90778165</v>
      </c>
      <c r="V8" s="6">
        <v>4.8531298490000001</v>
      </c>
      <c r="W8" s="6">
        <v>3.8512614369999998</v>
      </c>
      <c r="X8" s="6">
        <v>5.3851788880000004</v>
      </c>
      <c r="Y8" s="6">
        <v>5.5853672139999997</v>
      </c>
      <c r="Z8" s="6">
        <v>3.5186269170000002</v>
      </c>
      <c r="AA8" s="6">
        <v>3.6590651670000001</v>
      </c>
      <c r="AB8" s="6">
        <v>4.1400301300000004</v>
      </c>
      <c r="AC8" s="6">
        <v>1.102535979</v>
      </c>
      <c r="AD8" s="6">
        <v>1.1921361770000001</v>
      </c>
      <c r="AE8" s="6">
        <v>2.1455202020000002</v>
      </c>
      <c r="AF8" s="6">
        <v>1.7120978200000001</v>
      </c>
      <c r="AG8" s="6">
        <v>2.041933679</v>
      </c>
      <c r="AH8" s="6">
        <v>2.1228023399999998</v>
      </c>
      <c r="AI8" s="6">
        <v>1.868950697</v>
      </c>
      <c r="AJ8" s="6">
        <v>1.359667945</v>
      </c>
      <c r="AK8" s="6">
        <v>2.0901731990000001</v>
      </c>
    </row>
    <row r="9" spans="1:37">
      <c r="A9" s="5" t="s">
        <v>1</v>
      </c>
      <c r="B9" s="6">
        <v>1.3152903309999999</v>
      </c>
      <c r="C9" s="6">
        <v>0.71968687200000003</v>
      </c>
      <c r="D9" s="6">
        <v>0.96502279700000004</v>
      </c>
      <c r="E9" s="6">
        <v>0.77090792299999999</v>
      </c>
      <c r="F9" s="6">
        <v>1.335376031</v>
      </c>
      <c r="G9" s="6">
        <v>0.89371604599999999</v>
      </c>
      <c r="H9" s="6">
        <v>1.219337428</v>
      </c>
      <c r="I9" s="6">
        <v>1.4064767730000001</v>
      </c>
      <c r="J9" s="6">
        <v>0.37418579800000001</v>
      </c>
      <c r="K9" s="6">
        <v>24.357670769999999</v>
      </c>
      <c r="L9" s="6">
        <v>20.743880059999999</v>
      </c>
      <c r="M9" s="6">
        <v>25.554164010000001</v>
      </c>
      <c r="N9" s="6">
        <v>34.408709940000001</v>
      </c>
      <c r="O9" s="6">
        <v>40.408574090000002</v>
      </c>
      <c r="P9" s="6">
        <v>33.638619919999996</v>
      </c>
      <c r="Q9" s="6">
        <v>22.817741519999998</v>
      </c>
      <c r="R9" s="6">
        <v>24.718321509999999</v>
      </c>
      <c r="S9" s="6">
        <v>24.119910149999999</v>
      </c>
      <c r="T9" s="6">
        <v>15.97923716</v>
      </c>
      <c r="U9" s="6">
        <v>10.111823640000001</v>
      </c>
      <c r="V9" s="6">
        <v>12.10357977</v>
      </c>
      <c r="W9" s="6">
        <v>15.82368975</v>
      </c>
      <c r="X9" s="6">
        <v>23.0810444</v>
      </c>
      <c r="Y9" s="6">
        <v>22.88949534</v>
      </c>
      <c r="Z9" s="6">
        <v>15.801818689999999</v>
      </c>
      <c r="AA9" s="6">
        <v>12.893672520000001</v>
      </c>
      <c r="AB9" s="6">
        <v>16.17844157</v>
      </c>
      <c r="AC9" s="6">
        <v>1.3669680719999999</v>
      </c>
      <c r="AD9" s="6">
        <v>3.3779202210000001</v>
      </c>
      <c r="AE9" s="6">
        <v>2.8864931199999999</v>
      </c>
      <c r="AF9" s="6">
        <v>3.6824965139999999</v>
      </c>
      <c r="AG9" s="6">
        <v>3.2859122749999998</v>
      </c>
      <c r="AH9" s="6">
        <v>3.8745650089999999</v>
      </c>
      <c r="AI9" s="6">
        <v>2.280438272</v>
      </c>
      <c r="AJ9" s="6">
        <v>2.1012303129999998</v>
      </c>
      <c r="AK9" s="6">
        <v>3.7321703240000002</v>
      </c>
    </row>
    <row r="10" spans="1:37">
      <c r="A10" s="5" t="s">
        <v>0</v>
      </c>
      <c r="B10" s="6">
        <v>0.87992877400000002</v>
      </c>
      <c r="C10" s="6">
        <v>0.570631428</v>
      </c>
      <c r="D10" s="6">
        <v>1.5494397980000001</v>
      </c>
      <c r="E10" s="6">
        <v>0.73403831500000005</v>
      </c>
      <c r="F10" s="6">
        <v>0.84767336699999996</v>
      </c>
      <c r="G10" s="6">
        <v>1.4182883180000001</v>
      </c>
      <c r="H10" s="6">
        <v>1.1049695820000001</v>
      </c>
      <c r="I10" s="6">
        <v>0.76473370699999998</v>
      </c>
      <c r="J10" s="6">
        <v>1.1302967100000001</v>
      </c>
      <c r="K10" s="6">
        <v>94.753996459999996</v>
      </c>
      <c r="L10" s="6">
        <v>66.434365749999998</v>
      </c>
      <c r="M10" s="6">
        <v>94.657255989999996</v>
      </c>
      <c r="N10" s="6">
        <v>132.84752320000001</v>
      </c>
      <c r="O10" s="6">
        <v>158.24800260000001</v>
      </c>
      <c r="P10" s="6">
        <v>154.47871079999999</v>
      </c>
      <c r="Q10" s="6">
        <v>95.35379623</v>
      </c>
      <c r="R10" s="6">
        <v>108.7274331</v>
      </c>
      <c r="S10" s="6">
        <v>112.80521880000001</v>
      </c>
      <c r="T10" s="6">
        <v>58.837007110000002</v>
      </c>
      <c r="U10" s="6">
        <v>35.586982069999998</v>
      </c>
      <c r="V10" s="6">
        <v>39.033093450000003</v>
      </c>
      <c r="W10" s="6">
        <v>41.144233939999999</v>
      </c>
      <c r="X10" s="6">
        <v>62.75059074</v>
      </c>
      <c r="Y10" s="6">
        <v>60.788154720000001</v>
      </c>
      <c r="Z10" s="6">
        <v>34.70417999</v>
      </c>
      <c r="AA10" s="6">
        <v>46.471685669999999</v>
      </c>
      <c r="AB10" s="6">
        <v>51.63780002</v>
      </c>
      <c r="AC10" s="6">
        <v>2.895920356</v>
      </c>
      <c r="AD10" s="6">
        <v>3.1716876539999999</v>
      </c>
      <c r="AE10" s="6">
        <v>4.1839696030000004</v>
      </c>
      <c r="AF10" s="6">
        <v>2.4392185359999998</v>
      </c>
      <c r="AG10" s="6">
        <v>4.266490267</v>
      </c>
      <c r="AH10" s="6">
        <v>5.2703703300000004</v>
      </c>
      <c r="AI10" s="6">
        <v>2.4312286969999999</v>
      </c>
      <c r="AJ10" s="6">
        <v>2.9294542419999998</v>
      </c>
      <c r="AK10" s="6">
        <v>4.4114492969999999</v>
      </c>
    </row>
  </sheetData>
  <mergeCells count="5">
    <mergeCell ref="B2:J2"/>
    <mergeCell ref="K2:S2"/>
    <mergeCell ref="T2:AB2"/>
    <mergeCell ref="AC2:AK2"/>
    <mergeCell ref="A1:AK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084F1-AF23-414E-99F2-0F018E334712}">
  <dimension ref="A1:AC35"/>
  <sheetViews>
    <sheetView zoomScale="55" zoomScaleNormal="55" workbookViewId="0">
      <selection activeCell="R33" sqref="R33"/>
    </sheetView>
  </sheetViews>
  <sheetFormatPr defaultRowHeight="14.5"/>
  <cols>
    <col min="1" max="1" width="12" bestFit="1" customWidth="1"/>
    <col min="2" max="2" width="13.1796875" bestFit="1" customWidth="1"/>
    <col min="3" max="4" width="12" bestFit="1" customWidth="1"/>
    <col min="6" max="6" width="12" bestFit="1" customWidth="1"/>
    <col min="7" max="7" width="13.1796875" bestFit="1" customWidth="1"/>
    <col min="8" max="9" width="12" bestFit="1" customWidth="1"/>
    <col min="11" max="11" width="12" bestFit="1" customWidth="1"/>
    <col min="12" max="12" width="13.1796875" bestFit="1" customWidth="1"/>
    <col min="13" max="14" width="12" bestFit="1" customWidth="1"/>
    <col min="16" max="16" width="12" bestFit="1" customWidth="1"/>
    <col min="17" max="17" width="13.1796875" bestFit="1" customWidth="1"/>
    <col min="18" max="19" width="12" bestFit="1" customWidth="1"/>
    <col min="21" max="21" width="12" bestFit="1" customWidth="1"/>
    <col min="22" max="22" width="13.1796875" bestFit="1" customWidth="1"/>
    <col min="23" max="24" width="12" bestFit="1" customWidth="1"/>
    <col min="26" max="26" width="12" bestFit="1" customWidth="1"/>
    <col min="27" max="27" width="13.1796875" bestFit="1" customWidth="1"/>
    <col min="28" max="29" width="12" bestFit="1" customWidth="1"/>
  </cols>
  <sheetData>
    <row r="1" spans="1:29" ht="18.5">
      <c r="A1" t="s">
        <v>262</v>
      </c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</row>
    <row r="2" spans="1:29" s="16" customFormat="1">
      <c r="A2" s="47" t="s">
        <v>85</v>
      </c>
      <c r="B2" s="47"/>
      <c r="C2" s="47"/>
      <c r="D2" s="47"/>
      <c r="F2" s="47" t="s">
        <v>84</v>
      </c>
      <c r="G2" s="47"/>
      <c r="H2" s="47"/>
      <c r="I2" s="47"/>
      <c r="K2" s="47" t="s">
        <v>86</v>
      </c>
      <c r="L2" s="47"/>
      <c r="M2" s="47"/>
      <c r="N2" s="47"/>
      <c r="P2" s="47" t="s">
        <v>87</v>
      </c>
      <c r="Q2" s="47"/>
      <c r="R2" s="47"/>
      <c r="S2" s="47"/>
      <c r="U2" s="47" t="s">
        <v>88</v>
      </c>
      <c r="V2" s="47"/>
      <c r="W2" s="47"/>
      <c r="X2" s="47"/>
      <c r="Z2" s="47" t="s">
        <v>89</v>
      </c>
      <c r="AA2" s="47"/>
      <c r="AB2" s="47"/>
      <c r="AC2" s="47"/>
    </row>
    <row r="3" spans="1:29" s="16" customFormat="1">
      <c r="A3" s="17" t="s">
        <v>9</v>
      </c>
      <c r="B3" s="17" t="s">
        <v>10</v>
      </c>
      <c r="C3" s="17" t="s">
        <v>11</v>
      </c>
      <c r="D3" s="17" t="s">
        <v>12</v>
      </c>
      <c r="F3" s="17" t="s">
        <v>9</v>
      </c>
      <c r="G3" s="17" t="s">
        <v>10</v>
      </c>
      <c r="H3" s="17" t="s">
        <v>11</v>
      </c>
      <c r="I3" s="17" t="s">
        <v>12</v>
      </c>
      <c r="K3" s="17" t="s">
        <v>9</v>
      </c>
      <c r="L3" s="17" t="s">
        <v>10</v>
      </c>
      <c r="M3" s="17" t="s">
        <v>11</v>
      </c>
      <c r="N3" s="17" t="s">
        <v>12</v>
      </c>
      <c r="P3" s="17" t="s">
        <v>9</v>
      </c>
      <c r="Q3" s="17" t="s">
        <v>17</v>
      </c>
      <c r="R3" s="17" t="s">
        <v>18</v>
      </c>
      <c r="S3" s="17" t="s">
        <v>19</v>
      </c>
      <c r="U3" s="17" t="s">
        <v>9</v>
      </c>
      <c r="V3" s="17" t="s">
        <v>17</v>
      </c>
      <c r="W3" s="17" t="s">
        <v>18</v>
      </c>
      <c r="X3" s="17" t="s">
        <v>19</v>
      </c>
      <c r="Z3" s="17" t="s">
        <v>9</v>
      </c>
      <c r="AA3" s="17" t="s">
        <v>17</v>
      </c>
      <c r="AB3" s="17" t="s">
        <v>18</v>
      </c>
      <c r="AC3" s="17" t="s">
        <v>19</v>
      </c>
    </row>
    <row r="4" spans="1:29">
      <c r="A4" s="6">
        <v>0.95109514699999997</v>
      </c>
      <c r="B4" s="6">
        <v>1.344119617</v>
      </c>
      <c r="C4" s="6">
        <v>1.284320355</v>
      </c>
      <c r="D4" s="6">
        <v>1.1695282069999999</v>
      </c>
      <c r="F4" s="6">
        <v>1.065984217</v>
      </c>
      <c r="G4" s="6">
        <v>1.0946503519999999</v>
      </c>
      <c r="H4" s="6">
        <v>1.0458847309999999</v>
      </c>
      <c r="I4" s="6">
        <v>0.97127553700000002</v>
      </c>
      <c r="K4" s="6">
        <v>1.2049651779999999</v>
      </c>
      <c r="L4" s="6">
        <v>1.247745007</v>
      </c>
      <c r="M4" s="6">
        <v>1.2007177410000001</v>
      </c>
      <c r="N4" s="6">
        <v>0.93061680999999996</v>
      </c>
      <c r="P4" s="11">
        <v>0.95109514699999997</v>
      </c>
      <c r="Q4" s="11">
        <v>2.4815166500000001</v>
      </c>
      <c r="R4" s="11">
        <v>2.5628714239999999</v>
      </c>
      <c r="S4" s="11">
        <v>1.530463355</v>
      </c>
      <c r="U4" s="11">
        <v>1.065984217</v>
      </c>
      <c r="V4" s="11">
        <v>2.1035077659999999</v>
      </c>
      <c r="W4" s="11">
        <v>2.0110849750000002</v>
      </c>
      <c r="X4" s="11">
        <v>1.232888041</v>
      </c>
      <c r="Z4" s="11">
        <v>1.2049651779999999</v>
      </c>
      <c r="AA4" s="11">
        <v>3.1896726160000002</v>
      </c>
      <c r="AB4" s="11">
        <v>2.1177993380000002</v>
      </c>
      <c r="AC4" s="11">
        <v>1.811957367</v>
      </c>
    </row>
    <row r="5" spans="1:29">
      <c r="A5" s="6">
        <v>0.97283175700000002</v>
      </c>
      <c r="B5" s="6">
        <v>1.4935276120000001</v>
      </c>
      <c r="C5" s="6">
        <v>1.0575946169999999</v>
      </c>
      <c r="D5" s="6">
        <v>1.1906128090000001</v>
      </c>
      <c r="F5" s="6">
        <v>1.004543261</v>
      </c>
      <c r="G5" s="6">
        <v>1.008891575</v>
      </c>
      <c r="H5" s="6">
        <v>0.88861529100000003</v>
      </c>
      <c r="I5" s="6">
        <v>1.003654944</v>
      </c>
      <c r="K5" s="6">
        <v>0.96798761799999999</v>
      </c>
      <c r="L5" s="6">
        <v>0.83076235499999995</v>
      </c>
      <c r="M5" s="6">
        <v>0.871826985</v>
      </c>
      <c r="N5" s="6">
        <v>1.1158198909999999</v>
      </c>
      <c r="P5" s="11">
        <v>0.97283175700000002</v>
      </c>
      <c r="Q5" s="11">
        <v>3.1620728530000002</v>
      </c>
      <c r="R5" s="11">
        <v>2.3080826769999998</v>
      </c>
      <c r="S5" s="11">
        <v>1.9099560499999999</v>
      </c>
      <c r="U5" s="11">
        <v>1.004543261</v>
      </c>
      <c r="V5" s="11">
        <v>2.7781825320000002</v>
      </c>
      <c r="W5" s="11">
        <v>1.962233184</v>
      </c>
      <c r="X5" s="11">
        <v>1.45730848</v>
      </c>
      <c r="Z5" s="11">
        <v>0.96798761799999999</v>
      </c>
      <c r="AA5" s="11">
        <v>4.4482336130000002</v>
      </c>
      <c r="AB5" s="11">
        <v>2.3228893949999998</v>
      </c>
      <c r="AC5" s="11">
        <v>2.1650216640000002</v>
      </c>
    </row>
    <row r="6" spans="1:29">
      <c r="A6" s="6">
        <v>1.076073096</v>
      </c>
      <c r="B6" s="6">
        <v>1.2521660640000001</v>
      </c>
      <c r="C6" s="6">
        <v>1.2718034</v>
      </c>
      <c r="D6" s="6">
        <v>1.206530509</v>
      </c>
      <c r="F6" s="6">
        <v>0.92947252300000005</v>
      </c>
      <c r="G6" s="6">
        <v>1.0470540960000001</v>
      </c>
      <c r="H6" s="6">
        <v>1.0686851749999999</v>
      </c>
      <c r="I6" s="6">
        <v>1.013378519</v>
      </c>
      <c r="K6" s="6">
        <v>0.82704720399999998</v>
      </c>
      <c r="L6" s="6">
        <v>1.431165756</v>
      </c>
      <c r="M6" s="6">
        <v>0.94916947799999996</v>
      </c>
      <c r="N6" s="6">
        <v>0.87483328500000002</v>
      </c>
      <c r="P6" s="11">
        <v>1.076073096</v>
      </c>
      <c r="Q6" s="11">
        <v>3.5186482959999998</v>
      </c>
      <c r="R6" s="11">
        <v>2.1815175720000002</v>
      </c>
      <c r="S6" s="11">
        <v>1.4155421960000001</v>
      </c>
      <c r="U6" s="11">
        <v>0.92947252300000005</v>
      </c>
      <c r="V6" s="11">
        <v>2.571193375</v>
      </c>
      <c r="W6" s="11">
        <v>1.616469698</v>
      </c>
      <c r="X6" s="11">
        <v>1.073224191</v>
      </c>
      <c r="Z6" s="11">
        <v>0.82704720399999998</v>
      </c>
      <c r="AA6" s="11">
        <v>5.5156101790000003</v>
      </c>
      <c r="AB6" s="11">
        <v>2.1316452410000002</v>
      </c>
      <c r="AC6" s="11">
        <v>1.35500464</v>
      </c>
    </row>
    <row r="7" spans="1:29">
      <c r="A7" s="6">
        <v>1.220139125</v>
      </c>
      <c r="B7" s="6">
        <v>0.76112841799999997</v>
      </c>
      <c r="C7" s="6">
        <v>1.093048147</v>
      </c>
      <c r="D7" s="6">
        <v>1.0280609169999999</v>
      </c>
      <c r="F7" s="6">
        <v>1.2597185</v>
      </c>
      <c r="G7" s="6">
        <v>0.74584076099999996</v>
      </c>
      <c r="H7" s="6">
        <v>1.139143569</v>
      </c>
      <c r="I7" s="6">
        <v>1.09104029</v>
      </c>
      <c r="K7" s="6">
        <v>1.3356993939999999</v>
      </c>
      <c r="L7" s="6">
        <v>1.039125012</v>
      </c>
      <c r="M7" s="6">
        <v>1.5455715670000001</v>
      </c>
      <c r="N7" s="6">
        <v>0.98276926399999998</v>
      </c>
      <c r="P7" s="11">
        <v>1.220139125</v>
      </c>
      <c r="Q7" s="11">
        <v>1.868376877</v>
      </c>
      <c r="R7" s="11">
        <v>1.7666663069999999</v>
      </c>
      <c r="S7" s="11">
        <v>1.395168929</v>
      </c>
      <c r="U7" s="11">
        <v>1.2597185</v>
      </c>
      <c r="V7" s="11">
        <v>1.9269723910000001</v>
      </c>
      <c r="W7" s="11">
        <v>2.0765758590000001</v>
      </c>
      <c r="X7" s="11">
        <v>1.3137148670000001</v>
      </c>
      <c r="Z7" s="11">
        <v>1.3356993939999999</v>
      </c>
      <c r="AA7" s="11">
        <v>2.129893756</v>
      </c>
      <c r="AB7" s="11">
        <v>3.063324953</v>
      </c>
      <c r="AC7" s="11">
        <v>2.0649563139999998</v>
      </c>
    </row>
    <row r="8" spans="1:29">
      <c r="A8" s="6">
        <v>0.75099845799999998</v>
      </c>
      <c r="B8" s="6">
        <v>0.85289322700000003</v>
      </c>
      <c r="C8" s="6">
        <v>1.258980072</v>
      </c>
      <c r="D8" s="6">
        <v>0.85895870299999999</v>
      </c>
      <c r="F8" s="6">
        <v>0.77374535600000005</v>
      </c>
      <c r="G8" s="6">
        <v>1.012661636</v>
      </c>
      <c r="H8" s="6">
        <v>1.0040747080000001</v>
      </c>
      <c r="I8" s="6">
        <v>1.032241529</v>
      </c>
      <c r="K8" s="6">
        <v>0.45510550300000002</v>
      </c>
      <c r="L8" s="6">
        <v>2.1927130610000001</v>
      </c>
      <c r="M8" s="6">
        <v>2.2657085000000001</v>
      </c>
      <c r="N8" s="6">
        <v>3.0454858840000001</v>
      </c>
      <c r="P8" s="11">
        <v>0.75099845799999998</v>
      </c>
      <c r="Q8" s="11">
        <v>2.5786017939999999</v>
      </c>
      <c r="R8" s="11">
        <v>2.1002680260000002</v>
      </c>
      <c r="S8" s="11">
        <v>1.394244724</v>
      </c>
      <c r="U8" s="11">
        <v>0.77374535600000005</v>
      </c>
      <c r="V8" s="11">
        <v>2.7257291339999998</v>
      </c>
      <c r="W8" s="11">
        <v>2.4096189849999998</v>
      </c>
      <c r="X8" s="11">
        <v>1.2491462099999999</v>
      </c>
      <c r="Z8" s="11">
        <v>0.45510550300000002</v>
      </c>
      <c r="AA8" s="11">
        <v>3.3953533039999999</v>
      </c>
      <c r="AB8" s="11">
        <v>4.8697043950000003</v>
      </c>
      <c r="AC8" s="11">
        <v>2.0710328229999999</v>
      </c>
    </row>
    <row r="9" spans="1:29">
      <c r="A9" s="6">
        <v>1.028862417</v>
      </c>
      <c r="B9" s="6">
        <v>0.949654832</v>
      </c>
      <c r="C9" s="6">
        <v>1.1631779600000001</v>
      </c>
      <c r="D9" s="6">
        <v>1.5753894340000001</v>
      </c>
      <c r="F9" s="6">
        <v>0.96653614399999999</v>
      </c>
      <c r="G9" s="6">
        <v>1.1351314669999999</v>
      </c>
      <c r="H9" s="6">
        <v>0.94459921599999996</v>
      </c>
      <c r="I9" s="6">
        <v>1.443748861</v>
      </c>
      <c r="K9" s="6">
        <v>1.2091951030000001</v>
      </c>
      <c r="L9" s="6">
        <v>1.6033590740000001</v>
      </c>
      <c r="M9" s="6">
        <v>1.998665581</v>
      </c>
      <c r="N9" s="6">
        <v>2.6159005400000002</v>
      </c>
      <c r="P9" s="11">
        <v>1.028862417</v>
      </c>
      <c r="Q9" s="11">
        <v>2.1015744199999999</v>
      </c>
      <c r="R9" s="11">
        <v>2.010375013</v>
      </c>
      <c r="S9" s="11">
        <v>1.3051329949999999</v>
      </c>
      <c r="U9" s="11">
        <v>0.96653614399999999</v>
      </c>
      <c r="V9" s="11">
        <v>2.4414463249999998</v>
      </c>
      <c r="W9" s="11">
        <v>2.436734897</v>
      </c>
      <c r="X9" s="11">
        <v>1.4723067379999999</v>
      </c>
      <c r="Z9" s="11">
        <v>1.2091951030000001</v>
      </c>
      <c r="AA9" s="11">
        <v>4.335961942</v>
      </c>
      <c r="AB9" s="11">
        <v>2.9594951819999999</v>
      </c>
      <c r="AC9" s="11">
        <v>1.7716414380000001</v>
      </c>
    </row>
    <row r="10" spans="1:29">
      <c r="A10" s="6">
        <v>1.1952823509999999</v>
      </c>
      <c r="B10" s="6">
        <v>0.83014854299999996</v>
      </c>
      <c r="C10" s="6">
        <v>0.91063821499999997</v>
      </c>
      <c r="D10" s="6">
        <v>1.048666748</v>
      </c>
      <c r="F10" s="6">
        <v>1.0654204890000001</v>
      </c>
      <c r="G10" s="6">
        <v>1.1153760130000001</v>
      </c>
      <c r="H10" s="6">
        <v>0.96090520199999996</v>
      </c>
      <c r="I10" s="6">
        <v>1.1196340010000001</v>
      </c>
      <c r="K10" s="6">
        <v>0.98539292099999998</v>
      </c>
      <c r="L10" s="6">
        <v>1.1605456190000001</v>
      </c>
      <c r="M10" s="6">
        <v>0.869491613</v>
      </c>
      <c r="N10" s="6">
        <v>0.89938999200000003</v>
      </c>
      <c r="P10" s="11">
        <v>1.1952823509999999</v>
      </c>
      <c r="Q10" s="11">
        <v>1.9037674790000001</v>
      </c>
      <c r="R10" s="11">
        <v>1.7571909539999999</v>
      </c>
      <c r="S10" s="11">
        <v>1.433389646</v>
      </c>
      <c r="U10" s="11">
        <v>1.0654204890000001</v>
      </c>
      <c r="V10" s="11">
        <v>3.0298329540000002</v>
      </c>
      <c r="W10" s="11">
        <v>2.037147171</v>
      </c>
      <c r="X10" s="11">
        <v>1.4123259420000001</v>
      </c>
      <c r="Z10" s="11">
        <v>0.98539292099999998</v>
      </c>
      <c r="AA10" s="11">
        <v>2.8613349069999998</v>
      </c>
      <c r="AB10" s="11">
        <v>1.964083558</v>
      </c>
      <c r="AC10" s="11">
        <v>2.3877318139999999</v>
      </c>
    </row>
    <row r="11" spans="1:29">
      <c r="A11" s="6">
        <v>0.91438242400000003</v>
      </c>
      <c r="B11" s="6">
        <v>0.79151291800000001</v>
      </c>
      <c r="C11" s="6">
        <v>0.941626713</v>
      </c>
      <c r="D11" s="6">
        <v>1.2354831180000001</v>
      </c>
      <c r="F11" s="6">
        <v>0.955174827</v>
      </c>
      <c r="G11" s="6">
        <v>1.017950736</v>
      </c>
      <c r="H11" s="6">
        <v>1.0428677799999999</v>
      </c>
      <c r="I11" s="6">
        <v>1.3100652500000001</v>
      </c>
      <c r="K11" s="6">
        <v>0.94836018099999997</v>
      </c>
      <c r="L11" s="6">
        <v>0.68448312</v>
      </c>
      <c r="M11" s="6">
        <v>1.19145649</v>
      </c>
      <c r="N11" s="6">
        <v>1.1409812770000001</v>
      </c>
      <c r="P11" s="11">
        <v>0.91438242400000003</v>
      </c>
      <c r="Q11" s="11">
        <v>1.9067912</v>
      </c>
      <c r="R11" s="11">
        <v>1.9867298529999999</v>
      </c>
      <c r="S11" s="11">
        <v>1.6620392639999999</v>
      </c>
      <c r="U11" s="11">
        <v>0.955174827</v>
      </c>
      <c r="V11" s="11">
        <v>2.6776847020000001</v>
      </c>
      <c r="W11" s="11">
        <v>2.5708491759999998</v>
      </c>
      <c r="X11" s="11">
        <v>1.4779824340000001</v>
      </c>
      <c r="Z11" s="11">
        <v>0.94836018099999997</v>
      </c>
      <c r="AA11" s="11">
        <v>3.382033114</v>
      </c>
      <c r="AB11" s="11">
        <v>3.3444312100000002</v>
      </c>
      <c r="AC11" s="11">
        <v>1.5640876749999999</v>
      </c>
    </row>
    <row r="12" spans="1:29">
      <c r="A12" s="6">
        <v>0.89033522499999995</v>
      </c>
      <c r="B12" s="6">
        <v>0.86903649100000002</v>
      </c>
      <c r="C12" s="6">
        <v>1.1093137529999999</v>
      </c>
      <c r="D12" s="6">
        <v>0.93634257300000001</v>
      </c>
      <c r="F12" s="6">
        <v>0.97940468400000003</v>
      </c>
      <c r="G12" s="6">
        <v>0.89698951199999999</v>
      </c>
      <c r="H12" s="6">
        <v>1.1027913300000001</v>
      </c>
      <c r="I12" s="6">
        <v>1.1285813</v>
      </c>
      <c r="K12" s="6">
        <v>1.0662468979999999</v>
      </c>
      <c r="L12" s="6">
        <v>1.041625714</v>
      </c>
      <c r="M12" s="6">
        <v>1.356492743</v>
      </c>
      <c r="N12" s="6">
        <v>1.0531292240000001</v>
      </c>
      <c r="P12" s="11">
        <v>0.89033522499999995</v>
      </c>
      <c r="Q12" s="11">
        <v>2.2915736139999998</v>
      </c>
      <c r="R12" s="11">
        <v>2.1211572620000001</v>
      </c>
      <c r="S12" s="11">
        <v>1.9191222509999999</v>
      </c>
      <c r="U12" s="11">
        <v>0.97940468400000003</v>
      </c>
      <c r="V12" s="11">
        <v>3.1586435540000002</v>
      </c>
      <c r="W12" s="11">
        <v>2.449459397</v>
      </c>
      <c r="X12" s="11">
        <v>1.744893764</v>
      </c>
      <c r="Z12" s="11">
        <v>1.0662468979999999</v>
      </c>
      <c r="AA12" s="11">
        <v>3.975028719</v>
      </c>
      <c r="AB12" s="11">
        <v>3.1636742949999999</v>
      </c>
      <c r="AC12" s="11">
        <v>2.0908466159999999</v>
      </c>
    </row>
    <row r="13" spans="1:29">
      <c r="A13" s="6"/>
      <c r="B13" s="6"/>
      <c r="C13" s="6"/>
      <c r="D13" s="6"/>
      <c r="F13" s="6"/>
      <c r="G13" s="6"/>
      <c r="H13" s="6"/>
      <c r="I13" s="6"/>
      <c r="K13" s="6"/>
      <c r="L13" s="6"/>
      <c r="M13" s="6"/>
      <c r="N13" s="6"/>
      <c r="P13" s="11"/>
      <c r="Q13" s="11"/>
      <c r="R13" s="11"/>
      <c r="S13" s="11"/>
      <c r="U13" s="11"/>
      <c r="V13" s="11"/>
      <c r="W13" s="11"/>
      <c r="X13" s="11"/>
      <c r="Z13" s="11"/>
      <c r="AA13" s="11"/>
      <c r="AB13" s="11"/>
      <c r="AC13" s="11"/>
    </row>
    <row r="14" spans="1:29" ht="18.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2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</row>
    <row r="15" spans="1:29" s="16" customFormat="1">
      <c r="A15" s="47" t="s">
        <v>90</v>
      </c>
      <c r="B15" s="47"/>
      <c r="C15" s="47"/>
      <c r="D15" s="47"/>
      <c r="F15" s="47" t="s">
        <v>91</v>
      </c>
      <c r="G15" s="47"/>
      <c r="H15" s="47"/>
      <c r="I15" s="47"/>
      <c r="K15" s="47" t="s">
        <v>92</v>
      </c>
      <c r="L15" s="47"/>
      <c r="M15" s="47"/>
      <c r="N15" s="47"/>
      <c r="P15" s="47" t="s">
        <v>93</v>
      </c>
      <c r="Q15" s="47"/>
      <c r="R15" s="47"/>
      <c r="S15" s="47"/>
      <c r="U15" s="47" t="s">
        <v>94</v>
      </c>
      <c r="V15" s="47"/>
      <c r="W15" s="47"/>
      <c r="X15" s="47"/>
      <c r="Z15" s="47" t="s">
        <v>95</v>
      </c>
      <c r="AA15" s="47"/>
      <c r="AB15" s="47"/>
      <c r="AC15" s="47"/>
    </row>
    <row r="16" spans="1:29" s="16" customFormat="1">
      <c r="A16" s="17" t="s">
        <v>9</v>
      </c>
      <c r="B16" s="17" t="s">
        <v>20</v>
      </c>
      <c r="C16" s="17" t="s">
        <v>21</v>
      </c>
      <c r="D16" s="17" t="s">
        <v>22</v>
      </c>
      <c r="F16" s="17" t="s">
        <v>9</v>
      </c>
      <c r="G16" s="17" t="s">
        <v>20</v>
      </c>
      <c r="H16" s="17" t="s">
        <v>21</v>
      </c>
      <c r="I16" s="17" t="s">
        <v>22</v>
      </c>
      <c r="K16" s="17" t="s">
        <v>9</v>
      </c>
      <c r="L16" s="17" t="s">
        <v>20</v>
      </c>
      <c r="M16" s="17" t="s">
        <v>21</v>
      </c>
      <c r="N16" s="17" t="s">
        <v>22</v>
      </c>
      <c r="P16" s="17" t="s">
        <v>9</v>
      </c>
      <c r="Q16" s="17" t="s">
        <v>23</v>
      </c>
      <c r="R16" s="17" t="s">
        <v>24</v>
      </c>
      <c r="S16" s="17" t="s">
        <v>25</v>
      </c>
      <c r="U16" s="17" t="s">
        <v>9</v>
      </c>
      <c r="V16" s="17" t="s">
        <v>23</v>
      </c>
      <c r="W16" s="17" t="s">
        <v>24</v>
      </c>
      <c r="X16" s="17" t="s">
        <v>25</v>
      </c>
      <c r="Z16" s="17" t="s">
        <v>9</v>
      </c>
      <c r="AA16" s="17" t="s">
        <v>23</v>
      </c>
      <c r="AB16" s="17" t="s">
        <v>24</v>
      </c>
      <c r="AC16" s="17" t="s">
        <v>25</v>
      </c>
    </row>
    <row r="17" spans="1:29">
      <c r="A17" s="11">
        <v>0.82066933500000006</v>
      </c>
      <c r="B17" s="11">
        <v>1.1306565209999999</v>
      </c>
      <c r="C17" s="11">
        <v>0.89432923600000003</v>
      </c>
      <c r="D17" s="11">
        <v>0.81738738200000005</v>
      </c>
      <c r="F17" s="11">
        <v>0.98738102900000002</v>
      </c>
      <c r="G17" s="11">
        <v>0.96685164400000001</v>
      </c>
      <c r="H17" s="11">
        <v>2.9369311809999998</v>
      </c>
      <c r="I17" s="11">
        <v>2.2517379339999999</v>
      </c>
      <c r="K17" s="11">
        <v>0.91524744999999996</v>
      </c>
      <c r="L17" s="11">
        <v>0.99366083900000002</v>
      </c>
      <c r="M17" s="11">
        <v>4.0470847389999998</v>
      </c>
      <c r="N17" s="11">
        <v>2.3088497449999998</v>
      </c>
      <c r="P17" s="11">
        <v>0.82066933500000006</v>
      </c>
      <c r="Q17" s="11">
        <v>0.94813584500000003</v>
      </c>
      <c r="R17" s="11">
        <v>1.071897946</v>
      </c>
      <c r="S17" s="11">
        <v>0.77601139299999999</v>
      </c>
      <c r="U17" s="11">
        <v>0.98738102900000002</v>
      </c>
      <c r="V17" s="11">
        <v>4.7518857319999999</v>
      </c>
      <c r="W17" s="11">
        <v>4.2030825380000003</v>
      </c>
      <c r="X17" s="11">
        <v>1.774903063</v>
      </c>
      <c r="Z17" s="11">
        <v>0.98738102900000002</v>
      </c>
      <c r="AA17" s="11">
        <v>4.7518857319999999</v>
      </c>
      <c r="AB17" s="11">
        <v>4.2030825380000003</v>
      </c>
      <c r="AC17" s="11">
        <v>1.774903063</v>
      </c>
    </row>
    <row r="18" spans="1:29">
      <c r="A18" s="11">
        <v>0.95534593000000001</v>
      </c>
      <c r="B18" s="11">
        <v>0.92840320300000001</v>
      </c>
      <c r="C18" s="11">
        <v>0.91179217099999998</v>
      </c>
      <c r="D18" s="11">
        <v>0.83425796799999996</v>
      </c>
      <c r="F18" s="11">
        <v>1.0209449799999999</v>
      </c>
      <c r="G18" s="11">
        <v>0.91746379</v>
      </c>
      <c r="H18" s="11">
        <v>3.380847084</v>
      </c>
      <c r="I18" s="11">
        <v>2.165147594</v>
      </c>
      <c r="K18" s="11">
        <v>1.2545182029999999</v>
      </c>
      <c r="L18" s="11">
        <v>0.924325956</v>
      </c>
      <c r="M18" s="11">
        <v>3.9762292640000001</v>
      </c>
      <c r="N18" s="11">
        <v>2.5573186739999998</v>
      </c>
      <c r="P18" s="11">
        <v>0.95534593000000001</v>
      </c>
      <c r="Q18" s="11">
        <v>0.75669411200000003</v>
      </c>
      <c r="R18" s="11">
        <v>0.85752814499999996</v>
      </c>
      <c r="S18" s="11">
        <v>0.94561831299999999</v>
      </c>
      <c r="U18" s="11">
        <v>1.0209449799999999</v>
      </c>
      <c r="V18" s="11">
        <v>4.0247586350000004</v>
      </c>
      <c r="W18" s="11">
        <v>3.5332137640000001</v>
      </c>
      <c r="X18" s="11">
        <v>2.1116717920000001</v>
      </c>
      <c r="Z18" s="11">
        <v>1.0209449799999999</v>
      </c>
      <c r="AA18" s="11">
        <v>4.0247586350000004</v>
      </c>
      <c r="AB18" s="11">
        <v>3.5332137640000001</v>
      </c>
      <c r="AC18" s="11">
        <v>2.1116717920000001</v>
      </c>
    </row>
    <row r="19" spans="1:29">
      <c r="A19" s="11">
        <v>1.2239847349999999</v>
      </c>
      <c r="B19" s="11">
        <v>0.94094027599999996</v>
      </c>
      <c r="C19" s="11">
        <v>0.85350723100000003</v>
      </c>
      <c r="D19" s="11">
        <v>0.82792124300000003</v>
      </c>
      <c r="F19" s="11">
        <v>0.99167399000000001</v>
      </c>
      <c r="G19" s="11">
        <v>1.1156845660000001</v>
      </c>
      <c r="H19" s="11">
        <v>2.7696242880000002</v>
      </c>
      <c r="I19" s="11">
        <v>2.0635591560000002</v>
      </c>
      <c r="K19" s="11">
        <v>0.83023434699999998</v>
      </c>
      <c r="L19" s="11">
        <v>1.082013205</v>
      </c>
      <c r="M19" s="11">
        <v>3.4781146340000002</v>
      </c>
      <c r="N19" s="11">
        <v>2.3214977769999998</v>
      </c>
      <c r="P19" s="11">
        <v>1.2239847349999999</v>
      </c>
      <c r="Q19" s="11">
        <v>1.181214671</v>
      </c>
      <c r="R19" s="11">
        <v>0.99042265900000004</v>
      </c>
      <c r="S19" s="11">
        <v>0.89312582900000004</v>
      </c>
      <c r="U19" s="11">
        <v>0.99167399000000001</v>
      </c>
      <c r="V19" s="11">
        <v>5.2153591869999998</v>
      </c>
      <c r="W19" s="11">
        <v>3.2016167869999999</v>
      </c>
      <c r="X19" s="11">
        <v>2.182925016</v>
      </c>
      <c r="Z19" s="11">
        <v>0.99167399000000001</v>
      </c>
      <c r="AA19" s="11">
        <v>5.2153591869999998</v>
      </c>
      <c r="AB19" s="11">
        <v>3.2016167869999999</v>
      </c>
      <c r="AC19" s="11">
        <v>2.182925016</v>
      </c>
    </row>
    <row r="20" spans="1:29">
      <c r="A20" s="11">
        <v>1.167364576</v>
      </c>
      <c r="B20" s="11">
        <v>0.82455368900000003</v>
      </c>
      <c r="C20" s="11">
        <v>0.74348309899999998</v>
      </c>
      <c r="D20" s="11">
        <v>0.93289857099999995</v>
      </c>
      <c r="F20" s="11">
        <v>1.0419121229999999</v>
      </c>
      <c r="G20" s="11">
        <v>4.0267867390000003</v>
      </c>
      <c r="H20" s="11">
        <v>2.892991909</v>
      </c>
      <c r="I20" s="11">
        <v>2.1124039130000001</v>
      </c>
      <c r="K20" s="11">
        <v>0.88696893499999996</v>
      </c>
      <c r="L20" s="11">
        <v>5.9779741990000002</v>
      </c>
      <c r="M20" s="11">
        <v>3.440639966</v>
      </c>
      <c r="N20" s="11">
        <v>2.3360729949999999</v>
      </c>
      <c r="P20" s="11">
        <v>1.167364576</v>
      </c>
      <c r="Q20" s="11">
        <v>1.025395375</v>
      </c>
      <c r="R20" s="11">
        <v>0.88265091600000001</v>
      </c>
      <c r="S20" s="11">
        <v>1.0858936180000001</v>
      </c>
      <c r="U20" s="11">
        <v>1.0419121229999999</v>
      </c>
      <c r="V20" s="11">
        <v>4.9131151209999997</v>
      </c>
      <c r="W20" s="11">
        <v>4.0954396339999999</v>
      </c>
      <c r="X20" s="11">
        <v>2.0728165980000002</v>
      </c>
      <c r="Z20" s="11">
        <v>1.0419121229999999</v>
      </c>
      <c r="AA20" s="11">
        <v>4.9131151209999997</v>
      </c>
      <c r="AB20" s="11">
        <v>4.0954396339999999</v>
      </c>
      <c r="AC20" s="11">
        <v>2.0728165980000002</v>
      </c>
    </row>
    <row r="21" spans="1:29">
      <c r="A21" s="11">
        <v>0.91770842200000002</v>
      </c>
      <c r="B21" s="11">
        <v>0.92282978699999996</v>
      </c>
      <c r="C21" s="11">
        <v>0.98377719900000005</v>
      </c>
      <c r="D21" s="11">
        <v>0.87376229900000002</v>
      </c>
      <c r="F21" s="11">
        <v>1.080776779</v>
      </c>
      <c r="G21" s="11">
        <v>3.513906929</v>
      </c>
      <c r="H21" s="11">
        <v>2.9821576099999998</v>
      </c>
      <c r="I21" s="11">
        <v>2.1251403419999999</v>
      </c>
      <c r="K21" s="11">
        <v>1.02427888</v>
      </c>
      <c r="L21" s="11">
        <v>5.1450661179999999</v>
      </c>
      <c r="M21" s="11">
        <v>3.3250170739999998</v>
      </c>
      <c r="N21" s="11">
        <v>2.4954400329999999</v>
      </c>
      <c r="P21" s="11">
        <v>0.91770842200000002</v>
      </c>
      <c r="Q21" s="11">
        <v>1.098132082</v>
      </c>
      <c r="R21" s="11">
        <v>1.1529421559999999</v>
      </c>
      <c r="S21" s="11">
        <v>1.3570271460000001</v>
      </c>
      <c r="U21" s="11">
        <v>1.080776779</v>
      </c>
      <c r="V21" s="11">
        <v>5.8415401019999997</v>
      </c>
      <c r="W21" s="11">
        <v>4.4416052290000003</v>
      </c>
      <c r="X21" s="11">
        <v>2.1163992509999998</v>
      </c>
      <c r="Z21" s="11">
        <v>1.080776779</v>
      </c>
      <c r="AA21" s="11">
        <v>5.8415401019999997</v>
      </c>
      <c r="AB21" s="11">
        <v>4.4416052290000003</v>
      </c>
      <c r="AC21" s="11">
        <v>2.1163992509999998</v>
      </c>
    </row>
    <row r="22" spans="1:29">
      <c r="A22" s="11">
        <v>0.91492700199999999</v>
      </c>
      <c r="B22" s="11">
        <v>0.87028565800000002</v>
      </c>
      <c r="C22" s="11">
        <v>1.09969735</v>
      </c>
      <c r="D22" s="11">
        <v>0.97768389600000005</v>
      </c>
      <c r="F22" s="11">
        <v>0.87731109799999996</v>
      </c>
      <c r="G22" s="11">
        <v>3.7587969010000002</v>
      </c>
      <c r="H22" s="11">
        <v>2.5882024270000001</v>
      </c>
      <c r="I22" s="11">
        <v>2.1115844699999999</v>
      </c>
      <c r="K22" s="11">
        <v>1.0887521849999999</v>
      </c>
      <c r="L22" s="11">
        <v>6.1194031999999998</v>
      </c>
      <c r="M22" s="11">
        <v>4.1261520730000001</v>
      </c>
      <c r="N22" s="11">
        <v>3.045732911</v>
      </c>
      <c r="P22" s="11">
        <v>0.91492700199999999</v>
      </c>
      <c r="Q22" s="11">
        <v>1.4486050239999999</v>
      </c>
      <c r="R22" s="11">
        <v>0.97636424200000005</v>
      </c>
      <c r="S22" s="11">
        <v>1.2041226789999999</v>
      </c>
      <c r="U22" s="11">
        <v>0.87731109799999996</v>
      </c>
      <c r="V22" s="11">
        <v>6.4160094000000001</v>
      </c>
      <c r="W22" s="11">
        <v>5.059643984</v>
      </c>
      <c r="X22" s="11">
        <v>2.5041307939999999</v>
      </c>
      <c r="Z22" s="11">
        <v>0.87731109799999996</v>
      </c>
      <c r="AA22" s="11">
        <v>6.4160094000000001</v>
      </c>
      <c r="AB22" s="11">
        <v>5.059643984</v>
      </c>
      <c r="AC22" s="11">
        <v>2.5041307939999999</v>
      </c>
    </row>
    <row r="23" spans="1:29">
      <c r="A23" s="11">
        <v>1.1306565209999999</v>
      </c>
      <c r="B23" s="11">
        <v>0.78716123500000001</v>
      </c>
      <c r="C23" s="11">
        <v>1.104135782</v>
      </c>
      <c r="D23" s="11">
        <v>1.011206732</v>
      </c>
      <c r="F23" s="11">
        <v>0.96685164400000001</v>
      </c>
      <c r="G23" s="11">
        <v>2.9218366699999998</v>
      </c>
      <c r="H23" s="11">
        <v>2.7057304000000002</v>
      </c>
      <c r="I23" s="11">
        <v>2.0169949210000002</v>
      </c>
      <c r="K23" s="11">
        <v>0.99366083900000002</v>
      </c>
      <c r="L23" s="11">
        <v>4.0353645660000002</v>
      </c>
      <c r="M23" s="11">
        <v>3.7674756309999999</v>
      </c>
      <c r="N23" s="11">
        <v>2.2985238529999998</v>
      </c>
      <c r="P23" s="11">
        <v>1.1306565209999999</v>
      </c>
      <c r="Q23" s="11">
        <v>1.324816634</v>
      </c>
      <c r="R23" s="11">
        <v>1.008003451</v>
      </c>
      <c r="S23" s="11">
        <v>1.022506114</v>
      </c>
      <c r="U23" s="11">
        <v>0.96685164400000001</v>
      </c>
      <c r="V23" s="11">
        <v>4.3087835370000001</v>
      </c>
      <c r="W23" s="11">
        <v>2.374519818</v>
      </c>
      <c r="X23" s="11">
        <v>1.928222364</v>
      </c>
      <c r="Z23" s="11">
        <v>0.96685164400000001</v>
      </c>
      <c r="AA23" s="11">
        <v>4.3087835370000001</v>
      </c>
      <c r="AB23" s="11">
        <v>2.374519818</v>
      </c>
      <c r="AC23" s="11">
        <v>1.928222364</v>
      </c>
    </row>
    <row r="24" spans="1:29">
      <c r="A24" s="11">
        <v>0.92840320300000001</v>
      </c>
      <c r="B24" s="11">
        <v>1.1442736019999999</v>
      </c>
      <c r="C24" s="11">
        <v>1.230785271</v>
      </c>
      <c r="D24" s="11">
        <v>0.90205904999999997</v>
      </c>
      <c r="F24" s="11">
        <v>0.91746379</v>
      </c>
      <c r="G24" s="11">
        <v>2.876099596</v>
      </c>
      <c r="H24" s="11">
        <v>3.0938740500000002</v>
      </c>
      <c r="I24" s="11">
        <v>1.884347856</v>
      </c>
      <c r="K24" s="11">
        <v>0.924325956</v>
      </c>
      <c r="L24" s="11">
        <v>4.261218629</v>
      </c>
      <c r="M24" s="11">
        <v>4.4309742940000003</v>
      </c>
      <c r="N24" s="11">
        <v>2.9412124629999998</v>
      </c>
      <c r="P24" s="11">
        <v>0.92840320300000001</v>
      </c>
      <c r="Q24" s="11">
        <v>1.560485694</v>
      </c>
      <c r="R24" s="11">
        <v>0.97867313899999997</v>
      </c>
      <c r="S24" s="11">
        <v>1.092329181</v>
      </c>
      <c r="U24" s="11">
        <v>0.91746379</v>
      </c>
      <c r="V24" s="11">
        <v>4.464149259</v>
      </c>
      <c r="W24" s="11">
        <v>2.8215047129999999</v>
      </c>
      <c r="X24" s="11">
        <v>1.7488395699999999</v>
      </c>
      <c r="Z24" s="11">
        <v>0.91746379</v>
      </c>
      <c r="AA24" s="11">
        <v>4.464149259</v>
      </c>
      <c r="AB24" s="11">
        <v>2.8215047129999999</v>
      </c>
      <c r="AC24" s="11">
        <v>1.7488395699999999</v>
      </c>
    </row>
    <row r="25" spans="1:29">
      <c r="A25" s="11">
        <v>0.94094027599999996</v>
      </c>
      <c r="B25" s="11">
        <v>0.83897526499999997</v>
      </c>
      <c r="C25" s="11">
        <v>1.147951468</v>
      </c>
      <c r="D25" s="11">
        <v>1.1203464190000001</v>
      </c>
      <c r="F25" s="11">
        <v>1.1156845660000001</v>
      </c>
      <c r="G25" s="11">
        <v>2.8862664840000001</v>
      </c>
      <c r="H25" s="11">
        <v>2.7571020719999999</v>
      </c>
      <c r="I25" s="11">
        <v>2.2677376429999998</v>
      </c>
      <c r="K25" s="11">
        <v>1.082013205</v>
      </c>
      <c r="L25" s="11">
        <v>4.6899377830000004</v>
      </c>
      <c r="M25" s="11">
        <v>4.3839196999999999</v>
      </c>
      <c r="N25" s="11">
        <v>3.1682704309999998</v>
      </c>
      <c r="P25" s="11">
        <v>0.94094027599999996</v>
      </c>
      <c r="Q25" s="11">
        <v>1.633963971</v>
      </c>
      <c r="R25" s="11">
        <v>1.091326636</v>
      </c>
      <c r="S25" s="11">
        <v>1.4791642039999999</v>
      </c>
      <c r="U25" s="11">
        <v>1.1156845660000001</v>
      </c>
      <c r="V25" s="11">
        <v>4.3262649580000003</v>
      </c>
      <c r="W25" s="11">
        <v>3.1373357589999999</v>
      </c>
      <c r="X25" s="11">
        <v>1.901493176</v>
      </c>
      <c r="Z25" s="11">
        <v>1.1156845660000001</v>
      </c>
      <c r="AA25" s="11">
        <v>4.3262649580000003</v>
      </c>
      <c r="AB25" s="11">
        <v>3.1373357589999999</v>
      </c>
      <c r="AC25" s="11">
        <v>1.901493176</v>
      </c>
    </row>
    <row r="35" spans="2:15" ht="18.5"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</row>
  </sheetData>
  <mergeCells count="15">
    <mergeCell ref="P15:S15"/>
    <mergeCell ref="U15:X15"/>
    <mergeCell ref="Z15:AC15"/>
    <mergeCell ref="F2:I2"/>
    <mergeCell ref="A2:D2"/>
    <mergeCell ref="K2:N2"/>
    <mergeCell ref="A15:D15"/>
    <mergeCell ref="F15:I15"/>
    <mergeCell ref="K15:N15"/>
    <mergeCell ref="B35:O35"/>
    <mergeCell ref="A14:N14"/>
    <mergeCell ref="P14:AC14"/>
    <mergeCell ref="P2:S2"/>
    <mergeCell ref="U2:X2"/>
    <mergeCell ref="Z2:AC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EED3A-1493-41C3-A3C4-60BE291C2E4B}">
  <dimension ref="A1:AK10"/>
  <sheetViews>
    <sheetView zoomScale="54" zoomScaleNormal="100" workbookViewId="0">
      <selection activeCell="P28" sqref="P28"/>
    </sheetView>
  </sheetViews>
  <sheetFormatPr defaultRowHeight="14.5"/>
  <cols>
    <col min="1" max="1" width="27.26953125" bestFit="1" customWidth="1"/>
  </cols>
  <sheetData>
    <row r="1" spans="1:37">
      <c r="A1" s="59" t="s">
        <v>263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</row>
    <row r="2" spans="1:37"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 t="s">
        <v>124</v>
      </c>
      <c r="L2" s="45"/>
      <c r="M2" s="45"/>
      <c r="N2" s="45"/>
      <c r="O2" s="45"/>
      <c r="P2" s="45"/>
      <c r="Q2" s="45"/>
      <c r="R2" s="45"/>
      <c r="S2" s="45"/>
      <c r="T2" s="45" t="s">
        <v>125</v>
      </c>
      <c r="U2" s="45"/>
      <c r="V2" s="45"/>
      <c r="W2" s="45"/>
      <c r="X2" s="45"/>
      <c r="Y2" s="45"/>
      <c r="Z2" s="45"/>
      <c r="AA2" s="45"/>
      <c r="AB2" s="45"/>
      <c r="AC2" s="45" t="s">
        <v>126</v>
      </c>
      <c r="AD2" s="45"/>
      <c r="AE2" s="45"/>
      <c r="AF2" s="45"/>
      <c r="AG2" s="45"/>
      <c r="AH2" s="45"/>
      <c r="AI2" s="45"/>
      <c r="AJ2" s="45"/>
      <c r="AK2" s="45"/>
    </row>
    <row r="3" spans="1:37" ht="15.5">
      <c r="A3" s="5" t="s">
        <v>13</v>
      </c>
      <c r="B3">
        <v>1.0310774005456216</v>
      </c>
      <c r="C3">
        <v>1.3478970839475684</v>
      </c>
      <c r="D3">
        <v>1.7447082895733805</v>
      </c>
      <c r="E3">
        <v>4.6381268838348513</v>
      </c>
      <c r="F3">
        <v>2.3274724372085962</v>
      </c>
      <c r="G3">
        <v>0.79678970430961293</v>
      </c>
      <c r="H3">
        <v>2.1498760677561393</v>
      </c>
      <c r="I3">
        <v>1.788792875067224</v>
      </c>
      <c r="J3">
        <v>2.2554634961955879</v>
      </c>
      <c r="K3">
        <v>1.3632583517130346</v>
      </c>
      <c r="L3">
        <v>1.2588577350740624</v>
      </c>
      <c r="M3">
        <v>1.8344690647038333</v>
      </c>
      <c r="N3">
        <v>1.614845268393192</v>
      </c>
      <c r="O3">
        <v>1.9677907971228294</v>
      </c>
      <c r="P3">
        <v>2.0124187220241256</v>
      </c>
      <c r="Q3">
        <v>1.12399461158932</v>
      </c>
      <c r="R3">
        <v>0.97824603523838505</v>
      </c>
      <c r="S3">
        <v>1.7706740864158774</v>
      </c>
      <c r="T3">
        <v>0.98714099957688262</v>
      </c>
      <c r="U3">
        <v>0.8899784423042455</v>
      </c>
      <c r="V3">
        <v>0.94778004280600847</v>
      </c>
      <c r="W3">
        <v>1.4057901238107324</v>
      </c>
      <c r="X3">
        <v>1.0603171060510581</v>
      </c>
      <c r="Y3">
        <v>0.82135831131981962</v>
      </c>
      <c r="Z3">
        <v>0.60369477601452226</v>
      </c>
      <c r="AA3">
        <v>0.70778174082174306</v>
      </c>
      <c r="AB3">
        <v>0.5181823420769115</v>
      </c>
      <c r="AC3">
        <v>0.89283850963157763</v>
      </c>
      <c r="AD3">
        <v>0.95073511183971893</v>
      </c>
      <c r="AE3">
        <v>1.1471539973501679</v>
      </c>
      <c r="AF3">
        <v>1.3774567689888964</v>
      </c>
      <c r="AG3">
        <v>1.2876988958439366</v>
      </c>
      <c r="AH3">
        <v>1.6073224271762587</v>
      </c>
      <c r="AI3">
        <v>0.61514241816984505</v>
      </c>
      <c r="AJ3">
        <v>0.5670040199331049</v>
      </c>
      <c r="AK3">
        <v>0.44039217467697322</v>
      </c>
    </row>
    <row r="4" spans="1:37" ht="15.5">
      <c r="A4" s="5" t="s">
        <v>14</v>
      </c>
      <c r="B4">
        <v>7.8863346955976059</v>
      </c>
      <c r="C4">
        <v>6.8768326585910131</v>
      </c>
      <c r="D4">
        <v>7.6853152992574589</v>
      </c>
      <c r="E4">
        <v>11.766948941752219</v>
      </c>
      <c r="F4">
        <v>6.4521002635333726</v>
      </c>
      <c r="G4">
        <v>4.9199999263034906</v>
      </c>
      <c r="H4">
        <v>9.6763463499265772</v>
      </c>
      <c r="I4">
        <v>7.2583392594227734</v>
      </c>
      <c r="J4">
        <v>8.7546874211996446</v>
      </c>
      <c r="K4">
        <v>1.9017726574931075</v>
      </c>
      <c r="L4">
        <v>1.9412106309277564</v>
      </c>
      <c r="M4">
        <v>2.9595905609116659</v>
      </c>
      <c r="N4">
        <v>2.1560812481983125</v>
      </c>
      <c r="O4">
        <v>2.1756733887666635</v>
      </c>
      <c r="P4">
        <v>2.1601705406199123</v>
      </c>
      <c r="Q4">
        <v>1.5393683661236039</v>
      </c>
      <c r="R4">
        <v>1.0721496928595509</v>
      </c>
      <c r="S4">
        <v>2.2261188542180363</v>
      </c>
      <c r="T4">
        <v>1.2804020802130851</v>
      </c>
      <c r="U4">
        <v>1.2045620138287705</v>
      </c>
      <c r="V4">
        <v>1.7046764779456451</v>
      </c>
      <c r="W4">
        <v>1.1625579410915883</v>
      </c>
      <c r="X4">
        <v>1.4094301199094612</v>
      </c>
      <c r="Y4">
        <v>1.2718519512937378</v>
      </c>
      <c r="Z4">
        <v>1.0609289554595733</v>
      </c>
      <c r="AA4">
        <v>1.1201359297747868</v>
      </c>
      <c r="AB4">
        <v>0.85450398861412813</v>
      </c>
      <c r="AC4">
        <v>1.105381331843676</v>
      </c>
      <c r="AD4">
        <v>0.94817273354726317</v>
      </c>
      <c r="AE4">
        <v>1.0286479688268317</v>
      </c>
      <c r="AF4">
        <v>1.3964759257250141</v>
      </c>
      <c r="AG4">
        <v>1.619932481933092</v>
      </c>
      <c r="AH4">
        <v>1.447566664489198</v>
      </c>
      <c r="AI4">
        <v>1.0937547275963175</v>
      </c>
      <c r="AJ4">
        <v>1.0456947154133338</v>
      </c>
      <c r="AK4">
        <v>0.94938318973023339</v>
      </c>
    </row>
    <row r="5" spans="1:37">
      <c r="A5" s="5" t="s">
        <v>4</v>
      </c>
      <c r="B5">
        <v>10.52587360599594</v>
      </c>
      <c r="C5">
        <v>9.4478254790509109</v>
      </c>
      <c r="D5">
        <v>9.1765919663484414</v>
      </c>
      <c r="E5">
        <v>13.836684016410658</v>
      </c>
      <c r="F5">
        <v>10.417517198785404</v>
      </c>
      <c r="G5">
        <v>9.5709432916649142</v>
      </c>
      <c r="H5">
        <v>16.216858691099922</v>
      </c>
      <c r="I5">
        <v>11.658014840533678</v>
      </c>
      <c r="J5">
        <v>12.620386364066949</v>
      </c>
      <c r="K5">
        <v>2.2305984680374391</v>
      </c>
      <c r="L5">
        <v>2.4176923722162029</v>
      </c>
      <c r="M5">
        <v>2.6439079770448592</v>
      </c>
      <c r="N5">
        <v>2.2729183692997146</v>
      </c>
      <c r="O5">
        <v>2.4902161385650641</v>
      </c>
      <c r="P5">
        <v>2.2045891717486277</v>
      </c>
      <c r="Q5">
        <v>1.8714005029537411</v>
      </c>
      <c r="R5">
        <v>1.3618046893905311</v>
      </c>
      <c r="S5">
        <v>2.2842049925491956</v>
      </c>
      <c r="T5">
        <v>1.3887914497283229</v>
      </c>
      <c r="U5">
        <v>1.2560404507476717</v>
      </c>
      <c r="V5">
        <v>1.6121380386840256</v>
      </c>
      <c r="W5">
        <v>1.2084064211603542</v>
      </c>
      <c r="X5">
        <v>1.5192341852573399</v>
      </c>
      <c r="Y5">
        <v>1.4719311045781207</v>
      </c>
      <c r="Z5">
        <v>1.0919379814415697</v>
      </c>
      <c r="AA5">
        <v>1.0582724247114976</v>
      </c>
      <c r="AB5">
        <v>0.91013310104661105</v>
      </c>
      <c r="AC5">
        <v>1.2014466929990713</v>
      </c>
      <c r="AD5">
        <v>0.93928210839555171</v>
      </c>
      <c r="AE5">
        <v>1.1551371776544117</v>
      </c>
      <c r="AF5">
        <v>1.5924550800400923</v>
      </c>
      <c r="AG5">
        <v>1.6299507499316943</v>
      </c>
      <c r="AH5">
        <v>1.5511129711012499</v>
      </c>
      <c r="AI5">
        <v>1.1738751347197272</v>
      </c>
      <c r="AJ5">
        <v>1.0409715276953215</v>
      </c>
      <c r="AK5">
        <v>1.0149976325689369</v>
      </c>
    </row>
    <row r="6" spans="1:37">
      <c r="A6" s="5" t="s">
        <v>3</v>
      </c>
      <c r="B6">
        <v>5.682619591277688</v>
      </c>
      <c r="C6">
        <v>4.8549609243196601</v>
      </c>
      <c r="D6">
        <v>4.9779009947752506</v>
      </c>
      <c r="E6">
        <v>5.4610713418142529</v>
      </c>
      <c r="F6">
        <v>4.4584075184436651</v>
      </c>
      <c r="G6">
        <v>3.9497006644071972</v>
      </c>
      <c r="H6">
        <v>8.2697702988046604</v>
      </c>
      <c r="I6">
        <v>5.9515388935577276</v>
      </c>
      <c r="J6">
        <v>7.0939065978287648</v>
      </c>
      <c r="K6">
        <v>1.4365862594375964</v>
      </c>
      <c r="L6">
        <v>1.7589371676420511</v>
      </c>
      <c r="M6">
        <v>2.1685913931093341</v>
      </c>
      <c r="N6">
        <v>1.7495289761006123</v>
      </c>
      <c r="O6">
        <v>1.7259035059208236</v>
      </c>
      <c r="P6">
        <v>1.6253322510955017</v>
      </c>
      <c r="Q6">
        <v>1.5718571883159489</v>
      </c>
      <c r="R6">
        <v>1.2345967467934835</v>
      </c>
      <c r="S6">
        <v>2.0380628205013949</v>
      </c>
      <c r="T6">
        <v>1.2668177625124724</v>
      </c>
      <c r="U6">
        <v>1.2400024329214754</v>
      </c>
      <c r="V6">
        <v>1.5370517604808107</v>
      </c>
      <c r="W6">
        <v>0.86358678471431927</v>
      </c>
      <c r="X6">
        <v>1.116812967772997</v>
      </c>
      <c r="Y6">
        <v>1.2366651505696704</v>
      </c>
      <c r="Z6">
        <v>1.2529050551228584</v>
      </c>
      <c r="AA6">
        <v>1.2548439738656736</v>
      </c>
      <c r="AB6">
        <v>1.0589208467711324</v>
      </c>
      <c r="AC6">
        <v>1.1327528461029737</v>
      </c>
      <c r="AD6">
        <v>0.95124792237833</v>
      </c>
      <c r="AE6">
        <v>1.0583641834032584</v>
      </c>
      <c r="AF6">
        <v>1.2489357691995053</v>
      </c>
      <c r="AG6">
        <v>1.2813931018646121</v>
      </c>
      <c r="AH6">
        <v>1.1941263001815248</v>
      </c>
      <c r="AI6">
        <v>1.2143084538986944</v>
      </c>
      <c r="AJ6">
        <v>1.2077331490006764</v>
      </c>
      <c r="AK6">
        <v>1.1715563349321032</v>
      </c>
    </row>
    <row r="7" spans="1:37">
      <c r="A7" s="5" t="s">
        <v>15</v>
      </c>
      <c r="B7">
        <v>1.1997432189944108</v>
      </c>
      <c r="C7">
        <v>1.0468407965768525</v>
      </c>
      <c r="D7">
        <v>1.5043465450812072</v>
      </c>
      <c r="E7">
        <v>3.252389632666508</v>
      </c>
      <c r="F7">
        <v>1.0046983448802465</v>
      </c>
      <c r="G7">
        <v>0.83331631445442189</v>
      </c>
      <c r="H7">
        <v>2.0291966427413541</v>
      </c>
      <c r="I7">
        <v>1.4468959488829427</v>
      </c>
      <c r="J7">
        <v>2.1676483735154055</v>
      </c>
      <c r="K7">
        <v>1.0873092454782571</v>
      </c>
      <c r="L7">
        <v>0.88491627820816154</v>
      </c>
      <c r="M7">
        <v>1.866358615868525</v>
      </c>
      <c r="N7">
        <v>1.2205106476807133</v>
      </c>
      <c r="O7">
        <v>1.8969793092711138</v>
      </c>
      <c r="P7">
        <v>1.4840623598371592</v>
      </c>
      <c r="Q7">
        <v>1.4411945408912894</v>
      </c>
      <c r="R7">
        <v>1.04220631080658</v>
      </c>
      <c r="S7">
        <v>1.9473649692266879</v>
      </c>
      <c r="T7">
        <v>0.98830956099971257</v>
      </c>
      <c r="U7">
        <v>0.68986543098806252</v>
      </c>
      <c r="V7">
        <v>0.85262912019405945</v>
      </c>
      <c r="W7">
        <v>1.4709398191877481</v>
      </c>
      <c r="X7">
        <v>1.0176557250625169</v>
      </c>
      <c r="Y7">
        <v>0.90729308952329712</v>
      </c>
      <c r="Z7">
        <v>0.91369309864992476</v>
      </c>
      <c r="AA7">
        <v>1.111227168327531</v>
      </c>
      <c r="AB7">
        <v>0.84275796146418103</v>
      </c>
      <c r="AC7">
        <v>0.60268933952565473</v>
      </c>
      <c r="AD7">
        <v>1.046885353637814</v>
      </c>
      <c r="AE7">
        <v>1.2268670412410225</v>
      </c>
      <c r="AF7">
        <v>1.8020528176347153</v>
      </c>
      <c r="AG7">
        <v>1.5077207727857784</v>
      </c>
      <c r="AH7">
        <v>1.8275709000444211</v>
      </c>
      <c r="AI7">
        <v>0.88807553513637538</v>
      </c>
      <c r="AJ7">
        <v>0.78820844618820651</v>
      </c>
      <c r="AK7">
        <v>0.88203358644888863</v>
      </c>
    </row>
    <row r="8" spans="1:37" ht="15.5">
      <c r="A8" s="5" t="s">
        <v>16</v>
      </c>
      <c r="B8">
        <v>6.7013799001008474</v>
      </c>
      <c r="C8">
        <v>4.3455084178686025</v>
      </c>
      <c r="D8">
        <v>4.6497299285085951</v>
      </c>
      <c r="E8">
        <v>7.158066647674973</v>
      </c>
      <c r="F8">
        <v>3.1032241182823088</v>
      </c>
      <c r="G8">
        <v>3.4627381865376674</v>
      </c>
      <c r="H8">
        <v>8.7109547888820025</v>
      </c>
      <c r="I8">
        <v>4.4385851975492088</v>
      </c>
      <c r="J8">
        <v>6.5935924050502495</v>
      </c>
      <c r="K8">
        <v>2.8636928451352457</v>
      </c>
      <c r="L8">
        <v>3.2142265298599946</v>
      </c>
      <c r="M8">
        <v>4.4258628663448318</v>
      </c>
      <c r="N8">
        <v>3.2762151557226127</v>
      </c>
      <c r="O8">
        <v>3.8738438911232089</v>
      </c>
      <c r="P8">
        <v>3.1055863615884554</v>
      </c>
      <c r="Q8">
        <v>2.3361103628013979</v>
      </c>
      <c r="R8">
        <v>1.6996791693299398</v>
      </c>
      <c r="S8">
        <v>2.8745744060999008</v>
      </c>
      <c r="T8">
        <v>1.3779495400337964</v>
      </c>
      <c r="U8">
        <v>1.1360126513910989</v>
      </c>
      <c r="V8">
        <v>1.5209355758552814</v>
      </c>
      <c r="W8">
        <v>1.0171529567588518</v>
      </c>
      <c r="X8">
        <v>0.95305281241876216</v>
      </c>
      <c r="Y8">
        <v>1.2311087949914177</v>
      </c>
      <c r="Z8">
        <v>0.91211585206894974</v>
      </c>
      <c r="AA8">
        <v>1.125979302021425</v>
      </c>
      <c r="AB8">
        <v>1.0186075100314218</v>
      </c>
      <c r="AC8">
        <v>1.0276935684985196</v>
      </c>
      <c r="AD8">
        <v>1.1692205646934</v>
      </c>
      <c r="AE8">
        <v>1.1630897248883394</v>
      </c>
      <c r="AF8">
        <v>1.3859254279986639</v>
      </c>
      <c r="AG8">
        <v>1.3737616123667076</v>
      </c>
      <c r="AH8">
        <v>1.4070761981531594</v>
      </c>
      <c r="AI8">
        <v>1.1226041256233228</v>
      </c>
      <c r="AJ8">
        <v>0.87140429529425967</v>
      </c>
      <c r="AK8">
        <v>1.0934904991886272</v>
      </c>
    </row>
    <row r="9" spans="1:37">
      <c r="A9" s="5" t="s">
        <v>1</v>
      </c>
      <c r="B9">
        <v>2.1612780075061937</v>
      </c>
      <c r="C9">
        <v>1.5095944724166128</v>
      </c>
      <c r="D9">
        <v>1.7656891188549266</v>
      </c>
      <c r="E9">
        <v>2.6867053007032649</v>
      </c>
      <c r="F9">
        <v>1.920836653281687</v>
      </c>
      <c r="G9">
        <v>1.0697139829813476</v>
      </c>
      <c r="H9">
        <v>3.260948419007379</v>
      </c>
      <c r="I9">
        <v>1.499742882306119</v>
      </c>
      <c r="J9">
        <v>3.461317790958387</v>
      </c>
      <c r="K9">
        <v>4.8254407113659488</v>
      </c>
      <c r="L9">
        <v>4.8303018785292835</v>
      </c>
      <c r="M9">
        <v>3.6085943772481746</v>
      </c>
      <c r="N9">
        <v>3.0994614566970986</v>
      </c>
      <c r="O9">
        <v>3.9912837684502103</v>
      </c>
      <c r="P9">
        <v>3.6583006865795284</v>
      </c>
      <c r="Q9">
        <v>2.6911148324880187</v>
      </c>
      <c r="R9">
        <v>1.9193208770961896</v>
      </c>
      <c r="S9">
        <v>2.8103960078255796</v>
      </c>
      <c r="T9">
        <v>1.6425451915198652</v>
      </c>
      <c r="U9">
        <v>1.1281121724343557</v>
      </c>
      <c r="V9">
        <v>1.8129875907294235</v>
      </c>
      <c r="W9">
        <v>0.98052322582381246</v>
      </c>
      <c r="X9">
        <v>0.80848368221051126</v>
      </c>
      <c r="Y9">
        <v>0.90377410896984056</v>
      </c>
      <c r="Z9">
        <v>0.9017642489824963</v>
      </c>
      <c r="AA9">
        <v>1.2094791202589366</v>
      </c>
      <c r="AB9">
        <v>0.72566646060602114</v>
      </c>
      <c r="AC9">
        <v>1.2568834636805917</v>
      </c>
      <c r="AD9">
        <v>1.3151027410025933</v>
      </c>
      <c r="AE9">
        <v>1.6026328784548962</v>
      </c>
      <c r="AF9">
        <v>1.6500962825790817</v>
      </c>
      <c r="AG9">
        <v>1.1445646554442959</v>
      </c>
      <c r="AH9">
        <v>0.92838355476341816</v>
      </c>
      <c r="AI9">
        <v>0.92828672689374625</v>
      </c>
      <c r="AJ9">
        <v>0.91094077233076043</v>
      </c>
      <c r="AK9">
        <v>1.2312681256698681</v>
      </c>
    </row>
    <row r="10" spans="1:37">
      <c r="A10" s="5" t="s">
        <v>0</v>
      </c>
      <c r="B10">
        <v>0.39181702436964366</v>
      </c>
      <c r="C10">
        <v>0.47892886580650951</v>
      </c>
      <c r="D10">
        <v>0.99586949712407691</v>
      </c>
      <c r="E10">
        <v>2.5356113549158286</v>
      </c>
      <c r="F10">
        <v>0.53592690218382733</v>
      </c>
      <c r="G10">
        <v>0.35706394644016365</v>
      </c>
      <c r="H10">
        <v>0.55528732750795196</v>
      </c>
      <c r="I10">
        <v>0.63094428589527984</v>
      </c>
      <c r="J10">
        <v>1.2165263670545006</v>
      </c>
      <c r="K10">
        <v>4.1347662883963752</v>
      </c>
      <c r="L10">
        <v>3.3578183932636056</v>
      </c>
      <c r="M10">
        <v>2.4588833167096342</v>
      </c>
      <c r="N10">
        <v>1.9267483426075991</v>
      </c>
      <c r="O10">
        <v>3.6625286340932806</v>
      </c>
      <c r="P10">
        <v>3.0461244813173329</v>
      </c>
      <c r="Q10">
        <v>1.5753963861428</v>
      </c>
      <c r="R10">
        <v>1.657722175418344</v>
      </c>
      <c r="S10">
        <v>1.8830285440715437</v>
      </c>
      <c r="T10">
        <v>0.78535408833008047</v>
      </c>
      <c r="U10">
        <v>0.56777577889826392</v>
      </c>
      <c r="V10">
        <v>0.48158229064328684</v>
      </c>
      <c r="W10">
        <v>1.4093070811236317</v>
      </c>
      <c r="X10">
        <v>0.70375149048927688</v>
      </c>
      <c r="Y10">
        <v>0.57131746236972247</v>
      </c>
      <c r="Z10">
        <v>0.70067161152183666</v>
      </c>
      <c r="AA10">
        <v>0.77931842506000204</v>
      </c>
      <c r="AB10">
        <v>0.42384152422723764</v>
      </c>
      <c r="AC10">
        <v>0.48966843653844905</v>
      </c>
      <c r="AD10">
        <v>1.2832515119414116</v>
      </c>
      <c r="AE10">
        <v>1.0569251282199212</v>
      </c>
      <c r="AF10">
        <v>0.9573208294586002</v>
      </c>
      <c r="AG10">
        <v>0.87239303208256447</v>
      </c>
      <c r="AH10">
        <v>1.4892485224847622</v>
      </c>
      <c r="AI10">
        <v>0.66730629668746355</v>
      </c>
      <c r="AJ10">
        <v>0.39392539441669672</v>
      </c>
      <c r="AK10">
        <v>0.65829824567252415</v>
      </c>
    </row>
  </sheetData>
  <mergeCells count="4">
    <mergeCell ref="B2:J2"/>
    <mergeCell ref="K2:S2"/>
    <mergeCell ref="T2:AB2"/>
    <mergeCell ref="AC2:AK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E4AB7-8018-4708-8B91-ABD3846DB0C9}">
  <dimension ref="A1:I8"/>
  <sheetViews>
    <sheetView workbookViewId="0">
      <selection activeCell="H22" sqref="H22"/>
    </sheetView>
  </sheetViews>
  <sheetFormatPr defaultRowHeight="14.5"/>
  <cols>
    <col min="1" max="1" width="12" bestFit="1" customWidth="1"/>
    <col min="2" max="2" width="13.453125" bestFit="1" customWidth="1"/>
    <col min="3" max="3" width="14.26953125" bestFit="1" customWidth="1"/>
    <col min="4" max="6" width="12" bestFit="1" customWidth="1"/>
    <col min="7" max="7" width="13.81640625" bestFit="1" customWidth="1"/>
    <col min="8" max="9" width="12" bestFit="1" customWidth="1"/>
  </cols>
  <sheetData>
    <row r="1" spans="1:9">
      <c r="A1" s="59" t="s">
        <v>264</v>
      </c>
      <c r="B1" s="59"/>
      <c r="C1" s="59"/>
      <c r="D1" s="59"/>
      <c r="E1" s="59"/>
      <c r="F1" s="59"/>
      <c r="G1" s="59"/>
      <c r="H1" s="59"/>
      <c r="I1" s="59"/>
    </row>
    <row r="2" spans="1:9" s="4" customFormat="1" ht="15.5">
      <c r="A2" s="3" t="s">
        <v>5</v>
      </c>
      <c r="B2" s="3" t="s">
        <v>13</v>
      </c>
      <c r="C2" s="3" t="s">
        <v>14</v>
      </c>
      <c r="D2" s="3" t="s">
        <v>4</v>
      </c>
      <c r="E2" s="3" t="s">
        <v>3</v>
      </c>
      <c r="F2" s="3" t="s">
        <v>15</v>
      </c>
      <c r="G2" s="3" t="s">
        <v>16</v>
      </c>
      <c r="H2" s="3" t="s">
        <v>1</v>
      </c>
      <c r="I2" s="3" t="s">
        <v>0</v>
      </c>
    </row>
    <row r="3" spans="1:9">
      <c r="A3" s="6">
        <v>0.51182197500000004</v>
      </c>
      <c r="B3" s="6">
        <v>1</v>
      </c>
      <c r="C3" s="6">
        <v>0.48076031499999999</v>
      </c>
      <c r="D3" s="6">
        <v>0.250115902</v>
      </c>
      <c r="E3" s="6">
        <v>0.45989800600000003</v>
      </c>
      <c r="F3" s="6">
        <v>0.327074641</v>
      </c>
      <c r="G3" s="6">
        <v>0.42559109899999997</v>
      </c>
      <c r="H3" s="6">
        <v>0.21673620800000001</v>
      </c>
      <c r="I3" s="6">
        <v>0.172693556</v>
      </c>
    </row>
    <row r="4" spans="1:9">
      <c r="A4" s="6">
        <v>0.69845626100000002</v>
      </c>
      <c r="B4" s="6">
        <v>1</v>
      </c>
      <c r="C4" s="6">
        <v>0.54408233299999997</v>
      </c>
      <c r="D4" s="6">
        <v>0.34991423700000002</v>
      </c>
      <c r="E4" s="6">
        <v>0.62161235000000004</v>
      </c>
      <c r="F4" s="6">
        <v>0.49056603799999998</v>
      </c>
      <c r="G4" s="6">
        <v>0.66072041199999998</v>
      </c>
      <c r="H4" s="6">
        <v>0.30222984600000002</v>
      </c>
      <c r="I4" s="6">
        <v>0.22778730699999999</v>
      </c>
    </row>
    <row r="5" spans="1:9">
      <c r="A5" s="6">
        <v>0.58515596999999997</v>
      </c>
      <c r="B5" s="6">
        <v>1</v>
      </c>
      <c r="C5" s="6">
        <v>0.501613482</v>
      </c>
      <c r="D5" s="6">
        <v>0.28038723599999998</v>
      </c>
      <c r="E5" s="6">
        <v>0.51559698799999998</v>
      </c>
      <c r="F5" s="6">
        <v>0.38615991399999999</v>
      </c>
      <c r="G5" s="6">
        <v>0.514521334</v>
      </c>
      <c r="H5" s="6">
        <v>0.26174256000000001</v>
      </c>
      <c r="I5" s="6">
        <v>0.18321979199999999</v>
      </c>
    </row>
    <row r="6" spans="1:9">
      <c r="A6" s="6">
        <v>0.549097583</v>
      </c>
      <c r="B6" s="6">
        <v>1</v>
      </c>
      <c r="C6" s="6">
        <v>0.45610278399999998</v>
      </c>
      <c r="D6" s="6">
        <v>0.26032425799999998</v>
      </c>
      <c r="E6" s="6">
        <v>0.476598348</v>
      </c>
      <c r="F6" s="6">
        <v>0.37442642999999998</v>
      </c>
      <c r="G6" s="6">
        <v>0.40746405600000002</v>
      </c>
      <c r="H6" s="6">
        <v>0.24747629199999999</v>
      </c>
      <c r="I6" s="6">
        <v>0.178036097</v>
      </c>
    </row>
    <row r="7" spans="1:9">
      <c r="A7" s="6">
        <v>0.43</v>
      </c>
      <c r="B7" s="6">
        <v>1</v>
      </c>
      <c r="C7" s="6">
        <v>0.24835949800000001</v>
      </c>
      <c r="D7" s="6">
        <v>0.163801</v>
      </c>
      <c r="E7" s="6">
        <v>0.34878300000000001</v>
      </c>
      <c r="F7" s="6">
        <v>0.221862</v>
      </c>
      <c r="G7" s="6">
        <v>0.24038541399999999</v>
      </c>
      <c r="H7" s="6">
        <v>0.117535</v>
      </c>
      <c r="I7" s="6">
        <v>7.5588000000000002E-2</v>
      </c>
    </row>
    <row r="8" spans="1:9">
      <c r="A8" s="6">
        <v>0.42</v>
      </c>
      <c r="B8" s="6">
        <v>1</v>
      </c>
      <c r="C8" s="6">
        <v>0.24356169</v>
      </c>
      <c r="D8" s="6">
        <v>0.131712</v>
      </c>
      <c r="E8" s="6">
        <v>0.25324000000000002</v>
      </c>
      <c r="F8" s="6">
        <v>0.155445</v>
      </c>
      <c r="G8" s="6">
        <v>0.192476014</v>
      </c>
      <c r="H8" s="6">
        <v>9.4513E-2</v>
      </c>
      <c r="I8" s="6">
        <v>5.9754000000000002E-2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435A6-7C06-40E3-8262-C57B30DED930}">
  <dimension ref="A1:AK10"/>
  <sheetViews>
    <sheetView zoomScale="55" zoomScaleNormal="55" workbookViewId="0">
      <selection activeCell="K27" sqref="K27"/>
    </sheetView>
  </sheetViews>
  <sheetFormatPr defaultRowHeight="14.5"/>
  <cols>
    <col min="1" max="1" width="14.26953125" style="4" bestFit="1" customWidth="1"/>
    <col min="2" max="37" width="9" bestFit="1" customWidth="1"/>
  </cols>
  <sheetData>
    <row r="1" spans="1:37">
      <c r="A1" s="59" t="s">
        <v>265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</row>
    <row r="2" spans="1:37" s="4" customFormat="1">
      <c r="A2" s="3"/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 t="s">
        <v>26</v>
      </c>
      <c r="L2" s="45"/>
      <c r="M2" s="45"/>
      <c r="N2" s="45"/>
      <c r="O2" s="45"/>
      <c r="P2" s="45"/>
      <c r="Q2" s="45"/>
      <c r="R2" s="45"/>
      <c r="S2" s="45"/>
      <c r="T2" s="45" t="s">
        <v>27</v>
      </c>
      <c r="U2" s="45"/>
      <c r="V2" s="45"/>
      <c r="W2" s="45"/>
      <c r="X2" s="45"/>
      <c r="Y2" s="45"/>
      <c r="Z2" s="45"/>
      <c r="AA2" s="45"/>
      <c r="AB2" s="45"/>
      <c r="AC2" s="45" t="s">
        <v>28</v>
      </c>
      <c r="AD2" s="45"/>
      <c r="AE2" s="45"/>
      <c r="AF2" s="45"/>
      <c r="AG2" s="45"/>
      <c r="AH2" s="45"/>
      <c r="AI2" s="45"/>
      <c r="AJ2" s="45"/>
      <c r="AK2" s="45"/>
    </row>
    <row r="3" spans="1:37" ht="15.5">
      <c r="A3" s="5" t="s">
        <v>13</v>
      </c>
      <c r="B3" s="6">
        <v>1.7905519999999999</v>
      </c>
      <c r="C3" s="6">
        <v>1.3003709999999999</v>
      </c>
      <c r="D3" s="6">
        <v>2.5040629999999999</v>
      </c>
      <c r="E3" s="6">
        <v>0.39704800000000001</v>
      </c>
      <c r="F3" s="6">
        <v>0.29084100000000002</v>
      </c>
      <c r="G3" s="6">
        <v>0.21556800000000001</v>
      </c>
      <c r="H3" s="6">
        <v>1.1643399999999999</v>
      </c>
      <c r="I3" s="6">
        <v>0.68735900000000005</v>
      </c>
      <c r="J3" s="6">
        <v>0.64985800000000005</v>
      </c>
      <c r="K3" s="6">
        <v>4.8223750000000001</v>
      </c>
      <c r="L3" s="6">
        <v>6.0554009999999998</v>
      </c>
      <c r="M3" s="6">
        <v>5.5917839999999996</v>
      </c>
      <c r="N3" s="6">
        <v>3.3130229999999998</v>
      </c>
      <c r="O3" s="6">
        <v>2.3272469999999998</v>
      </c>
      <c r="P3" s="6">
        <v>2.6597759999999999</v>
      </c>
      <c r="Q3" s="6">
        <v>5.1071299999999997</v>
      </c>
      <c r="R3" s="6">
        <v>2.7617600000000002</v>
      </c>
      <c r="S3" s="6">
        <v>4.2247870000000001</v>
      </c>
      <c r="T3" s="6">
        <v>3.0840139999999998</v>
      </c>
      <c r="U3" s="6">
        <v>2.7884739999999999</v>
      </c>
      <c r="V3" s="6">
        <v>3.5063970000000002</v>
      </c>
      <c r="W3" s="6">
        <v>1.404431</v>
      </c>
      <c r="X3" s="6">
        <v>1.808082</v>
      </c>
      <c r="Y3" s="6">
        <v>0.864456</v>
      </c>
      <c r="Z3" s="6">
        <v>1.2265379999999999</v>
      </c>
      <c r="AA3" s="6">
        <v>1.4205030000000001</v>
      </c>
      <c r="AB3" s="6">
        <v>1.4954769999999999</v>
      </c>
      <c r="AC3" s="6">
        <v>1.971668</v>
      </c>
      <c r="AD3" s="6">
        <v>2.31819</v>
      </c>
      <c r="AE3" s="6">
        <v>3.3090079999999999</v>
      </c>
      <c r="AF3" s="6">
        <v>0.63236499999999995</v>
      </c>
      <c r="AG3" s="6">
        <v>0.61877099999999996</v>
      </c>
      <c r="AH3" s="6">
        <v>0.65977200000000003</v>
      </c>
      <c r="AI3" s="6">
        <v>1.0234380000000001</v>
      </c>
      <c r="AJ3" s="6">
        <v>0.63259699999999996</v>
      </c>
      <c r="AK3" s="6">
        <v>0.79198100000000005</v>
      </c>
    </row>
    <row r="4" spans="1:37" ht="15.5">
      <c r="A4" s="5" t="s">
        <v>14</v>
      </c>
      <c r="B4" s="6">
        <v>1.4979039999999999</v>
      </c>
      <c r="C4" s="6">
        <v>1.04572</v>
      </c>
      <c r="D4" s="6">
        <v>1.335882</v>
      </c>
      <c r="E4" s="6">
        <v>0.72904100000000005</v>
      </c>
      <c r="F4" s="6">
        <v>0.75482899999999997</v>
      </c>
      <c r="G4" s="6">
        <v>0.60842300000000005</v>
      </c>
      <c r="H4" s="6">
        <v>1.2527630000000001</v>
      </c>
      <c r="I4" s="6">
        <v>0.93215199999999998</v>
      </c>
      <c r="J4" s="6">
        <v>0.84328499999999995</v>
      </c>
      <c r="K4" s="6">
        <v>2.1704080000000001</v>
      </c>
      <c r="L4" s="6">
        <v>2.812268</v>
      </c>
      <c r="M4" s="6">
        <v>2.2967740000000001</v>
      </c>
      <c r="N4" s="6">
        <v>1.525185</v>
      </c>
      <c r="O4" s="6">
        <v>1.8044720000000001</v>
      </c>
      <c r="P4" s="6">
        <v>1.864222</v>
      </c>
      <c r="Q4" s="6">
        <v>2.55572</v>
      </c>
      <c r="R4" s="6">
        <v>1.8588210000000001</v>
      </c>
      <c r="S4" s="6">
        <v>2.5344669999999998</v>
      </c>
      <c r="T4" s="6">
        <v>1.3704339999999999</v>
      </c>
      <c r="U4" s="6">
        <v>1.1587160000000001</v>
      </c>
      <c r="V4" s="6">
        <v>1.4112229999999999</v>
      </c>
      <c r="W4" s="6">
        <v>1.0665279999999999</v>
      </c>
      <c r="X4" s="6">
        <v>1.401375</v>
      </c>
      <c r="Y4" s="6">
        <v>0.89532800000000001</v>
      </c>
      <c r="Z4" s="6">
        <v>1.0504789999999999</v>
      </c>
      <c r="AA4" s="6">
        <v>1.451891</v>
      </c>
      <c r="AB4" s="6">
        <v>1.4156249999999999</v>
      </c>
      <c r="AC4" s="6">
        <v>1.3015460000000001</v>
      </c>
      <c r="AD4" s="6">
        <v>1.5891059999999999</v>
      </c>
      <c r="AE4" s="6">
        <v>2.0934469999999998</v>
      </c>
      <c r="AF4" s="6">
        <v>0.69897200000000004</v>
      </c>
      <c r="AG4" s="6">
        <v>0.84851699999999997</v>
      </c>
      <c r="AH4" s="6">
        <v>1.0207630000000001</v>
      </c>
      <c r="AI4" s="6">
        <v>1.0136099999999999</v>
      </c>
      <c r="AJ4" s="6">
        <v>0.87241100000000005</v>
      </c>
      <c r="AK4" s="6">
        <v>0.87834599999999996</v>
      </c>
    </row>
    <row r="5" spans="1:37">
      <c r="A5" s="5" t="s">
        <v>4</v>
      </c>
      <c r="B5" s="6">
        <v>1.129213</v>
      </c>
      <c r="C5" s="6">
        <v>1.1834229999999999</v>
      </c>
      <c r="D5" s="6">
        <v>1.2083809999999999</v>
      </c>
      <c r="E5" s="6">
        <v>0.82793099999999997</v>
      </c>
      <c r="F5" s="6">
        <v>1.0734950000000001</v>
      </c>
      <c r="G5" s="6">
        <v>0.77324199999999998</v>
      </c>
      <c r="H5" s="6">
        <v>0.95842400000000005</v>
      </c>
      <c r="I5" s="6">
        <v>0.97785599999999995</v>
      </c>
      <c r="J5" s="6">
        <v>0.868035</v>
      </c>
      <c r="K5" s="6">
        <v>1.0098069999999999</v>
      </c>
      <c r="L5" s="6">
        <v>1.1732880000000001</v>
      </c>
      <c r="M5" s="6">
        <v>1.054632</v>
      </c>
      <c r="N5" s="6">
        <v>0.95257099999999995</v>
      </c>
      <c r="O5" s="6">
        <v>0.88139400000000001</v>
      </c>
      <c r="P5" s="6">
        <v>1.0471820000000001</v>
      </c>
      <c r="Q5" s="6">
        <v>1.0464469999999999</v>
      </c>
      <c r="R5" s="6">
        <v>0.87584099999999998</v>
      </c>
      <c r="S5" s="6">
        <v>1.18455</v>
      </c>
      <c r="T5" s="6">
        <v>1.1972959999999999</v>
      </c>
      <c r="U5" s="6">
        <v>1.006955</v>
      </c>
      <c r="V5" s="6">
        <v>1.195141</v>
      </c>
      <c r="W5" s="6">
        <v>1.1100300000000001</v>
      </c>
      <c r="X5" s="6">
        <v>1.096012</v>
      </c>
      <c r="Y5" s="6">
        <v>0.932863</v>
      </c>
      <c r="Z5" s="6">
        <v>0.89423299999999994</v>
      </c>
      <c r="AA5" s="6">
        <v>1.1133329999999999</v>
      </c>
      <c r="AB5" s="6">
        <v>1.1063499999999999</v>
      </c>
      <c r="AC5" s="6">
        <v>1.3667389999999999</v>
      </c>
      <c r="AD5" s="6">
        <v>1.389</v>
      </c>
      <c r="AE5" s="6">
        <v>1.730437</v>
      </c>
      <c r="AF5" s="6">
        <v>1.0109760000000001</v>
      </c>
      <c r="AG5" s="6">
        <v>1.1697900000000001</v>
      </c>
      <c r="AH5" s="6">
        <v>1.1546989999999999</v>
      </c>
      <c r="AI5" s="6">
        <v>1.227689</v>
      </c>
      <c r="AJ5" s="6">
        <v>1.0227200000000001</v>
      </c>
      <c r="AK5" s="6">
        <v>1.037925</v>
      </c>
    </row>
    <row r="6" spans="1:37">
      <c r="A6" s="5" t="s">
        <v>3</v>
      </c>
      <c r="B6" s="6">
        <v>1.2883549999999999</v>
      </c>
      <c r="C6" s="6">
        <v>1.076168</v>
      </c>
      <c r="D6" s="6">
        <v>0.91651899999999997</v>
      </c>
      <c r="E6" s="6">
        <v>1.859758</v>
      </c>
      <c r="F6" s="6">
        <v>1.5005390000000001</v>
      </c>
      <c r="G6" s="6">
        <v>1.651753</v>
      </c>
      <c r="H6" s="6">
        <v>0.29510999999999998</v>
      </c>
      <c r="I6" s="6">
        <v>4.8483999999999999E-2</v>
      </c>
      <c r="J6" s="6">
        <v>0.36331400000000003</v>
      </c>
      <c r="K6" s="6">
        <v>2.9294479999999998</v>
      </c>
      <c r="L6" s="6">
        <v>2.6695829999999998</v>
      </c>
      <c r="M6" s="6">
        <v>2.7440720000000001</v>
      </c>
      <c r="N6" s="6">
        <v>2.4245160000000001</v>
      </c>
      <c r="O6" s="6">
        <v>2.3542719999999999</v>
      </c>
      <c r="P6" s="6">
        <v>2.5139109999999998</v>
      </c>
      <c r="Q6" s="6">
        <v>0.87314099999999994</v>
      </c>
      <c r="R6" s="6">
        <v>0.687168</v>
      </c>
      <c r="S6" s="6">
        <v>1.257943</v>
      </c>
      <c r="T6" s="6">
        <v>1.4166209999999999</v>
      </c>
      <c r="U6" s="6">
        <v>1.2258089999999999</v>
      </c>
      <c r="V6" s="6">
        <v>1.548462</v>
      </c>
      <c r="W6" s="6">
        <v>1.475811</v>
      </c>
      <c r="X6" s="6">
        <v>1.8814139999999999</v>
      </c>
      <c r="Y6" s="6">
        <v>2.0457939999999999</v>
      </c>
      <c r="Z6" s="6">
        <v>0.52398999999999996</v>
      </c>
      <c r="AA6" s="6">
        <v>0.32324900000000001</v>
      </c>
      <c r="AB6" s="6">
        <v>0.598248</v>
      </c>
      <c r="AC6" s="6">
        <v>0.92296</v>
      </c>
      <c r="AD6" s="6">
        <v>1.0414890000000001</v>
      </c>
      <c r="AE6" s="6">
        <v>1.5602480000000001</v>
      </c>
      <c r="AF6" s="6">
        <v>1.304584</v>
      </c>
      <c r="AG6" s="6">
        <v>1.545722</v>
      </c>
      <c r="AH6" s="6">
        <v>1.4213119999999999</v>
      </c>
      <c r="AI6" s="6">
        <v>0.333422</v>
      </c>
      <c r="AJ6" s="6">
        <v>0.27651300000000001</v>
      </c>
      <c r="AK6" s="6">
        <v>0.17242499999999999</v>
      </c>
    </row>
    <row r="7" spans="1:37">
      <c r="A7" s="5" t="s">
        <v>15</v>
      </c>
      <c r="B7" s="6">
        <v>1.9127940000000001</v>
      </c>
      <c r="C7" s="6">
        <v>0.72121299999999999</v>
      </c>
      <c r="D7" s="6">
        <v>1.1162300000000001</v>
      </c>
      <c r="E7" s="6">
        <v>1.317984</v>
      </c>
      <c r="F7" s="6">
        <v>1.430104</v>
      </c>
      <c r="G7" s="6">
        <v>1.030348</v>
      </c>
      <c r="H7" s="6">
        <v>0.52809799999999996</v>
      </c>
      <c r="I7" s="6">
        <v>0.59493499999999999</v>
      </c>
      <c r="J7" s="6">
        <v>0.34829300000000002</v>
      </c>
      <c r="K7" s="6">
        <v>4.1475200000000001</v>
      </c>
      <c r="L7" s="6">
        <v>4.6522509999999997</v>
      </c>
      <c r="M7" s="6">
        <v>5.3852630000000001</v>
      </c>
      <c r="N7" s="6">
        <v>4.5400119999999999</v>
      </c>
      <c r="O7" s="6">
        <v>4.5919650000000001</v>
      </c>
      <c r="P7" s="6">
        <v>4.9859289999999996</v>
      </c>
      <c r="Q7" s="6">
        <v>2.427422</v>
      </c>
      <c r="R7" s="6">
        <v>1.5404800000000001</v>
      </c>
      <c r="S7" s="6">
        <v>3.8589950000000002</v>
      </c>
      <c r="T7" s="6">
        <v>2.0575070000000002</v>
      </c>
      <c r="U7" s="6">
        <v>1.9589559999999999</v>
      </c>
      <c r="V7" s="6">
        <v>2.62914</v>
      </c>
      <c r="W7" s="6">
        <v>2.266086</v>
      </c>
      <c r="X7" s="6">
        <v>2.12418</v>
      </c>
      <c r="Y7" s="6">
        <v>2.355966</v>
      </c>
      <c r="Z7" s="6">
        <v>0.482234</v>
      </c>
      <c r="AA7" s="6">
        <v>1.0742670000000001</v>
      </c>
      <c r="AB7" s="6">
        <v>1.376436</v>
      </c>
      <c r="AC7" s="6">
        <v>1.4591149999999999</v>
      </c>
      <c r="AD7" s="6">
        <v>0.85272700000000001</v>
      </c>
      <c r="AE7" s="6">
        <v>2.3411110000000002</v>
      </c>
      <c r="AF7" s="6">
        <v>1.73001</v>
      </c>
      <c r="AG7" s="6">
        <v>1.9339090000000001</v>
      </c>
      <c r="AH7" s="6">
        <v>2.7699739999999999</v>
      </c>
      <c r="AI7" s="6">
        <v>0.51141999999999999</v>
      </c>
      <c r="AJ7" s="6">
        <v>0.84826000000000001</v>
      </c>
      <c r="AK7" s="6">
        <v>0</v>
      </c>
    </row>
    <row r="8" spans="1:37" ht="15.5">
      <c r="A8" s="5" t="s">
        <v>16</v>
      </c>
      <c r="B8" s="6">
        <v>1.580808</v>
      </c>
      <c r="C8" s="6">
        <v>1.283776</v>
      </c>
      <c r="D8" s="6">
        <v>1.36178</v>
      </c>
      <c r="E8" s="6">
        <v>0.72376099999999999</v>
      </c>
      <c r="F8" s="6">
        <v>0.75512599999999996</v>
      </c>
      <c r="G8" s="6">
        <v>0.69303099999999995</v>
      </c>
      <c r="H8" s="6">
        <v>0.92028399999999999</v>
      </c>
      <c r="I8" s="6">
        <v>0.99356</v>
      </c>
      <c r="J8" s="6">
        <v>0.68787600000000004</v>
      </c>
      <c r="K8" s="6">
        <v>1.389597</v>
      </c>
      <c r="L8" s="6">
        <v>1.7476370000000001</v>
      </c>
      <c r="M8" s="6">
        <v>1.5964069999999999</v>
      </c>
      <c r="N8" s="6">
        <v>1.2082010000000001</v>
      </c>
      <c r="O8" s="6">
        <v>1.0400229999999999</v>
      </c>
      <c r="P8" s="6">
        <v>1.161775</v>
      </c>
      <c r="Q8" s="6">
        <v>1.847639</v>
      </c>
      <c r="R8" s="6">
        <v>1.177413</v>
      </c>
      <c r="S8" s="6">
        <v>2.290343</v>
      </c>
      <c r="T8" s="6">
        <v>1.4642360000000001</v>
      </c>
      <c r="U8" s="6">
        <v>1.044489</v>
      </c>
      <c r="V8" s="6">
        <v>1.4148620000000001</v>
      </c>
      <c r="W8" s="6">
        <v>0.72897000000000001</v>
      </c>
      <c r="X8" s="6">
        <v>1.356703</v>
      </c>
      <c r="Y8" s="6">
        <v>0.68668799999999997</v>
      </c>
      <c r="Z8" s="6">
        <v>1.2605390000000001</v>
      </c>
      <c r="AA8" s="6">
        <v>1.008033</v>
      </c>
      <c r="AB8" s="6">
        <v>0.79954400000000003</v>
      </c>
      <c r="AC8" s="6">
        <v>1.5204439999999999</v>
      </c>
      <c r="AD8" s="6">
        <v>1.8322890000000001</v>
      </c>
      <c r="AE8" s="6">
        <v>2.0875319999999999</v>
      </c>
      <c r="AF8" s="6">
        <v>0.79617199999999999</v>
      </c>
      <c r="AG8" s="6">
        <v>0.86890199999999995</v>
      </c>
      <c r="AH8" s="6">
        <v>0.95734200000000003</v>
      </c>
      <c r="AI8" s="6">
        <v>1.08927</v>
      </c>
      <c r="AJ8" s="6">
        <v>0.88692700000000002</v>
      </c>
      <c r="AK8" s="6">
        <v>1.3826480000000001</v>
      </c>
    </row>
    <row r="9" spans="1:37">
      <c r="A9" s="5" t="s">
        <v>1</v>
      </c>
      <c r="B9" s="6">
        <v>2.7950179999999998</v>
      </c>
      <c r="C9" s="6">
        <v>0.90793500000000005</v>
      </c>
      <c r="D9" s="6">
        <v>1.739798</v>
      </c>
      <c r="E9" s="6">
        <v>0.38517299999999999</v>
      </c>
      <c r="F9" s="6">
        <v>1.044848</v>
      </c>
      <c r="G9" s="6">
        <v>1.042314</v>
      </c>
      <c r="H9" s="6">
        <v>0</v>
      </c>
      <c r="I9" s="6">
        <v>1.0849139999999999</v>
      </c>
      <c r="J9" s="6">
        <v>0</v>
      </c>
      <c r="K9" s="6">
        <v>2.7517719999999999</v>
      </c>
      <c r="L9" s="6">
        <v>6.4271760000000002</v>
      </c>
      <c r="M9" s="6">
        <v>2.3949340000000001</v>
      </c>
      <c r="N9" s="6">
        <v>1.4329339999999999</v>
      </c>
      <c r="O9" s="6">
        <v>1.5418419999999999</v>
      </c>
      <c r="P9" s="6">
        <v>1.269093</v>
      </c>
      <c r="Q9" s="6">
        <v>2.4422649999999999</v>
      </c>
      <c r="R9" s="6">
        <v>0</v>
      </c>
      <c r="S9" s="6">
        <v>3.6715810000000002</v>
      </c>
      <c r="T9" s="6">
        <v>2.8060429999999998</v>
      </c>
      <c r="U9" s="6">
        <v>0</v>
      </c>
      <c r="V9" s="6">
        <v>2.501611</v>
      </c>
      <c r="W9" s="6">
        <v>0.91696100000000003</v>
      </c>
      <c r="X9" s="6">
        <v>0.89392099999999997</v>
      </c>
      <c r="Y9" s="6">
        <v>0.61966500000000002</v>
      </c>
      <c r="Z9" s="6">
        <v>0</v>
      </c>
      <c r="AA9" s="6">
        <v>2.4110960000000001</v>
      </c>
      <c r="AB9" s="6">
        <v>2.677381</v>
      </c>
      <c r="AC9" s="6">
        <v>1.0382359999999999</v>
      </c>
      <c r="AD9" s="6">
        <v>0.93036399999999997</v>
      </c>
      <c r="AE9" s="6">
        <v>1.0082610000000001</v>
      </c>
      <c r="AF9" s="6">
        <v>0.71846299999999996</v>
      </c>
      <c r="AG9" s="6">
        <v>1.1560360000000001</v>
      </c>
      <c r="AH9" s="6">
        <v>0.44155</v>
      </c>
      <c r="AI9" s="6">
        <v>2.4869789999999998</v>
      </c>
      <c r="AJ9" s="6">
        <v>1.237498</v>
      </c>
      <c r="AK9" s="6">
        <v>0</v>
      </c>
    </row>
    <row r="10" spans="1:37">
      <c r="A10" s="5" t="s">
        <v>0</v>
      </c>
      <c r="B10" s="6">
        <v>2.1690879999999999</v>
      </c>
      <c r="C10" s="6">
        <v>2.2018990000000001</v>
      </c>
      <c r="D10" s="6">
        <v>1.6877230000000001</v>
      </c>
      <c r="E10" s="6">
        <v>0.56286800000000003</v>
      </c>
      <c r="F10" s="6">
        <v>1.2215020000000001</v>
      </c>
      <c r="G10" s="6">
        <v>0.60926999999999998</v>
      </c>
      <c r="H10" s="6">
        <v>0.54764900000000005</v>
      </c>
      <c r="I10" s="6">
        <v>0</v>
      </c>
      <c r="J10" s="6">
        <v>0</v>
      </c>
      <c r="K10" s="6">
        <v>4.0041120000000001</v>
      </c>
      <c r="L10" s="6">
        <v>5.2756020000000001</v>
      </c>
      <c r="M10" s="6">
        <v>8.8283500000000004</v>
      </c>
      <c r="N10" s="6">
        <v>5.5840110000000003</v>
      </c>
      <c r="O10" s="6">
        <v>3.0042070000000001</v>
      </c>
      <c r="P10" s="6">
        <v>2.7818659999999999</v>
      </c>
      <c r="Q10" s="6">
        <v>3.0381100000000001</v>
      </c>
      <c r="R10" s="6">
        <v>0</v>
      </c>
      <c r="S10" s="6">
        <v>0</v>
      </c>
      <c r="T10" s="6">
        <v>1.361027</v>
      </c>
      <c r="U10" s="6">
        <v>0.501614</v>
      </c>
      <c r="V10" s="6">
        <v>1.941387</v>
      </c>
      <c r="W10" s="6">
        <v>1.3399920000000001</v>
      </c>
      <c r="X10" s="6">
        <v>1.632903</v>
      </c>
      <c r="Y10" s="6">
        <v>0.90554100000000004</v>
      </c>
      <c r="Z10" s="6">
        <v>1.1668700000000001</v>
      </c>
      <c r="AA10" s="6">
        <v>0</v>
      </c>
      <c r="AB10" s="6">
        <v>0.66611799999999999</v>
      </c>
      <c r="AC10" s="6">
        <v>1.0071600000000001</v>
      </c>
      <c r="AD10" s="6">
        <v>0.45125900000000002</v>
      </c>
      <c r="AE10" s="6">
        <v>0.97808200000000001</v>
      </c>
      <c r="AF10" s="6">
        <v>1.0499179999999999</v>
      </c>
      <c r="AG10" s="6">
        <v>1.013617</v>
      </c>
      <c r="AH10" s="6">
        <v>0.64525399999999999</v>
      </c>
      <c r="AI10" s="6">
        <v>1.237493</v>
      </c>
      <c r="AJ10" s="6">
        <v>0</v>
      </c>
      <c r="AK10" s="6">
        <v>1.9198569999999999</v>
      </c>
    </row>
  </sheetData>
  <mergeCells count="4">
    <mergeCell ref="B2:J2"/>
    <mergeCell ref="K2:S2"/>
    <mergeCell ref="T2:AB2"/>
    <mergeCell ref="AC2:AK2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C25BB-B678-4932-A614-FE54284B8E65}">
  <dimension ref="A1:V8"/>
  <sheetViews>
    <sheetView workbookViewId="0"/>
  </sheetViews>
  <sheetFormatPr defaultRowHeight="14.5"/>
  <cols>
    <col min="1" max="1" width="8.81640625" style="4"/>
  </cols>
  <sheetData>
    <row r="1" spans="1:22">
      <c r="A1" s="60" t="s">
        <v>266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22" s="4" customFormat="1" ht="15.5">
      <c r="A2" s="3" t="s">
        <v>29</v>
      </c>
      <c r="B2" s="45" t="s">
        <v>30</v>
      </c>
      <c r="C2" s="45"/>
      <c r="D2" s="45"/>
      <c r="E2" s="45"/>
      <c r="F2" s="45"/>
      <c r="G2" s="45"/>
      <c r="H2" s="45"/>
      <c r="I2" s="45"/>
      <c r="J2" s="45"/>
      <c r="K2" s="48" t="s">
        <v>31</v>
      </c>
      <c r="L2" s="48"/>
      <c r="M2" s="48"/>
      <c r="N2" s="48"/>
      <c r="O2" s="48"/>
      <c r="P2" s="48"/>
      <c r="Q2" s="48"/>
      <c r="R2" s="48"/>
      <c r="S2" s="48"/>
      <c r="T2" s="7"/>
      <c r="U2" s="7"/>
      <c r="V2" s="7"/>
    </row>
    <row r="3" spans="1:22">
      <c r="A3" s="8">
        <v>0</v>
      </c>
      <c r="B3" s="6">
        <v>0.38</v>
      </c>
      <c r="C3" s="6"/>
      <c r="D3" s="6"/>
      <c r="E3" s="6">
        <v>0.3</v>
      </c>
      <c r="F3" s="6"/>
      <c r="G3" s="6"/>
      <c r="H3" s="6">
        <v>0.17</v>
      </c>
      <c r="I3" s="6"/>
      <c r="J3" s="6"/>
      <c r="K3" s="6">
        <v>0.38</v>
      </c>
      <c r="L3" s="6"/>
      <c r="M3" s="6"/>
      <c r="N3" s="6">
        <v>0.3</v>
      </c>
      <c r="O3" s="6"/>
      <c r="P3" s="6"/>
      <c r="Q3" s="6">
        <v>0.17</v>
      </c>
      <c r="R3" s="6"/>
      <c r="S3" s="6"/>
      <c r="T3" s="6"/>
      <c r="U3" s="6"/>
      <c r="V3" s="6"/>
    </row>
    <row r="4" spans="1:22">
      <c r="A4" s="8">
        <v>3</v>
      </c>
      <c r="B4" s="6">
        <v>0.48</v>
      </c>
      <c r="C4" s="6">
        <v>0.27</v>
      </c>
      <c r="D4" s="6">
        <v>0.26</v>
      </c>
      <c r="E4" s="6">
        <v>0.18</v>
      </c>
      <c r="F4" s="6">
        <v>0.61</v>
      </c>
      <c r="G4" s="6">
        <v>0.5</v>
      </c>
      <c r="H4" s="6">
        <v>0.38</v>
      </c>
      <c r="I4" s="6">
        <v>0.28000000000000003</v>
      </c>
      <c r="J4" s="6">
        <v>0.6</v>
      </c>
      <c r="K4" s="6">
        <v>0.11</v>
      </c>
      <c r="L4" s="6">
        <v>0.13</v>
      </c>
      <c r="M4" s="6">
        <v>0.13</v>
      </c>
      <c r="N4" s="6">
        <v>0.26</v>
      </c>
      <c r="O4" s="6">
        <v>0</v>
      </c>
      <c r="P4" s="6">
        <v>0.56000000000000005</v>
      </c>
      <c r="Q4" s="6">
        <v>0.16</v>
      </c>
      <c r="R4" s="6">
        <v>0</v>
      </c>
      <c r="S4" s="6">
        <v>0</v>
      </c>
      <c r="T4" s="6"/>
      <c r="U4" s="6"/>
      <c r="V4" s="6"/>
    </row>
    <row r="5" spans="1:22">
      <c r="A5" s="8">
        <v>6</v>
      </c>
      <c r="B5" s="6">
        <v>1.02</v>
      </c>
      <c r="C5" s="6">
        <v>0.88</v>
      </c>
      <c r="D5" s="6">
        <v>0.91</v>
      </c>
      <c r="E5" s="6">
        <v>1.1000000000000001</v>
      </c>
      <c r="F5" s="6">
        <v>2.4500000000000002</v>
      </c>
      <c r="G5" s="6">
        <v>2.92</v>
      </c>
      <c r="H5" s="6">
        <v>1.2</v>
      </c>
      <c r="I5" s="6">
        <v>2.15</v>
      </c>
      <c r="J5" s="6">
        <v>1.73</v>
      </c>
      <c r="K5" s="6">
        <v>0.28999999999999998</v>
      </c>
      <c r="L5" s="6">
        <v>0.34</v>
      </c>
      <c r="M5" s="6">
        <v>0.11</v>
      </c>
      <c r="N5" s="6">
        <v>0.76</v>
      </c>
      <c r="O5" s="6">
        <v>0</v>
      </c>
      <c r="P5" s="6">
        <v>0.25</v>
      </c>
      <c r="Q5" s="6">
        <v>0.41</v>
      </c>
      <c r="R5" s="6">
        <v>0</v>
      </c>
      <c r="S5" s="6">
        <v>0.33</v>
      </c>
      <c r="T5" s="6"/>
      <c r="U5" s="6"/>
      <c r="V5" s="6"/>
    </row>
    <row r="6" spans="1:22">
      <c r="A6" s="8">
        <v>9</v>
      </c>
      <c r="B6" s="6">
        <v>2.2200000000000002</v>
      </c>
      <c r="C6" s="6">
        <v>2.34</v>
      </c>
      <c r="D6" s="6">
        <v>3.57</v>
      </c>
      <c r="E6" s="6">
        <v>9.9600000000000009</v>
      </c>
      <c r="F6" s="6">
        <v>6.96</v>
      </c>
      <c r="G6" s="6">
        <v>7.33</v>
      </c>
      <c r="H6" s="6">
        <v>2.74</v>
      </c>
      <c r="I6" s="6">
        <v>4.2699999999999996</v>
      </c>
      <c r="J6" s="6">
        <v>5.73</v>
      </c>
      <c r="K6" s="6">
        <v>0.44</v>
      </c>
      <c r="L6" s="6">
        <v>0.33</v>
      </c>
      <c r="M6" s="6">
        <v>0.23</v>
      </c>
      <c r="N6" s="6">
        <v>0.65</v>
      </c>
      <c r="O6" s="6">
        <v>9.7000000000000003E-2</v>
      </c>
      <c r="P6" s="6">
        <v>0.63</v>
      </c>
      <c r="Q6" s="6">
        <v>0</v>
      </c>
      <c r="R6" s="6">
        <v>0.3</v>
      </c>
      <c r="S6" s="6">
        <v>0</v>
      </c>
      <c r="T6" s="6"/>
      <c r="U6" s="6"/>
      <c r="V6" s="6"/>
    </row>
    <row r="7" spans="1:22">
      <c r="A7" s="8">
        <v>12</v>
      </c>
      <c r="B7" s="6">
        <v>6.1</v>
      </c>
      <c r="C7" s="6">
        <v>3.98</v>
      </c>
      <c r="D7" s="6">
        <v>2.2799999999999998</v>
      </c>
      <c r="E7" s="6">
        <v>10.5</v>
      </c>
      <c r="F7" s="6">
        <v>8.18</v>
      </c>
      <c r="G7" s="6">
        <v>20.399999999999999</v>
      </c>
      <c r="H7" s="6">
        <v>11.4</v>
      </c>
      <c r="I7" s="6">
        <v>11.2</v>
      </c>
      <c r="J7" s="6">
        <v>6.27</v>
      </c>
      <c r="K7" s="6">
        <v>0.32</v>
      </c>
      <c r="L7" s="6">
        <v>0.16</v>
      </c>
      <c r="M7" s="6">
        <v>0.38</v>
      </c>
      <c r="N7" s="6">
        <v>0</v>
      </c>
      <c r="O7" s="6">
        <v>0.67</v>
      </c>
      <c r="P7" s="6">
        <v>0.36</v>
      </c>
      <c r="Q7" s="6">
        <v>0.23</v>
      </c>
      <c r="R7" s="6">
        <v>0</v>
      </c>
      <c r="S7" s="6">
        <v>0</v>
      </c>
      <c r="T7" s="6"/>
      <c r="U7" s="6"/>
      <c r="V7" s="6"/>
    </row>
    <row r="8" spans="1:22">
      <c r="A8" s="8">
        <v>24</v>
      </c>
      <c r="B8" s="6">
        <v>11.6</v>
      </c>
      <c r="C8" s="6">
        <v>12.6</v>
      </c>
      <c r="D8" s="6">
        <v>13.9</v>
      </c>
      <c r="E8" s="6">
        <v>4.59</v>
      </c>
      <c r="F8" s="6">
        <v>18</v>
      </c>
      <c r="G8" s="6">
        <v>18.399999999999999</v>
      </c>
      <c r="H8" s="6">
        <v>8.5</v>
      </c>
      <c r="I8" s="6">
        <v>5.26</v>
      </c>
      <c r="J8" s="6">
        <v>8.83</v>
      </c>
      <c r="K8" s="6">
        <v>2.13</v>
      </c>
      <c r="L8" s="6">
        <v>2.5</v>
      </c>
      <c r="M8" s="6">
        <v>1.89</v>
      </c>
      <c r="N8" s="6">
        <v>1.29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/>
      <c r="U8" s="6"/>
      <c r="V8" s="6"/>
    </row>
  </sheetData>
  <mergeCells count="2">
    <mergeCell ref="B2:J2"/>
    <mergeCell ref="K2:S2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80347-D8B3-4AE1-B7B2-E08FDE0ADD7C}">
  <dimension ref="A1:V8"/>
  <sheetViews>
    <sheetView workbookViewId="0">
      <selection activeCell="I20" sqref="I20"/>
    </sheetView>
  </sheetViews>
  <sheetFormatPr defaultRowHeight="14.5"/>
  <cols>
    <col min="1" max="1" width="8.81640625" style="4"/>
  </cols>
  <sheetData>
    <row r="1" spans="1:22">
      <c r="A1" s="60" t="s">
        <v>267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22" s="4" customFormat="1" ht="15.5">
      <c r="A2" s="3" t="s">
        <v>29</v>
      </c>
      <c r="B2" s="45" t="s">
        <v>30</v>
      </c>
      <c r="C2" s="45"/>
      <c r="D2" s="45"/>
      <c r="E2" s="45"/>
      <c r="F2" s="45"/>
      <c r="G2" s="45"/>
      <c r="H2" s="45"/>
      <c r="I2" s="45"/>
      <c r="J2" s="45"/>
      <c r="K2" s="48" t="s">
        <v>31</v>
      </c>
      <c r="L2" s="48"/>
      <c r="M2" s="48"/>
      <c r="N2" s="48"/>
      <c r="O2" s="48"/>
      <c r="P2" s="48"/>
      <c r="Q2" s="48"/>
      <c r="R2" s="48"/>
      <c r="S2" s="48"/>
      <c r="T2" s="7"/>
      <c r="U2" s="7"/>
      <c r="V2" s="7"/>
    </row>
    <row r="3" spans="1:22">
      <c r="A3" s="8">
        <v>0</v>
      </c>
      <c r="B3" s="6">
        <v>1.8E-3</v>
      </c>
      <c r="C3" s="6"/>
      <c r="D3" s="6"/>
      <c r="E3" s="6">
        <v>0</v>
      </c>
      <c r="F3" s="6"/>
      <c r="G3" s="6"/>
      <c r="H3" s="6">
        <v>0</v>
      </c>
      <c r="I3" s="6"/>
      <c r="J3" s="6"/>
      <c r="K3" s="6">
        <v>1.8E-3</v>
      </c>
      <c r="L3" s="6"/>
      <c r="M3" s="6"/>
      <c r="N3" s="6">
        <v>0</v>
      </c>
      <c r="O3" s="6"/>
      <c r="P3" s="6"/>
      <c r="Q3" s="6">
        <v>0</v>
      </c>
      <c r="R3" s="6"/>
      <c r="S3" s="6"/>
      <c r="T3" s="6"/>
      <c r="U3" s="6"/>
      <c r="V3" s="6"/>
    </row>
    <row r="4" spans="1:22">
      <c r="A4" s="8">
        <v>3</v>
      </c>
      <c r="B4" s="6">
        <v>0</v>
      </c>
      <c r="C4" s="6">
        <v>0</v>
      </c>
      <c r="D4" s="6">
        <v>4.2999999999999997E-2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/>
      <c r="U4" s="6"/>
      <c r="V4" s="6"/>
    </row>
    <row r="5" spans="1:22">
      <c r="A5" s="8">
        <v>6</v>
      </c>
      <c r="B5" s="6">
        <v>0</v>
      </c>
      <c r="C5" s="6">
        <v>0</v>
      </c>
      <c r="D5" s="6">
        <v>0</v>
      </c>
      <c r="E5" s="6">
        <v>0.27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/>
      <c r="U5" s="6"/>
      <c r="V5" s="6"/>
    </row>
    <row r="6" spans="1:22">
      <c r="A6" s="8">
        <v>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0.2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/>
      <c r="U6" s="6"/>
      <c r="V6" s="6"/>
    </row>
    <row r="7" spans="1:22">
      <c r="A7" s="8">
        <v>12</v>
      </c>
      <c r="B7" s="6">
        <v>0</v>
      </c>
      <c r="C7" s="6">
        <v>0</v>
      </c>
      <c r="D7" s="6">
        <v>0</v>
      </c>
      <c r="E7" s="6">
        <v>0.26</v>
      </c>
      <c r="F7" s="6">
        <v>0</v>
      </c>
      <c r="G7" s="6">
        <v>0</v>
      </c>
      <c r="H7" s="6">
        <v>0</v>
      </c>
      <c r="I7" s="6">
        <v>0.19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/>
      <c r="U7" s="6"/>
      <c r="V7" s="6"/>
    </row>
    <row r="8" spans="1:22">
      <c r="A8" s="8">
        <v>24</v>
      </c>
      <c r="B8" s="6">
        <v>0</v>
      </c>
      <c r="C8" s="6">
        <v>0</v>
      </c>
      <c r="D8" s="6">
        <v>0</v>
      </c>
      <c r="E8" s="6">
        <v>0</v>
      </c>
      <c r="F8" s="6">
        <v>0.37</v>
      </c>
      <c r="G8" s="6">
        <v>0</v>
      </c>
      <c r="H8" s="6">
        <v>0.3</v>
      </c>
      <c r="I8" s="6">
        <v>0</v>
      </c>
      <c r="J8" s="6">
        <v>0.19</v>
      </c>
      <c r="K8" s="6">
        <v>0</v>
      </c>
      <c r="L8" s="6">
        <v>0</v>
      </c>
      <c r="M8" s="6">
        <v>5.8999999999999997E-2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/>
      <c r="U8" s="6"/>
      <c r="V8" s="6"/>
    </row>
  </sheetData>
  <mergeCells count="2">
    <mergeCell ref="B2:J2"/>
    <mergeCell ref="K2:S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960D4-4E1B-46C1-B97A-D1C3D984E190}">
  <dimension ref="A1:H20"/>
  <sheetViews>
    <sheetView workbookViewId="0">
      <selection activeCell="J6" sqref="J6"/>
    </sheetView>
  </sheetViews>
  <sheetFormatPr defaultRowHeight="14.5"/>
  <cols>
    <col min="1" max="1" width="12.6328125" bestFit="1" customWidth="1"/>
    <col min="2" max="2" width="14" bestFit="1" customWidth="1"/>
    <col min="3" max="4" width="9.26953125" bestFit="1" customWidth="1"/>
    <col min="5" max="5" width="10" bestFit="1" customWidth="1"/>
    <col min="6" max="6" width="13.453125" bestFit="1" customWidth="1"/>
    <col min="7" max="7" width="9.26953125" bestFit="1" customWidth="1"/>
    <col min="8" max="8" width="9.26953125" customWidth="1"/>
  </cols>
  <sheetData>
    <row r="1" spans="1:8">
      <c r="A1" s="43" t="s">
        <v>250</v>
      </c>
      <c r="B1" s="43"/>
      <c r="C1" s="43"/>
      <c r="D1" s="43"/>
      <c r="E1" s="43"/>
      <c r="F1" s="43"/>
      <c r="G1" s="43"/>
      <c r="H1" s="43"/>
    </row>
    <row r="2" spans="1:8">
      <c r="A2" t="s">
        <v>6</v>
      </c>
      <c r="B2" t="s">
        <v>7</v>
      </c>
      <c r="C2" t="s">
        <v>4</v>
      </c>
      <c r="D2" t="s">
        <v>3</v>
      </c>
      <c r="E2" t="s">
        <v>2</v>
      </c>
      <c r="F2" t="s">
        <v>8</v>
      </c>
      <c r="G2" t="s">
        <v>1</v>
      </c>
      <c r="H2" t="s">
        <v>0</v>
      </c>
    </row>
    <row r="3" spans="1:8">
      <c r="A3">
        <v>3.11</v>
      </c>
      <c r="B3">
        <v>82.3</v>
      </c>
      <c r="C3">
        <v>51</v>
      </c>
      <c r="D3">
        <v>4.6500000000000004</v>
      </c>
      <c r="E3">
        <v>0.23</v>
      </c>
      <c r="F3">
        <v>10.6</v>
      </c>
      <c r="G3">
        <v>0.25</v>
      </c>
      <c r="H3">
        <v>0.13</v>
      </c>
    </row>
    <row r="4" spans="1:8">
      <c r="A4">
        <v>3.5</v>
      </c>
      <c r="B4">
        <v>80</v>
      </c>
      <c r="C4">
        <v>52.5</v>
      </c>
      <c r="D4">
        <v>4.75</v>
      </c>
      <c r="E4">
        <v>0.39</v>
      </c>
      <c r="F4">
        <v>10.4</v>
      </c>
      <c r="G4">
        <v>0.42</v>
      </c>
      <c r="H4">
        <v>0.13</v>
      </c>
    </row>
    <row r="5" spans="1:8">
      <c r="A5">
        <v>3.42</v>
      </c>
      <c r="B5">
        <v>82.9</v>
      </c>
      <c r="C5">
        <v>53.8</v>
      </c>
      <c r="D5">
        <v>4.49</v>
      </c>
      <c r="E5">
        <v>0.45</v>
      </c>
      <c r="F5">
        <v>8.1</v>
      </c>
      <c r="G5">
        <v>0.28000000000000003</v>
      </c>
      <c r="H5">
        <v>0.23</v>
      </c>
    </row>
    <row r="6" spans="1:8">
      <c r="A6">
        <v>3.32</v>
      </c>
      <c r="B6">
        <v>83.3</v>
      </c>
      <c r="C6">
        <v>49.9</v>
      </c>
      <c r="D6">
        <v>2.97</v>
      </c>
      <c r="E6">
        <v>0.26</v>
      </c>
      <c r="F6">
        <v>8.17</v>
      </c>
      <c r="G6">
        <v>0.22</v>
      </c>
      <c r="H6">
        <v>0.17</v>
      </c>
    </row>
    <row r="8" spans="1:8">
      <c r="A8" t="s">
        <v>6</v>
      </c>
      <c r="B8" t="s">
        <v>7</v>
      </c>
      <c r="C8" t="s">
        <v>4</v>
      </c>
      <c r="D8" t="s">
        <v>3</v>
      </c>
      <c r="E8" t="s">
        <v>2</v>
      </c>
      <c r="F8" t="s">
        <v>8</v>
      </c>
      <c r="G8" t="s">
        <v>1</v>
      </c>
      <c r="H8" t="s">
        <v>0</v>
      </c>
    </row>
    <row r="9" spans="1:8">
      <c r="A9">
        <v>4.1399999999999997</v>
      </c>
      <c r="B9">
        <v>86.9</v>
      </c>
      <c r="C9">
        <v>48.3</v>
      </c>
      <c r="D9">
        <v>4.4400000000000004</v>
      </c>
      <c r="E9">
        <v>1.19</v>
      </c>
      <c r="F9">
        <v>22.2</v>
      </c>
      <c r="G9">
        <v>0.06</v>
      </c>
      <c r="H9">
        <v>8.5999999999999993E-2</v>
      </c>
    </row>
    <row r="10" spans="1:8">
      <c r="A10">
        <v>4.0199999999999996</v>
      </c>
      <c r="B10">
        <v>86.5</v>
      </c>
      <c r="C10">
        <v>58.4</v>
      </c>
      <c r="D10">
        <v>6.97</v>
      </c>
      <c r="E10">
        <v>1.06</v>
      </c>
      <c r="F10">
        <v>15.8</v>
      </c>
      <c r="G10">
        <v>0.4</v>
      </c>
      <c r="H10">
        <v>0</v>
      </c>
    </row>
    <row r="11" spans="1:8">
      <c r="A11">
        <v>4.08</v>
      </c>
      <c r="B11">
        <v>87.6</v>
      </c>
      <c r="C11">
        <v>54.8</v>
      </c>
      <c r="D11">
        <v>7.48</v>
      </c>
      <c r="E11">
        <v>1.03</v>
      </c>
      <c r="F11">
        <v>19.5</v>
      </c>
      <c r="G11">
        <v>0</v>
      </c>
      <c r="H11">
        <v>0.12</v>
      </c>
    </row>
    <row r="12" spans="1:8">
      <c r="A12">
        <v>4.3899999999999997</v>
      </c>
      <c r="B12">
        <v>86.9</v>
      </c>
      <c r="C12">
        <v>52.5</v>
      </c>
      <c r="D12">
        <v>7.15</v>
      </c>
      <c r="E12">
        <v>1.17</v>
      </c>
      <c r="F12">
        <v>14</v>
      </c>
      <c r="G12">
        <v>0.32</v>
      </c>
      <c r="H12">
        <v>7.9000000000000001E-2</v>
      </c>
    </row>
    <row r="14" spans="1:8">
      <c r="A14" t="s">
        <v>6</v>
      </c>
      <c r="B14" t="s">
        <v>7</v>
      </c>
      <c r="C14" t="s">
        <v>4</v>
      </c>
      <c r="D14" t="s">
        <v>3</v>
      </c>
      <c r="E14" t="s">
        <v>2</v>
      </c>
      <c r="F14" t="s">
        <v>8</v>
      </c>
      <c r="G14" t="s">
        <v>1</v>
      </c>
      <c r="H14" t="s">
        <v>0</v>
      </c>
    </row>
    <row r="15" spans="1:8">
      <c r="A15">
        <v>4.66</v>
      </c>
      <c r="B15">
        <v>88.1</v>
      </c>
      <c r="C15">
        <v>59.3</v>
      </c>
      <c r="D15">
        <v>6.66</v>
      </c>
      <c r="E15">
        <v>0.67</v>
      </c>
      <c r="F15">
        <v>25.1</v>
      </c>
      <c r="G15">
        <v>0.47</v>
      </c>
      <c r="H15">
        <v>0.16</v>
      </c>
    </row>
    <row r="16" spans="1:8">
      <c r="A16">
        <v>5.16</v>
      </c>
      <c r="B16">
        <v>89</v>
      </c>
      <c r="C16">
        <v>58.7</v>
      </c>
      <c r="D16">
        <v>6.61</v>
      </c>
      <c r="E16">
        <v>0.51</v>
      </c>
      <c r="F16">
        <v>27.5</v>
      </c>
      <c r="G16">
        <v>0.66</v>
      </c>
      <c r="H16">
        <v>0.12</v>
      </c>
    </row>
    <row r="18" spans="1:8">
      <c r="A18" t="s">
        <v>6</v>
      </c>
      <c r="B18" t="s">
        <v>7</v>
      </c>
      <c r="C18" t="s">
        <v>4</v>
      </c>
      <c r="D18" t="s">
        <v>3</v>
      </c>
      <c r="E18" t="s">
        <v>2</v>
      </c>
      <c r="F18" t="s">
        <v>8</v>
      </c>
      <c r="G18" t="s">
        <v>1</v>
      </c>
      <c r="H18" t="s">
        <v>0</v>
      </c>
    </row>
    <row r="19" spans="1:8">
      <c r="A19">
        <v>2.4900000000000002</v>
      </c>
      <c r="B19">
        <v>82</v>
      </c>
      <c r="C19">
        <v>59.3</v>
      </c>
      <c r="D19">
        <v>7.55</v>
      </c>
      <c r="E19">
        <v>0.57999999999999996</v>
      </c>
      <c r="F19">
        <v>33.5</v>
      </c>
      <c r="G19">
        <v>0.93</v>
      </c>
      <c r="H19">
        <v>0.12</v>
      </c>
    </row>
    <row r="20" spans="1:8">
      <c r="A20">
        <v>3.53</v>
      </c>
      <c r="B20">
        <v>87.6</v>
      </c>
      <c r="C20">
        <v>61.5</v>
      </c>
      <c r="D20">
        <v>7.53</v>
      </c>
      <c r="E20">
        <v>0.64</v>
      </c>
      <c r="F20">
        <v>26.9</v>
      </c>
      <c r="G20">
        <v>1.02</v>
      </c>
      <c r="H20">
        <v>0.13</v>
      </c>
    </row>
  </sheetData>
  <mergeCells count="1">
    <mergeCell ref="A1:H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0D55D-9F60-48D5-B29C-F64F6DFC5B19}">
  <dimension ref="A1:E22"/>
  <sheetViews>
    <sheetView workbookViewId="0">
      <selection activeCell="K8" sqref="K8"/>
    </sheetView>
  </sheetViews>
  <sheetFormatPr defaultRowHeight="14.5"/>
  <sheetData>
    <row r="1" spans="1:5" ht="16.5">
      <c r="A1" t="s">
        <v>268</v>
      </c>
      <c r="B1" s="59"/>
      <c r="C1" s="59"/>
      <c r="D1" s="59"/>
      <c r="E1" s="59"/>
    </row>
    <row r="2" spans="1:5" s="4" customFormat="1">
      <c r="A2" s="3" t="s">
        <v>32</v>
      </c>
      <c r="B2" s="3" t="s">
        <v>33</v>
      </c>
      <c r="C2" s="3" t="s">
        <v>34</v>
      </c>
      <c r="D2" s="3" t="s">
        <v>35</v>
      </c>
      <c r="E2" s="3" t="s">
        <v>36</v>
      </c>
    </row>
    <row r="3" spans="1:5">
      <c r="A3" s="6">
        <v>0.21612700000000001</v>
      </c>
      <c r="B3" s="6">
        <v>0.77861599999999997</v>
      </c>
      <c r="C3" s="6">
        <v>0.88010699999999997</v>
      </c>
      <c r="D3" s="6">
        <v>0.81953299999999996</v>
      </c>
      <c r="E3" s="6">
        <v>8.0174970000000005</v>
      </c>
    </row>
    <row r="4" spans="1:5">
      <c r="A4" s="6">
        <v>1.3087800000000001</v>
      </c>
      <c r="B4" s="6">
        <v>0.60589700000000002</v>
      </c>
      <c r="C4" s="6"/>
      <c r="D4" s="6">
        <v>5.3165050000000003</v>
      </c>
      <c r="E4" s="6"/>
    </row>
    <row r="5" spans="1:5">
      <c r="A5" s="6">
        <v>1.2893289999999999</v>
      </c>
      <c r="B5" s="6">
        <v>1.634485</v>
      </c>
      <c r="C5" s="6"/>
      <c r="D5" s="6"/>
      <c r="E5" s="6"/>
    </row>
    <row r="6" spans="1:5">
      <c r="A6" s="6">
        <v>1.185764</v>
      </c>
      <c r="B6" s="6">
        <v>2.6803710000000001</v>
      </c>
      <c r="C6" s="6"/>
      <c r="D6" s="6"/>
      <c r="E6" s="6"/>
    </row>
    <row r="7" spans="1:5">
      <c r="A7" s="6"/>
      <c r="B7" s="6">
        <v>0.60624299999999998</v>
      </c>
      <c r="C7" s="6"/>
      <c r="D7" s="6"/>
      <c r="E7" s="6"/>
    </row>
    <row r="8" spans="1:5">
      <c r="A8" s="6"/>
      <c r="B8" s="6"/>
      <c r="C8" s="6"/>
      <c r="D8" s="6"/>
      <c r="E8" s="6"/>
    </row>
    <row r="9" spans="1:5">
      <c r="A9" s="6">
        <v>0.94113800000000003</v>
      </c>
      <c r="B9" s="6">
        <v>3.8749880000000001</v>
      </c>
      <c r="C9" s="6">
        <v>1.6145780000000001</v>
      </c>
      <c r="D9" s="6">
        <v>3.5602480000000001</v>
      </c>
      <c r="E9" s="6">
        <v>4.798502</v>
      </c>
    </row>
    <row r="10" spans="1:5">
      <c r="A10" s="6">
        <v>1.315663</v>
      </c>
      <c r="B10" s="6">
        <v>6.9745540000000004</v>
      </c>
      <c r="C10" s="6">
        <v>3.4866890000000001</v>
      </c>
      <c r="D10" s="6">
        <v>5.7237359999999997</v>
      </c>
      <c r="E10" s="6">
        <v>4.2188929999999996</v>
      </c>
    </row>
    <row r="11" spans="1:5">
      <c r="A11" s="6">
        <v>0.74319900000000005</v>
      </c>
      <c r="B11" s="6">
        <v>1.0757909999999999</v>
      </c>
      <c r="C11" s="6">
        <v>0.915717</v>
      </c>
      <c r="D11" s="6">
        <v>5.2931410000000003</v>
      </c>
      <c r="E11" s="6">
        <v>6.0269899999999996</v>
      </c>
    </row>
    <row r="12" spans="1:5">
      <c r="A12" s="6"/>
      <c r="B12" s="6">
        <v>3.3506070000000001</v>
      </c>
      <c r="C12" s="6">
        <v>3.6810139999999998</v>
      </c>
      <c r="D12" s="6"/>
      <c r="E12" s="6"/>
    </row>
    <row r="13" spans="1:5">
      <c r="A13" s="6"/>
      <c r="B13" s="6"/>
      <c r="C13" s="6"/>
      <c r="D13" s="6"/>
      <c r="E13" s="6"/>
    </row>
    <row r="14" spans="1:5">
      <c r="A14" s="6">
        <v>0.70212799999999997</v>
      </c>
      <c r="B14" s="6">
        <v>0.12615999999999999</v>
      </c>
      <c r="C14" s="6">
        <v>1.693929</v>
      </c>
      <c r="D14" s="6">
        <v>0.79480499999999998</v>
      </c>
      <c r="E14" s="6"/>
    </row>
    <row r="15" spans="1:5">
      <c r="A15" s="6">
        <v>1.2978719999999999</v>
      </c>
      <c r="B15" s="6">
        <v>0.84682500000000005</v>
      </c>
      <c r="C15" s="6">
        <v>2.5193989999999999</v>
      </c>
      <c r="D15" s="6">
        <v>0.43635400000000002</v>
      </c>
      <c r="E15" s="6"/>
    </row>
    <row r="16" spans="1:5">
      <c r="A16" s="6"/>
      <c r="B16" s="6">
        <v>0.99426300000000001</v>
      </c>
      <c r="C16" s="6">
        <v>0.46398899999999998</v>
      </c>
      <c r="D16" s="6">
        <v>3.1368290000000001</v>
      </c>
      <c r="E16" s="6"/>
    </row>
    <row r="17" spans="1:5">
      <c r="A17" s="6"/>
      <c r="B17" s="6"/>
      <c r="C17" s="6">
        <v>1.1286229999999999</v>
      </c>
      <c r="D17" s="6"/>
      <c r="E17" s="6"/>
    </row>
    <row r="18" spans="1:5">
      <c r="A18" s="6"/>
      <c r="B18" s="6"/>
      <c r="C18" s="6"/>
      <c r="D18" s="6"/>
      <c r="E18" s="6"/>
    </row>
    <row r="19" spans="1:5">
      <c r="A19" s="6">
        <v>0.52332999999999996</v>
      </c>
      <c r="B19" s="6">
        <v>2.7577910000000001</v>
      </c>
      <c r="C19" s="6">
        <v>1.374827</v>
      </c>
      <c r="D19" s="6">
        <v>2.9813960000000002</v>
      </c>
      <c r="E19" s="6">
        <v>3.0915370000000002</v>
      </c>
    </row>
    <row r="20" spans="1:5">
      <c r="A20" s="6">
        <v>0.23425299999999999</v>
      </c>
      <c r="B20" s="6">
        <v>1.0787949999999999</v>
      </c>
      <c r="C20" s="6">
        <v>2.761714</v>
      </c>
      <c r="D20" s="6">
        <v>1.9001209999999999</v>
      </c>
      <c r="E20" s="6"/>
    </row>
    <row r="21" spans="1:5">
      <c r="A21" s="6">
        <v>2.2424170000000001</v>
      </c>
      <c r="B21" s="6">
        <v>1.7780609999999999</v>
      </c>
      <c r="C21" s="6">
        <v>2.066557</v>
      </c>
      <c r="D21" s="6">
        <v>3.6860889999999999</v>
      </c>
      <c r="E21" s="6"/>
    </row>
    <row r="22" spans="1:5">
      <c r="A22" s="6"/>
      <c r="B22" s="6">
        <v>1.421341</v>
      </c>
      <c r="C22" s="6"/>
      <c r="D22" s="6"/>
      <c r="E22" s="6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3FC8B-C602-4095-B143-C927EDAF471A}">
  <dimension ref="A1:Y8"/>
  <sheetViews>
    <sheetView workbookViewId="0">
      <selection activeCell="M27" sqref="M27"/>
    </sheetView>
  </sheetViews>
  <sheetFormatPr defaultRowHeight="14.5"/>
  <cols>
    <col min="1" max="1" width="8.81640625" style="4"/>
  </cols>
  <sheetData>
    <row r="1" spans="1:25">
      <c r="A1" s="60" t="s">
        <v>269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s="4" customFormat="1" ht="15.5">
      <c r="A2" s="3" t="s">
        <v>29</v>
      </c>
      <c r="B2" s="45" t="s">
        <v>57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8" t="s">
        <v>58</v>
      </c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>
      <c r="A3" s="8">
        <v>0</v>
      </c>
      <c r="B3" s="6">
        <v>8.31</v>
      </c>
      <c r="C3" s="6"/>
      <c r="D3" s="6"/>
      <c r="E3" s="6">
        <v>7.14</v>
      </c>
      <c r="F3" s="6"/>
      <c r="G3" s="6"/>
      <c r="H3" s="6">
        <v>15.4</v>
      </c>
      <c r="I3" s="6"/>
      <c r="J3" s="6"/>
      <c r="K3" s="6">
        <v>10</v>
      </c>
      <c r="L3" s="6"/>
      <c r="M3" s="6"/>
      <c r="N3" s="6">
        <v>8.31</v>
      </c>
      <c r="O3" s="6"/>
      <c r="P3" s="6"/>
      <c r="Q3" s="6">
        <v>7.14</v>
      </c>
      <c r="R3" s="6"/>
      <c r="S3" s="6"/>
      <c r="T3" s="6">
        <v>15.4</v>
      </c>
      <c r="U3" s="6"/>
      <c r="V3" s="6"/>
      <c r="W3" s="6">
        <v>10</v>
      </c>
      <c r="X3" s="6"/>
      <c r="Y3" s="6"/>
    </row>
    <row r="4" spans="1:25">
      <c r="A4" s="8">
        <v>3</v>
      </c>
      <c r="B4" s="6">
        <v>12.1</v>
      </c>
      <c r="C4" s="6">
        <v>12.8</v>
      </c>
      <c r="D4" s="6">
        <v>10.3</v>
      </c>
      <c r="E4" s="6">
        <v>18</v>
      </c>
      <c r="F4" s="6">
        <v>11.1</v>
      </c>
      <c r="G4" s="6">
        <v>14.3</v>
      </c>
      <c r="H4" s="6">
        <v>21.8</v>
      </c>
      <c r="I4" s="6">
        <v>21.6</v>
      </c>
      <c r="J4" s="6">
        <v>12.4</v>
      </c>
      <c r="K4" s="6">
        <v>24.2</v>
      </c>
      <c r="L4" s="6">
        <v>16.600000000000001</v>
      </c>
      <c r="M4" s="6">
        <v>23.9</v>
      </c>
      <c r="N4" s="6">
        <v>9.32</v>
      </c>
      <c r="O4" s="6">
        <v>9.08</v>
      </c>
      <c r="P4" s="6">
        <v>9.89</v>
      </c>
      <c r="Q4" s="6">
        <v>5.8</v>
      </c>
      <c r="R4" s="6">
        <v>6.78</v>
      </c>
      <c r="S4" s="6">
        <v>7.48</v>
      </c>
      <c r="T4" s="6">
        <v>10.5</v>
      </c>
      <c r="U4" s="6">
        <v>12.2</v>
      </c>
      <c r="V4" s="6">
        <v>13.7</v>
      </c>
      <c r="W4" s="6">
        <v>9.9600000000000009</v>
      </c>
      <c r="X4" s="6">
        <v>9.98</v>
      </c>
      <c r="Y4" s="6">
        <v>11.7</v>
      </c>
    </row>
    <row r="5" spans="1:25">
      <c r="A5" s="8">
        <v>6</v>
      </c>
      <c r="B5" s="6">
        <v>22</v>
      </c>
      <c r="C5" s="6">
        <v>15</v>
      </c>
      <c r="D5" s="6">
        <v>22.4</v>
      </c>
      <c r="E5" s="6">
        <v>14</v>
      </c>
      <c r="F5" s="6">
        <v>24.3</v>
      </c>
      <c r="G5" s="6">
        <v>16.100000000000001</v>
      </c>
      <c r="H5" s="6">
        <v>26.5</v>
      </c>
      <c r="I5" s="6">
        <v>29.1</v>
      </c>
      <c r="J5" s="6">
        <v>26.7</v>
      </c>
      <c r="K5" s="6">
        <v>17.100000000000001</v>
      </c>
      <c r="L5" s="6">
        <v>28.4</v>
      </c>
      <c r="M5" s="6">
        <v>26.9</v>
      </c>
      <c r="N5" s="6">
        <v>7.2</v>
      </c>
      <c r="O5" s="6">
        <v>9.98</v>
      </c>
      <c r="P5" s="6">
        <v>8.98</v>
      </c>
      <c r="Q5" s="6">
        <v>6.92</v>
      </c>
      <c r="R5" s="6">
        <v>8.0500000000000007</v>
      </c>
      <c r="S5" s="6">
        <v>9.08</v>
      </c>
      <c r="T5" s="6">
        <v>9.65</v>
      </c>
      <c r="U5" s="6">
        <v>13.9</v>
      </c>
      <c r="V5" s="6">
        <v>18.8</v>
      </c>
      <c r="W5" s="6">
        <v>9.39</v>
      </c>
      <c r="X5" s="6">
        <v>11.5</v>
      </c>
      <c r="Y5" s="6">
        <v>15.7</v>
      </c>
    </row>
    <row r="6" spans="1:25">
      <c r="A6" s="8">
        <v>9</v>
      </c>
      <c r="B6" s="6">
        <v>10.8</v>
      </c>
      <c r="C6" s="6">
        <v>12.5</v>
      </c>
      <c r="D6" s="6">
        <v>19.2</v>
      </c>
      <c r="E6" s="6">
        <v>26.2</v>
      </c>
      <c r="F6" s="6">
        <v>12.2</v>
      </c>
      <c r="G6" s="6">
        <v>16.5</v>
      </c>
      <c r="H6" s="6">
        <v>20.399999999999999</v>
      </c>
      <c r="I6" s="6">
        <v>23.6</v>
      </c>
      <c r="J6" s="6">
        <v>31.3</v>
      </c>
      <c r="K6" s="6">
        <v>28.8</v>
      </c>
      <c r="L6" s="6">
        <v>25.5</v>
      </c>
      <c r="M6" s="6">
        <v>26</v>
      </c>
      <c r="N6" s="6">
        <v>8.92</v>
      </c>
      <c r="O6" s="6">
        <v>5.71</v>
      </c>
      <c r="P6" s="6">
        <v>5.0599999999999996</v>
      </c>
      <c r="Q6" s="6">
        <v>6.71</v>
      </c>
      <c r="R6" s="6">
        <v>7.09</v>
      </c>
      <c r="S6" s="6">
        <v>8.66</v>
      </c>
      <c r="T6" s="6">
        <v>11.2</v>
      </c>
      <c r="U6" s="6">
        <v>12.3</v>
      </c>
      <c r="V6" s="6">
        <v>9.0399999999999991</v>
      </c>
      <c r="W6" s="6">
        <v>9.8699999999999992</v>
      </c>
      <c r="X6" s="6">
        <v>8.6999999999999993</v>
      </c>
      <c r="Y6" s="6">
        <v>17.3</v>
      </c>
    </row>
    <row r="7" spans="1:25">
      <c r="A7" s="8">
        <v>12</v>
      </c>
      <c r="B7" s="6">
        <v>5.83</v>
      </c>
      <c r="C7" s="6">
        <v>12.6</v>
      </c>
      <c r="D7" s="6">
        <v>13</v>
      </c>
      <c r="E7" s="6">
        <v>20</v>
      </c>
      <c r="F7" s="6">
        <v>23.2</v>
      </c>
      <c r="G7" s="6">
        <v>20.100000000000001</v>
      </c>
      <c r="H7" s="6">
        <v>16.899999999999999</v>
      </c>
      <c r="I7" s="6">
        <v>19.2</v>
      </c>
      <c r="J7" s="6">
        <v>22.2</v>
      </c>
      <c r="K7" s="6"/>
      <c r="L7" s="6"/>
      <c r="M7" s="6"/>
      <c r="N7" s="6">
        <v>5.67</v>
      </c>
      <c r="O7" s="6">
        <v>6.1</v>
      </c>
      <c r="P7" s="6">
        <v>7.48</v>
      </c>
      <c r="Q7" s="6">
        <v>5.35</v>
      </c>
      <c r="R7" s="6">
        <v>5.15</v>
      </c>
      <c r="S7" s="6">
        <v>7.98</v>
      </c>
      <c r="T7" s="6">
        <v>10.6</v>
      </c>
      <c r="U7" s="6">
        <v>14.1</v>
      </c>
      <c r="V7" s="6">
        <v>14.3</v>
      </c>
      <c r="W7" s="6"/>
      <c r="X7" s="6"/>
      <c r="Y7" s="6"/>
    </row>
    <row r="8" spans="1:25">
      <c r="A8" s="8">
        <v>24</v>
      </c>
      <c r="B8" s="6">
        <v>11.1</v>
      </c>
      <c r="C8" s="6">
        <v>5.62</v>
      </c>
      <c r="D8" s="6">
        <v>14.9</v>
      </c>
      <c r="E8" s="6">
        <v>12.3</v>
      </c>
      <c r="F8" s="6">
        <v>30.5</v>
      </c>
      <c r="G8" s="6">
        <v>16</v>
      </c>
      <c r="H8" s="6">
        <v>15.8</v>
      </c>
      <c r="I8" s="6">
        <v>35.799999999999997</v>
      </c>
      <c r="J8" s="6">
        <v>30.1</v>
      </c>
      <c r="K8" s="6">
        <v>35</v>
      </c>
      <c r="L8" s="6">
        <v>38.700000000000003</v>
      </c>
      <c r="M8" s="6">
        <v>39</v>
      </c>
      <c r="N8" s="6">
        <v>10.4</v>
      </c>
      <c r="O8" s="6">
        <v>8.6300000000000008</v>
      </c>
      <c r="P8" s="6">
        <v>9.9499999999999993</v>
      </c>
      <c r="Q8" s="6">
        <v>5.62</v>
      </c>
      <c r="R8" s="6">
        <v>5.26</v>
      </c>
      <c r="S8" s="6">
        <v>7.49</v>
      </c>
      <c r="T8" s="6">
        <v>14.1</v>
      </c>
      <c r="U8" s="6">
        <v>14.8</v>
      </c>
      <c r="V8" s="6">
        <v>14.3</v>
      </c>
      <c r="W8" s="6">
        <v>7.65</v>
      </c>
      <c r="X8" s="6">
        <v>13.4</v>
      </c>
      <c r="Y8" s="6">
        <v>12.3</v>
      </c>
    </row>
  </sheetData>
  <mergeCells count="2">
    <mergeCell ref="B2:M2"/>
    <mergeCell ref="N2:Y2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0E132-C6C0-4C2C-8EAF-49E76760A19B}">
  <dimension ref="A1:Y8"/>
  <sheetViews>
    <sheetView workbookViewId="0"/>
  </sheetViews>
  <sheetFormatPr defaultRowHeight="14.5"/>
  <cols>
    <col min="1" max="1" width="8.81640625" style="4"/>
  </cols>
  <sheetData>
    <row r="1" spans="1:25" s="4" customFormat="1" ht="16.149999999999999" customHeight="1">
      <c r="A1" s="61" t="s">
        <v>270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5" ht="15.5">
      <c r="A2" s="3" t="s">
        <v>29</v>
      </c>
      <c r="B2" s="45" t="s">
        <v>57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8" t="s">
        <v>58</v>
      </c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>
      <c r="A3" s="8">
        <v>0</v>
      </c>
      <c r="B3" s="11">
        <v>0.17</v>
      </c>
      <c r="C3" s="11"/>
      <c r="D3" s="11"/>
      <c r="E3" s="11">
        <v>0.14000000000000001</v>
      </c>
      <c r="F3" s="11"/>
      <c r="G3" s="11"/>
      <c r="H3" s="11">
        <v>1.02</v>
      </c>
      <c r="I3" s="11"/>
      <c r="J3" s="11"/>
      <c r="K3" s="11">
        <v>0.44</v>
      </c>
      <c r="L3" s="11"/>
      <c r="M3" s="11"/>
      <c r="N3" s="11">
        <v>0.17</v>
      </c>
      <c r="O3" s="11"/>
      <c r="P3" s="11"/>
      <c r="Q3" s="11">
        <v>0.14000000000000001</v>
      </c>
      <c r="R3" s="11"/>
      <c r="S3" s="11"/>
      <c r="T3" s="11">
        <v>1.02</v>
      </c>
      <c r="U3" s="11"/>
      <c r="V3" s="11"/>
      <c r="W3" s="11">
        <v>0.44</v>
      </c>
      <c r="X3" s="11"/>
      <c r="Y3" s="11"/>
    </row>
    <row r="4" spans="1:25">
      <c r="A4" s="8">
        <v>3</v>
      </c>
      <c r="B4" s="11">
        <v>0.33</v>
      </c>
      <c r="C4" s="11">
        <v>7.0000000000000007E-2</v>
      </c>
      <c r="D4" s="11">
        <v>0.22</v>
      </c>
      <c r="E4" s="11">
        <v>0.21</v>
      </c>
      <c r="F4" s="11">
        <v>0.06</v>
      </c>
      <c r="G4" s="11">
        <v>0.22</v>
      </c>
      <c r="H4" s="11">
        <v>0.79</v>
      </c>
      <c r="I4" s="11">
        <v>1.06</v>
      </c>
      <c r="J4" s="11">
        <v>0.41</v>
      </c>
      <c r="K4" s="11">
        <v>0.56000000000000005</v>
      </c>
      <c r="L4" s="11">
        <v>0.57999999999999996</v>
      </c>
      <c r="M4" s="11">
        <v>0.83</v>
      </c>
      <c r="N4" s="11">
        <v>0.12</v>
      </c>
      <c r="O4" s="11">
        <v>0.3</v>
      </c>
      <c r="P4" s="11">
        <v>0.52</v>
      </c>
      <c r="Q4" s="11">
        <v>0.12</v>
      </c>
      <c r="R4" s="11">
        <v>0.14000000000000001</v>
      </c>
      <c r="S4" s="11">
        <v>0.17</v>
      </c>
      <c r="T4" s="11">
        <v>0.4</v>
      </c>
      <c r="U4" s="11">
        <v>0.65</v>
      </c>
      <c r="V4" s="11">
        <v>0.39</v>
      </c>
      <c r="W4" s="11">
        <v>0.51</v>
      </c>
      <c r="X4" s="11">
        <v>0.56999999999999995</v>
      </c>
      <c r="Y4" s="11">
        <v>0.53</v>
      </c>
    </row>
    <row r="5" spans="1:25">
      <c r="A5" s="8">
        <v>6</v>
      </c>
      <c r="B5" s="11">
        <v>0.76</v>
      </c>
      <c r="C5" s="11">
        <v>0.36</v>
      </c>
      <c r="D5" s="11">
        <v>0.87</v>
      </c>
      <c r="E5" s="11">
        <v>0.15</v>
      </c>
      <c r="F5" s="11">
        <v>0.25</v>
      </c>
      <c r="G5" s="11">
        <v>0.2</v>
      </c>
      <c r="H5" s="11">
        <v>0.96</v>
      </c>
      <c r="I5" s="11">
        <v>1.17</v>
      </c>
      <c r="J5" s="11">
        <v>1.1000000000000001</v>
      </c>
      <c r="K5" s="11">
        <v>0.59</v>
      </c>
      <c r="L5" s="11">
        <v>1.39</v>
      </c>
      <c r="M5" s="11">
        <v>0.75</v>
      </c>
      <c r="N5" s="11">
        <v>0.48</v>
      </c>
      <c r="O5" s="11">
        <v>0.45</v>
      </c>
      <c r="P5" s="11">
        <v>0.47</v>
      </c>
      <c r="Q5" s="11">
        <v>0.14000000000000001</v>
      </c>
      <c r="R5" s="11">
        <v>0.2</v>
      </c>
      <c r="S5" s="11">
        <v>0.32</v>
      </c>
      <c r="T5" s="11">
        <v>0.38</v>
      </c>
      <c r="U5" s="11">
        <v>0.65</v>
      </c>
      <c r="V5" s="11">
        <v>0.78</v>
      </c>
      <c r="W5" s="11">
        <v>0.94</v>
      </c>
      <c r="X5" s="11">
        <v>0.35</v>
      </c>
      <c r="Y5" s="11">
        <v>0.56000000000000005</v>
      </c>
    </row>
    <row r="6" spans="1:25">
      <c r="A6" s="8">
        <v>9</v>
      </c>
      <c r="B6" s="11">
        <v>2.5299999999999998</v>
      </c>
      <c r="C6" s="11">
        <v>2.67</v>
      </c>
      <c r="D6" s="11">
        <v>3.43</v>
      </c>
      <c r="E6" s="11">
        <v>0.26</v>
      </c>
      <c r="F6" s="11">
        <v>0.21</v>
      </c>
      <c r="G6" s="11">
        <v>0.33</v>
      </c>
      <c r="H6" s="11">
        <v>1.03</v>
      </c>
      <c r="I6" s="11">
        <v>1.61</v>
      </c>
      <c r="J6" s="11">
        <v>1.71</v>
      </c>
      <c r="K6" s="11">
        <v>0.27</v>
      </c>
      <c r="L6" s="11">
        <v>0.62</v>
      </c>
      <c r="M6" s="11">
        <v>0.52</v>
      </c>
      <c r="N6" s="11">
        <v>2.33</v>
      </c>
      <c r="O6" s="11">
        <v>1.42</v>
      </c>
      <c r="P6" s="11">
        <v>1.57</v>
      </c>
      <c r="Q6" s="11">
        <v>0.31</v>
      </c>
      <c r="R6" s="11">
        <v>0.31</v>
      </c>
      <c r="S6" s="11">
        <v>0.26</v>
      </c>
      <c r="T6" s="11">
        <v>0.63</v>
      </c>
      <c r="U6" s="11">
        <v>0.85</v>
      </c>
      <c r="V6" s="11">
        <v>0.52</v>
      </c>
      <c r="W6" s="11">
        <v>0.67</v>
      </c>
      <c r="X6" s="11">
        <v>0.42</v>
      </c>
      <c r="Y6" s="11">
        <v>0.49</v>
      </c>
    </row>
    <row r="7" spans="1:25">
      <c r="A7" s="8">
        <v>12</v>
      </c>
      <c r="B7" s="11">
        <v>1.33</v>
      </c>
      <c r="C7" s="11">
        <v>3.58</v>
      </c>
      <c r="D7" s="11">
        <v>2.97</v>
      </c>
      <c r="E7" s="11">
        <v>0.47</v>
      </c>
      <c r="F7" s="11">
        <v>0.73</v>
      </c>
      <c r="G7" s="11">
        <v>0.43</v>
      </c>
      <c r="H7" s="11">
        <v>1.56</v>
      </c>
      <c r="I7" s="11">
        <v>2.2599999999999998</v>
      </c>
      <c r="J7" s="11">
        <v>2.25</v>
      </c>
      <c r="K7" s="11"/>
      <c r="L7" s="11"/>
      <c r="M7" s="11"/>
      <c r="N7" s="11">
        <v>1.96</v>
      </c>
      <c r="O7" s="11">
        <v>2.79</v>
      </c>
      <c r="P7" s="11">
        <v>2.0299999999999998</v>
      </c>
      <c r="Q7" s="11">
        <v>8.7999999999999995E-2</v>
      </c>
      <c r="R7" s="11">
        <v>0.16</v>
      </c>
      <c r="S7" s="11">
        <v>0.13</v>
      </c>
      <c r="T7" s="11">
        <v>0.88</v>
      </c>
      <c r="U7" s="11">
        <v>1.29</v>
      </c>
      <c r="V7" s="11">
        <v>1.22</v>
      </c>
      <c r="W7" s="11"/>
      <c r="X7" s="11"/>
      <c r="Y7" s="11"/>
    </row>
    <row r="8" spans="1:25">
      <c r="A8" s="8">
        <v>24</v>
      </c>
      <c r="B8" s="11">
        <v>1.77</v>
      </c>
      <c r="C8" s="11">
        <v>1.29</v>
      </c>
      <c r="D8" s="11">
        <v>3.39</v>
      </c>
      <c r="E8" s="11">
        <v>0.13</v>
      </c>
      <c r="F8" s="11">
        <v>0.45</v>
      </c>
      <c r="G8" s="11">
        <v>0.18</v>
      </c>
      <c r="H8" s="11">
        <v>0.56000000000000005</v>
      </c>
      <c r="I8" s="11">
        <v>1.76</v>
      </c>
      <c r="J8" s="11">
        <v>0.93</v>
      </c>
      <c r="K8" s="11">
        <v>1</v>
      </c>
      <c r="L8" s="11">
        <v>0.68</v>
      </c>
      <c r="M8" s="11">
        <v>0.97</v>
      </c>
      <c r="N8" s="11">
        <v>2.2200000000000002</v>
      </c>
      <c r="O8" s="11">
        <v>1.39</v>
      </c>
      <c r="P8" s="11">
        <v>1.83</v>
      </c>
      <c r="Q8" s="11">
        <v>3.2000000000000001E-2</v>
      </c>
      <c r="R8" s="11">
        <v>6.2E-2</v>
      </c>
      <c r="S8" s="11">
        <v>0</v>
      </c>
      <c r="T8" s="11">
        <v>0.37</v>
      </c>
      <c r="U8" s="11">
        <v>0.37</v>
      </c>
      <c r="V8" s="11">
        <v>0.28000000000000003</v>
      </c>
      <c r="W8" s="11">
        <v>0</v>
      </c>
      <c r="X8" s="11">
        <v>0.25</v>
      </c>
      <c r="Y8" s="11">
        <v>0.24</v>
      </c>
    </row>
  </sheetData>
  <mergeCells count="2">
    <mergeCell ref="B2:M2"/>
    <mergeCell ref="N2:Y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1EAD0-D07B-4B87-9BE2-CCA33A0B0A2B}">
  <dimension ref="A1:Y8"/>
  <sheetViews>
    <sheetView workbookViewId="0">
      <selection activeCell="K12" sqref="K12"/>
    </sheetView>
  </sheetViews>
  <sheetFormatPr defaultRowHeight="14.5"/>
  <cols>
    <col min="1" max="1" width="8.81640625" style="4"/>
  </cols>
  <sheetData>
    <row r="1" spans="1:25">
      <c r="A1" s="60" t="s">
        <v>271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s="4" customFormat="1" ht="15.5">
      <c r="A2" s="3" t="s">
        <v>29</v>
      </c>
      <c r="B2" s="45" t="s">
        <v>57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8" t="s">
        <v>58</v>
      </c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>
      <c r="A3" s="8">
        <v>0</v>
      </c>
      <c r="B3" s="11">
        <v>0.61</v>
      </c>
      <c r="C3" s="11"/>
      <c r="D3" s="11"/>
      <c r="E3" s="11">
        <v>0.31</v>
      </c>
      <c r="F3" s="11"/>
      <c r="G3" s="11"/>
      <c r="H3" s="11">
        <v>2.16</v>
      </c>
      <c r="I3" s="11"/>
      <c r="J3" s="11"/>
      <c r="K3" s="11">
        <v>1.23</v>
      </c>
      <c r="L3" s="11"/>
      <c r="M3" s="11"/>
      <c r="N3" s="11">
        <v>0.61</v>
      </c>
      <c r="O3" s="11"/>
      <c r="P3" s="11"/>
      <c r="Q3" s="11">
        <v>0.31</v>
      </c>
      <c r="R3" s="11"/>
      <c r="S3" s="11"/>
      <c r="T3" s="11">
        <v>2.16</v>
      </c>
      <c r="U3" s="11"/>
      <c r="V3" s="11"/>
      <c r="W3" s="11">
        <v>1.23</v>
      </c>
      <c r="X3" s="11"/>
      <c r="Y3" s="11"/>
    </row>
    <row r="4" spans="1:25">
      <c r="A4" s="8">
        <v>3</v>
      </c>
      <c r="B4" s="11">
        <v>0.4</v>
      </c>
      <c r="C4" s="11">
        <v>0.54</v>
      </c>
      <c r="D4" s="11">
        <v>0.68</v>
      </c>
      <c r="E4" s="11">
        <v>0.14000000000000001</v>
      </c>
      <c r="F4" s="11">
        <v>0.19</v>
      </c>
      <c r="G4" s="11">
        <v>0.28999999999999998</v>
      </c>
      <c r="H4" s="11">
        <v>2.72</v>
      </c>
      <c r="I4" s="11">
        <v>1.48</v>
      </c>
      <c r="J4" s="11">
        <v>1.18</v>
      </c>
      <c r="K4" s="11">
        <v>1.53</v>
      </c>
      <c r="L4" s="11">
        <v>0.61</v>
      </c>
      <c r="M4" s="11">
        <v>0.83</v>
      </c>
      <c r="N4" s="11">
        <v>0.33</v>
      </c>
      <c r="O4" s="11">
        <v>0.51</v>
      </c>
      <c r="P4" s="11">
        <v>0.73</v>
      </c>
      <c r="Q4" s="11">
        <v>0.22</v>
      </c>
      <c r="R4" s="11">
        <v>0.26</v>
      </c>
      <c r="S4" s="11">
        <v>0.39</v>
      </c>
      <c r="T4" s="11">
        <v>1.25</v>
      </c>
      <c r="U4" s="11">
        <v>1.37</v>
      </c>
      <c r="V4" s="11">
        <v>1.29</v>
      </c>
      <c r="W4" s="11">
        <v>0.93</v>
      </c>
      <c r="X4" s="11">
        <v>0.42</v>
      </c>
      <c r="Y4" s="11">
        <v>0.93</v>
      </c>
    </row>
    <row r="5" spans="1:25">
      <c r="A5" s="8">
        <v>6</v>
      </c>
      <c r="B5" s="11">
        <v>1.1100000000000001</v>
      </c>
      <c r="C5" s="11">
        <v>1.18</v>
      </c>
      <c r="D5" s="11">
        <v>0.98</v>
      </c>
      <c r="E5" s="11">
        <v>0.36</v>
      </c>
      <c r="F5" s="11">
        <v>0.33</v>
      </c>
      <c r="G5" s="11">
        <v>0.34</v>
      </c>
      <c r="H5" s="11">
        <v>2.13</v>
      </c>
      <c r="I5" s="11">
        <v>1.54</v>
      </c>
      <c r="J5" s="11">
        <v>1.3</v>
      </c>
      <c r="K5" s="11">
        <v>0.77</v>
      </c>
      <c r="L5" s="11">
        <v>1.23</v>
      </c>
      <c r="M5" s="11">
        <v>0.84</v>
      </c>
      <c r="N5" s="11">
        <v>2.0099999999999998</v>
      </c>
      <c r="O5" s="11">
        <v>1.3</v>
      </c>
      <c r="P5" s="11">
        <v>1.59</v>
      </c>
      <c r="Q5" s="11">
        <v>0.3</v>
      </c>
      <c r="R5" s="11">
        <v>0.3</v>
      </c>
      <c r="S5" s="11">
        <v>0.42</v>
      </c>
      <c r="T5" s="11">
        <v>0.78</v>
      </c>
      <c r="U5" s="11">
        <v>1.64</v>
      </c>
      <c r="V5" s="11">
        <v>1.2</v>
      </c>
      <c r="W5" s="11">
        <v>1.45</v>
      </c>
      <c r="X5" s="11">
        <v>0.94</v>
      </c>
      <c r="Y5" s="11">
        <v>0.92</v>
      </c>
    </row>
    <row r="6" spans="1:25">
      <c r="A6" s="8">
        <v>9</v>
      </c>
      <c r="B6" s="11">
        <v>7.72</v>
      </c>
      <c r="C6" s="11">
        <v>5.45</v>
      </c>
      <c r="D6" s="11">
        <v>4.5999999999999996</v>
      </c>
      <c r="E6" s="11">
        <v>0.4</v>
      </c>
      <c r="F6" s="11">
        <v>0.49</v>
      </c>
      <c r="G6" s="11">
        <v>0.56999999999999995</v>
      </c>
      <c r="H6" s="11">
        <v>2.2200000000000002</v>
      </c>
      <c r="I6" s="11">
        <v>2.75</v>
      </c>
      <c r="J6" s="11">
        <v>2.0699999999999998</v>
      </c>
      <c r="K6" s="11">
        <v>0.54</v>
      </c>
      <c r="L6" s="11">
        <v>0.99</v>
      </c>
      <c r="M6" s="11">
        <v>0.73</v>
      </c>
      <c r="N6" s="11">
        <v>9.4600000000000009</v>
      </c>
      <c r="O6" s="11">
        <v>6.7</v>
      </c>
      <c r="P6" s="11">
        <v>13.5</v>
      </c>
      <c r="Q6" s="11">
        <v>0.73</v>
      </c>
      <c r="R6" s="11">
        <v>0.57999999999999996</v>
      </c>
      <c r="S6" s="11">
        <v>0.42</v>
      </c>
      <c r="T6" s="11">
        <v>1.76</v>
      </c>
      <c r="U6" s="11">
        <v>2.4500000000000002</v>
      </c>
      <c r="V6" s="11">
        <v>1.7</v>
      </c>
      <c r="W6" s="11">
        <v>0.6</v>
      </c>
      <c r="X6" s="11">
        <v>1.54</v>
      </c>
      <c r="Y6" s="11">
        <v>0.21</v>
      </c>
    </row>
    <row r="7" spans="1:25">
      <c r="A7" s="8">
        <v>12</v>
      </c>
      <c r="B7" s="11">
        <v>9.81</v>
      </c>
      <c r="C7" s="11">
        <v>10.5</v>
      </c>
      <c r="D7" s="11">
        <v>7</v>
      </c>
      <c r="E7" s="11">
        <v>0.61</v>
      </c>
      <c r="F7" s="11">
        <v>0.7</v>
      </c>
      <c r="G7" s="11">
        <v>0.65</v>
      </c>
      <c r="H7" s="11">
        <v>4.32</v>
      </c>
      <c r="I7" s="11">
        <v>5.37</v>
      </c>
      <c r="J7" s="11">
        <v>4.88</v>
      </c>
      <c r="K7" s="11"/>
      <c r="L7" s="11"/>
      <c r="M7" s="11"/>
      <c r="N7" s="11">
        <v>11.7</v>
      </c>
      <c r="O7" s="11">
        <v>13.7</v>
      </c>
      <c r="P7" s="11">
        <v>11.7</v>
      </c>
      <c r="Q7" s="11">
        <v>0.62</v>
      </c>
      <c r="R7" s="11">
        <v>0.88</v>
      </c>
      <c r="S7" s="11">
        <v>0.63</v>
      </c>
      <c r="T7" s="11">
        <v>2.94</v>
      </c>
      <c r="U7" s="11">
        <v>3.17</v>
      </c>
      <c r="V7" s="11">
        <v>2.83</v>
      </c>
      <c r="W7" s="11"/>
      <c r="X7" s="11"/>
      <c r="Y7" s="11"/>
    </row>
    <row r="8" spans="1:25">
      <c r="A8" s="8">
        <v>24</v>
      </c>
      <c r="B8" s="11">
        <v>9.1999999999999993</v>
      </c>
      <c r="C8" s="11">
        <v>11.2</v>
      </c>
      <c r="D8" s="11">
        <v>8.73</v>
      </c>
      <c r="E8" s="11">
        <v>0.46</v>
      </c>
      <c r="F8" s="11">
        <v>0.49</v>
      </c>
      <c r="G8" s="11">
        <v>0.42</v>
      </c>
      <c r="H8" s="11">
        <v>1.42</v>
      </c>
      <c r="I8" s="11">
        <v>1.46</v>
      </c>
      <c r="J8" s="11">
        <v>0.98</v>
      </c>
      <c r="K8" s="11">
        <v>1</v>
      </c>
      <c r="L8" s="11">
        <v>0.56000000000000005</v>
      </c>
      <c r="M8" s="11">
        <v>0.89</v>
      </c>
      <c r="N8" s="11">
        <v>8.58</v>
      </c>
      <c r="O8" s="11">
        <v>8.7799999999999994</v>
      </c>
      <c r="P8" s="11">
        <v>9.16</v>
      </c>
      <c r="Q8" s="11">
        <v>0.51</v>
      </c>
      <c r="R8" s="11">
        <v>0.47</v>
      </c>
      <c r="S8" s="11">
        <v>0.36</v>
      </c>
      <c r="T8" s="11">
        <v>1.38</v>
      </c>
      <c r="U8" s="11">
        <v>1.31</v>
      </c>
      <c r="V8" s="11">
        <v>1.29</v>
      </c>
      <c r="W8" s="11">
        <v>1.0900000000000001</v>
      </c>
      <c r="X8" s="11">
        <v>0.25</v>
      </c>
      <c r="Y8" s="11">
        <v>0.4</v>
      </c>
    </row>
  </sheetData>
  <mergeCells count="2">
    <mergeCell ref="B2:M2"/>
    <mergeCell ref="N2:Y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B8EEB-9011-418C-91FE-B23DFD10CF46}">
  <dimension ref="A1:V14"/>
  <sheetViews>
    <sheetView workbookViewId="0">
      <selection activeCell="H14" sqref="H14"/>
    </sheetView>
  </sheetViews>
  <sheetFormatPr defaultRowHeight="14.5"/>
  <cols>
    <col min="1" max="1" width="8.81640625" style="4"/>
  </cols>
  <sheetData>
    <row r="1" spans="1:22">
      <c r="A1" s="60" t="s">
        <v>272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22" s="4" customFormat="1" ht="15.5">
      <c r="A2" s="3" t="s">
        <v>29</v>
      </c>
      <c r="B2" s="45" t="s">
        <v>57</v>
      </c>
      <c r="C2" s="45"/>
      <c r="D2" s="45"/>
      <c r="E2" s="45"/>
      <c r="F2" s="45"/>
      <c r="G2" s="45"/>
      <c r="H2" s="48" t="s">
        <v>58</v>
      </c>
      <c r="I2" s="48"/>
      <c r="J2" s="48"/>
      <c r="K2" s="48"/>
      <c r="L2" s="48"/>
      <c r="M2" s="48"/>
      <c r="N2" s="7"/>
      <c r="O2" s="7"/>
      <c r="P2" s="7"/>
      <c r="Q2" s="7"/>
      <c r="R2" s="7"/>
      <c r="S2" s="7"/>
      <c r="T2" s="7"/>
      <c r="U2" s="7"/>
      <c r="V2" s="7"/>
    </row>
    <row r="3" spans="1:22">
      <c r="A3" s="8">
        <v>0</v>
      </c>
      <c r="B3" s="11">
        <v>1.1299999999999999</v>
      </c>
      <c r="C3" s="11"/>
      <c r="D3" s="11"/>
      <c r="E3" s="11">
        <v>1.02</v>
      </c>
      <c r="F3" s="11"/>
      <c r="G3" s="11"/>
      <c r="H3" s="11">
        <v>1.1299999999999999</v>
      </c>
      <c r="I3" s="11"/>
      <c r="J3" s="11"/>
      <c r="K3" s="11">
        <v>1.02</v>
      </c>
      <c r="L3" s="11"/>
      <c r="M3" s="11"/>
    </row>
    <row r="4" spans="1:22">
      <c r="A4" s="8">
        <v>3</v>
      </c>
      <c r="B4" s="11">
        <v>1.03</v>
      </c>
      <c r="C4" s="11">
        <v>0.37</v>
      </c>
      <c r="D4" s="11">
        <v>0.73</v>
      </c>
      <c r="E4" s="11">
        <v>0.12</v>
      </c>
      <c r="F4" s="11">
        <v>0.32</v>
      </c>
      <c r="G4" s="11">
        <v>0.51</v>
      </c>
      <c r="H4" s="11">
        <v>0.8</v>
      </c>
      <c r="I4" s="11">
        <v>0.77</v>
      </c>
      <c r="J4" s="11">
        <v>1.23</v>
      </c>
      <c r="K4" s="11">
        <v>0.56000000000000005</v>
      </c>
      <c r="L4" s="11">
        <v>0.57999999999999996</v>
      </c>
      <c r="M4" s="11">
        <v>8.6999999999999994E-2</v>
      </c>
    </row>
    <row r="5" spans="1:22">
      <c r="A5" s="8">
        <v>6</v>
      </c>
      <c r="B5" s="11">
        <v>0.86</v>
      </c>
      <c r="C5" s="11">
        <v>0.94</v>
      </c>
      <c r="D5" s="11">
        <v>1.06</v>
      </c>
      <c r="E5" s="11">
        <v>0.28999999999999998</v>
      </c>
      <c r="F5" s="11">
        <v>0.49</v>
      </c>
      <c r="G5" s="11">
        <v>0.34</v>
      </c>
      <c r="H5" s="11">
        <v>1.0900000000000001</v>
      </c>
      <c r="I5" s="11">
        <v>0.96</v>
      </c>
      <c r="J5" s="11">
        <v>1.35</v>
      </c>
      <c r="K5" s="11">
        <v>0.39</v>
      </c>
      <c r="L5" s="11">
        <v>0.18</v>
      </c>
      <c r="M5" s="11">
        <v>7.5999999999999998E-2</v>
      </c>
    </row>
    <row r="6" spans="1:22">
      <c r="A6" s="8">
        <v>9</v>
      </c>
      <c r="B6" s="11">
        <v>1.1599999999999999</v>
      </c>
      <c r="C6" s="11">
        <v>1.53</v>
      </c>
      <c r="D6" s="11">
        <v>1.71</v>
      </c>
      <c r="E6" s="11">
        <v>0.22</v>
      </c>
      <c r="F6" s="11">
        <v>0.35</v>
      </c>
      <c r="G6" s="11">
        <v>4.9000000000000002E-2</v>
      </c>
      <c r="H6" s="11">
        <v>1.62</v>
      </c>
      <c r="I6" s="11">
        <v>1.66</v>
      </c>
      <c r="J6" s="11">
        <v>1.46</v>
      </c>
      <c r="K6" s="11">
        <v>0.12</v>
      </c>
      <c r="L6" s="11">
        <v>0.44</v>
      </c>
      <c r="M6" s="11">
        <v>0.33</v>
      </c>
    </row>
    <row r="7" spans="1:22">
      <c r="A7" s="8">
        <v>12</v>
      </c>
      <c r="B7" s="11">
        <v>1.07</v>
      </c>
      <c r="C7" s="11">
        <v>2.0499999999999998</v>
      </c>
      <c r="D7" s="11">
        <v>1.35</v>
      </c>
      <c r="E7" s="11">
        <v>0.23</v>
      </c>
      <c r="F7" s="11">
        <v>0.33</v>
      </c>
      <c r="G7" s="11">
        <v>0.23</v>
      </c>
      <c r="H7" s="11">
        <v>1.25</v>
      </c>
      <c r="I7" s="11">
        <v>1.44</v>
      </c>
      <c r="J7" s="11">
        <v>1.47</v>
      </c>
      <c r="K7" s="11">
        <v>0.18</v>
      </c>
      <c r="L7" s="11">
        <v>0.39</v>
      </c>
      <c r="M7" s="11">
        <v>0.33</v>
      </c>
    </row>
    <row r="8" spans="1:22">
      <c r="A8" s="8">
        <v>24</v>
      </c>
      <c r="B8" s="11">
        <v>3.74</v>
      </c>
      <c r="C8" s="11">
        <v>4.18</v>
      </c>
      <c r="D8" s="11">
        <v>4.57</v>
      </c>
      <c r="E8" s="11">
        <v>0.73</v>
      </c>
      <c r="F8" s="11">
        <v>0.69</v>
      </c>
      <c r="G8" s="11">
        <v>0.87</v>
      </c>
      <c r="H8" s="11">
        <v>2.44</v>
      </c>
      <c r="I8" s="11">
        <v>3.06</v>
      </c>
      <c r="J8" s="11">
        <v>2.13</v>
      </c>
      <c r="K8" s="11">
        <v>1</v>
      </c>
      <c r="L8" s="11">
        <v>0.91</v>
      </c>
      <c r="M8" s="11">
        <v>0.52</v>
      </c>
    </row>
    <row r="14" spans="1:22">
      <c r="L14" s="18"/>
    </row>
  </sheetData>
  <mergeCells count="2">
    <mergeCell ref="B2:G2"/>
    <mergeCell ref="H2:M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B3E55-F564-4034-BB62-8C06756315C9}">
  <dimension ref="A1:Y4"/>
  <sheetViews>
    <sheetView workbookViewId="0">
      <selection activeCell="A2" sqref="A2"/>
    </sheetView>
  </sheetViews>
  <sheetFormatPr defaultRowHeight="14.5"/>
  <cols>
    <col min="1" max="1" width="8.81640625" style="4"/>
  </cols>
  <sheetData>
    <row r="1" spans="1:25">
      <c r="A1" s="60" t="s">
        <v>274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25" s="4" customFormat="1" ht="15.5">
      <c r="A2" s="3" t="s">
        <v>29</v>
      </c>
      <c r="B2" s="45" t="s">
        <v>57</v>
      </c>
      <c r="C2" s="45"/>
      <c r="D2" s="45"/>
      <c r="E2" s="45"/>
      <c r="F2" s="45"/>
      <c r="G2" s="45"/>
      <c r="H2" s="48" t="s">
        <v>58</v>
      </c>
      <c r="I2" s="48"/>
      <c r="J2" s="48"/>
      <c r="K2" s="48"/>
      <c r="L2" s="48"/>
      <c r="M2" s="48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>
      <c r="A3" s="8">
        <v>48</v>
      </c>
      <c r="B3" s="6">
        <v>3.08</v>
      </c>
      <c r="C3" s="6">
        <v>2.15</v>
      </c>
      <c r="D3" s="6">
        <v>2.34</v>
      </c>
      <c r="E3" s="6">
        <v>0</v>
      </c>
      <c r="F3" s="6">
        <v>0.96</v>
      </c>
      <c r="G3" s="6">
        <v>1.63</v>
      </c>
      <c r="H3" s="6">
        <v>1.59</v>
      </c>
      <c r="I3" s="6">
        <v>1.35</v>
      </c>
      <c r="J3" s="6">
        <v>1.02</v>
      </c>
      <c r="K3" s="6">
        <v>0.91</v>
      </c>
      <c r="L3" s="6">
        <v>0.33</v>
      </c>
      <c r="M3" s="6">
        <v>0.55000000000000004</v>
      </c>
      <c r="N3" s="6"/>
      <c r="O3" s="6"/>
      <c r="S3" s="6"/>
      <c r="T3" s="6"/>
      <c r="U3" s="6"/>
      <c r="V3" s="6"/>
    </row>
    <row r="4" spans="1:25">
      <c r="A4" s="8">
        <v>72</v>
      </c>
      <c r="B4" s="6">
        <v>4.4000000000000004</v>
      </c>
      <c r="C4" s="6">
        <v>5.66</v>
      </c>
      <c r="D4" s="6">
        <v>6.07</v>
      </c>
      <c r="E4" s="6">
        <v>5.81</v>
      </c>
      <c r="F4" s="6">
        <v>5.28</v>
      </c>
      <c r="G4" s="6">
        <v>6.08</v>
      </c>
      <c r="H4" s="6">
        <v>1.57</v>
      </c>
      <c r="I4" s="6">
        <v>1.42</v>
      </c>
      <c r="J4" s="6">
        <v>1.86</v>
      </c>
      <c r="K4" s="6">
        <v>1.35</v>
      </c>
      <c r="L4" s="6">
        <v>1.05</v>
      </c>
      <c r="M4" s="6">
        <v>0.85</v>
      </c>
      <c r="N4" s="6"/>
      <c r="O4" s="6"/>
      <c r="S4" s="6"/>
      <c r="T4" s="6"/>
      <c r="U4" s="6"/>
      <c r="V4" s="6"/>
    </row>
  </sheetData>
  <mergeCells count="2">
    <mergeCell ref="B2:G2"/>
    <mergeCell ref="H2:M2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A911D-DF52-4BE1-8689-3B384C79903A}">
  <dimension ref="A1:S4"/>
  <sheetViews>
    <sheetView workbookViewId="0">
      <selection activeCell="E11" sqref="E11"/>
    </sheetView>
  </sheetViews>
  <sheetFormatPr defaultRowHeight="14.5"/>
  <sheetData>
    <row r="1" spans="1:19">
      <c r="A1" s="60" t="s">
        <v>273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ht="15.5">
      <c r="A2" s="3" t="s">
        <v>29</v>
      </c>
      <c r="B2" s="45" t="s">
        <v>57</v>
      </c>
      <c r="C2" s="45"/>
      <c r="D2" s="45"/>
      <c r="E2" s="45"/>
      <c r="F2" s="45"/>
      <c r="G2" s="45"/>
      <c r="H2" s="45"/>
      <c r="I2" s="45"/>
      <c r="J2" s="45"/>
      <c r="K2" s="48" t="s">
        <v>58</v>
      </c>
      <c r="L2" s="48"/>
      <c r="M2" s="48"/>
      <c r="N2" s="48"/>
      <c r="O2" s="48"/>
      <c r="P2" s="48"/>
      <c r="Q2" s="48"/>
      <c r="R2" s="48"/>
      <c r="S2" s="48"/>
    </row>
    <row r="3" spans="1:19">
      <c r="A3" s="8">
        <v>48</v>
      </c>
      <c r="B3" s="11">
        <v>5.74</v>
      </c>
      <c r="C3" s="11">
        <v>4.72</v>
      </c>
      <c r="D3" s="11">
        <v>6</v>
      </c>
      <c r="E3" s="11">
        <v>4.09</v>
      </c>
      <c r="F3" s="11">
        <v>3.21</v>
      </c>
      <c r="G3" s="11">
        <v>3.61</v>
      </c>
      <c r="H3" s="11">
        <v>3.33</v>
      </c>
      <c r="I3" s="11">
        <v>1.65</v>
      </c>
      <c r="J3" s="11">
        <v>3.29</v>
      </c>
      <c r="K3" s="11">
        <v>3.76</v>
      </c>
      <c r="L3" s="11">
        <v>4.21</v>
      </c>
      <c r="M3" s="11">
        <v>2.72</v>
      </c>
      <c r="N3" s="11">
        <v>2.4500000000000002</v>
      </c>
      <c r="O3" s="11">
        <v>2.5299999999999998</v>
      </c>
      <c r="P3" s="11">
        <v>2.63</v>
      </c>
      <c r="Q3" s="11">
        <v>1.46</v>
      </c>
      <c r="R3" s="11">
        <v>1.1599999999999999</v>
      </c>
      <c r="S3" s="11">
        <v>1.0900000000000001</v>
      </c>
    </row>
    <row r="4" spans="1:19">
      <c r="A4" s="8">
        <v>72</v>
      </c>
      <c r="B4" s="11">
        <v>7.53</v>
      </c>
      <c r="C4" s="11">
        <v>9.7200000000000006</v>
      </c>
      <c r="D4" s="11">
        <v>6.62</v>
      </c>
      <c r="E4" s="11"/>
      <c r="F4" s="11"/>
      <c r="G4" s="11"/>
      <c r="H4" s="11">
        <v>13.1</v>
      </c>
      <c r="I4" s="11">
        <v>15.7</v>
      </c>
      <c r="J4" s="11">
        <v>12.1</v>
      </c>
      <c r="K4" s="11">
        <v>8.4600000000000009</v>
      </c>
      <c r="L4" s="11">
        <v>7.28</v>
      </c>
      <c r="M4" s="11">
        <v>8.74</v>
      </c>
      <c r="N4" s="11"/>
      <c r="O4" s="11"/>
      <c r="P4" s="11"/>
      <c r="Q4" s="11">
        <v>2.81</v>
      </c>
      <c r="R4" s="11">
        <v>2.29</v>
      </c>
      <c r="S4" s="11">
        <v>1.71</v>
      </c>
    </row>
  </sheetData>
  <mergeCells count="2">
    <mergeCell ref="B2:J2"/>
    <mergeCell ref="K2:S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60B9B-90D4-4D9C-A165-CC1FCDD2A5BF}">
  <dimension ref="A1:E18"/>
  <sheetViews>
    <sheetView workbookViewId="0">
      <selection sqref="A1:E1"/>
    </sheetView>
  </sheetViews>
  <sheetFormatPr defaultRowHeight="14.5"/>
  <sheetData>
    <row r="1" spans="1:5">
      <c r="A1" s="59" t="s">
        <v>275</v>
      </c>
      <c r="B1" s="59"/>
      <c r="C1" s="59"/>
      <c r="D1" s="59"/>
      <c r="E1" s="59"/>
    </row>
    <row r="2" spans="1:5" s="4" customFormat="1">
      <c r="A2" s="3" t="s">
        <v>32</v>
      </c>
      <c r="B2" s="3" t="s">
        <v>33</v>
      </c>
      <c r="C2" s="3" t="s">
        <v>34</v>
      </c>
      <c r="D2" s="3" t="s">
        <v>35</v>
      </c>
      <c r="E2" s="3" t="s">
        <v>36</v>
      </c>
    </row>
    <row r="3" spans="1:5">
      <c r="A3" s="6">
        <v>0.70601295100000006</v>
      </c>
      <c r="B3" s="6">
        <v>1.344744564</v>
      </c>
      <c r="C3" s="6">
        <v>1.3721362989999999</v>
      </c>
      <c r="D3" s="6">
        <v>0.70849481000000003</v>
      </c>
      <c r="E3" s="6">
        <v>1.787611622</v>
      </c>
    </row>
    <row r="4" spans="1:5">
      <c r="A4" s="6">
        <v>1.2939870490000001</v>
      </c>
      <c r="B4" s="6">
        <v>0.86922816199999997</v>
      </c>
      <c r="C4" s="6">
        <v>1.473293215</v>
      </c>
      <c r="D4" s="6">
        <v>1.214694492</v>
      </c>
      <c r="E4" s="6">
        <v>3.429041867</v>
      </c>
    </row>
    <row r="5" spans="1:5">
      <c r="A5" s="6"/>
      <c r="B5" s="6">
        <v>1.687304994</v>
      </c>
      <c r="C5" s="6">
        <v>1.60378343</v>
      </c>
      <c r="D5" s="6"/>
      <c r="E5" s="6"/>
    </row>
    <row r="6" spans="1:5">
      <c r="A6" s="6"/>
      <c r="B6" s="6">
        <v>1.2349394</v>
      </c>
      <c r="C6" s="6"/>
      <c r="D6" s="6"/>
      <c r="E6" s="6"/>
    </row>
    <row r="7" spans="1:5">
      <c r="A7" s="6"/>
      <c r="B7" s="6">
        <v>1.3755983359999999</v>
      </c>
      <c r="C7" s="6"/>
      <c r="D7" s="6"/>
      <c r="E7" s="6"/>
    </row>
    <row r="8" spans="1:5">
      <c r="A8" s="6"/>
      <c r="B8" s="6"/>
      <c r="C8" s="6"/>
      <c r="D8" s="6"/>
      <c r="E8" s="6"/>
    </row>
    <row r="9" spans="1:5">
      <c r="A9" s="6">
        <v>1.185710584</v>
      </c>
      <c r="B9" s="6">
        <v>1.167087357</v>
      </c>
      <c r="C9" s="6">
        <v>0.56776634299999995</v>
      </c>
      <c r="D9" s="6">
        <v>0.43969835899999998</v>
      </c>
      <c r="E9" s="6">
        <v>2.081958808</v>
      </c>
    </row>
    <row r="10" spans="1:5">
      <c r="A10" s="6">
        <v>0.490620691</v>
      </c>
      <c r="B10" s="6">
        <v>1.5148847999999999</v>
      </c>
      <c r="C10" s="6"/>
      <c r="D10" s="6">
        <v>0.82649363600000003</v>
      </c>
      <c r="E10" s="6"/>
    </row>
    <row r="11" spans="1:5">
      <c r="A11" s="6">
        <v>1.3236687250000001</v>
      </c>
      <c r="B11" s="6">
        <v>0.51088729399999999</v>
      </c>
      <c r="C11" s="6"/>
      <c r="D11" s="6">
        <v>1.0269937069999999</v>
      </c>
      <c r="E11" s="6"/>
    </row>
    <row r="12" spans="1:5">
      <c r="A12" s="6"/>
      <c r="B12" s="6"/>
      <c r="C12" s="6"/>
      <c r="D12" s="6">
        <v>1.79083704</v>
      </c>
      <c r="E12" s="6"/>
    </row>
    <row r="13" spans="1:5">
      <c r="A13" s="6"/>
      <c r="B13" s="6"/>
      <c r="C13" s="6"/>
      <c r="D13" s="6"/>
      <c r="E13" s="6"/>
    </row>
    <row r="14" spans="1:5">
      <c r="A14" s="6">
        <v>0.69729339099999998</v>
      </c>
      <c r="B14" s="6">
        <v>0.684738972</v>
      </c>
      <c r="C14" s="6">
        <v>0.423127737</v>
      </c>
      <c r="D14" s="6">
        <v>0.89226967999999995</v>
      </c>
      <c r="E14" s="6">
        <v>0.64021262999999995</v>
      </c>
    </row>
    <row r="15" spans="1:5">
      <c r="A15" s="6">
        <v>1.2293894700000001</v>
      </c>
      <c r="B15" s="6">
        <v>0.84253004799999998</v>
      </c>
      <c r="C15" s="6">
        <v>1.2980928089999999</v>
      </c>
      <c r="D15" s="6">
        <v>0.94700350200000005</v>
      </c>
      <c r="E15" s="6">
        <v>0.929544343</v>
      </c>
    </row>
    <row r="16" spans="1:5">
      <c r="A16" s="6">
        <v>0.96245663299999995</v>
      </c>
      <c r="B16" s="6">
        <v>0.91519757599999996</v>
      </c>
      <c r="C16" s="6"/>
      <c r="D16" s="6">
        <v>0.31536534599999999</v>
      </c>
      <c r="E16" s="6">
        <v>1.1252879419999999</v>
      </c>
    </row>
    <row r="17" spans="1:5">
      <c r="A17" s="6">
        <v>1.1108605060000001</v>
      </c>
      <c r="B17" s="6">
        <v>0.86565492799999999</v>
      </c>
      <c r="C17" s="6"/>
      <c r="D17" s="6">
        <v>0.55403542699999997</v>
      </c>
      <c r="E17" s="6"/>
    </row>
    <row r="18" spans="1:5">
      <c r="A18" s="6"/>
      <c r="B18" s="6">
        <v>0.26756606900000002</v>
      </c>
      <c r="C18" s="6"/>
      <c r="D18" s="6">
        <v>0.59444149300000004</v>
      </c>
      <c r="E18" s="6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BB43-39A5-4865-88D5-9AC5FD75BADA}">
  <dimension ref="A1:D89"/>
  <sheetViews>
    <sheetView workbookViewId="0">
      <selection activeCell="H13" sqref="H13"/>
    </sheetView>
  </sheetViews>
  <sheetFormatPr defaultRowHeight="14.5"/>
  <cols>
    <col min="1" max="3" width="12" bestFit="1" customWidth="1"/>
    <col min="4" max="4" width="13.453125" bestFit="1" customWidth="1"/>
  </cols>
  <sheetData>
    <row r="1" spans="1:4">
      <c r="A1" t="s">
        <v>276</v>
      </c>
    </row>
    <row r="2" spans="1:4">
      <c r="A2" s="43" t="s">
        <v>65</v>
      </c>
      <c r="B2" s="43"/>
      <c r="C2" s="43"/>
      <c r="D2" s="43"/>
    </row>
    <row r="3" spans="1:4" ht="15.5">
      <c r="A3" s="9" t="s">
        <v>37</v>
      </c>
      <c r="B3" s="10" t="s">
        <v>38</v>
      </c>
      <c r="C3" s="10" t="s">
        <v>39</v>
      </c>
      <c r="D3" s="10" t="s">
        <v>40</v>
      </c>
    </row>
    <row r="4" spans="1:4">
      <c r="A4" s="6"/>
      <c r="B4" s="6">
        <v>2.3989321128999999</v>
      </c>
      <c r="C4" s="6"/>
      <c r="D4" s="6"/>
    </row>
    <row r="5" spans="1:4">
      <c r="A5" s="6"/>
      <c r="B5" s="6">
        <v>1.52551382</v>
      </c>
      <c r="C5" s="6"/>
      <c r="D5" s="6"/>
    </row>
    <row r="6" spans="1:4">
      <c r="A6" s="6"/>
      <c r="B6" s="6">
        <v>1.055258467</v>
      </c>
      <c r="C6" s="6"/>
      <c r="D6" s="6"/>
    </row>
    <row r="7" spans="1:4">
      <c r="A7" s="6"/>
      <c r="B7" s="6">
        <v>1.7715419501</v>
      </c>
      <c r="C7" s="6"/>
      <c r="D7" s="6"/>
    </row>
    <row r="8" spans="1:4">
      <c r="A8" s="6">
        <v>1.2033799534</v>
      </c>
      <c r="B8" s="6"/>
      <c r="C8" s="6"/>
      <c r="D8" s="6"/>
    </row>
    <row r="9" spans="1:4">
      <c r="A9" s="6">
        <v>4.2863146098999998</v>
      </c>
      <c r="B9" s="6"/>
      <c r="C9" s="6"/>
      <c r="D9" s="6"/>
    </row>
    <row r="10" spans="1:4">
      <c r="A10" s="6"/>
      <c r="B10" s="6"/>
      <c r="C10" s="6"/>
      <c r="D10" s="6"/>
    </row>
    <row r="11" spans="1:4">
      <c r="A11" s="6"/>
      <c r="B11" s="6"/>
      <c r="C11" s="6"/>
      <c r="D11" s="6"/>
    </row>
    <row r="12" spans="1:4">
      <c r="A12" s="6"/>
      <c r="B12" s="6">
        <v>2.6968513854</v>
      </c>
      <c r="C12" s="6"/>
      <c r="D12" s="6"/>
    </row>
    <row r="13" spans="1:4">
      <c r="A13" s="6"/>
      <c r="B13" s="6">
        <v>1.8384703249000001</v>
      </c>
      <c r="C13" s="6"/>
      <c r="D13" s="6"/>
    </row>
    <row r="14" spans="1:4">
      <c r="A14" s="6"/>
      <c r="B14" s="6">
        <v>1.2747159565999999</v>
      </c>
      <c r="C14" s="6"/>
      <c r="D14" s="6"/>
    </row>
    <row r="15" spans="1:4">
      <c r="A15" s="6"/>
      <c r="B15" s="6">
        <v>1.5560501678000001</v>
      </c>
      <c r="C15" s="6"/>
      <c r="D15" s="6"/>
    </row>
    <row r="16" spans="1:4">
      <c r="A16" s="6"/>
      <c r="B16" s="6">
        <v>0.3904250091</v>
      </c>
      <c r="C16" s="6"/>
      <c r="D16" s="6"/>
    </row>
    <row r="17" spans="1:4">
      <c r="A17" s="6"/>
      <c r="B17" s="6">
        <v>0.83081241650000004</v>
      </c>
      <c r="C17" s="6"/>
      <c r="D17" s="6"/>
    </row>
    <row r="18" spans="1:4">
      <c r="A18" s="6"/>
      <c r="B18" s="6"/>
      <c r="C18" s="6"/>
      <c r="D18" s="6"/>
    </row>
    <row r="19" spans="1:4">
      <c r="A19" s="6">
        <v>8.4429824560999993</v>
      </c>
      <c r="B19" s="6"/>
      <c r="C19" s="6"/>
      <c r="D19" s="6"/>
    </row>
    <row r="20" spans="1:4">
      <c r="A20" s="6">
        <v>5.7656742055999999</v>
      </c>
      <c r="B20" s="6"/>
      <c r="C20" s="6"/>
      <c r="D20" s="6"/>
    </row>
    <row r="21" spans="1:4">
      <c r="A21" s="6">
        <v>2.814334471</v>
      </c>
      <c r="B21" s="6"/>
      <c r="C21" s="6"/>
      <c r="D21" s="6"/>
    </row>
    <row r="22" spans="1:4">
      <c r="A22" s="6">
        <v>3.9266313933000001</v>
      </c>
      <c r="B22" s="6"/>
      <c r="C22" s="6"/>
      <c r="D22" s="6"/>
    </row>
    <row r="23" spans="1:4">
      <c r="A23" s="6"/>
      <c r="B23" s="6"/>
      <c r="C23" s="6"/>
      <c r="D23" s="6"/>
    </row>
    <row r="24" spans="1:4">
      <c r="A24" s="6">
        <v>1.743647913</v>
      </c>
      <c r="B24" s="6">
        <v>0.64614366099999998</v>
      </c>
      <c r="C24" s="6"/>
      <c r="D24" s="6"/>
    </row>
    <row r="25" spans="1:4">
      <c r="A25" s="6">
        <v>0.93553773299999998</v>
      </c>
      <c r="B25" s="6">
        <v>0.45953078000000003</v>
      </c>
      <c r="C25" s="6"/>
      <c r="D25" s="6"/>
    </row>
    <row r="26" spans="1:4">
      <c r="A26" s="6">
        <v>1.4147021360000001</v>
      </c>
      <c r="B26" s="6">
        <v>0.89735381999999997</v>
      </c>
      <c r="C26" s="6"/>
      <c r="D26" s="6"/>
    </row>
    <row r="27" spans="1:4">
      <c r="A27" s="6">
        <v>1.2750861330000001</v>
      </c>
      <c r="B27" s="6">
        <v>0.55388356900000002</v>
      </c>
      <c r="C27" s="6"/>
      <c r="D27" s="6"/>
    </row>
    <row r="28" spans="1:4">
      <c r="A28" s="6"/>
      <c r="B28" s="6"/>
      <c r="C28" s="6"/>
      <c r="D28" s="6"/>
    </row>
    <row r="29" spans="1:4">
      <c r="A29" s="6">
        <v>1.3386740029999999</v>
      </c>
      <c r="B29" s="6">
        <v>1.3122482310000001</v>
      </c>
      <c r="C29" s="6"/>
      <c r="D29" s="6"/>
    </row>
    <row r="30" spans="1:4">
      <c r="A30" s="6">
        <v>1.3310387829999999</v>
      </c>
      <c r="B30" s="6">
        <v>1.4840488220000001</v>
      </c>
      <c r="C30" s="6"/>
      <c r="D30" s="6"/>
    </row>
    <row r="31" spans="1:4">
      <c r="A31" s="6">
        <v>1.8776241680000001</v>
      </c>
      <c r="B31" s="6">
        <v>2.151738473</v>
      </c>
      <c r="C31" s="6"/>
      <c r="D31" s="6"/>
    </row>
    <row r="32" spans="1:4">
      <c r="A32" s="6">
        <v>3.0838509319999998</v>
      </c>
      <c r="B32" s="6">
        <v>1.124320652</v>
      </c>
      <c r="C32" s="6"/>
      <c r="D32" s="6"/>
    </row>
    <row r="33" spans="1:4">
      <c r="A33" s="6">
        <v>2.6332982089999999</v>
      </c>
      <c r="B33" s="6">
        <v>2.2085726910000001</v>
      </c>
      <c r="C33" s="6"/>
      <c r="D33" s="6"/>
    </row>
    <row r="34" spans="1:4">
      <c r="A34" s="6">
        <v>2.411764706</v>
      </c>
      <c r="B34" s="6">
        <v>2.244485294</v>
      </c>
      <c r="C34" s="6"/>
      <c r="D34" s="6"/>
    </row>
    <row r="35" spans="1:4">
      <c r="A35" s="6"/>
      <c r="B35" s="6"/>
      <c r="C35" s="6"/>
      <c r="D35" s="6"/>
    </row>
    <row r="36" spans="1:4">
      <c r="A36" s="6">
        <v>3.5947934350000001</v>
      </c>
      <c r="B36" s="6">
        <v>3.0928788800000002</v>
      </c>
      <c r="C36" s="6"/>
      <c r="D36" s="6"/>
    </row>
    <row r="37" spans="1:4">
      <c r="A37" s="6">
        <v>1.3292837820000001</v>
      </c>
      <c r="B37" s="6">
        <v>1.088225217</v>
      </c>
      <c r="C37" s="6"/>
      <c r="D37" s="6"/>
    </row>
    <row r="38" spans="1:4">
      <c r="A38" s="6">
        <v>4.112960266</v>
      </c>
      <c r="B38" s="6">
        <v>4.2812655460000002</v>
      </c>
      <c r="C38" s="6"/>
      <c r="D38" s="6"/>
    </row>
    <row r="39" spans="1:4">
      <c r="A39" s="6"/>
      <c r="B39" s="6"/>
      <c r="C39" s="6"/>
      <c r="D39" s="6"/>
    </row>
    <row r="40" spans="1:4">
      <c r="A40" s="6">
        <v>1.7708060880000001</v>
      </c>
      <c r="B40" s="6">
        <v>1.3006805779999999</v>
      </c>
      <c r="C40" s="6"/>
      <c r="D40" s="6"/>
    </row>
    <row r="41" spans="1:4">
      <c r="A41" s="6">
        <v>1.8831594629999999</v>
      </c>
      <c r="B41" s="6">
        <v>0.93442623000000002</v>
      </c>
      <c r="C41" s="6"/>
      <c r="D41" s="6"/>
    </row>
    <row r="42" spans="1:4">
      <c r="A42" s="6">
        <v>0.52165283699999998</v>
      </c>
      <c r="B42" s="6">
        <v>0.166088298</v>
      </c>
      <c r="C42" s="6"/>
      <c r="D42" s="6"/>
    </row>
    <row r="43" spans="1:4">
      <c r="A43" s="6">
        <v>1.1400856640000001</v>
      </c>
      <c r="B43" s="6">
        <v>0.37802840399999998</v>
      </c>
      <c r="C43" s="6"/>
      <c r="D43" s="6"/>
    </row>
    <row r="44" spans="1:4">
      <c r="A44" s="6"/>
      <c r="B44" s="6"/>
      <c r="C44" s="6"/>
      <c r="D44" s="6"/>
    </row>
    <row r="45" spans="1:4">
      <c r="A45" s="6">
        <v>0.52624113500000003</v>
      </c>
      <c r="B45" s="6"/>
      <c r="C45" s="6">
        <v>0.68968969000000002</v>
      </c>
      <c r="D45" s="6"/>
    </row>
    <row r="46" spans="1:4">
      <c r="A46" s="6">
        <v>1.7987421379999999</v>
      </c>
      <c r="B46" s="6"/>
      <c r="C46" s="6">
        <v>2.9958847739999999</v>
      </c>
      <c r="D46" s="6"/>
    </row>
    <row r="47" spans="1:4">
      <c r="A47" s="6">
        <v>0.92088208100000002</v>
      </c>
      <c r="B47" s="6"/>
      <c r="C47" s="6">
        <v>0.51829335700000001</v>
      </c>
      <c r="D47" s="6"/>
    </row>
    <row r="48" spans="1:4">
      <c r="A48" s="6">
        <v>1.044167963</v>
      </c>
      <c r="B48" s="6"/>
      <c r="C48" s="6">
        <v>1.214148794</v>
      </c>
      <c r="D48" s="6"/>
    </row>
    <row r="49" spans="1:4">
      <c r="A49" s="6"/>
      <c r="B49" s="6"/>
      <c r="C49" s="6"/>
      <c r="D49" s="6"/>
    </row>
    <row r="50" spans="1:4">
      <c r="A50" s="6">
        <v>1.9578816889999999</v>
      </c>
      <c r="B50" s="6"/>
      <c r="C50" s="6">
        <v>1.563147477</v>
      </c>
      <c r="D50" s="6"/>
    </row>
    <row r="51" spans="1:4">
      <c r="A51" s="6">
        <v>4.468965517</v>
      </c>
      <c r="B51" s="6"/>
      <c r="C51" s="6">
        <v>1.8</v>
      </c>
      <c r="D51" s="6"/>
    </row>
    <row r="52" spans="1:4">
      <c r="A52" s="6">
        <v>2.046359614</v>
      </c>
      <c r="B52" s="6"/>
      <c r="C52" s="6">
        <v>1.789344654</v>
      </c>
      <c r="D52" s="6"/>
    </row>
    <row r="53" spans="1:4">
      <c r="A53" s="6"/>
      <c r="B53" s="6"/>
      <c r="C53" s="6"/>
      <c r="D53" s="6"/>
    </row>
    <row r="54" spans="1:4">
      <c r="A54" s="6">
        <v>2.064830508</v>
      </c>
      <c r="B54" s="6">
        <v>0.75691900000000001</v>
      </c>
      <c r="C54" s="6"/>
      <c r="D54" s="6"/>
    </row>
    <row r="55" spans="1:4">
      <c r="A55" s="6">
        <v>1.7433695380000001</v>
      </c>
      <c r="B55" s="6">
        <v>0.58322489099999997</v>
      </c>
      <c r="C55" s="6"/>
      <c r="D55" s="6"/>
    </row>
    <row r="56" spans="1:4">
      <c r="A56" s="6">
        <v>1.558352116</v>
      </c>
      <c r="B56" s="6">
        <v>1.3066400680000001</v>
      </c>
      <c r="C56" s="6"/>
      <c r="D56" s="6"/>
    </row>
    <row r="57" spans="1:4">
      <c r="A57" s="6"/>
      <c r="B57" s="6"/>
      <c r="C57" s="6"/>
      <c r="D57" s="6"/>
    </row>
    <row r="58" spans="1:4">
      <c r="A58" s="6">
        <v>0.90539545600000004</v>
      </c>
      <c r="B58" s="6">
        <v>0.89927791899999998</v>
      </c>
      <c r="C58" s="6"/>
      <c r="D58" s="6"/>
    </row>
    <row r="59" spans="1:4">
      <c r="A59" s="6">
        <v>0.99554886799999998</v>
      </c>
      <c r="B59" s="6">
        <v>1.1000814999999999</v>
      </c>
      <c r="C59" s="6"/>
      <c r="D59" s="6"/>
    </row>
    <row r="60" spans="1:4">
      <c r="A60" s="6">
        <v>2.4022422579999998</v>
      </c>
      <c r="B60" s="6">
        <v>2.8239124410000001</v>
      </c>
      <c r="C60" s="6"/>
      <c r="D60" s="6"/>
    </row>
    <row r="61" spans="1:4">
      <c r="A61" s="6">
        <v>0.99890650599999997</v>
      </c>
      <c r="B61" s="6">
        <v>0.47243705800000002</v>
      </c>
      <c r="C61" s="6"/>
      <c r="D61" s="6"/>
    </row>
    <row r="62" spans="1:4">
      <c r="A62" s="6"/>
      <c r="B62" s="6"/>
      <c r="C62" s="6"/>
      <c r="D62" s="6"/>
    </row>
    <row r="63" spans="1:4">
      <c r="A63" s="6"/>
      <c r="B63" s="6"/>
      <c r="C63" s="6">
        <v>0.47774617699999999</v>
      </c>
      <c r="D63" s="6">
        <v>0.306364215</v>
      </c>
    </row>
    <row r="64" spans="1:4">
      <c r="A64" s="6"/>
      <c r="B64" s="6"/>
      <c r="C64" s="6">
        <v>0.51505016699999995</v>
      </c>
      <c r="D64" s="6">
        <v>0.55797101400000004</v>
      </c>
    </row>
    <row r="65" spans="1:4">
      <c r="A65" s="6"/>
      <c r="B65" s="6"/>
      <c r="C65" s="6"/>
      <c r="D65" s="6"/>
    </row>
    <row r="66" spans="1:4">
      <c r="A66" s="6">
        <v>2.2355143869999998</v>
      </c>
      <c r="B66" s="6">
        <v>1.3424462989999999</v>
      </c>
      <c r="C66" s="6"/>
      <c r="D66" s="6"/>
    </row>
    <row r="67" spans="1:4">
      <c r="A67" s="6">
        <v>1.366476113</v>
      </c>
      <c r="B67" s="6">
        <v>1.3836094160000001</v>
      </c>
      <c r="C67" s="6"/>
      <c r="D67" s="6"/>
    </row>
    <row r="68" spans="1:4">
      <c r="A68" s="6">
        <v>1.7493992789999999</v>
      </c>
      <c r="B68" s="6">
        <v>1.224380732</v>
      </c>
      <c r="C68" s="6"/>
      <c r="D68" s="6"/>
    </row>
    <row r="69" spans="1:4">
      <c r="A69" s="6">
        <v>1.5849447510000001</v>
      </c>
      <c r="B69" s="6">
        <v>1.0357948800000001</v>
      </c>
      <c r="C69" s="6"/>
      <c r="D69" s="6"/>
    </row>
    <row r="70" spans="1:4">
      <c r="A70" s="6"/>
      <c r="B70" s="6"/>
      <c r="C70" s="6"/>
      <c r="D70" s="6"/>
    </row>
    <row r="71" spans="1:4">
      <c r="A71" s="6"/>
      <c r="B71" s="6"/>
      <c r="C71" s="6">
        <v>3.2190775679999999</v>
      </c>
      <c r="D71" s="6">
        <v>1.2760307479999999</v>
      </c>
    </row>
    <row r="72" spans="1:4">
      <c r="A72" s="6"/>
      <c r="B72" s="6"/>
      <c r="C72" s="6">
        <v>1.4562813020000001</v>
      </c>
      <c r="D72" s="6">
        <v>0.72726653299999999</v>
      </c>
    </row>
    <row r="73" spans="1:4">
      <c r="A73" s="6"/>
      <c r="B73" s="6"/>
      <c r="C73" s="6">
        <v>0.71929824600000003</v>
      </c>
      <c r="D73" s="6">
        <v>0.68259935599999999</v>
      </c>
    </row>
    <row r="74" spans="1:4">
      <c r="A74" s="6"/>
      <c r="B74" s="6"/>
      <c r="C74" s="6"/>
      <c r="D74" s="6"/>
    </row>
    <row r="75" spans="1:4">
      <c r="A75" s="6"/>
      <c r="B75" s="6"/>
      <c r="C75" s="6">
        <v>1.615384615</v>
      </c>
      <c r="D75" s="6">
        <v>1.726190476</v>
      </c>
    </row>
    <row r="76" spans="1:4">
      <c r="A76" s="6"/>
      <c r="B76" s="6"/>
      <c r="C76" s="6">
        <v>1.769518191</v>
      </c>
      <c r="D76" s="6">
        <v>1.6620010839999999</v>
      </c>
    </row>
    <row r="77" spans="1:4">
      <c r="A77" s="6"/>
      <c r="B77" s="6"/>
      <c r="C77" s="6">
        <v>2.1181275930000001</v>
      </c>
      <c r="D77" s="6">
        <v>0.41078838200000001</v>
      </c>
    </row>
    <row r="78" spans="1:4">
      <c r="A78" s="6"/>
      <c r="B78" s="6"/>
      <c r="C78" s="6">
        <v>0.745976839</v>
      </c>
      <c r="D78" s="6">
        <v>0.63524590199999997</v>
      </c>
    </row>
    <row r="79" spans="1:4">
      <c r="A79" s="6"/>
      <c r="B79" s="6"/>
      <c r="C79" s="6"/>
      <c r="D79" s="6"/>
    </row>
    <row r="80" spans="1:4">
      <c r="A80" s="6"/>
      <c r="B80" s="6"/>
      <c r="C80" s="6">
        <v>1.4109010500000001</v>
      </c>
      <c r="D80" s="6">
        <v>0.613525663</v>
      </c>
    </row>
    <row r="81" spans="1:4">
      <c r="A81" s="6"/>
      <c r="B81" s="6"/>
      <c r="C81" s="6">
        <v>2.4355238319999999</v>
      </c>
      <c r="D81" s="6">
        <v>1.48125426</v>
      </c>
    </row>
    <row r="82" spans="1:4">
      <c r="A82" s="6"/>
      <c r="B82" s="6"/>
      <c r="C82" s="6">
        <v>1.8669402740000001</v>
      </c>
      <c r="D82" s="6">
        <v>1.0623561669999999</v>
      </c>
    </row>
    <row r="83" spans="1:4">
      <c r="A83" s="6"/>
      <c r="B83" s="6"/>
      <c r="C83" s="6">
        <v>2.7287581699999999</v>
      </c>
      <c r="D83" s="6">
        <v>0.810187993</v>
      </c>
    </row>
    <row r="84" spans="1:4">
      <c r="A84" s="6"/>
      <c r="B84" s="6"/>
      <c r="C84" s="6"/>
      <c r="D84" s="6"/>
    </row>
    <row r="85" spans="1:4">
      <c r="A85" s="6">
        <v>2.8464614149999998</v>
      </c>
      <c r="B85" s="6"/>
      <c r="C85" s="6"/>
      <c r="D85" s="6">
        <v>1.2199120349999999</v>
      </c>
    </row>
    <row r="86" spans="1:4">
      <c r="A86" s="6">
        <v>0.71318119499999999</v>
      </c>
      <c r="B86" s="6"/>
      <c r="C86" s="6"/>
      <c r="D86" s="6">
        <v>0.267708532</v>
      </c>
    </row>
    <row r="88" spans="1:4">
      <c r="A88" s="6">
        <v>2.8711229999999999</v>
      </c>
      <c r="B88" s="6"/>
      <c r="C88" s="6">
        <v>2.13</v>
      </c>
    </row>
    <row r="89" spans="1:4">
      <c r="A89" s="6">
        <v>2.3603190000000001</v>
      </c>
      <c r="B89" s="6"/>
      <c r="C89" s="6">
        <v>2.74</v>
      </c>
    </row>
  </sheetData>
  <mergeCells count="1">
    <mergeCell ref="A2:D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C2E4-4F99-4CAB-8ACB-0147E9E39C65}">
  <dimension ref="A1:D59"/>
  <sheetViews>
    <sheetView workbookViewId="0">
      <selection activeCell="H13" sqref="H13"/>
    </sheetView>
  </sheetViews>
  <sheetFormatPr defaultRowHeight="14.5"/>
  <cols>
    <col min="1" max="3" width="12" bestFit="1" customWidth="1"/>
    <col min="4" max="4" width="13.453125" bestFit="1" customWidth="1"/>
  </cols>
  <sheetData>
    <row r="1" spans="1:4">
      <c r="A1" t="s">
        <v>276</v>
      </c>
    </row>
    <row r="2" spans="1:4">
      <c r="A2" s="43" t="s">
        <v>66</v>
      </c>
      <c r="B2" s="43"/>
      <c r="C2" s="43"/>
      <c r="D2" s="43"/>
    </row>
    <row r="3" spans="1:4" ht="15.5">
      <c r="A3" s="9" t="s">
        <v>37</v>
      </c>
      <c r="B3" s="10" t="s">
        <v>38</v>
      </c>
      <c r="C3" s="10" t="s">
        <v>39</v>
      </c>
      <c r="D3" s="10" t="s">
        <v>40</v>
      </c>
    </row>
    <row r="4" spans="1:4">
      <c r="A4" s="6">
        <v>1.4422057260000001</v>
      </c>
      <c r="B4" s="6">
        <v>1.791831357</v>
      </c>
      <c r="C4" s="6"/>
      <c r="D4" s="6"/>
    </row>
    <row r="5" spans="1:4">
      <c r="A5" s="6">
        <v>2.438790816</v>
      </c>
      <c r="B5" s="6">
        <v>1.7426520379999999</v>
      </c>
      <c r="C5" s="6"/>
      <c r="D5" s="6"/>
    </row>
    <row r="6" spans="1:4">
      <c r="A6" s="6">
        <v>2.367639396</v>
      </c>
      <c r="B6" s="6">
        <v>1.6661166119999999</v>
      </c>
      <c r="C6" s="6"/>
      <c r="D6" s="6"/>
    </row>
    <row r="7" spans="1:4">
      <c r="A7" s="6"/>
      <c r="B7" s="6"/>
      <c r="C7" s="6"/>
      <c r="D7" s="6"/>
    </row>
    <row r="8" spans="1:4">
      <c r="A8" s="6">
        <v>1.4620006240000001</v>
      </c>
      <c r="B8" s="6">
        <v>0.82510973399999998</v>
      </c>
      <c r="C8" s="6"/>
      <c r="D8" s="6"/>
    </row>
    <row r="9" spans="1:4">
      <c r="A9" s="6">
        <v>0.95555555599999997</v>
      </c>
      <c r="B9" s="6">
        <v>1.240917603</v>
      </c>
      <c r="C9" s="6"/>
      <c r="D9" s="6"/>
    </row>
    <row r="10" spans="1:4">
      <c r="A10" s="6">
        <v>1.355952381</v>
      </c>
      <c r="B10" s="6">
        <v>0.54685408300000005</v>
      </c>
      <c r="C10" s="6"/>
      <c r="D10" s="6"/>
    </row>
    <row r="11" spans="1:4">
      <c r="A11" s="6"/>
      <c r="B11" s="6"/>
      <c r="C11" s="6"/>
      <c r="D11" s="6"/>
    </row>
    <row r="12" spans="1:4">
      <c r="A12" s="6">
        <v>1.0608899300000001</v>
      </c>
      <c r="B12" s="6"/>
      <c r="C12" s="6">
        <v>1.148059224</v>
      </c>
      <c r="D12" s="6"/>
    </row>
    <row r="13" spans="1:4">
      <c r="A13" s="6">
        <v>1.4835840739999999</v>
      </c>
      <c r="B13" s="6"/>
      <c r="C13" s="6">
        <v>1.4881127190000001</v>
      </c>
      <c r="D13" s="6"/>
    </row>
    <row r="14" spans="1:4">
      <c r="A14" s="6">
        <v>1.03992467</v>
      </c>
      <c r="B14" s="6"/>
      <c r="C14" s="6">
        <v>1.867046223</v>
      </c>
      <c r="D14" s="6"/>
    </row>
    <row r="15" spans="1:4">
      <c r="A15" s="6">
        <v>2.091954023</v>
      </c>
      <c r="B15" s="6"/>
      <c r="C15" s="6">
        <v>1.526984127</v>
      </c>
      <c r="D15" s="6"/>
    </row>
    <row r="16" spans="1:4">
      <c r="A16" s="6">
        <v>1.703973621</v>
      </c>
      <c r="B16" s="6"/>
      <c r="C16" s="6">
        <v>1.002337424</v>
      </c>
      <c r="D16" s="6"/>
    </row>
    <row r="17" spans="1:4">
      <c r="A17" s="6"/>
      <c r="B17" s="6"/>
      <c r="C17" s="6"/>
      <c r="D17" s="6"/>
    </row>
    <row r="18" spans="1:4">
      <c r="A18" s="6">
        <v>2.4411866419999999</v>
      </c>
      <c r="B18" s="6"/>
      <c r="C18" s="6">
        <v>1.3766662510000001</v>
      </c>
      <c r="D18" s="6"/>
    </row>
    <row r="19" spans="1:4">
      <c r="A19" s="6">
        <v>1.3993055560000001</v>
      </c>
      <c r="B19" s="6"/>
      <c r="C19" s="6">
        <v>0.42751060800000001</v>
      </c>
      <c r="D19" s="6"/>
    </row>
    <row r="20" spans="1:4">
      <c r="A20" s="6"/>
      <c r="B20" s="6"/>
      <c r="C20" s="6"/>
      <c r="D20" s="6"/>
    </row>
    <row r="21" spans="1:4">
      <c r="A21" s="6">
        <v>3.1980839670000001</v>
      </c>
      <c r="B21" s="6">
        <v>1.513520188</v>
      </c>
      <c r="C21" s="6"/>
      <c r="D21" s="6"/>
    </row>
    <row r="22" spans="1:4">
      <c r="A22" s="6">
        <v>2.6002794599999999</v>
      </c>
      <c r="B22" s="6">
        <v>1.851986812</v>
      </c>
      <c r="C22" s="6"/>
      <c r="D22" s="6"/>
    </row>
    <row r="23" spans="1:4">
      <c r="A23" s="6">
        <v>1.612981854</v>
      </c>
      <c r="B23" s="6">
        <v>0.71838687599999995</v>
      </c>
      <c r="C23" s="6"/>
      <c r="D23" s="6"/>
    </row>
    <row r="24" spans="1:4">
      <c r="A24" s="6"/>
      <c r="B24" s="6"/>
      <c r="C24" s="6"/>
      <c r="D24" s="6"/>
    </row>
    <row r="25" spans="1:4">
      <c r="A25" s="6">
        <v>1.224486814</v>
      </c>
      <c r="B25" s="6">
        <v>0.81932573600000003</v>
      </c>
      <c r="C25" s="6"/>
      <c r="D25" s="6"/>
    </row>
    <row r="26" spans="1:4">
      <c r="A26" s="6">
        <v>4.4297951150000001</v>
      </c>
      <c r="B26" s="6">
        <v>4.7291849260000003</v>
      </c>
      <c r="C26" s="6"/>
      <c r="D26" s="6"/>
    </row>
    <row r="27" spans="1:4">
      <c r="A27" s="6">
        <v>1.8186344919999999</v>
      </c>
      <c r="B27" s="6">
        <v>0.94714395799999995</v>
      </c>
      <c r="C27" s="6"/>
      <c r="D27" s="6"/>
    </row>
    <row r="28" spans="1:4">
      <c r="A28" s="6"/>
      <c r="B28" s="6"/>
      <c r="C28" s="6"/>
      <c r="D28" s="6"/>
    </row>
    <row r="29" spans="1:4">
      <c r="A29" s="6"/>
      <c r="B29" s="6"/>
      <c r="C29" s="6">
        <v>1.045471464</v>
      </c>
      <c r="D29" s="6">
        <v>0.62292242099999995</v>
      </c>
    </row>
    <row r="30" spans="1:4">
      <c r="A30" s="6"/>
      <c r="B30" s="6"/>
      <c r="C30" s="6">
        <v>1.2711343930000001</v>
      </c>
      <c r="D30" s="6">
        <v>0.84560051400000003</v>
      </c>
    </row>
    <row r="31" spans="1:4">
      <c r="A31" s="6"/>
      <c r="B31" s="6"/>
      <c r="C31" s="6">
        <v>2.7243359659999999</v>
      </c>
      <c r="D31" s="6">
        <v>0.45405599400000002</v>
      </c>
    </row>
    <row r="32" spans="1:4">
      <c r="A32" s="6"/>
      <c r="B32" s="6"/>
      <c r="C32" s="6">
        <v>2.631506849</v>
      </c>
      <c r="D32" s="6">
        <v>2.515410959</v>
      </c>
    </row>
    <row r="33" spans="1:4">
      <c r="A33" s="6"/>
      <c r="B33" s="6"/>
      <c r="C33" s="6"/>
      <c r="D33" s="6"/>
    </row>
    <row r="34" spans="1:4">
      <c r="A34" s="6">
        <v>2.5259554469999999</v>
      </c>
      <c r="B34" s="6">
        <v>2.161428769</v>
      </c>
      <c r="C34" s="6"/>
      <c r="D34" s="6"/>
    </row>
    <row r="35" spans="1:4">
      <c r="A35" s="6">
        <v>2.0892752109999999</v>
      </c>
      <c r="B35" s="6">
        <v>1.5646200349999999</v>
      </c>
      <c r="C35" s="6"/>
      <c r="D35" s="6"/>
    </row>
    <row r="36" spans="1:4">
      <c r="A36" s="6">
        <v>2.1600512159999998</v>
      </c>
      <c r="B36" s="6">
        <v>1.4350166040000001</v>
      </c>
      <c r="C36" s="6"/>
      <c r="D36" s="6"/>
    </row>
    <row r="37" spans="1:4">
      <c r="A37" s="6">
        <v>2.5482587059999999</v>
      </c>
      <c r="B37" s="6">
        <v>1.9056209150000001</v>
      </c>
      <c r="C37" s="6"/>
      <c r="D37" s="6"/>
    </row>
    <row r="38" spans="1:4">
      <c r="A38" s="6"/>
      <c r="B38" s="6"/>
      <c r="C38" s="6"/>
      <c r="D38" s="6"/>
    </row>
    <row r="39" spans="1:4">
      <c r="A39" s="6"/>
      <c r="B39" s="6"/>
      <c r="C39" s="6">
        <v>1.8059210530000001</v>
      </c>
      <c r="D39" s="6">
        <v>0.69561403499999996</v>
      </c>
    </row>
    <row r="40" spans="1:4">
      <c r="A40" s="6"/>
      <c r="B40" s="6"/>
      <c r="C40" s="6">
        <v>0.89077412499999997</v>
      </c>
      <c r="D40" s="6">
        <v>0.44538706300000003</v>
      </c>
    </row>
    <row r="41" spans="1:4">
      <c r="A41" s="6"/>
      <c r="B41" s="6"/>
      <c r="C41" s="6"/>
      <c r="D41" s="6"/>
    </row>
    <row r="42" spans="1:4">
      <c r="A42" s="6"/>
      <c r="B42" s="6"/>
      <c r="C42" s="6">
        <v>2.1784975919999998</v>
      </c>
      <c r="D42" s="6">
        <v>0.80227689599999996</v>
      </c>
    </row>
    <row r="43" spans="1:4">
      <c r="A43" s="6"/>
      <c r="B43" s="6"/>
      <c r="C43" s="6">
        <v>2.0624431200000002</v>
      </c>
      <c r="D43" s="6">
        <v>1.829678956</v>
      </c>
    </row>
    <row r="44" spans="1:4">
      <c r="A44" s="6"/>
      <c r="B44" s="6"/>
      <c r="C44" s="6">
        <v>1.132712285</v>
      </c>
      <c r="D44" s="6">
        <v>0.48877092700000002</v>
      </c>
    </row>
    <row r="45" spans="1:4">
      <c r="A45" s="6"/>
      <c r="B45" s="6"/>
      <c r="C45" s="6">
        <v>1.833052175</v>
      </c>
      <c r="D45" s="6">
        <v>1.158189701</v>
      </c>
    </row>
    <row r="46" spans="1:4">
      <c r="A46" s="6"/>
      <c r="B46" s="6"/>
      <c r="C46" s="6"/>
      <c r="D46" s="6"/>
    </row>
    <row r="47" spans="1:4">
      <c r="A47" s="6"/>
      <c r="B47" s="6"/>
      <c r="C47" s="6">
        <v>1.6572442700000001</v>
      </c>
      <c r="D47" s="6">
        <v>0.77548478300000001</v>
      </c>
    </row>
    <row r="48" spans="1:4">
      <c r="A48" s="6"/>
      <c r="B48" s="6"/>
      <c r="C48" s="6">
        <v>1.574054622</v>
      </c>
      <c r="D48" s="6">
        <v>0.98544847300000005</v>
      </c>
    </row>
    <row r="49" spans="1:4">
      <c r="A49" s="6"/>
      <c r="B49" s="6"/>
      <c r="C49" s="6">
        <v>1.3611809050000001</v>
      </c>
      <c r="D49" s="6">
        <v>0.40406112199999999</v>
      </c>
    </row>
    <row r="50" spans="1:4">
      <c r="A50" s="6"/>
      <c r="B50" s="6"/>
      <c r="C50" s="6"/>
      <c r="D50" s="6"/>
    </row>
    <row r="51" spans="1:4">
      <c r="A51" s="6">
        <v>2.758196071</v>
      </c>
      <c r="B51" s="6"/>
      <c r="C51" s="6"/>
      <c r="D51" s="6">
        <v>0.61663039399999997</v>
      </c>
    </row>
    <row r="52" spans="1:4">
      <c r="A52" s="6">
        <v>3.5164735970000001</v>
      </c>
      <c r="B52" s="6"/>
      <c r="C52" s="6"/>
      <c r="D52" s="6">
        <v>0.21846158099999999</v>
      </c>
    </row>
    <row r="53" spans="1:4">
      <c r="A53" s="6">
        <v>1.7015215850000001</v>
      </c>
      <c r="B53" s="6"/>
      <c r="C53" s="6"/>
      <c r="D53" s="6">
        <v>0.78499300900000002</v>
      </c>
    </row>
    <row r="55" spans="1:4">
      <c r="A55" s="6">
        <v>3.3416250000000001</v>
      </c>
      <c r="B55" s="6"/>
      <c r="C55" s="6">
        <v>2.95</v>
      </c>
    </row>
    <row r="56" spans="1:4">
      <c r="A56" s="6">
        <v>3.684361</v>
      </c>
      <c r="B56" s="6"/>
      <c r="C56" s="6">
        <v>2.56</v>
      </c>
    </row>
    <row r="57" spans="1:4">
      <c r="A57" s="6">
        <v>3.051561</v>
      </c>
      <c r="B57" s="6"/>
      <c r="C57" s="6">
        <v>3.06</v>
      </c>
    </row>
    <row r="58" spans="1:4">
      <c r="A58" s="6">
        <v>3.7253919999999998</v>
      </c>
      <c r="B58" s="6"/>
      <c r="C58" s="6">
        <v>2.54</v>
      </c>
    </row>
    <row r="59" spans="1:4">
      <c r="A59" s="6">
        <v>3.0941200000000002</v>
      </c>
      <c r="B59" s="6"/>
      <c r="C59" s="6">
        <v>1.95</v>
      </c>
    </row>
  </sheetData>
  <mergeCells count="1"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9E16F-1CD2-4274-BF32-BDD6B8DD7C26}">
  <dimension ref="A1:H23"/>
  <sheetViews>
    <sheetView workbookViewId="0">
      <selection activeCell="J4" sqref="J4"/>
    </sheetView>
  </sheetViews>
  <sheetFormatPr defaultRowHeight="14.5"/>
  <cols>
    <col min="1" max="1" width="12.6328125" bestFit="1" customWidth="1"/>
    <col min="2" max="2" width="14" bestFit="1" customWidth="1"/>
    <col min="3" max="4" width="9.26953125" bestFit="1" customWidth="1"/>
    <col min="5" max="5" width="10" bestFit="1" customWidth="1"/>
    <col min="6" max="6" width="13.453125" bestFit="1" customWidth="1"/>
    <col min="7" max="8" width="9.26953125" bestFit="1" customWidth="1"/>
  </cols>
  <sheetData>
    <row r="1" spans="1:8">
      <c r="A1" s="43" t="s">
        <v>251</v>
      </c>
      <c r="B1" s="43"/>
      <c r="C1" s="43"/>
      <c r="D1" s="43"/>
      <c r="E1" s="43"/>
      <c r="F1" s="43"/>
      <c r="G1" s="43"/>
      <c r="H1" s="43"/>
    </row>
    <row r="2" spans="1:8">
      <c r="A2" s="4" t="s">
        <v>6</v>
      </c>
      <c r="B2" s="4" t="s">
        <v>7</v>
      </c>
      <c r="C2" s="4" t="s">
        <v>4</v>
      </c>
      <c r="D2" s="4" t="s">
        <v>3</v>
      </c>
      <c r="E2" s="4" t="s">
        <v>2</v>
      </c>
      <c r="F2" s="4" t="s">
        <v>8</v>
      </c>
      <c r="G2" s="4" t="s">
        <v>1</v>
      </c>
      <c r="H2" s="4" t="s">
        <v>0</v>
      </c>
    </row>
    <row r="3" spans="1:8">
      <c r="A3" s="2">
        <v>4.7699999999999999E-3</v>
      </c>
      <c r="B3">
        <v>1.1399999999999999</v>
      </c>
      <c r="C3">
        <v>45.9</v>
      </c>
      <c r="D3">
        <v>28.2</v>
      </c>
      <c r="E3">
        <v>0.52</v>
      </c>
      <c r="F3">
        <v>61.2</v>
      </c>
      <c r="G3">
        <v>4.6500000000000004</v>
      </c>
      <c r="H3">
        <v>0.24</v>
      </c>
    </row>
    <row r="4" spans="1:8">
      <c r="A4" s="2">
        <v>7.0099999999999997E-3</v>
      </c>
      <c r="B4">
        <v>1.26</v>
      </c>
      <c r="C4">
        <v>42</v>
      </c>
      <c r="D4">
        <v>23.6</v>
      </c>
      <c r="E4">
        <v>0.46</v>
      </c>
      <c r="F4">
        <v>60.2</v>
      </c>
      <c r="G4">
        <v>4.0999999999999996</v>
      </c>
      <c r="H4">
        <v>0.18</v>
      </c>
    </row>
    <row r="5" spans="1:8">
      <c r="A5" s="2">
        <v>5.6699999999999997E-3</v>
      </c>
      <c r="B5">
        <v>1.24</v>
      </c>
      <c r="C5">
        <v>42</v>
      </c>
      <c r="D5">
        <v>26.6</v>
      </c>
      <c r="E5">
        <v>0.32</v>
      </c>
      <c r="F5">
        <v>62</v>
      </c>
      <c r="G5">
        <v>4.47</v>
      </c>
      <c r="H5">
        <v>0.18</v>
      </c>
    </row>
    <row r="6" spans="1:8">
      <c r="A6" s="2">
        <v>5.4599999999999996E-3</v>
      </c>
      <c r="B6">
        <v>1.31</v>
      </c>
      <c r="C6">
        <v>44.9</v>
      </c>
      <c r="D6">
        <v>25</v>
      </c>
      <c r="E6">
        <v>0.42</v>
      </c>
      <c r="F6">
        <v>57.1</v>
      </c>
      <c r="G6">
        <v>5.33</v>
      </c>
      <c r="H6">
        <v>9.7000000000000003E-2</v>
      </c>
    </row>
    <row r="8" spans="1:8">
      <c r="A8" s="2">
        <v>0.03</v>
      </c>
      <c r="B8">
        <v>2.1</v>
      </c>
      <c r="C8">
        <v>50.5</v>
      </c>
      <c r="D8">
        <v>58</v>
      </c>
      <c r="E8">
        <v>4.83</v>
      </c>
      <c r="F8">
        <v>64.099999999999994</v>
      </c>
      <c r="G8">
        <v>22</v>
      </c>
      <c r="H8">
        <v>2.2000000000000002</v>
      </c>
    </row>
    <row r="9" spans="1:8">
      <c r="A9">
        <v>2.3E-2</v>
      </c>
      <c r="B9">
        <v>2.44</v>
      </c>
      <c r="C9">
        <v>40.700000000000003</v>
      </c>
      <c r="D9">
        <v>58</v>
      </c>
      <c r="E9">
        <v>5.0599999999999996</v>
      </c>
      <c r="F9">
        <v>68.2</v>
      </c>
      <c r="G9">
        <v>19.8</v>
      </c>
      <c r="H9">
        <v>1.9</v>
      </c>
    </row>
    <row r="10" spans="1:8">
      <c r="A10">
        <v>0.02</v>
      </c>
      <c r="B10">
        <v>2.33</v>
      </c>
      <c r="C10">
        <v>44.1</v>
      </c>
      <c r="D10">
        <v>58.7</v>
      </c>
      <c r="E10">
        <v>5.71</v>
      </c>
      <c r="F10">
        <v>66.5</v>
      </c>
      <c r="G10">
        <v>19.8</v>
      </c>
      <c r="H10">
        <v>1.73</v>
      </c>
    </row>
    <row r="11" spans="1:8">
      <c r="A11">
        <v>3.3000000000000002E-2</v>
      </c>
      <c r="B11">
        <v>3.54</v>
      </c>
      <c r="C11">
        <v>46.1</v>
      </c>
      <c r="D11">
        <v>59.8</v>
      </c>
      <c r="E11">
        <v>7.21</v>
      </c>
      <c r="F11">
        <v>68.3</v>
      </c>
      <c r="G11">
        <v>22.6</v>
      </c>
      <c r="H11">
        <v>2.93</v>
      </c>
    </row>
    <row r="13" spans="1:8">
      <c r="A13">
        <v>2.5000000000000001E-2</v>
      </c>
      <c r="B13">
        <v>1.59</v>
      </c>
      <c r="C13">
        <v>36.299999999999997</v>
      </c>
      <c r="D13">
        <v>26.7</v>
      </c>
      <c r="E13">
        <v>0.71</v>
      </c>
      <c r="F13">
        <v>39.299999999999997</v>
      </c>
      <c r="G13">
        <v>3.12</v>
      </c>
      <c r="H13">
        <v>0.2</v>
      </c>
    </row>
    <row r="14" spans="1:8">
      <c r="A14">
        <v>2.7E-2</v>
      </c>
      <c r="B14">
        <v>1.72</v>
      </c>
      <c r="C14">
        <v>37.5</v>
      </c>
      <c r="D14">
        <v>30.7</v>
      </c>
      <c r="E14">
        <v>0.82</v>
      </c>
      <c r="F14">
        <v>42.4</v>
      </c>
      <c r="G14">
        <v>3.28</v>
      </c>
      <c r="H14">
        <v>0.21</v>
      </c>
    </row>
    <row r="16" spans="1:8">
      <c r="A16">
        <v>0.01</v>
      </c>
      <c r="B16">
        <v>1.25</v>
      </c>
      <c r="C16">
        <v>36.5</v>
      </c>
      <c r="D16">
        <v>32.700000000000003</v>
      </c>
      <c r="E16">
        <v>1.39</v>
      </c>
      <c r="F16">
        <v>38.6</v>
      </c>
      <c r="G16">
        <v>3.91</v>
      </c>
      <c r="H16">
        <v>0.22</v>
      </c>
    </row>
    <row r="17" spans="1:8">
      <c r="A17">
        <v>1.4E-2</v>
      </c>
      <c r="B17">
        <v>2.31</v>
      </c>
      <c r="C17">
        <v>33.200000000000003</v>
      </c>
      <c r="D17">
        <v>27.8</v>
      </c>
      <c r="E17">
        <v>0.93</v>
      </c>
      <c r="F17">
        <v>37.4</v>
      </c>
      <c r="G17">
        <v>2.89</v>
      </c>
      <c r="H17">
        <v>0.27</v>
      </c>
    </row>
    <row r="23" spans="1:8">
      <c r="A23" s="2"/>
    </row>
  </sheetData>
  <mergeCells count="1">
    <mergeCell ref="A1:H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8FBE3-6DC0-4891-80DC-DA76FA14D70E}">
  <dimension ref="A1:D47"/>
  <sheetViews>
    <sheetView workbookViewId="0">
      <selection activeCell="H10" sqref="H10"/>
    </sheetView>
  </sheetViews>
  <sheetFormatPr defaultRowHeight="14.5"/>
  <cols>
    <col min="1" max="3" width="12" bestFit="1" customWidth="1"/>
    <col min="4" max="4" width="13.453125" bestFit="1" customWidth="1"/>
  </cols>
  <sheetData>
    <row r="1" spans="1:4">
      <c r="A1" t="s">
        <v>276</v>
      </c>
    </row>
    <row r="2" spans="1:4">
      <c r="A2" s="43" t="s">
        <v>67</v>
      </c>
      <c r="B2" s="43"/>
      <c r="C2" s="43"/>
      <c r="D2" s="43"/>
    </row>
    <row r="3" spans="1:4" ht="15.5">
      <c r="A3" s="9" t="s">
        <v>37</v>
      </c>
      <c r="B3" s="10" t="s">
        <v>38</v>
      </c>
      <c r="C3" s="10" t="s">
        <v>39</v>
      </c>
      <c r="D3" s="10" t="s">
        <v>40</v>
      </c>
    </row>
    <row r="4" spans="1:4">
      <c r="A4" s="6">
        <v>7.445026178</v>
      </c>
      <c r="B4" s="6">
        <v>5.048925799</v>
      </c>
      <c r="C4" s="6"/>
      <c r="D4" s="6"/>
    </row>
    <row r="5" spans="1:4">
      <c r="A5" s="6">
        <v>5.6269530459999997</v>
      </c>
      <c r="B5" s="6">
        <v>7.5187734669999999</v>
      </c>
      <c r="C5" s="6"/>
      <c r="D5" s="6"/>
    </row>
    <row r="6" spans="1:4">
      <c r="A6" s="6">
        <v>10.34761905</v>
      </c>
      <c r="B6" s="6">
        <v>4.8063725489999998</v>
      </c>
      <c r="C6" s="6"/>
      <c r="D6" s="6"/>
    </row>
    <row r="7" spans="1:4">
      <c r="A7" s="6"/>
      <c r="B7" s="6"/>
      <c r="C7" s="6"/>
      <c r="D7" s="6"/>
    </row>
    <row r="8" spans="1:4">
      <c r="A8" s="6">
        <v>2.3313501140000001</v>
      </c>
      <c r="B8" s="6">
        <v>4.4270467839999998</v>
      </c>
      <c r="C8" s="6"/>
      <c r="D8" s="6"/>
    </row>
    <row r="9" spans="1:4">
      <c r="A9" s="6">
        <v>3.5121951220000001</v>
      </c>
      <c r="B9" s="6">
        <v>4.8</v>
      </c>
      <c r="C9" s="6"/>
      <c r="D9" s="6"/>
    </row>
    <row r="10" spans="1:4">
      <c r="A10" s="6">
        <v>1.970521542</v>
      </c>
      <c r="B10" s="6">
        <v>0.995418099</v>
      </c>
      <c r="C10" s="6"/>
      <c r="D10" s="6"/>
    </row>
    <row r="11" spans="1:4">
      <c r="A11" s="6"/>
      <c r="B11" s="6"/>
      <c r="C11" s="6"/>
      <c r="D11" s="6"/>
    </row>
    <row r="12" spans="1:4">
      <c r="A12" s="6">
        <v>2.7922691479999999</v>
      </c>
      <c r="B12" s="6"/>
      <c r="C12" s="6">
        <v>1.7063867020000001</v>
      </c>
      <c r="D12" s="6"/>
    </row>
    <row r="13" spans="1:4">
      <c r="A13" s="6">
        <v>4.9920364050000003</v>
      </c>
      <c r="B13" s="6"/>
      <c r="C13" s="6">
        <v>1.497610922</v>
      </c>
      <c r="D13" s="6"/>
    </row>
    <row r="14" spans="1:4">
      <c r="A14" s="6">
        <v>3.1865203759999998</v>
      </c>
      <c r="B14" s="6"/>
      <c r="C14" s="6">
        <v>1.118077325</v>
      </c>
      <c r="D14" s="6"/>
    </row>
    <row r="15" spans="1:4">
      <c r="A15" s="6">
        <v>7.5281848279999997</v>
      </c>
      <c r="B15" s="6"/>
      <c r="C15" s="6">
        <v>2.4027374780000001</v>
      </c>
      <c r="D15" s="6"/>
    </row>
    <row r="16" spans="1:4">
      <c r="A16" s="6">
        <v>3.9211587830000001</v>
      </c>
      <c r="B16" s="6"/>
      <c r="C16" s="6">
        <v>1.1312456829999999</v>
      </c>
      <c r="D16" s="6"/>
    </row>
    <row r="17" spans="1:4">
      <c r="A17" s="6"/>
      <c r="B17" s="6"/>
      <c r="C17" s="6"/>
      <c r="D17" s="6"/>
    </row>
    <row r="18" spans="1:4">
      <c r="A18" s="6">
        <v>2.444</v>
      </c>
      <c r="B18" s="6"/>
      <c r="C18" s="6">
        <v>1.305652174</v>
      </c>
      <c r="D18" s="6"/>
    </row>
    <row r="19" spans="1:4">
      <c r="A19" s="6">
        <v>3.4895969500000001</v>
      </c>
      <c r="B19" s="6"/>
      <c r="C19" s="6">
        <v>2.5425899360000002</v>
      </c>
      <c r="D19" s="6"/>
    </row>
    <row r="20" spans="1:4">
      <c r="A20" s="6"/>
      <c r="B20" s="6"/>
      <c r="C20" s="6"/>
      <c r="D20" s="6"/>
    </row>
    <row r="21" spans="1:4">
      <c r="A21" s="6">
        <v>2.6229379979999998</v>
      </c>
      <c r="B21" s="6">
        <v>3.7808115280000001</v>
      </c>
      <c r="C21" s="6"/>
      <c r="D21" s="6"/>
    </row>
    <row r="22" spans="1:4">
      <c r="A22" s="6">
        <v>2.7101926980000002</v>
      </c>
      <c r="B22" s="6">
        <v>4.16435377</v>
      </c>
      <c r="C22" s="6"/>
      <c r="D22" s="6"/>
    </row>
    <row r="23" spans="1:4">
      <c r="A23" s="6"/>
      <c r="B23" s="6"/>
      <c r="C23" s="6"/>
      <c r="D23" s="6"/>
    </row>
    <row r="24" spans="1:4">
      <c r="A24" s="6">
        <v>5.358990554</v>
      </c>
      <c r="B24" s="6">
        <v>3.2078464590000002</v>
      </c>
      <c r="C24" s="6"/>
      <c r="D24" s="6"/>
    </row>
    <row r="25" spans="1:4">
      <c r="A25" s="6">
        <v>6.0643956650000002</v>
      </c>
      <c r="B25" s="6">
        <v>3.0720514730000001</v>
      </c>
      <c r="C25" s="6"/>
      <c r="D25" s="6"/>
    </row>
    <row r="26" spans="1:4">
      <c r="A26" s="6">
        <v>6.4983167970000002</v>
      </c>
      <c r="B26" s="6">
        <v>1.9092315209999999</v>
      </c>
      <c r="C26" s="6"/>
      <c r="D26" s="6"/>
    </row>
    <row r="27" spans="1:4">
      <c r="A27" s="6"/>
      <c r="B27" s="6"/>
      <c r="C27" s="6"/>
      <c r="D27" s="6"/>
    </row>
    <row r="28" spans="1:4">
      <c r="A28" s="6"/>
      <c r="B28" s="6"/>
      <c r="C28" s="6">
        <v>3.8151086869999999</v>
      </c>
      <c r="D28" s="6">
        <v>1.596954097</v>
      </c>
    </row>
    <row r="29" spans="1:4">
      <c r="A29" s="6"/>
      <c r="B29" s="6"/>
      <c r="C29" s="6">
        <v>1.536733251</v>
      </c>
      <c r="D29" s="6">
        <v>1.274642093</v>
      </c>
    </row>
    <row r="30" spans="1:4">
      <c r="A30" s="6"/>
      <c r="B30" s="6"/>
      <c r="C30" s="6">
        <v>0.64560142200000004</v>
      </c>
      <c r="D30" s="6">
        <v>0.34155671500000001</v>
      </c>
    </row>
    <row r="31" spans="1:4">
      <c r="A31" s="6"/>
      <c r="B31" s="6"/>
      <c r="C31" s="6">
        <v>2.8915662649999998</v>
      </c>
      <c r="D31" s="6">
        <v>1.057487091</v>
      </c>
    </row>
    <row r="32" spans="1:4">
      <c r="A32" s="6">
        <v>6.6880238409999997</v>
      </c>
      <c r="B32" s="6">
        <v>3.2696610169999998</v>
      </c>
      <c r="C32" s="6"/>
      <c r="D32" s="6"/>
    </row>
    <row r="33" spans="1:4">
      <c r="A33" s="6">
        <v>3.4896230209999999</v>
      </c>
      <c r="B33" s="6">
        <v>2.4146664630000001</v>
      </c>
      <c r="C33" s="6"/>
      <c r="D33" s="6"/>
    </row>
    <row r="34" spans="1:4">
      <c r="A34" s="6">
        <v>4.2950720789999997</v>
      </c>
      <c r="B34" s="6">
        <v>2.3638922820000001</v>
      </c>
      <c r="C34" s="6"/>
      <c r="D34" s="6"/>
    </row>
    <row r="35" spans="1:4">
      <c r="A35" s="6">
        <v>3.0180878550000001</v>
      </c>
      <c r="B35" s="6">
        <v>2.3947089949999998</v>
      </c>
      <c r="C35" s="6"/>
      <c r="D35" s="6"/>
    </row>
    <row r="36" spans="1:4">
      <c r="A36" s="6"/>
      <c r="B36" s="6"/>
      <c r="C36" s="6"/>
      <c r="D36" s="6"/>
    </row>
    <row r="37" spans="1:4">
      <c r="A37" s="6"/>
      <c r="B37" s="6"/>
      <c r="C37" s="6">
        <v>4.983415667</v>
      </c>
      <c r="D37" s="6">
        <v>3.3955963300000001</v>
      </c>
    </row>
    <row r="38" spans="1:4">
      <c r="A38" s="6"/>
      <c r="B38" s="6"/>
      <c r="C38" s="6">
        <v>2.1129629630000002</v>
      </c>
      <c r="D38" s="6">
        <v>1.450072622</v>
      </c>
    </row>
    <row r="39" spans="1:4">
      <c r="A39" s="6"/>
      <c r="B39" s="6"/>
      <c r="C39" s="6">
        <v>1.7044431950000001</v>
      </c>
      <c r="D39" s="6">
        <v>3.6711084189999998</v>
      </c>
    </row>
    <row r="40" spans="1:4">
      <c r="A40" s="6"/>
      <c r="B40" s="6"/>
      <c r="C40" s="6"/>
      <c r="D40" s="6"/>
    </row>
    <row r="41" spans="1:4">
      <c r="A41" s="6"/>
      <c r="B41" s="6"/>
      <c r="C41" s="6">
        <v>2.4051190309999999</v>
      </c>
      <c r="D41" s="6">
        <v>1.465311147</v>
      </c>
    </row>
    <row r="42" spans="1:4">
      <c r="A42" s="6"/>
      <c r="B42" s="6"/>
      <c r="C42" s="6">
        <v>2.5294117649999999</v>
      </c>
      <c r="D42" s="6">
        <v>1.7320971869999999</v>
      </c>
    </row>
    <row r="43" spans="1:4">
      <c r="A43" s="6"/>
      <c r="B43" s="6"/>
      <c r="C43" s="6">
        <v>1.0287987869999999</v>
      </c>
      <c r="D43" s="6">
        <v>1.017633529</v>
      </c>
    </row>
    <row r="44" spans="1:4">
      <c r="A44" s="6"/>
      <c r="B44" s="6"/>
      <c r="C44" s="6">
        <v>1.110117891</v>
      </c>
      <c r="D44" s="6">
        <v>0.77029958899999995</v>
      </c>
    </row>
    <row r="45" spans="1:4">
      <c r="A45" s="6"/>
      <c r="B45" s="6"/>
      <c r="C45" s="6"/>
      <c r="D45" s="6"/>
    </row>
    <row r="46" spans="1:4">
      <c r="A46" s="6">
        <v>2.9015839899999998</v>
      </c>
      <c r="B46" s="6"/>
      <c r="C46" s="6"/>
      <c r="D46" s="6">
        <v>0.79204562999999994</v>
      </c>
    </row>
    <row r="47" spans="1:4">
      <c r="A47" s="6">
        <v>6.7607895119999997</v>
      </c>
      <c r="B47" s="6"/>
      <c r="C47" s="6"/>
      <c r="D47" s="6">
        <v>0.53776379100000005</v>
      </c>
    </row>
  </sheetData>
  <mergeCells count="1">
    <mergeCell ref="A2:D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96D60-C7C5-470E-AE7E-413B8C89883A}">
  <dimension ref="A1:B37"/>
  <sheetViews>
    <sheetView workbookViewId="0">
      <selection activeCell="H11" sqref="H11"/>
    </sheetView>
  </sheetViews>
  <sheetFormatPr defaultRowHeight="14.5"/>
  <cols>
    <col min="1" max="2" width="12" style="54" bestFit="1" customWidth="1"/>
    <col min="3" max="16384" width="8.7265625" style="54"/>
  </cols>
  <sheetData>
    <row r="1" spans="1:2" ht="16.5">
      <c r="A1" s="54" t="s">
        <v>277</v>
      </c>
    </row>
    <row r="2" spans="1:2" ht="57" customHeight="1">
      <c r="A2" s="62" t="s">
        <v>68</v>
      </c>
      <c r="B2" s="63"/>
    </row>
    <row r="3" spans="1:2" ht="15.5">
      <c r="A3" s="3" t="s">
        <v>37</v>
      </c>
      <c r="B3" s="41" t="s">
        <v>59</v>
      </c>
    </row>
    <row r="4" spans="1:2">
      <c r="A4" s="11">
        <v>1.743647913</v>
      </c>
      <c r="B4" s="11">
        <v>0.64614366099999998</v>
      </c>
    </row>
    <row r="5" spans="1:2">
      <c r="A5" s="11">
        <v>0.93553773299999998</v>
      </c>
      <c r="B5" s="11">
        <v>0.45953078000000003</v>
      </c>
    </row>
    <row r="6" spans="1:2">
      <c r="A6" s="11">
        <v>1.4147021360000001</v>
      </c>
      <c r="B6" s="11">
        <v>0.89735381999999997</v>
      </c>
    </row>
    <row r="7" spans="1:2">
      <c r="A7" s="11">
        <v>1.2750861330000001</v>
      </c>
      <c r="B7" s="11">
        <v>0.55388356900000002</v>
      </c>
    </row>
    <row r="8" spans="1:2">
      <c r="A8" s="11"/>
      <c r="B8" s="11"/>
    </row>
    <row r="9" spans="1:2">
      <c r="A9" s="11">
        <v>1.3386740029999999</v>
      </c>
      <c r="B9" s="11">
        <v>1.3122482310000001</v>
      </c>
    </row>
    <row r="10" spans="1:2">
      <c r="A10" s="11">
        <v>1.3310387829999999</v>
      </c>
      <c r="B10" s="11">
        <v>1.4840488220000001</v>
      </c>
    </row>
    <row r="11" spans="1:2">
      <c r="A11" s="11">
        <v>1.8776241680000001</v>
      </c>
      <c r="B11" s="11">
        <v>2.151738473</v>
      </c>
    </row>
    <row r="12" spans="1:2">
      <c r="A12" s="11">
        <v>3.0838509319999998</v>
      </c>
      <c r="B12" s="11">
        <v>1.124320652</v>
      </c>
    </row>
    <row r="13" spans="1:2">
      <c r="A13" s="11">
        <v>2.6332982089999999</v>
      </c>
      <c r="B13" s="11">
        <v>2.2085726910000001</v>
      </c>
    </row>
    <row r="14" spans="1:2">
      <c r="A14" s="11">
        <v>2.411764706</v>
      </c>
      <c r="B14" s="11">
        <v>2.244485294</v>
      </c>
    </row>
    <row r="15" spans="1:2">
      <c r="A15" s="11"/>
      <c r="B15" s="11"/>
    </row>
    <row r="16" spans="1:2">
      <c r="A16" s="11">
        <v>3.5947934350000001</v>
      </c>
      <c r="B16" s="11">
        <v>3.0928788800000002</v>
      </c>
    </row>
    <row r="17" spans="1:2">
      <c r="A17" s="11">
        <v>1.3292837820000001</v>
      </c>
      <c r="B17" s="11">
        <v>1.088225217</v>
      </c>
    </row>
    <row r="18" spans="1:2">
      <c r="A18" s="11">
        <v>4.112960266</v>
      </c>
      <c r="B18" s="11">
        <v>4.2812655460000002</v>
      </c>
    </row>
    <row r="19" spans="1:2">
      <c r="A19" s="11"/>
      <c r="B19" s="11"/>
    </row>
    <row r="20" spans="1:2">
      <c r="A20" s="11">
        <v>1.7708060880000001</v>
      </c>
      <c r="B20" s="11">
        <v>1.3006805779999999</v>
      </c>
    </row>
    <row r="21" spans="1:2">
      <c r="A21" s="11">
        <v>1.8831594629999999</v>
      </c>
      <c r="B21" s="11">
        <v>0.93442623000000002</v>
      </c>
    </row>
    <row r="22" spans="1:2">
      <c r="A22" s="11">
        <v>0.52165283699999998</v>
      </c>
      <c r="B22" s="11">
        <v>0.166088298</v>
      </c>
    </row>
    <row r="23" spans="1:2">
      <c r="A23" s="11">
        <v>1.1400856640000001</v>
      </c>
      <c r="B23" s="11">
        <v>0.37802840399999998</v>
      </c>
    </row>
    <row r="24" spans="1:2">
      <c r="A24" s="11"/>
      <c r="B24" s="11"/>
    </row>
    <row r="25" spans="1:2">
      <c r="A25" s="11">
        <v>2.064830508</v>
      </c>
      <c r="B25" s="11">
        <v>0.75691900000000001</v>
      </c>
    </row>
    <row r="26" spans="1:2">
      <c r="A26" s="11">
        <v>1.7433695380000001</v>
      </c>
      <c r="B26" s="11">
        <v>0.58322489099999997</v>
      </c>
    </row>
    <row r="27" spans="1:2">
      <c r="A27" s="11">
        <v>1.558352116</v>
      </c>
      <c r="B27" s="11">
        <v>1.3066400680000001</v>
      </c>
    </row>
    <row r="28" spans="1:2">
      <c r="A28" s="11"/>
      <c r="B28" s="11"/>
    </row>
    <row r="29" spans="1:2">
      <c r="A29" s="11">
        <v>0.90539545600000004</v>
      </c>
      <c r="B29" s="11">
        <v>0.89927791899999998</v>
      </c>
    </row>
    <row r="30" spans="1:2">
      <c r="A30" s="11">
        <v>0.99554886799999998</v>
      </c>
      <c r="B30" s="11">
        <v>1.1000814999999999</v>
      </c>
    </row>
    <row r="31" spans="1:2">
      <c r="A31" s="11">
        <v>2.4022422579999998</v>
      </c>
      <c r="B31" s="11">
        <v>2.8239124410000001</v>
      </c>
    </row>
    <row r="32" spans="1:2">
      <c r="A32" s="11">
        <v>0.99890650599999997</v>
      </c>
      <c r="B32" s="11">
        <v>0.47243705800000002</v>
      </c>
    </row>
    <row r="33" spans="1:2">
      <c r="A33" s="11"/>
      <c r="B33" s="11"/>
    </row>
    <row r="34" spans="1:2">
      <c r="A34" s="11">
        <v>2.2355143869999998</v>
      </c>
      <c r="B34" s="11">
        <v>1.3424462989999999</v>
      </c>
    </row>
    <row r="35" spans="1:2">
      <c r="A35" s="11">
        <v>1.366476113</v>
      </c>
      <c r="B35" s="11">
        <v>1.3836094160000001</v>
      </c>
    </row>
    <row r="36" spans="1:2">
      <c r="A36" s="11">
        <v>1.7493992789999999</v>
      </c>
      <c r="B36" s="11">
        <v>1.224380732</v>
      </c>
    </row>
    <row r="37" spans="1:2">
      <c r="A37" s="11">
        <v>1.5849447510000001</v>
      </c>
      <c r="B37" s="11">
        <v>1.0357948800000001</v>
      </c>
    </row>
  </sheetData>
  <mergeCells count="1">
    <mergeCell ref="A2:B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F48C4-EFAD-457A-A745-1D4CC1927ECF}">
  <dimension ref="A1:B14"/>
  <sheetViews>
    <sheetView workbookViewId="0">
      <selection activeCell="H7" sqref="H7"/>
    </sheetView>
  </sheetViews>
  <sheetFormatPr defaultRowHeight="14.5"/>
  <cols>
    <col min="1" max="16384" width="8.7265625" style="54"/>
  </cols>
  <sheetData>
    <row r="1" spans="1:2" ht="16.5">
      <c r="A1" s="54" t="s">
        <v>277</v>
      </c>
    </row>
    <row r="2" spans="1:2" ht="43.5" customHeight="1">
      <c r="A2" s="62" t="s">
        <v>68</v>
      </c>
      <c r="B2" s="63"/>
    </row>
    <row r="3" spans="1:2" ht="15.5">
      <c r="A3" s="3" t="s">
        <v>37</v>
      </c>
      <c r="B3" s="41" t="s">
        <v>278</v>
      </c>
    </row>
    <row r="4" spans="1:2">
      <c r="A4" s="11">
        <v>0.52624113500000003</v>
      </c>
      <c r="B4" s="11">
        <v>0.68968969000000002</v>
      </c>
    </row>
    <row r="5" spans="1:2">
      <c r="A5" s="11">
        <v>1.7987421379999999</v>
      </c>
      <c r="B5" s="11">
        <v>2.9958847739999999</v>
      </c>
    </row>
    <row r="6" spans="1:2">
      <c r="A6" s="11">
        <v>0.92088208100000002</v>
      </c>
      <c r="B6" s="11">
        <v>0.51829335700000001</v>
      </c>
    </row>
    <row r="7" spans="1:2">
      <c r="A7" s="11">
        <v>1.044167963</v>
      </c>
      <c r="B7" s="11">
        <v>1.214148794</v>
      </c>
    </row>
    <row r="8" spans="1:2">
      <c r="A8" s="11"/>
      <c r="B8" s="11"/>
    </row>
    <row r="9" spans="1:2">
      <c r="A9" s="11">
        <v>1.9578816889999999</v>
      </c>
      <c r="B9" s="11">
        <v>1.563147477</v>
      </c>
    </row>
    <row r="10" spans="1:2">
      <c r="A10" s="11">
        <v>4.468965517</v>
      </c>
      <c r="B10" s="11">
        <v>1.8</v>
      </c>
    </row>
    <row r="11" spans="1:2">
      <c r="A11" s="11">
        <v>2.046359614</v>
      </c>
      <c r="B11" s="11">
        <v>1.789344654</v>
      </c>
    </row>
    <row r="12" spans="1:2">
      <c r="A12" s="11"/>
      <c r="B12" s="11"/>
    </row>
    <row r="13" spans="1:2">
      <c r="A13" s="11">
        <v>2.8711229999999999</v>
      </c>
      <c r="B13" s="11">
        <v>2.13</v>
      </c>
    </row>
    <row r="14" spans="1:2">
      <c r="A14" s="11">
        <v>2.3603190000000001</v>
      </c>
      <c r="B14" s="11">
        <v>2.74</v>
      </c>
    </row>
  </sheetData>
  <mergeCells count="1">
    <mergeCell ref="A2:B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089D4-0B04-4F78-AF21-2CFA2C1BFEE4}">
  <dimension ref="A1:B19"/>
  <sheetViews>
    <sheetView workbookViewId="0">
      <selection activeCell="H10" sqref="H10"/>
    </sheetView>
  </sheetViews>
  <sheetFormatPr defaultRowHeight="14.5"/>
  <cols>
    <col min="1" max="1" width="12" style="54" bestFit="1" customWidth="1"/>
    <col min="2" max="2" width="13.453125" style="54" bestFit="1" customWidth="1"/>
    <col min="3" max="16384" width="8.7265625" style="54"/>
  </cols>
  <sheetData>
    <row r="1" spans="1:2" ht="16.5">
      <c r="A1" s="54" t="s">
        <v>277</v>
      </c>
    </row>
    <row r="2" spans="1:2" ht="40.9" customHeight="1">
      <c r="A2" s="62" t="s">
        <v>68</v>
      </c>
      <c r="B2" s="63"/>
    </row>
    <row r="3" spans="1:2" ht="15.5">
      <c r="A3" s="41" t="s">
        <v>278</v>
      </c>
      <c r="B3" s="41" t="s">
        <v>279</v>
      </c>
    </row>
    <row r="4" spans="1:2">
      <c r="A4" s="11">
        <v>0.47774617699999999</v>
      </c>
      <c r="B4" s="11">
        <v>0.306364215</v>
      </c>
    </row>
    <row r="5" spans="1:2">
      <c r="A5" s="11">
        <v>0.51505016699999995</v>
      </c>
      <c r="B5" s="11">
        <v>0.55797101400000004</v>
      </c>
    </row>
    <row r="6" spans="1:2">
      <c r="A6" s="11"/>
      <c r="B6" s="11"/>
    </row>
    <row r="7" spans="1:2">
      <c r="A7" s="11">
        <v>3.2190775679999999</v>
      </c>
      <c r="B7" s="11">
        <v>1.2760307479999999</v>
      </c>
    </row>
    <row r="8" spans="1:2">
      <c r="A8" s="11">
        <v>1.4562813020000001</v>
      </c>
      <c r="B8" s="11">
        <v>0.72726653299999999</v>
      </c>
    </row>
    <row r="9" spans="1:2">
      <c r="A9" s="11">
        <v>0.71929824600000003</v>
      </c>
      <c r="B9" s="11">
        <v>0.68259935599999999</v>
      </c>
    </row>
    <row r="10" spans="1:2">
      <c r="A10" s="11"/>
      <c r="B10" s="11"/>
    </row>
    <row r="11" spans="1:2">
      <c r="A11" s="11">
        <v>1.615384615</v>
      </c>
      <c r="B11" s="11">
        <v>1.726190476</v>
      </c>
    </row>
    <row r="12" spans="1:2">
      <c r="A12" s="11">
        <v>1.769518191</v>
      </c>
      <c r="B12" s="11">
        <v>1.6620010839999999</v>
      </c>
    </row>
    <row r="13" spans="1:2">
      <c r="A13" s="11">
        <v>2.1181275930000001</v>
      </c>
      <c r="B13" s="11">
        <v>0.41078838200000001</v>
      </c>
    </row>
    <row r="14" spans="1:2">
      <c r="A14" s="11">
        <v>0.745976839</v>
      </c>
      <c r="B14" s="11">
        <v>0.63524590199999997</v>
      </c>
    </row>
    <row r="15" spans="1:2">
      <c r="A15" s="11"/>
      <c r="B15" s="11"/>
    </row>
    <row r="16" spans="1:2">
      <c r="A16" s="11">
        <v>1.4109010500000001</v>
      </c>
      <c r="B16" s="11">
        <v>0.613525663</v>
      </c>
    </row>
    <row r="17" spans="1:2">
      <c r="A17" s="11">
        <v>2.4355238319999999</v>
      </c>
      <c r="B17" s="11">
        <v>1.48125426</v>
      </c>
    </row>
    <row r="18" spans="1:2">
      <c r="A18" s="11">
        <v>1.8669402740000001</v>
      </c>
      <c r="B18" s="11">
        <v>1.0623561669999999</v>
      </c>
    </row>
    <row r="19" spans="1:2">
      <c r="A19" s="11">
        <v>2.7287581699999999</v>
      </c>
      <c r="B19" s="11">
        <v>0.810187993</v>
      </c>
    </row>
  </sheetData>
  <mergeCells count="1">
    <mergeCell ref="A2:B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1097-F2CD-4DE7-8977-33A5A08B378B}">
  <dimension ref="A1:B23"/>
  <sheetViews>
    <sheetView workbookViewId="0">
      <selection activeCell="G9" sqref="G9"/>
    </sheetView>
  </sheetViews>
  <sheetFormatPr defaultRowHeight="14.5"/>
  <cols>
    <col min="1" max="2" width="12" style="54" bestFit="1" customWidth="1"/>
    <col min="3" max="16384" width="8.7265625" style="54"/>
  </cols>
  <sheetData>
    <row r="1" spans="1:2" ht="16.5">
      <c r="A1" s="54" t="s">
        <v>277</v>
      </c>
    </row>
    <row r="2" spans="1:2" ht="55.15" customHeight="1">
      <c r="A2" s="62" t="s">
        <v>69</v>
      </c>
      <c r="B2" s="63"/>
    </row>
    <row r="3" spans="1:2" ht="15.5">
      <c r="A3" s="3" t="s">
        <v>37</v>
      </c>
      <c r="B3" s="41" t="s">
        <v>59</v>
      </c>
    </row>
    <row r="4" spans="1:2">
      <c r="A4" s="11">
        <v>1.4422057260000001</v>
      </c>
      <c r="B4" s="11">
        <v>1.791831357</v>
      </c>
    </row>
    <row r="5" spans="1:2">
      <c r="A5" s="11">
        <v>2.438790816</v>
      </c>
      <c r="B5" s="11">
        <v>1.7426520379999999</v>
      </c>
    </row>
    <row r="6" spans="1:2">
      <c r="A6" s="11">
        <v>2.367639396</v>
      </c>
      <c r="B6" s="11">
        <v>1.6661166119999999</v>
      </c>
    </row>
    <row r="7" spans="1:2">
      <c r="A7" s="11"/>
      <c r="B7" s="11"/>
    </row>
    <row r="8" spans="1:2">
      <c r="A8" s="11">
        <v>1.4620006240000001</v>
      </c>
      <c r="B8" s="11">
        <v>0.82510973399999998</v>
      </c>
    </row>
    <row r="9" spans="1:2">
      <c r="A9" s="11">
        <v>0.95555555599999997</v>
      </c>
      <c r="B9" s="11">
        <v>1.240917603</v>
      </c>
    </row>
    <row r="10" spans="1:2">
      <c r="A10" s="11">
        <v>1.355952381</v>
      </c>
      <c r="B10" s="11">
        <v>0.54685408300000005</v>
      </c>
    </row>
    <row r="11" spans="1:2">
      <c r="A11" s="11"/>
      <c r="B11" s="11"/>
    </row>
    <row r="12" spans="1:2">
      <c r="A12" s="11">
        <v>3.1980839670000001</v>
      </c>
      <c r="B12" s="11">
        <v>1.513520188</v>
      </c>
    </row>
    <row r="13" spans="1:2">
      <c r="A13" s="11">
        <v>2.6002794599999999</v>
      </c>
      <c r="B13" s="11">
        <v>1.851986812</v>
      </c>
    </row>
    <row r="14" spans="1:2">
      <c r="A14" s="11">
        <v>1.612981854</v>
      </c>
      <c r="B14" s="11">
        <v>0.71838687599999995</v>
      </c>
    </row>
    <row r="15" spans="1:2">
      <c r="A15" s="11"/>
      <c r="B15" s="11"/>
    </row>
    <row r="16" spans="1:2">
      <c r="A16" s="11">
        <v>1.224486814</v>
      </c>
      <c r="B16" s="11">
        <v>0.81932573600000003</v>
      </c>
    </row>
    <row r="17" spans="1:2">
      <c r="A17" s="11">
        <v>4.4297951150000001</v>
      </c>
      <c r="B17" s="11">
        <v>4.7291849260000003</v>
      </c>
    </row>
    <row r="18" spans="1:2">
      <c r="A18" s="11">
        <v>1.8186344919999999</v>
      </c>
      <c r="B18" s="11">
        <v>0.94714395799999995</v>
      </c>
    </row>
    <row r="19" spans="1:2">
      <c r="A19" s="11"/>
      <c r="B19" s="11"/>
    </row>
    <row r="20" spans="1:2">
      <c r="A20" s="11">
        <v>2.5259554469999999</v>
      </c>
      <c r="B20" s="11">
        <v>2.161428769</v>
      </c>
    </row>
    <row r="21" spans="1:2">
      <c r="A21" s="11">
        <v>2.0892752109999999</v>
      </c>
      <c r="B21" s="11">
        <v>1.5646200349999999</v>
      </c>
    </row>
    <row r="22" spans="1:2">
      <c r="A22" s="11">
        <v>2.1600512159999998</v>
      </c>
      <c r="B22" s="11">
        <v>1.4350166040000001</v>
      </c>
    </row>
    <row r="23" spans="1:2">
      <c r="A23" s="11">
        <v>2.5482587059999999</v>
      </c>
      <c r="B23" s="11">
        <v>1.9056209150000001</v>
      </c>
    </row>
  </sheetData>
  <mergeCells count="1">
    <mergeCell ref="A2:B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C85CC-55AF-4300-90EE-26F61864B8EC}">
  <dimension ref="A1:B17"/>
  <sheetViews>
    <sheetView workbookViewId="0">
      <selection activeCell="H9" sqref="H9"/>
    </sheetView>
  </sheetViews>
  <sheetFormatPr defaultRowHeight="14.5"/>
  <cols>
    <col min="1" max="16384" width="8.7265625" style="54"/>
  </cols>
  <sheetData>
    <row r="1" spans="1:2" ht="16.5">
      <c r="A1" s="54" t="s">
        <v>277</v>
      </c>
    </row>
    <row r="2" spans="1:2" ht="43.5" customHeight="1">
      <c r="A2" s="62" t="s">
        <v>69</v>
      </c>
      <c r="B2" s="63"/>
    </row>
    <row r="3" spans="1:2" ht="15.5">
      <c r="A3" s="3" t="s">
        <v>37</v>
      </c>
      <c r="B3" s="41" t="s">
        <v>278</v>
      </c>
    </row>
    <row r="4" spans="1:2">
      <c r="A4" s="11">
        <v>1.0608899300000001</v>
      </c>
      <c r="B4" s="11">
        <v>1.148059224</v>
      </c>
    </row>
    <row r="5" spans="1:2">
      <c r="A5" s="11">
        <v>1.4835840739999999</v>
      </c>
      <c r="B5" s="11">
        <v>1.4881127190000001</v>
      </c>
    </row>
    <row r="6" spans="1:2">
      <c r="A6" s="11">
        <v>1.03992467</v>
      </c>
      <c r="B6" s="11">
        <v>1.867046223</v>
      </c>
    </row>
    <row r="7" spans="1:2">
      <c r="A7" s="11">
        <v>2.091954023</v>
      </c>
      <c r="B7" s="11">
        <v>1.526984127</v>
      </c>
    </row>
    <row r="8" spans="1:2">
      <c r="A8" s="11">
        <v>1.703973621</v>
      </c>
      <c r="B8" s="11">
        <v>1.002337424</v>
      </c>
    </row>
    <row r="9" spans="1:2">
      <c r="A9" s="11"/>
      <c r="B9" s="11"/>
    </row>
    <row r="10" spans="1:2">
      <c r="A10" s="11">
        <v>2.4411866419999999</v>
      </c>
      <c r="B10" s="11">
        <v>1.3766662510000001</v>
      </c>
    </row>
    <row r="11" spans="1:2">
      <c r="A11" s="11">
        <v>1.3993055560000001</v>
      </c>
      <c r="B11" s="11">
        <v>0.42751060800000001</v>
      </c>
    </row>
    <row r="12" spans="1:2">
      <c r="A12" s="11"/>
      <c r="B12" s="11"/>
    </row>
    <row r="13" spans="1:2">
      <c r="A13" s="11">
        <v>3.3416250000000001</v>
      </c>
      <c r="B13" s="11">
        <v>2.95</v>
      </c>
    </row>
    <row r="14" spans="1:2">
      <c r="A14" s="11">
        <v>3.684361</v>
      </c>
      <c r="B14" s="11">
        <v>2.56</v>
      </c>
    </row>
    <row r="15" spans="1:2">
      <c r="A15" s="11">
        <v>3.051561</v>
      </c>
      <c r="B15" s="11">
        <v>3.06</v>
      </c>
    </row>
    <row r="16" spans="1:2">
      <c r="A16" s="11">
        <v>3.7253919999999998</v>
      </c>
      <c r="B16" s="11">
        <v>2.54</v>
      </c>
    </row>
    <row r="17" spans="1:2">
      <c r="A17" s="11">
        <v>3.0941200000000002</v>
      </c>
      <c r="B17" s="11">
        <v>1.95</v>
      </c>
    </row>
  </sheetData>
  <mergeCells count="1">
    <mergeCell ref="A2:B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272C2-637C-4D09-94D4-70DBF193B882}">
  <dimension ref="A1:B19"/>
  <sheetViews>
    <sheetView workbookViewId="0">
      <selection activeCell="H11" sqref="H11"/>
    </sheetView>
  </sheetViews>
  <sheetFormatPr defaultRowHeight="14.5"/>
  <cols>
    <col min="1" max="1" width="12" bestFit="1" customWidth="1"/>
    <col min="2" max="2" width="13.453125" bestFit="1" customWidth="1"/>
  </cols>
  <sheetData>
    <row r="1" spans="1:2" ht="16.5">
      <c r="A1" s="54" t="s">
        <v>277</v>
      </c>
    </row>
    <row r="2" spans="1:2" ht="49.15" customHeight="1">
      <c r="A2" s="50" t="s">
        <v>69</v>
      </c>
      <c r="B2" s="43"/>
    </row>
    <row r="3" spans="1:2" ht="15.5">
      <c r="A3" s="10" t="s">
        <v>39</v>
      </c>
      <c r="B3" s="10" t="s">
        <v>40</v>
      </c>
    </row>
    <row r="4" spans="1:2">
      <c r="A4" s="6">
        <v>1.045471464</v>
      </c>
      <c r="B4" s="6">
        <v>0.62292242099999995</v>
      </c>
    </row>
    <row r="5" spans="1:2">
      <c r="A5" s="6">
        <v>1.2711343930000001</v>
      </c>
      <c r="B5" s="6">
        <v>0.84560051400000003</v>
      </c>
    </row>
    <row r="6" spans="1:2">
      <c r="A6" s="6">
        <v>2.7243359659999999</v>
      </c>
      <c r="B6" s="6">
        <v>0.45405599400000002</v>
      </c>
    </row>
    <row r="7" spans="1:2">
      <c r="A7" s="6">
        <v>2.631506849</v>
      </c>
      <c r="B7" s="6">
        <v>2.515410959</v>
      </c>
    </row>
    <row r="8" spans="1:2">
      <c r="A8" s="6"/>
      <c r="B8" s="6"/>
    </row>
    <row r="9" spans="1:2">
      <c r="A9" s="6">
        <v>1.8059210530000001</v>
      </c>
      <c r="B9" s="6">
        <v>0.69561403499999996</v>
      </c>
    </row>
    <row r="10" spans="1:2">
      <c r="A10" s="6">
        <v>0.89077412499999997</v>
      </c>
      <c r="B10" s="6">
        <v>0.44538706300000003</v>
      </c>
    </row>
    <row r="11" spans="1:2">
      <c r="A11" s="6"/>
      <c r="B11" s="6"/>
    </row>
    <row r="12" spans="1:2">
      <c r="A12" s="6">
        <v>2.1784975919999998</v>
      </c>
      <c r="B12" s="6">
        <v>0.80227689599999996</v>
      </c>
    </row>
    <row r="13" spans="1:2">
      <c r="A13" s="6">
        <v>2.0624431200000002</v>
      </c>
      <c r="B13" s="6">
        <v>1.829678956</v>
      </c>
    </row>
    <row r="14" spans="1:2">
      <c r="A14" s="6">
        <v>1.132712285</v>
      </c>
      <c r="B14" s="6">
        <v>0.48877092700000002</v>
      </c>
    </row>
    <row r="15" spans="1:2">
      <c r="A15" s="6">
        <v>1.833052175</v>
      </c>
      <c r="B15" s="6">
        <v>1.158189701</v>
      </c>
    </row>
    <row r="16" spans="1:2">
      <c r="A16" s="6"/>
      <c r="B16" s="6"/>
    </row>
    <row r="17" spans="1:2">
      <c r="A17" s="6">
        <v>1.6572442700000001</v>
      </c>
      <c r="B17" s="6">
        <v>0.77548478300000001</v>
      </c>
    </row>
    <row r="18" spans="1:2">
      <c r="A18" s="6">
        <v>1.574054622</v>
      </c>
      <c r="B18" s="6">
        <v>0.98544847300000005</v>
      </c>
    </row>
    <row r="19" spans="1:2">
      <c r="A19" s="6">
        <v>1.3611809050000001</v>
      </c>
      <c r="B19" s="6">
        <v>0.40406112199999999</v>
      </c>
    </row>
  </sheetData>
  <mergeCells count="1">
    <mergeCell ref="A2:B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84B07-8247-4AE3-B456-FE2561879F70}">
  <dimension ref="A1:B22"/>
  <sheetViews>
    <sheetView workbookViewId="0"/>
  </sheetViews>
  <sheetFormatPr defaultRowHeight="14.5"/>
  <cols>
    <col min="1" max="2" width="12" bestFit="1" customWidth="1"/>
  </cols>
  <sheetData>
    <row r="1" spans="1:2" ht="16.5">
      <c r="A1" s="54" t="s">
        <v>277</v>
      </c>
    </row>
    <row r="2" spans="1:2" ht="72" customHeight="1">
      <c r="A2" s="50" t="s">
        <v>70</v>
      </c>
      <c r="B2" s="50"/>
    </row>
    <row r="3" spans="1:2" ht="15.5">
      <c r="A3" s="9" t="s">
        <v>37</v>
      </c>
      <c r="B3" s="10" t="s">
        <v>38</v>
      </c>
    </row>
    <row r="4" spans="1:2">
      <c r="A4" s="6">
        <v>7.445026178</v>
      </c>
      <c r="B4" s="6">
        <v>5.048925799</v>
      </c>
    </row>
    <row r="5" spans="1:2">
      <c r="A5" s="6">
        <v>5.6269530459999997</v>
      </c>
      <c r="B5" s="6">
        <v>7.5187734669999999</v>
      </c>
    </row>
    <row r="6" spans="1:2">
      <c r="A6" s="6">
        <v>10.34761905</v>
      </c>
      <c r="B6" s="6">
        <v>4.8063725489999998</v>
      </c>
    </row>
    <row r="7" spans="1:2">
      <c r="A7" s="6"/>
      <c r="B7" s="6"/>
    </row>
    <row r="8" spans="1:2">
      <c r="A8" s="6">
        <v>2.3313501140000001</v>
      </c>
      <c r="B8" s="6">
        <v>4.4270467839999998</v>
      </c>
    </row>
    <row r="9" spans="1:2">
      <c r="A9" s="6">
        <v>3.5121951220000001</v>
      </c>
      <c r="B9" s="6">
        <v>4.8</v>
      </c>
    </row>
    <row r="10" spans="1:2">
      <c r="A10" s="6">
        <v>1.970521542</v>
      </c>
      <c r="B10" s="6">
        <v>0.995418099</v>
      </c>
    </row>
    <row r="11" spans="1:2">
      <c r="A11" s="6"/>
      <c r="B11" s="6"/>
    </row>
    <row r="12" spans="1:2">
      <c r="A12" s="6">
        <v>2.6229379979999998</v>
      </c>
      <c r="B12" s="6">
        <v>3.7808115280000001</v>
      </c>
    </row>
    <row r="13" spans="1:2">
      <c r="A13" s="6">
        <v>2.7101926980000002</v>
      </c>
      <c r="B13" s="6">
        <v>4.16435377</v>
      </c>
    </row>
    <row r="14" spans="1:2">
      <c r="A14" s="6"/>
      <c r="B14" s="6"/>
    </row>
    <row r="15" spans="1:2">
      <c r="A15" s="6">
        <v>5.358990554</v>
      </c>
      <c r="B15" s="6">
        <v>3.2078464590000002</v>
      </c>
    </row>
    <row r="16" spans="1:2">
      <c r="A16" s="6">
        <v>6.0643956650000002</v>
      </c>
      <c r="B16" s="6">
        <v>3.0720514730000001</v>
      </c>
    </row>
    <row r="17" spans="1:2">
      <c r="A17" s="6">
        <v>6.4983167970000002</v>
      </c>
      <c r="B17" s="6">
        <v>1.9092315209999999</v>
      </c>
    </row>
    <row r="18" spans="1:2">
      <c r="A18" s="6"/>
      <c r="B18" s="6"/>
    </row>
    <row r="19" spans="1:2">
      <c r="A19" s="6">
        <v>6.6880238409999997</v>
      </c>
      <c r="B19" s="6">
        <v>3.2696610169999998</v>
      </c>
    </row>
    <row r="20" spans="1:2">
      <c r="A20" s="6">
        <v>3.4896230209999999</v>
      </c>
      <c r="B20" s="6">
        <v>2.4146664630000001</v>
      </c>
    </row>
    <row r="21" spans="1:2">
      <c r="A21" s="6">
        <v>4.2950720789999997</v>
      </c>
      <c r="B21" s="6">
        <v>2.3638922820000001</v>
      </c>
    </row>
    <row r="22" spans="1:2">
      <c r="A22" s="6">
        <v>3.0180878550000001</v>
      </c>
      <c r="B22" s="6">
        <v>2.3947089949999998</v>
      </c>
    </row>
  </sheetData>
  <mergeCells count="1">
    <mergeCell ref="A2:B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1967B-69F2-4779-8AA1-7436A45DCB2A}">
  <dimension ref="A1:B17"/>
  <sheetViews>
    <sheetView workbookViewId="0"/>
  </sheetViews>
  <sheetFormatPr defaultRowHeight="14.5"/>
  <sheetData>
    <row r="1" spans="1:2" ht="16.5">
      <c r="A1" s="54" t="s">
        <v>277</v>
      </c>
    </row>
    <row r="2" spans="1:2" ht="43.5" customHeight="1">
      <c r="A2" s="50" t="s">
        <v>70</v>
      </c>
      <c r="B2" s="43"/>
    </row>
    <row r="3" spans="1:2" ht="15.5">
      <c r="A3" s="9" t="s">
        <v>37</v>
      </c>
      <c r="B3" s="10" t="s">
        <v>39</v>
      </c>
    </row>
    <row r="4" spans="1:2">
      <c r="A4" s="6">
        <v>2.7922691479999999</v>
      </c>
      <c r="B4" s="6">
        <v>1.7063867020000001</v>
      </c>
    </row>
    <row r="5" spans="1:2">
      <c r="A5" s="6">
        <v>4.9920364050000003</v>
      </c>
      <c r="B5" s="6">
        <v>1.497610922</v>
      </c>
    </row>
    <row r="6" spans="1:2">
      <c r="A6" s="6">
        <v>3.1865203759999998</v>
      </c>
      <c r="B6" s="6">
        <v>1.118077325</v>
      </c>
    </row>
    <row r="7" spans="1:2">
      <c r="A7" s="6">
        <v>7.5281848279999997</v>
      </c>
      <c r="B7" s="6">
        <v>2.4027374780000001</v>
      </c>
    </row>
    <row r="8" spans="1:2">
      <c r="A8" s="6">
        <v>3.9211587830000001</v>
      </c>
      <c r="B8" s="6">
        <v>1.1312456829999999</v>
      </c>
    </row>
    <row r="9" spans="1:2">
      <c r="A9" s="6"/>
      <c r="B9" s="6"/>
    </row>
    <row r="10" spans="1:2">
      <c r="A10" s="6">
        <v>2.444</v>
      </c>
      <c r="B10" s="6">
        <v>1.305652174</v>
      </c>
    </row>
    <row r="11" spans="1:2">
      <c r="A11" s="6">
        <v>3.4895969500000001</v>
      </c>
      <c r="B11" s="6">
        <v>2.5425899360000002</v>
      </c>
    </row>
    <row r="12" spans="1:2">
      <c r="A12" s="6"/>
      <c r="B12" s="6"/>
    </row>
    <row r="13" spans="1:2">
      <c r="A13" s="6"/>
      <c r="B13" s="6"/>
    </row>
    <row r="14" spans="1:2">
      <c r="A14" s="6"/>
      <c r="B14" s="6"/>
    </row>
    <row r="15" spans="1:2">
      <c r="A15" s="6"/>
      <c r="B15" s="6"/>
    </row>
    <row r="16" spans="1:2">
      <c r="A16" s="6"/>
      <c r="B16" s="6"/>
    </row>
    <row r="17" spans="1:2">
      <c r="A17" s="6"/>
      <c r="B17" s="6"/>
    </row>
  </sheetData>
  <mergeCells count="1">
    <mergeCell ref="A2:B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FEF65-1317-42D3-B1B8-3BDB24ADFA9D}">
  <dimension ref="A1:B16"/>
  <sheetViews>
    <sheetView workbookViewId="0">
      <selection activeCell="I5" sqref="I5"/>
    </sheetView>
  </sheetViews>
  <sheetFormatPr defaultRowHeight="14.5"/>
  <cols>
    <col min="1" max="1" width="12" bestFit="1" customWidth="1"/>
    <col min="2" max="2" width="13.453125" bestFit="1" customWidth="1"/>
  </cols>
  <sheetData>
    <row r="1" spans="1:2" ht="16.5">
      <c r="A1" s="54" t="s">
        <v>277</v>
      </c>
    </row>
    <row r="2" spans="1:2" ht="72" customHeight="1">
      <c r="A2" s="50" t="s">
        <v>70</v>
      </c>
      <c r="B2" s="50"/>
    </row>
    <row r="3" spans="1:2" ht="15.5">
      <c r="A3" s="10" t="s">
        <v>39</v>
      </c>
      <c r="B3" s="10" t="s">
        <v>40</v>
      </c>
    </row>
    <row r="4" spans="1:2">
      <c r="A4" s="6">
        <v>3.8151086869999999</v>
      </c>
      <c r="B4" s="6">
        <v>1.596954097</v>
      </c>
    </row>
    <row r="5" spans="1:2">
      <c r="A5" s="6">
        <v>1.536733251</v>
      </c>
      <c r="B5" s="6">
        <v>1.274642093</v>
      </c>
    </row>
    <row r="6" spans="1:2">
      <c r="A6" s="6">
        <v>0.64560142200000004</v>
      </c>
      <c r="B6" s="6">
        <v>0.34155671500000001</v>
      </c>
    </row>
    <row r="7" spans="1:2">
      <c r="A7" s="6">
        <v>2.8915662649999998</v>
      </c>
      <c r="B7" s="6">
        <v>1.057487091</v>
      </c>
    </row>
    <row r="8" spans="1:2">
      <c r="A8" s="6"/>
      <c r="B8" s="6"/>
    </row>
    <row r="9" spans="1:2">
      <c r="A9" s="6">
        <v>4.983415667</v>
      </c>
      <c r="B9" s="6">
        <v>3.3955963300000001</v>
      </c>
    </row>
    <row r="10" spans="1:2">
      <c r="A10" s="6">
        <v>2.1129629630000002</v>
      </c>
      <c r="B10" s="6">
        <v>1.450072622</v>
      </c>
    </row>
    <row r="11" spans="1:2">
      <c r="A11" s="6">
        <v>1.7044431950000001</v>
      </c>
      <c r="B11" s="6">
        <v>3.6711084189999998</v>
      </c>
    </row>
    <row r="12" spans="1:2">
      <c r="A12" s="6"/>
      <c r="B12" s="6"/>
    </row>
    <row r="13" spans="1:2">
      <c r="A13" s="6">
        <v>2.4051190309999999</v>
      </c>
      <c r="B13" s="6">
        <v>1.465311147</v>
      </c>
    </row>
    <row r="14" spans="1:2">
      <c r="A14" s="6">
        <v>2.5294117649999999</v>
      </c>
      <c r="B14" s="6">
        <v>1.7320971869999999</v>
      </c>
    </row>
    <row r="15" spans="1:2">
      <c r="A15" s="6">
        <v>1.0287987869999999</v>
      </c>
      <c r="B15" s="6">
        <v>1.017633529</v>
      </c>
    </row>
    <row r="16" spans="1:2">
      <c r="A16" s="6">
        <v>1.110117891</v>
      </c>
      <c r="B16" s="6">
        <v>0.77029958899999995</v>
      </c>
    </row>
  </sheetData>
  <mergeCells count="1">
    <mergeCell ref="A2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A1B7E-22BA-43D5-88DC-58CBCB685806}">
  <dimension ref="A1:H17"/>
  <sheetViews>
    <sheetView workbookViewId="0">
      <selection activeCell="F19" sqref="F19"/>
    </sheetView>
  </sheetViews>
  <sheetFormatPr defaultRowHeight="14.5"/>
  <cols>
    <col min="1" max="1" width="12.6328125" bestFit="1" customWidth="1"/>
    <col min="2" max="2" width="14" bestFit="1" customWidth="1"/>
    <col min="3" max="4" width="9.26953125" bestFit="1" customWidth="1"/>
    <col min="5" max="5" width="10" bestFit="1" customWidth="1"/>
    <col min="6" max="6" width="13.453125" bestFit="1" customWidth="1"/>
    <col min="7" max="8" width="9.26953125" bestFit="1" customWidth="1"/>
  </cols>
  <sheetData>
    <row r="1" spans="1:8">
      <c r="A1" s="43" t="s">
        <v>252</v>
      </c>
      <c r="B1" s="43"/>
      <c r="C1" s="43"/>
      <c r="D1" s="43"/>
      <c r="E1" s="43"/>
      <c r="F1" s="43"/>
      <c r="G1" s="43"/>
      <c r="H1" s="43"/>
    </row>
    <row r="2" spans="1:8">
      <c r="A2" s="4" t="s">
        <v>6</v>
      </c>
      <c r="B2" s="4" t="s">
        <v>7</v>
      </c>
      <c r="C2" s="4" t="s">
        <v>4</v>
      </c>
      <c r="D2" s="4" t="s">
        <v>3</v>
      </c>
      <c r="E2" s="4" t="s">
        <v>2</v>
      </c>
      <c r="F2" s="4" t="s">
        <v>8</v>
      </c>
      <c r="G2" s="4" t="s">
        <v>1</v>
      </c>
      <c r="H2" s="4" t="s">
        <v>0</v>
      </c>
    </row>
    <row r="3" spans="1:8">
      <c r="A3">
        <v>4.5999999999999999E-2</v>
      </c>
      <c r="B3">
        <v>0.23</v>
      </c>
      <c r="C3">
        <v>2.21</v>
      </c>
      <c r="D3">
        <v>55.2</v>
      </c>
      <c r="E3">
        <v>81.099999999999994</v>
      </c>
      <c r="F3">
        <v>26.7</v>
      </c>
      <c r="G3">
        <v>77</v>
      </c>
      <c r="H3">
        <v>49.1</v>
      </c>
    </row>
    <row r="4" spans="1:8">
      <c r="A4">
        <v>4.2999999999999997E-2</v>
      </c>
      <c r="B4">
        <v>0.21</v>
      </c>
      <c r="C4">
        <v>3.43</v>
      </c>
      <c r="D4">
        <v>53.5</v>
      </c>
      <c r="E4">
        <v>72.2</v>
      </c>
      <c r="F4">
        <v>27.9</v>
      </c>
      <c r="G4">
        <v>67.400000000000006</v>
      </c>
      <c r="H4">
        <v>43.1</v>
      </c>
    </row>
    <row r="5" spans="1:8">
      <c r="A5">
        <v>2.9000000000000001E-2</v>
      </c>
      <c r="B5">
        <v>0.22</v>
      </c>
      <c r="C5">
        <v>2.56</v>
      </c>
      <c r="D5">
        <v>53.8</v>
      </c>
      <c r="E5">
        <v>74.400000000000006</v>
      </c>
      <c r="F5">
        <v>28.5</v>
      </c>
      <c r="G5">
        <v>73.400000000000006</v>
      </c>
      <c r="H5">
        <v>42.4</v>
      </c>
    </row>
    <row r="6" spans="1:8">
      <c r="A6">
        <v>1.7999999999999999E-2</v>
      </c>
      <c r="B6">
        <v>0.25</v>
      </c>
      <c r="C6">
        <v>3.83</v>
      </c>
      <c r="D6">
        <v>63.2</v>
      </c>
      <c r="E6">
        <v>81.2</v>
      </c>
      <c r="F6">
        <v>33.6</v>
      </c>
      <c r="G6">
        <v>77.099999999999994</v>
      </c>
      <c r="H6">
        <v>41.5</v>
      </c>
    </row>
    <row r="8" spans="1:8">
      <c r="A8">
        <v>0.04</v>
      </c>
      <c r="B8">
        <v>0.18</v>
      </c>
      <c r="C8">
        <v>0.74</v>
      </c>
      <c r="D8">
        <v>32.200000000000003</v>
      </c>
      <c r="E8">
        <v>70.2</v>
      </c>
      <c r="F8">
        <v>8.4499999999999993</v>
      </c>
      <c r="G8">
        <v>51.6</v>
      </c>
      <c r="H8">
        <v>29.2</v>
      </c>
    </row>
    <row r="9" spans="1:8">
      <c r="A9">
        <v>4.9000000000000002E-2</v>
      </c>
      <c r="B9">
        <v>0.19</v>
      </c>
      <c r="C9">
        <v>0.4</v>
      </c>
      <c r="D9">
        <v>26.3</v>
      </c>
      <c r="E9">
        <v>60</v>
      </c>
      <c r="F9">
        <v>8.81</v>
      </c>
      <c r="G9">
        <v>41.3</v>
      </c>
      <c r="H9">
        <v>20.9</v>
      </c>
    </row>
    <row r="10" spans="1:8">
      <c r="A10">
        <v>3.7999999999999999E-2</v>
      </c>
      <c r="B10">
        <v>0.12</v>
      </c>
      <c r="C10">
        <v>0.52</v>
      </c>
      <c r="D10">
        <v>25.4</v>
      </c>
      <c r="E10">
        <v>61.4</v>
      </c>
      <c r="F10">
        <v>7.07</v>
      </c>
      <c r="G10">
        <v>40.9</v>
      </c>
      <c r="H10">
        <v>19.8</v>
      </c>
    </row>
    <row r="11" spans="1:8">
      <c r="A11">
        <v>6.5000000000000002E-2</v>
      </c>
      <c r="B11">
        <v>0.24</v>
      </c>
      <c r="C11">
        <v>0.57999999999999996</v>
      </c>
      <c r="D11">
        <v>25.6</v>
      </c>
      <c r="E11">
        <v>62.1</v>
      </c>
      <c r="F11">
        <v>9.51</v>
      </c>
      <c r="G11">
        <v>42.2</v>
      </c>
      <c r="H11">
        <v>24.1</v>
      </c>
    </row>
    <row r="13" spans="1:8">
      <c r="A13">
        <v>0.17</v>
      </c>
      <c r="B13">
        <v>0.48</v>
      </c>
      <c r="C13">
        <v>3.5</v>
      </c>
      <c r="D13">
        <v>57.4</v>
      </c>
      <c r="E13">
        <v>67.5</v>
      </c>
      <c r="F13">
        <v>27.4</v>
      </c>
      <c r="G13">
        <v>59.3</v>
      </c>
      <c r="H13">
        <v>24.6</v>
      </c>
    </row>
    <row r="14" spans="1:8">
      <c r="A14">
        <v>0.21</v>
      </c>
      <c r="B14">
        <v>0.39</v>
      </c>
      <c r="C14">
        <v>2.96</v>
      </c>
      <c r="D14">
        <v>53.7</v>
      </c>
      <c r="E14">
        <v>64.5</v>
      </c>
      <c r="F14">
        <v>23.8</v>
      </c>
      <c r="G14">
        <v>57.6</v>
      </c>
      <c r="H14">
        <v>22.2</v>
      </c>
    </row>
    <row r="16" spans="1:8">
      <c r="A16">
        <v>0.19</v>
      </c>
      <c r="B16">
        <v>0.36</v>
      </c>
      <c r="C16">
        <v>3.21</v>
      </c>
      <c r="D16">
        <v>48.5</v>
      </c>
      <c r="E16">
        <v>59.9</v>
      </c>
      <c r="F16">
        <v>19.5</v>
      </c>
      <c r="G16">
        <v>53.1</v>
      </c>
      <c r="H16">
        <v>21.7</v>
      </c>
    </row>
    <row r="17" spans="1:8">
      <c r="A17">
        <v>0.16</v>
      </c>
      <c r="B17">
        <v>0.74</v>
      </c>
      <c r="C17">
        <v>3.75</v>
      </c>
      <c r="D17">
        <v>49.9</v>
      </c>
      <c r="E17">
        <v>54.8</v>
      </c>
      <c r="F17">
        <v>25.1</v>
      </c>
      <c r="G17">
        <v>49.8</v>
      </c>
      <c r="H17">
        <v>18.8</v>
      </c>
    </row>
  </sheetData>
  <mergeCells count="1">
    <mergeCell ref="A1:H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692C5-9070-4359-A443-C046C74DE1AD}">
  <dimension ref="A1:D87"/>
  <sheetViews>
    <sheetView workbookViewId="0"/>
  </sheetViews>
  <sheetFormatPr defaultRowHeight="14.5"/>
  <cols>
    <col min="1" max="3" width="9" bestFit="1" customWidth="1"/>
    <col min="4" max="4" width="13.453125" bestFit="1" customWidth="1"/>
  </cols>
  <sheetData>
    <row r="1" spans="1:4">
      <c r="A1" t="s">
        <v>280</v>
      </c>
    </row>
    <row r="2" spans="1:4">
      <c r="A2" s="43" t="s">
        <v>246</v>
      </c>
      <c r="B2" s="43"/>
      <c r="C2" s="43"/>
      <c r="D2" s="43"/>
    </row>
    <row r="3" spans="1:4" ht="15.5">
      <c r="A3" s="9" t="s">
        <v>37</v>
      </c>
      <c r="B3" s="10" t="s">
        <v>38</v>
      </c>
      <c r="C3" s="10" t="s">
        <v>39</v>
      </c>
      <c r="D3" s="10" t="s">
        <v>40</v>
      </c>
    </row>
    <row r="4" spans="1:4">
      <c r="A4" s="6"/>
      <c r="B4" s="6">
        <v>7.3941480000000004</v>
      </c>
      <c r="C4" s="6"/>
      <c r="D4" s="6"/>
    </row>
    <row r="5" spans="1:4">
      <c r="A5" s="6"/>
      <c r="B5" s="6">
        <v>7.7447730000000004</v>
      </c>
      <c r="C5" s="6"/>
      <c r="D5" s="6"/>
    </row>
    <row r="6" spans="1:4">
      <c r="A6" s="6"/>
      <c r="B6" s="6">
        <v>7.5372320000000004</v>
      </c>
      <c r="C6" s="6"/>
      <c r="D6" s="6"/>
    </row>
    <row r="7" spans="1:4">
      <c r="A7" s="6"/>
      <c r="B7" s="6">
        <v>7.57517</v>
      </c>
      <c r="C7" s="6"/>
      <c r="D7" s="6"/>
    </row>
    <row r="8" spans="1:4">
      <c r="A8" s="6"/>
      <c r="B8" s="6"/>
      <c r="C8" s="6"/>
      <c r="D8" s="6"/>
    </row>
    <row r="9" spans="1:4">
      <c r="A9" s="6">
        <v>7.9218060000000001</v>
      </c>
      <c r="B9" s="6"/>
      <c r="C9" s="6"/>
      <c r="D9" s="6"/>
    </row>
    <row r="10" spans="1:4">
      <c r="A10" s="6">
        <v>7.6461610000000002</v>
      </c>
      <c r="B10" s="6"/>
      <c r="C10" s="6"/>
      <c r="D10" s="6"/>
    </row>
    <row r="11" spans="1:4">
      <c r="A11" s="6"/>
      <c r="B11" s="6"/>
      <c r="C11" s="6"/>
      <c r="D11" s="6"/>
    </row>
    <row r="12" spans="1:4">
      <c r="A12" s="6"/>
      <c r="B12" s="6"/>
      <c r="C12" s="6"/>
      <c r="D12" s="6"/>
    </row>
    <row r="13" spans="1:4">
      <c r="A13" s="6"/>
      <c r="B13" s="6"/>
      <c r="C13" s="6"/>
      <c r="D13" s="6"/>
    </row>
    <row r="14" spans="1:4">
      <c r="A14" s="6"/>
      <c r="B14" s="6">
        <v>5.8484629999999997</v>
      </c>
      <c r="C14" s="6"/>
      <c r="D14" s="6"/>
    </row>
    <row r="15" spans="1:4">
      <c r="A15" s="6"/>
      <c r="B15" s="6">
        <v>6.2747700000000002</v>
      </c>
      <c r="C15" s="6"/>
      <c r="D15" s="6"/>
    </row>
    <row r="16" spans="1:4">
      <c r="A16" s="6"/>
      <c r="B16" s="6">
        <v>6.9044299999999996</v>
      </c>
      <c r="C16" s="6"/>
      <c r="D16" s="6"/>
    </row>
    <row r="17" spans="1:4">
      <c r="A17" s="6"/>
      <c r="B17" s="6">
        <v>7.1903889999999997</v>
      </c>
      <c r="C17" s="6"/>
      <c r="D17" s="6"/>
    </row>
    <row r="18" spans="1:4">
      <c r="A18" s="6"/>
      <c r="B18" s="6">
        <v>7.7642889999999998</v>
      </c>
      <c r="C18" s="6"/>
      <c r="D18" s="6"/>
    </row>
    <row r="19" spans="1:4">
      <c r="A19" s="6"/>
      <c r="B19" s="6">
        <v>7.6462250000000003</v>
      </c>
      <c r="C19" s="6"/>
      <c r="D19" s="6"/>
    </row>
    <row r="20" spans="1:4">
      <c r="A20" s="6"/>
      <c r="B20" s="6"/>
      <c r="C20" s="6"/>
      <c r="D20" s="6"/>
    </row>
    <row r="21" spans="1:4">
      <c r="A21" s="6"/>
      <c r="B21" s="6"/>
      <c r="C21" s="6"/>
      <c r="D21" s="6"/>
    </row>
    <row r="22" spans="1:4">
      <c r="A22" s="6"/>
      <c r="B22" s="6"/>
      <c r="C22" s="6"/>
      <c r="D22" s="6"/>
    </row>
    <row r="23" spans="1:4">
      <c r="A23" s="6">
        <v>5.6553230000000001</v>
      </c>
      <c r="B23" s="6"/>
      <c r="C23" s="6"/>
      <c r="D23" s="6"/>
    </row>
    <row r="24" spans="1:4">
      <c r="A24" s="6">
        <v>7.9959259999999999</v>
      </c>
      <c r="B24" s="6"/>
      <c r="C24" s="6"/>
      <c r="D24" s="6"/>
    </row>
    <row r="25" spans="1:4">
      <c r="A25" s="6">
        <v>7.5237759999999998</v>
      </c>
      <c r="B25" s="6"/>
      <c r="C25" s="6"/>
      <c r="D25" s="6"/>
    </row>
    <row r="26" spans="1:4">
      <c r="A26" s="6"/>
      <c r="B26" s="6"/>
      <c r="C26" s="6"/>
      <c r="D26" s="6"/>
    </row>
    <row r="27" spans="1:4">
      <c r="A27" s="6">
        <v>7.6723949999999999</v>
      </c>
      <c r="B27" s="6">
        <v>7.5726839999999997</v>
      </c>
      <c r="C27" s="6"/>
      <c r="D27" s="6"/>
    </row>
    <row r="28" spans="1:4">
      <c r="A28" s="6">
        <v>6.6835459999999998</v>
      </c>
      <c r="B28" s="6">
        <v>7.1224210000000001</v>
      </c>
      <c r="C28" s="6"/>
      <c r="D28" s="6"/>
    </row>
    <row r="29" spans="1:4">
      <c r="A29" s="6">
        <v>7.0581930000000002</v>
      </c>
      <c r="B29" s="6">
        <v>7.7483279999999999</v>
      </c>
      <c r="C29" s="6"/>
      <c r="D29" s="6"/>
    </row>
    <row r="30" spans="1:4">
      <c r="A30" s="6">
        <v>5.6763370000000002</v>
      </c>
      <c r="B30" s="6">
        <v>6.0350429999999999</v>
      </c>
      <c r="C30" s="6"/>
      <c r="D30" s="6"/>
    </row>
    <row r="31" spans="1:4">
      <c r="A31" s="6"/>
      <c r="B31" s="6"/>
      <c r="C31" s="6"/>
      <c r="D31" s="6"/>
    </row>
    <row r="32" spans="1:4">
      <c r="A32" s="6">
        <v>6.3040690000000001</v>
      </c>
      <c r="B32" s="6">
        <v>5.654738</v>
      </c>
      <c r="C32" s="6"/>
      <c r="D32" s="6"/>
    </row>
    <row r="33" spans="1:4">
      <c r="A33" s="6">
        <v>6.7524150000000001</v>
      </c>
      <c r="B33" s="6">
        <v>5.8761340000000004</v>
      </c>
      <c r="C33" s="6"/>
      <c r="D33" s="6"/>
    </row>
    <row r="34" spans="1:4">
      <c r="A34" s="6">
        <v>6.3985390000000004</v>
      </c>
      <c r="B34" s="6">
        <v>6.1764070000000002</v>
      </c>
      <c r="C34" s="6"/>
      <c r="D34" s="6"/>
    </row>
    <row r="35" spans="1:4">
      <c r="A35" s="6">
        <v>7.8664339999999999</v>
      </c>
      <c r="B35" s="6">
        <v>7.7073640000000001</v>
      </c>
      <c r="C35" s="6"/>
      <c r="D35" s="6"/>
    </row>
    <row r="36" spans="1:4">
      <c r="A36" s="6">
        <v>8.7987559999999991</v>
      </c>
      <c r="B36" s="6">
        <v>7.5268449999999998</v>
      </c>
      <c r="C36" s="6"/>
      <c r="D36" s="6"/>
    </row>
    <row r="37" spans="1:4">
      <c r="A37" s="6">
        <v>9.3747340000000001</v>
      </c>
      <c r="B37" s="6">
        <v>8.8345470000000006</v>
      </c>
      <c r="C37" s="6"/>
      <c r="D37" s="6"/>
    </row>
    <row r="38" spans="1:4">
      <c r="A38" s="6"/>
      <c r="B38" s="6"/>
      <c r="C38" s="6"/>
      <c r="D38" s="6"/>
    </row>
    <row r="39" spans="1:4">
      <c r="A39" s="6">
        <v>7.4456569999999997</v>
      </c>
      <c r="B39" s="6">
        <v>7.3244809999999996</v>
      </c>
      <c r="C39" s="6"/>
      <c r="D39" s="6"/>
    </row>
    <row r="40" spans="1:4">
      <c r="A40" s="6">
        <v>8.8659490000000005</v>
      </c>
      <c r="B40" s="6">
        <v>8.7931410000000003</v>
      </c>
      <c r="C40" s="6"/>
      <c r="D40" s="6"/>
    </row>
    <row r="41" spans="1:4">
      <c r="A41" s="6">
        <v>9.4166670000000003</v>
      </c>
      <c r="B41" s="6">
        <v>9.2606570000000001</v>
      </c>
      <c r="C41" s="6"/>
      <c r="D41" s="6"/>
    </row>
    <row r="42" spans="1:4">
      <c r="A42" s="6"/>
      <c r="B42" s="6"/>
      <c r="C42" s="6"/>
      <c r="D42" s="6"/>
    </row>
    <row r="43" spans="1:4">
      <c r="A43" s="6">
        <v>8.0199230000000004</v>
      </c>
      <c r="B43" s="6">
        <v>8.5868549999999999</v>
      </c>
      <c r="C43" s="6"/>
      <c r="D43" s="6"/>
    </row>
    <row r="44" spans="1:4">
      <c r="A44" s="6">
        <v>6.5684509999999996</v>
      </c>
      <c r="B44" s="6">
        <v>7.6463749999999999</v>
      </c>
      <c r="C44" s="6"/>
      <c r="D44" s="6"/>
    </row>
    <row r="45" spans="1:4">
      <c r="A45" s="6">
        <v>9.6101189999999992</v>
      </c>
      <c r="B45" s="6">
        <v>10.40582</v>
      </c>
      <c r="C45" s="6"/>
      <c r="D45" s="6"/>
    </row>
    <row r="46" spans="1:4">
      <c r="A46" s="6"/>
      <c r="B46" s="6"/>
      <c r="C46" s="6"/>
      <c r="D46" s="6"/>
    </row>
    <row r="47" spans="1:4">
      <c r="A47" s="6">
        <v>8.4651840000000007</v>
      </c>
      <c r="B47" s="6"/>
      <c r="C47" s="6">
        <v>8.5935620000000004</v>
      </c>
      <c r="D47" s="6"/>
    </row>
    <row r="48" spans="1:4">
      <c r="A48" s="6">
        <v>8.2845549999999992</v>
      </c>
      <c r="B48" s="6"/>
      <c r="C48" s="6">
        <v>7.9022430000000004</v>
      </c>
      <c r="D48" s="6"/>
    </row>
    <row r="49" spans="1:4">
      <c r="A49" s="6">
        <v>6.8938930000000003</v>
      </c>
      <c r="B49" s="6"/>
      <c r="C49" s="6">
        <v>7.7948459999999997</v>
      </c>
      <c r="D49" s="6"/>
    </row>
    <row r="50" spans="1:4">
      <c r="A50" s="6">
        <v>6.9799740000000003</v>
      </c>
      <c r="B50" s="6"/>
      <c r="C50" s="6">
        <v>7.9753639999999999</v>
      </c>
      <c r="D50" s="6"/>
    </row>
    <row r="51" spans="1:4">
      <c r="A51" s="6"/>
      <c r="B51" s="6"/>
      <c r="C51" s="6"/>
      <c r="D51" s="6"/>
    </row>
    <row r="52" spans="1:4">
      <c r="A52" s="6">
        <v>7.7547280000000001</v>
      </c>
      <c r="B52" s="6"/>
      <c r="C52" s="6">
        <v>8.5641759999999998</v>
      </c>
      <c r="D52" s="6"/>
    </row>
    <row r="53" spans="1:4">
      <c r="A53" s="6">
        <v>7.4453930000000001</v>
      </c>
      <c r="B53" s="6"/>
      <c r="C53" s="6">
        <v>8.1832010000000004</v>
      </c>
      <c r="D53" s="6"/>
    </row>
    <row r="54" spans="1:4">
      <c r="A54" s="6"/>
      <c r="B54" s="6"/>
      <c r="C54" s="6"/>
      <c r="D54" s="6"/>
    </row>
    <row r="55" spans="1:4">
      <c r="A55" s="6">
        <v>7.688078</v>
      </c>
      <c r="B55" s="6">
        <v>8.0493849999999991</v>
      </c>
      <c r="C55" s="6"/>
      <c r="D55" s="6"/>
    </row>
    <row r="56" spans="1:4">
      <c r="A56" s="6">
        <v>5.8288450000000003</v>
      </c>
      <c r="B56" s="6">
        <v>7.5868380000000002</v>
      </c>
      <c r="C56" s="6"/>
      <c r="D56" s="6"/>
    </row>
    <row r="57" spans="1:4">
      <c r="A57" s="6">
        <v>8.2503069999999994</v>
      </c>
      <c r="B57" s="6">
        <v>8.9165890000000001</v>
      </c>
      <c r="C57" s="6"/>
      <c r="D57" s="6"/>
    </row>
    <row r="58" spans="1:4">
      <c r="A58" s="6"/>
      <c r="B58" s="6"/>
      <c r="C58" s="6"/>
      <c r="D58" s="6"/>
    </row>
    <row r="59" spans="1:4">
      <c r="A59" s="6">
        <v>6.6493770000000003</v>
      </c>
      <c r="B59" s="6">
        <v>6.030843</v>
      </c>
      <c r="C59" s="6"/>
      <c r="D59" s="6"/>
    </row>
    <row r="60" spans="1:4">
      <c r="A60" s="6">
        <v>6.8781030000000003</v>
      </c>
      <c r="B60" s="6">
        <v>6.0111730000000003</v>
      </c>
      <c r="C60" s="6"/>
      <c r="D60" s="6"/>
    </row>
    <row r="61" spans="1:4">
      <c r="A61" s="6">
        <v>7.9193600000000002</v>
      </c>
      <c r="B61" s="6">
        <v>6.1066950000000002</v>
      </c>
      <c r="C61" s="6"/>
      <c r="D61" s="6"/>
    </row>
    <row r="62" spans="1:4">
      <c r="A62" s="6">
        <v>6.2580299999999998</v>
      </c>
      <c r="B62" s="6">
        <v>6.2135990000000003</v>
      </c>
      <c r="C62" s="6"/>
      <c r="D62" s="6"/>
    </row>
    <row r="63" spans="1:4">
      <c r="A63" s="6"/>
      <c r="B63" s="6"/>
      <c r="C63" s="6"/>
      <c r="D63" s="6"/>
    </row>
    <row r="64" spans="1:4">
      <c r="A64" s="6"/>
      <c r="B64" s="6"/>
      <c r="C64" s="6">
        <v>8.8789770000000008</v>
      </c>
      <c r="D64" s="6">
        <v>8.1436670000000007</v>
      </c>
    </row>
    <row r="65" spans="1:4">
      <c r="A65" s="6"/>
      <c r="B65" s="6"/>
      <c r="C65" s="6">
        <v>8.1103260000000006</v>
      </c>
      <c r="D65" s="6">
        <v>7.06501</v>
      </c>
    </row>
    <row r="66" spans="1:4">
      <c r="A66" s="6"/>
      <c r="B66" s="6"/>
      <c r="C66" s="6"/>
      <c r="D66" s="6"/>
    </row>
    <row r="67" spans="1:4">
      <c r="A67" s="6"/>
      <c r="B67" s="6"/>
      <c r="C67" s="6">
        <v>6.9573489999999998</v>
      </c>
      <c r="D67" s="6">
        <v>7.4583919999999999</v>
      </c>
    </row>
    <row r="68" spans="1:4">
      <c r="A68" s="6"/>
      <c r="B68" s="6"/>
      <c r="C68" s="6">
        <v>6.9242189999999999</v>
      </c>
      <c r="D68" s="6">
        <v>7.4244240000000001</v>
      </c>
    </row>
    <row r="69" spans="1:4">
      <c r="A69" s="6"/>
      <c r="B69" s="6"/>
      <c r="C69" s="6">
        <v>7.3277729999999996</v>
      </c>
      <c r="D69" s="6">
        <v>6.2209969999999997</v>
      </c>
    </row>
    <row r="70" spans="1:4">
      <c r="A70" s="6"/>
      <c r="B70" s="6"/>
      <c r="C70" s="6"/>
      <c r="D70" s="6"/>
    </row>
    <row r="71" spans="1:4">
      <c r="A71" s="6"/>
      <c r="B71" s="6"/>
      <c r="C71" s="6">
        <v>8.3429459999999995</v>
      </c>
      <c r="D71" s="6">
        <v>7.5039090000000002</v>
      </c>
    </row>
    <row r="72" spans="1:4">
      <c r="A72" s="6"/>
      <c r="B72" s="6"/>
      <c r="C72" s="6">
        <v>8.4374599999999997</v>
      </c>
      <c r="D72" s="6">
        <v>7.8025289999999998</v>
      </c>
    </row>
    <row r="73" spans="1:4">
      <c r="A73" s="6"/>
      <c r="B73" s="6"/>
      <c r="C73" s="6">
        <v>7.6454620000000002</v>
      </c>
      <c r="D73" s="6">
        <v>6.9779499999999999</v>
      </c>
    </row>
    <row r="74" spans="1:4">
      <c r="A74" s="6"/>
      <c r="B74" s="6"/>
      <c r="C74" s="6">
        <v>7.5078860000000001</v>
      </c>
      <c r="D74" s="6">
        <v>6.782057</v>
      </c>
    </row>
    <row r="75" spans="1:4">
      <c r="A75" s="6"/>
      <c r="B75" s="6"/>
      <c r="C75" s="6"/>
      <c r="D75" s="6"/>
    </row>
    <row r="76" spans="1:4">
      <c r="A76" s="6"/>
      <c r="B76" s="6"/>
      <c r="C76" s="6">
        <v>6.8483340000000004</v>
      </c>
      <c r="D76" s="6">
        <v>7.5854999999999997</v>
      </c>
    </row>
    <row r="77" spans="1:4">
      <c r="A77" s="6"/>
      <c r="B77" s="6"/>
      <c r="C77" s="6">
        <v>6.1353119999999999</v>
      </c>
      <c r="D77" s="6">
        <v>6.6530279999999999</v>
      </c>
    </row>
    <row r="78" spans="1:4">
      <c r="A78" s="6"/>
      <c r="B78" s="6"/>
      <c r="C78" s="6">
        <v>6.7800940000000001</v>
      </c>
      <c r="D78" s="6">
        <v>7.5467690000000003</v>
      </c>
    </row>
    <row r="79" spans="1:4">
      <c r="A79" s="6"/>
      <c r="B79" s="6"/>
      <c r="C79" s="6">
        <v>6.9461219999999999</v>
      </c>
      <c r="D79" s="6">
        <v>7.5358599999999996</v>
      </c>
    </row>
    <row r="80" spans="1:4">
      <c r="A80" s="6"/>
      <c r="B80" s="6"/>
      <c r="C80" s="6"/>
      <c r="D80" s="6"/>
    </row>
    <row r="81" spans="1:4">
      <c r="A81" s="6">
        <v>6.58</v>
      </c>
      <c r="B81" s="6">
        <v>6.07</v>
      </c>
      <c r="C81" s="6"/>
      <c r="D81" s="6"/>
    </row>
    <row r="82" spans="1:4">
      <c r="A82" s="6">
        <v>6.64</v>
      </c>
      <c r="B82" s="6">
        <v>5.99</v>
      </c>
      <c r="C82" s="6"/>
      <c r="D82" s="6"/>
    </row>
    <row r="83" spans="1:4">
      <c r="A83" s="6">
        <v>8.93</v>
      </c>
      <c r="B83" s="6">
        <v>9.2899999999999991</v>
      </c>
      <c r="C83" s="6"/>
      <c r="D83" s="6"/>
    </row>
    <row r="84" spans="1:4">
      <c r="A84" s="6">
        <v>8.67</v>
      </c>
      <c r="B84" s="6">
        <v>7.9</v>
      </c>
      <c r="C84" s="6"/>
      <c r="D84" s="6"/>
    </row>
    <row r="85" spans="1:4">
      <c r="A85" s="6"/>
      <c r="B85" s="6"/>
      <c r="C85" s="6"/>
      <c r="D85" s="6"/>
    </row>
    <row r="86" spans="1:4">
      <c r="A86" s="6">
        <v>7.0018399999999996</v>
      </c>
      <c r="B86" s="6"/>
      <c r="C86" s="6"/>
      <c r="D86" s="6">
        <v>8.070468</v>
      </c>
    </row>
    <row r="87" spans="1:4">
      <c r="A87" s="6">
        <v>6.6596690000000001</v>
      </c>
      <c r="B87" s="6"/>
      <c r="C87" s="6"/>
      <c r="D87" s="6">
        <v>6.6796800000000003</v>
      </c>
    </row>
  </sheetData>
  <mergeCells count="1">
    <mergeCell ref="A2:D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10BA-7A66-4DE0-8BE3-EE61F947BD6A}">
  <dimension ref="A1:D56"/>
  <sheetViews>
    <sheetView workbookViewId="0"/>
  </sheetViews>
  <sheetFormatPr defaultRowHeight="14.5"/>
  <cols>
    <col min="1" max="3" width="9" bestFit="1" customWidth="1"/>
    <col min="4" max="4" width="13.453125" bestFit="1" customWidth="1"/>
  </cols>
  <sheetData>
    <row r="1" spans="1:4">
      <c r="A1" t="s">
        <v>280</v>
      </c>
    </row>
    <row r="2" spans="1:4">
      <c r="A2" s="43" t="s">
        <v>247</v>
      </c>
      <c r="B2" s="43"/>
      <c r="C2" s="43"/>
      <c r="D2" s="43"/>
    </row>
    <row r="3" spans="1:4" ht="15.5">
      <c r="A3" s="9" t="s">
        <v>37</v>
      </c>
      <c r="B3" s="10" t="s">
        <v>38</v>
      </c>
      <c r="C3" s="10" t="s">
        <v>39</v>
      </c>
      <c r="D3" s="10" t="s">
        <v>40</v>
      </c>
    </row>
    <row r="4" spans="1:4">
      <c r="A4" s="6">
        <v>11.168010000000001</v>
      </c>
      <c r="B4" s="6">
        <v>10.294090000000001</v>
      </c>
      <c r="C4" s="6"/>
      <c r="D4" s="6"/>
    </row>
    <row r="5" spans="1:4">
      <c r="A5" s="6">
        <v>10.00337</v>
      </c>
      <c r="B5" s="6">
        <v>8.5722500000000004</v>
      </c>
      <c r="C5" s="6"/>
      <c r="D5" s="6"/>
    </row>
    <row r="6" spans="1:4">
      <c r="A6" s="6">
        <v>9.4240849999999998</v>
      </c>
      <c r="B6" s="6">
        <v>10.606529999999999</v>
      </c>
      <c r="C6" s="6"/>
      <c r="D6" s="6"/>
    </row>
    <row r="7" spans="1:4">
      <c r="A7" s="6"/>
      <c r="B7" s="6"/>
      <c r="C7" s="6"/>
      <c r="D7" s="6"/>
    </row>
    <row r="8" spans="1:4">
      <c r="A8" s="6">
        <v>10.20335</v>
      </c>
      <c r="B8" s="6">
        <v>11.678750000000001</v>
      </c>
      <c r="C8" s="6"/>
      <c r="D8" s="6"/>
    </row>
    <row r="9" spans="1:4">
      <c r="A9" s="6">
        <v>11.025869999999999</v>
      </c>
      <c r="B9" s="6">
        <v>10.49614</v>
      </c>
      <c r="C9" s="6"/>
      <c r="D9" s="6"/>
    </row>
    <row r="10" spans="1:4">
      <c r="A10" s="6">
        <v>12.60624</v>
      </c>
      <c r="B10" s="6">
        <v>11.24132</v>
      </c>
      <c r="C10" s="6"/>
      <c r="D10" s="6"/>
    </row>
    <row r="11" spans="1:4">
      <c r="A11" s="6"/>
      <c r="B11" s="6"/>
      <c r="C11" s="6"/>
      <c r="D11" s="6"/>
    </row>
    <row r="12" spans="1:4">
      <c r="A12" s="6">
        <v>10.00813</v>
      </c>
      <c r="B12" s="6"/>
      <c r="C12" s="6">
        <v>10.636329999999999</v>
      </c>
      <c r="D12" s="6"/>
    </row>
    <row r="13" spans="1:4">
      <c r="A13" s="6">
        <v>8.3006460000000004</v>
      </c>
      <c r="B13" s="6"/>
      <c r="C13" s="6">
        <v>8.3620000000000001</v>
      </c>
      <c r="D13" s="6"/>
    </row>
    <row r="14" spans="1:4">
      <c r="A14" s="6">
        <v>11.166040000000001</v>
      </c>
      <c r="B14" s="6"/>
      <c r="C14" s="6">
        <v>12.140790000000001</v>
      </c>
      <c r="D14" s="6"/>
    </row>
    <row r="15" spans="1:4">
      <c r="A15" s="6">
        <v>10.5684</v>
      </c>
      <c r="B15" s="6"/>
      <c r="C15" s="6">
        <v>11.184900000000001</v>
      </c>
      <c r="D15" s="6"/>
    </row>
    <row r="16" spans="1:4">
      <c r="A16" s="6"/>
      <c r="B16" s="6"/>
      <c r="C16" s="6"/>
      <c r="D16" s="6"/>
    </row>
    <row r="17" spans="1:4">
      <c r="A17" s="6">
        <v>8.9705519999999996</v>
      </c>
      <c r="B17" s="6"/>
      <c r="C17" s="6">
        <v>11.11139</v>
      </c>
      <c r="D17" s="6"/>
    </row>
    <row r="18" spans="1:4">
      <c r="A18" s="6">
        <v>9.6162179999999999</v>
      </c>
      <c r="B18" s="6"/>
      <c r="C18" s="6">
        <v>8.0838479999999997</v>
      </c>
      <c r="D18" s="6"/>
    </row>
    <row r="19" spans="1:4">
      <c r="A19" s="6"/>
      <c r="B19" s="6"/>
      <c r="C19" s="6"/>
      <c r="D19" s="6"/>
    </row>
    <row r="20" spans="1:4">
      <c r="A20" s="6">
        <v>9.3733070000000005</v>
      </c>
      <c r="B20" s="6">
        <v>10.176830000000001</v>
      </c>
      <c r="C20" s="6"/>
      <c r="D20" s="6"/>
    </row>
    <row r="21" spans="1:4">
      <c r="A21" s="6">
        <v>10.23048</v>
      </c>
      <c r="B21" s="6">
        <v>11.794739999999999</v>
      </c>
      <c r="C21" s="6"/>
      <c r="D21" s="6"/>
    </row>
    <row r="22" spans="1:4">
      <c r="A22" s="6"/>
      <c r="B22" s="6"/>
      <c r="C22" s="6"/>
      <c r="D22" s="6"/>
    </row>
    <row r="23" spans="1:4">
      <c r="A23" s="6"/>
      <c r="B23" s="6"/>
      <c r="C23" s="6"/>
      <c r="D23" s="6"/>
    </row>
    <row r="24" spans="1:4">
      <c r="A24" s="6">
        <v>9.0607299999999995</v>
      </c>
      <c r="B24" s="6">
        <v>6.5662929999999999</v>
      </c>
      <c r="C24" s="6"/>
      <c r="D24" s="6"/>
    </row>
    <row r="25" spans="1:4">
      <c r="A25" s="6">
        <v>11.50267</v>
      </c>
      <c r="B25" s="6">
        <v>8.9414479999999994</v>
      </c>
      <c r="C25" s="6"/>
      <c r="D25" s="6"/>
    </row>
    <row r="26" spans="1:4">
      <c r="A26" s="6">
        <v>10.823259999999999</v>
      </c>
      <c r="B26" s="6">
        <v>9.5665589999999998</v>
      </c>
      <c r="C26" s="6"/>
      <c r="D26" s="6"/>
    </row>
    <row r="27" spans="1:4">
      <c r="A27" s="6"/>
      <c r="B27" s="6"/>
      <c r="C27" s="6"/>
      <c r="D27" s="6"/>
    </row>
    <row r="28" spans="1:4">
      <c r="A28" s="6"/>
      <c r="B28" s="6"/>
      <c r="C28" s="6"/>
      <c r="D28" s="6"/>
    </row>
    <row r="29" spans="1:4">
      <c r="A29" s="6"/>
      <c r="B29" s="6"/>
      <c r="C29" s="6">
        <v>10.452120000000001</v>
      </c>
      <c r="D29" s="6">
        <v>9.5879270000000005</v>
      </c>
    </row>
    <row r="30" spans="1:4">
      <c r="A30" s="6"/>
      <c r="B30" s="6"/>
      <c r="C30" s="6">
        <v>12.137130000000001</v>
      </c>
      <c r="D30" s="6">
        <v>9.8441749999999999</v>
      </c>
    </row>
    <row r="31" spans="1:4">
      <c r="A31" s="6"/>
      <c r="B31" s="6"/>
      <c r="C31" s="6">
        <v>8.6332889999999995</v>
      </c>
      <c r="D31" s="6">
        <v>10.53359</v>
      </c>
    </row>
    <row r="32" spans="1:4">
      <c r="A32" s="6"/>
      <c r="B32" s="6"/>
      <c r="C32" s="6">
        <v>8.7674050000000001</v>
      </c>
      <c r="D32" s="6">
        <v>12.66499</v>
      </c>
    </row>
    <row r="33" spans="1:4">
      <c r="A33" s="6"/>
      <c r="B33" s="6"/>
      <c r="C33" s="6"/>
      <c r="D33" s="6"/>
    </row>
    <row r="34" spans="1:4">
      <c r="A34" s="6"/>
      <c r="B34" s="6"/>
      <c r="C34" s="6">
        <v>7.715846</v>
      </c>
      <c r="D34" s="6">
        <v>9.7071129999999997</v>
      </c>
    </row>
    <row r="35" spans="1:4">
      <c r="A35" s="6"/>
      <c r="B35" s="6"/>
      <c r="C35" s="6">
        <v>7.4079009999999998</v>
      </c>
      <c r="D35" s="6">
        <v>10.66869</v>
      </c>
    </row>
    <row r="36" spans="1:4">
      <c r="A36" s="6"/>
      <c r="B36" s="6"/>
      <c r="C36" s="6"/>
      <c r="D36" s="6"/>
    </row>
    <row r="37" spans="1:4">
      <c r="A37" s="6"/>
      <c r="B37" s="6"/>
      <c r="C37" s="6"/>
      <c r="D37" s="6"/>
    </row>
    <row r="38" spans="1:4">
      <c r="A38" s="6"/>
      <c r="B38" s="6"/>
      <c r="C38" s="6"/>
      <c r="D38" s="6"/>
    </row>
    <row r="39" spans="1:4">
      <c r="A39" s="6"/>
      <c r="B39" s="6"/>
      <c r="C39" s="6">
        <v>11.514290000000001</v>
      </c>
      <c r="D39" s="6">
        <v>10.120039999999999</v>
      </c>
    </row>
    <row r="40" spans="1:4">
      <c r="A40" s="6"/>
      <c r="B40" s="6"/>
      <c r="C40" s="6">
        <v>10.86584</v>
      </c>
      <c r="D40" s="6">
        <v>9.8650110000000009</v>
      </c>
    </row>
    <row r="41" spans="1:4">
      <c r="A41" s="6"/>
      <c r="B41" s="6"/>
      <c r="C41" s="6">
        <v>8.9816310000000001</v>
      </c>
      <c r="D41" s="6">
        <v>8.717015</v>
      </c>
    </row>
    <row r="42" spans="1:4">
      <c r="A42" s="6"/>
      <c r="B42" s="6"/>
      <c r="C42" s="6">
        <v>9.0135690000000004</v>
      </c>
      <c r="D42" s="6">
        <v>9.9897749999999998</v>
      </c>
    </row>
    <row r="43" spans="1:4">
      <c r="A43" s="6"/>
      <c r="B43" s="6"/>
      <c r="C43" s="6"/>
      <c r="D43" s="6"/>
    </row>
    <row r="44" spans="1:4">
      <c r="A44" s="6"/>
      <c r="B44" s="6"/>
      <c r="C44" s="6">
        <v>8.2362739999999999</v>
      </c>
      <c r="D44" s="6">
        <v>9.5800630000000009</v>
      </c>
    </row>
    <row r="45" spans="1:4">
      <c r="A45" s="6"/>
      <c r="B45" s="6"/>
      <c r="C45" s="6">
        <v>8.3400370000000006</v>
      </c>
      <c r="D45" s="6">
        <v>9.7133489999999991</v>
      </c>
    </row>
    <row r="46" spans="1:4">
      <c r="A46" s="6"/>
      <c r="B46" s="6"/>
      <c r="C46" s="6">
        <v>7.4640120000000003</v>
      </c>
      <c r="D46" s="6">
        <v>7.314934</v>
      </c>
    </row>
    <row r="47" spans="1:4">
      <c r="A47" s="6"/>
      <c r="B47" s="6"/>
      <c r="C47" s="6"/>
      <c r="D47" s="6"/>
    </row>
    <row r="48" spans="1:4">
      <c r="A48" s="6"/>
      <c r="B48" s="6"/>
      <c r="C48" s="6"/>
      <c r="D48" s="6"/>
    </row>
    <row r="49" spans="1:4">
      <c r="A49" s="6">
        <v>10.53565</v>
      </c>
      <c r="B49" s="6">
        <v>9.6540979999999994</v>
      </c>
      <c r="C49" s="6"/>
      <c r="D49" s="6"/>
    </row>
    <row r="50" spans="1:4">
      <c r="A50" s="6">
        <v>11.14118</v>
      </c>
      <c r="B50" s="6">
        <v>10.77023</v>
      </c>
      <c r="C50" s="6"/>
      <c r="D50" s="6"/>
    </row>
    <row r="51" spans="1:4">
      <c r="A51" s="6">
        <v>8.8238590000000006</v>
      </c>
      <c r="B51" s="6">
        <v>9.2085240000000006</v>
      </c>
      <c r="C51" s="6"/>
      <c r="D51" s="6"/>
    </row>
    <row r="52" spans="1:4">
      <c r="A52" s="6">
        <v>7.4761839999999999</v>
      </c>
      <c r="B52" s="6">
        <v>7.0585060000000004</v>
      </c>
      <c r="C52" s="6"/>
      <c r="D52" s="6"/>
    </row>
    <row r="53" spans="1:4">
      <c r="A53" s="6"/>
      <c r="B53" s="6"/>
      <c r="C53" s="6"/>
      <c r="D53" s="6"/>
    </row>
    <row r="54" spans="1:4">
      <c r="A54" s="6">
        <v>10.11843</v>
      </c>
      <c r="B54" s="6"/>
      <c r="C54" s="6"/>
      <c r="D54" s="6">
        <v>11.31673</v>
      </c>
    </row>
    <row r="55" spans="1:4">
      <c r="A55" s="6">
        <v>9.3416870000000003</v>
      </c>
      <c r="B55" s="6"/>
      <c r="C55" s="6"/>
      <c r="D55" s="6">
        <v>11.174899999999999</v>
      </c>
    </row>
    <row r="56" spans="1:4">
      <c r="A56" s="6">
        <v>11.330209999999999</v>
      </c>
      <c r="B56" s="6"/>
      <c r="C56" s="6"/>
      <c r="D56" s="6">
        <v>11.37799</v>
      </c>
    </row>
  </sheetData>
  <mergeCells count="1">
    <mergeCell ref="A2:D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0319A-37FA-419C-8A16-FA3694BBDAF7}">
  <dimension ref="A1:D57"/>
  <sheetViews>
    <sheetView workbookViewId="0">
      <selection activeCell="I13" sqref="I13"/>
    </sheetView>
  </sheetViews>
  <sheetFormatPr defaultRowHeight="14.5"/>
  <cols>
    <col min="1" max="3" width="9" bestFit="1" customWidth="1"/>
    <col min="4" max="4" width="13.453125" bestFit="1" customWidth="1"/>
  </cols>
  <sheetData>
    <row r="1" spans="1:4">
      <c r="A1" t="s">
        <v>280</v>
      </c>
    </row>
    <row r="2" spans="1:4">
      <c r="A2" s="43" t="s">
        <v>248</v>
      </c>
      <c r="B2" s="43"/>
      <c r="C2" s="43"/>
      <c r="D2" s="43"/>
    </row>
    <row r="3" spans="1:4" ht="15.5">
      <c r="A3" s="9" t="s">
        <v>37</v>
      </c>
      <c r="B3" s="10" t="s">
        <v>38</v>
      </c>
      <c r="C3" s="10" t="s">
        <v>39</v>
      </c>
      <c r="D3" s="10" t="s">
        <v>40</v>
      </c>
    </row>
    <row r="4" spans="1:4">
      <c r="A4" s="6">
        <v>11.61375</v>
      </c>
      <c r="B4" s="6">
        <v>12.1149</v>
      </c>
      <c r="C4" s="6"/>
      <c r="D4" s="6"/>
    </row>
    <row r="5" spans="1:4">
      <c r="A5" s="6">
        <v>11.05364</v>
      </c>
      <c r="B5" s="6">
        <v>9.6237449999999995</v>
      </c>
      <c r="C5" s="6"/>
      <c r="D5" s="6"/>
    </row>
    <row r="6" spans="1:4">
      <c r="A6" s="6">
        <v>11.793469999999999</v>
      </c>
      <c r="B6" s="6">
        <v>13.08447</v>
      </c>
      <c r="C6" s="6"/>
      <c r="D6" s="6"/>
    </row>
    <row r="7" spans="1:4">
      <c r="A7" s="6"/>
      <c r="B7" s="6"/>
      <c r="C7" s="6"/>
      <c r="D7" s="6"/>
    </row>
    <row r="8" spans="1:4">
      <c r="A8" s="6">
        <v>11.57948</v>
      </c>
      <c r="B8" s="6">
        <v>11.65024</v>
      </c>
      <c r="C8" s="6"/>
      <c r="D8" s="6"/>
    </row>
    <row r="9" spans="1:4">
      <c r="A9" s="6">
        <v>10.758139999999999</v>
      </c>
      <c r="B9" s="6">
        <v>10.53078</v>
      </c>
      <c r="C9" s="6"/>
      <c r="D9" s="6"/>
    </row>
    <row r="10" spans="1:4">
      <c r="A10" s="6">
        <v>11.21632</v>
      </c>
      <c r="B10" s="6">
        <v>10.99882</v>
      </c>
      <c r="C10" s="6"/>
      <c r="D10" s="6"/>
    </row>
    <row r="11" spans="1:4">
      <c r="A11" s="6"/>
      <c r="B11" s="6"/>
      <c r="C11" s="6"/>
      <c r="D11" s="6"/>
    </row>
    <row r="12" spans="1:4">
      <c r="A12" s="6">
        <v>8.0277919999999998</v>
      </c>
      <c r="B12" s="6"/>
      <c r="C12" s="6">
        <v>7.2347109999999999</v>
      </c>
      <c r="D12" s="6"/>
    </row>
    <row r="13" spans="1:4">
      <c r="A13" s="6">
        <v>7.543215</v>
      </c>
      <c r="B13" s="6"/>
      <c r="C13" s="6">
        <v>7.0486630000000003</v>
      </c>
      <c r="D13" s="6"/>
    </row>
    <row r="14" spans="1:4">
      <c r="A14" s="6">
        <v>8.9886549999999996</v>
      </c>
      <c r="B14" s="6"/>
      <c r="C14" s="6">
        <v>7.7239680000000002</v>
      </c>
      <c r="D14" s="6"/>
    </row>
    <row r="15" spans="1:4">
      <c r="A15" s="6">
        <v>8.6164290000000001</v>
      </c>
      <c r="B15" s="6"/>
      <c r="C15" s="6">
        <v>7.8677760000000001</v>
      </c>
      <c r="D15" s="6"/>
    </row>
    <row r="16" spans="1:4">
      <c r="A16" s="6">
        <v>11.00032</v>
      </c>
      <c r="B16" s="6"/>
      <c r="C16" s="6">
        <v>8.4961520000000004</v>
      </c>
      <c r="D16" s="6"/>
    </row>
    <row r="17" spans="1:4">
      <c r="A17" s="6"/>
      <c r="B17" s="6"/>
      <c r="C17" s="6"/>
      <c r="D17" s="6"/>
    </row>
    <row r="18" spans="1:4">
      <c r="A18" s="6">
        <v>10.287319999999999</v>
      </c>
      <c r="B18" s="6"/>
      <c r="C18" s="6">
        <v>11.08657</v>
      </c>
      <c r="D18" s="6"/>
    </row>
    <row r="19" spans="1:4">
      <c r="A19" s="6">
        <v>9.7296669999999992</v>
      </c>
      <c r="B19" s="6"/>
      <c r="C19" s="6">
        <v>9.2524580000000007</v>
      </c>
      <c r="D19" s="6"/>
    </row>
    <row r="20" spans="1:4">
      <c r="A20" s="6"/>
      <c r="B20" s="6"/>
      <c r="C20" s="6"/>
      <c r="D20" s="6"/>
    </row>
    <row r="21" spans="1:4">
      <c r="A21" s="6">
        <v>10.763529999999999</v>
      </c>
      <c r="B21" s="6">
        <v>11.88226</v>
      </c>
      <c r="C21" s="6"/>
      <c r="D21" s="6"/>
    </row>
    <row r="22" spans="1:4">
      <c r="A22" s="6">
        <v>10.69209</v>
      </c>
      <c r="B22" s="6">
        <v>12.26768</v>
      </c>
      <c r="C22" s="6"/>
      <c r="D22" s="6"/>
    </row>
    <row r="23" spans="1:4">
      <c r="A23" s="6"/>
      <c r="B23" s="6"/>
      <c r="C23" s="6"/>
      <c r="D23" s="6"/>
    </row>
    <row r="24" spans="1:4">
      <c r="A24" s="6"/>
      <c r="B24" s="6"/>
      <c r="C24" s="6"/>
      <c r="D24" s="6"/>
    </row>
    <row r="25" spans="1:4">
      <c r="A25" s="6">
        <v>10.502079999999999</v>
      </c>
      <c r="B25" s="6">
        <v>7.8050040000000003</v>
      </c>
      <c r="C25" s="6"/>
      <c r="D25" s="6"/>
    </row>
    <row r="26" spans="1:4">
      <c r="A26" s="6">
        <v>12.262409999999999</v>
      </c>
      <c r="B26" s="6">
        <v>9.2386169999999996</v>
      </c>
      <c r="C26" s="6"/>
      <c r="D26" s="6"/>
    </row>
    <row r="27" spans="1:4">
      <c r="A27" s="6">
        <v>13.18153</v>
      </c>
      <c r="B27" s="6">
        <v>10.19783</v>
      </c>
      <c r="C27" s="6"/>
      <c r="D27" s="6"/>
    </row>
    <row r="28" spans="1:4">
      <c r="A28" s="6"/>
      <c r="B28" s="6"/>
      <c r="C28" s="6"/>
      <c r="D28" s="6"/>
    </row>
    <row r="29" spans="1:4">
      <c r="A29" s="6"/>
      <c r="B29" s="6"/>
      <c r="C29" s="6"/>
      <c r="D29" s="6"/>
    </row>
    <row r="30" spans="1:4">
      <c r="A30" s="6"/>
      <c r="B30" s="6"/>
      <c r="C30" s="6">
        <v>11.092779999999999</v>
      </c>
      <c r="D30" s="6">
        <v>10.6797</v>
      </c>
    </row>
    <row r="31" spans="1:4">
      <c r="A31" s="6"/>
      <c r="B31" s="6"/>
      <c r="C31" s="6">
        <v>10.690440000000001</v>
      </c>
      <c r="D31" s="6">
        <v>10.10309</v>
      </c>
    </row>
    <row r="32" spans="1:4">
      <c r="A32" s="6"/>
      <c r="B32" s="6"/>
      <c r="C32" s="6">
        <v>10.630789999999999</v>
      </c>
      <c r="D32" s="6">
        <v>11.719519999999999</v>
      </c>
    </row>
    <row r="33" spans="1:4">
      <c r="A33" s="6"/>
      <c r="B33" s="6"/>
      <c r="C33" s="6">
        <v>10.34853</v>
      </c>
      <c r="D33" s="6">
        <v>10.912430000000001</v>
      </c>
    </row>
    <row r="34" spans="1:4">
      <c r="A34" s="6"/>
      <c r="B34" s="6"/>
      <c r="C34" s="6"/>
      <c r="D34" s="6"/>
    </row>
    <row r="35" spans="1:4">
      <c r="A35" s="6"/>
      <c r="B35" s="6"/>
      <c r="C35" s="6">
        <v>8.5883199999999995</v>
      </c>
      <c r="D35" s="6">
        <v>8.4450760000000002</v>
      </c>
    </row>
    <row r="36" spans="1:4">
      <c r="A36" s="6"/>
      <c r="B36" s="6"/>
      <c r="C36" s="6">
        <v>10.791779999999999</v>
      </c>
      <c r="D36" s="6">
        <v>9.4908839999999994</v>
      </c>
    </row>
    <row r="37" spans="1:4">
      <c r="A37" s="6"/>
      <c r="B37" s="6"/>
      <c r="C37" s="6"/>
      <c r="D37" s="6"/>
    </row>
    <row r="38" spans="1:4">
      <c r="A38" s="6"/>
      <c r="B38" s="6"/>
      <c r="C38" s="6"/>
      <c r="D38" s="6"/>
    </row>
    <row r="39" spans="1:4">
      <c r="A39" s="6"/>
      <c r="B39" s="6"/>
      <c r="C39" s="6"/>
      <c r="D39" s="6"/>
    </row>
    <row r="40" spans="1:4">
      <c r="A40" s="6"/>
      <c r="B40" s="6"/>
      <c r="C40" s="6"/>
      <c r="D40" s="6"/>
    </row>
    <row r="41" spans="1:4">
      <c r="A41" s="6"/>
      <c r="B41" s="6"/>
      <c r="C41" s="6"/>
      <c r="D41" s="6"/>
    </row>
    <row r="42" spans="1:4">
      <c r="A42" s="6"/>
      <c r="B42" s="6"/>
      <c r="C42" s="6"/>
      <c r="D42" s="6"/>
    </row>
    <row r="43" spans="1:4">
      <c r="A43" s="6"/>
      <c r="B43" s="6"/>
      <c r="C43" s="6"/>
      <c r="D43" s="6"/>
    </row>
    <row r="44" spans="1:4">
      <c r="A44" s="6"/>
      <c r="B44" s="6"/>
      <c r="C44" s="6"/>
      <c r="D44" s="6"/>
    </row>
    <row r="45" spans="1:4">
      <c r="A45" s="6"/>
      <c r="B45" s="6"/>
      <c r="C45" s="6">
        <v>7.3083340000000003</v>
      </c>
      <c r="D45" s="6">
        <v>8.2275050000000007</v>
      </c>
    </row>
    <row r="46" spans="1:4">
      <c r="A46" s="6"/>
      <c r="B46" s="6"/>
      <c r="C46" s="6">
        <v>9.3174609999999998</v>
      </c>
      <c r="D46" s="6">
        <v>9.2502030000000008</v>
      </c>
    </row>
    <row r="47" spans="1:4">
      <c r="A47" s="6"/>
      <c r="B47" s="6"/>
      <c r="C47" s="6">
        <v>8.875235</v>
      </c>
      <c r="D47" s="6">
        <v>9.6549999999999994</v>
      </c>
    </row>
    <row r="48" spans="1:4">
      <c r="A48" s="6"/>
      <c r="B48" s="6"/>
      <c r="C48" s="6">
        <v>8.3563220000000005</v>
      </c>
      <c r="D48" s="6">
        <v>7.6677530000000003</v>
      </c>
    </row>
    <row r="49" spans="1:4">
      <c r="A49" s="6"/>
      <c r="B49" s="6"/>
      <c r="C49" s="6"/>
      <c r="D49" s="6"/>
    </row>
    <row r="50" spans="1:4">
      <c r="A50" s="6"/>
      <c r="B50" s="6"/>
      <c r="C50" s="6"/>
      <c r="D50" s="6"/>
    </row>
    <row r="51" spans="1:4">
      <c r="A51" s="6">
        <v>11.19946</v>
      </c>
      <c r="B51" s="6">
        <v>9.3302169999999993</v>
      </c>
      <c r="C51" s="6"/>
      <c r="D51" s="6"/>
    </row>
    <row r="52" spans="1:4">
      <c r="A52" s="6">
        <v>12.776590000000001</v>
      </c>
      <c r="B52" s="6">
        <v>10.719279999999999</v>
      </c>
      <c r="C52" s="6"/>
      <c r="D52" s="6"/>
    </row>
    <row r="53" spans="1:4">
      <c r="A53" s="6">
        <v>10.93399</v>
      </c>
      <c r="B53" s="6">
        <v>10.17728</v>
      </c>
      <c r="C53" s="6"/>
      <c r="D53" s="6"/>
    </row>
    <row r="54" spans="1:4">
      <c r="A54" s="6">
        <v>11.61054</v>
      </c>
      <c r="B54" s="6">
        <v>10.93688</v>
      </c>
      <c r="C54" s="6"/>
      <c r="D54" s="6"/>
    </row>
    <row r="55" spans="1:4">
      <c r="A55" s="6"/>
      <c r="B55" s="6"/>
      <c r="C55" s="6"/>
      <c r="D55" s="6"/>
    </row>
    <row r="56" spans="1:4">
      <c r="A56" s="6">
        <v>11.201409999999999</v>
      </c>
      <c r="B56" s="6"/>
      <c r="C56" s="6"/>
      <c r="D56" s="6">
        <v>11.12889</v>
      </c>
    </row>
    <row r="57" spans="1:4">
      <c r="A57" s="6">
        <v>12.48484</v>
      </c>
      <c r="B57" s="6"/>
      <c r="C57" s="6"/>
      <c r="D57" s="6">
        <v>11.375389999999999</v>
      </c>
    </row>
  </sheetData>
  <mergeCells count="1">
    <mergeCell ref="A2:D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E297E-F03E-4EB4-B330-ACA4D3B92FF4}">
  <dimension ref="A1:D88"/>
  <sheetViews>
    <sheetView workbookViewId="0">
      <selection activeCell="F7" sqref="F7"/>
    </sheetView>
  </sheetViews>
  <sheetFormatPr defaultRowHeight="14.5"/>
  <cols>
    <col min="1" max="3" width="9" bestFit="1" customWidth="1"/>
    <col min="4" max="4" width="13.453125" bestFit="1" customWidth="1"/>
  </cols>
  <sheetData>
    <row r="1" spans="1:4">
      <c r="A1" t="s">
        <v>281</v>
      </c>
    </row>
    <row r="2" spans="1:4">
      <c r="A2" s="43" t="s">
        <v>71</v>
      </c>
      <c r="B2" s="43"/>
      <c r="C2" s="43"/>
      <c r="D2" s="43"/>
    </row>
    <row r="3" spans="1:4" ht="15.5">
      <c r="A3" s="9" t="s">
        <v>37</v>
      </c>
      <c r="B3" s="10" t="s">
        <v>38</v>
      </c>
      <c r="C3" s="10" t="s">
        <v>39</v>
      </c>
      <c r="D3" s="10" t="s">
        <v>40</v>
      </c>
    </row>
    <row r="4" spans="1:4">
      <c r="A4" s="6"/>
      <c r="B4" s="6">
        <v>0.38498900000000003</v>
      </c>
      <c r="C4" s="6"/>
      <c r="D4" s="6"/>
    </row>
    <row r="5" spans="1:4">
      <c r="A5" s="6"/>
      <c r="B5" s="6">
        <v>0.44450899999999999</v>
      </c>
      <c r="C5" s="6"/>
      <c r="D5" s="6"/>
    </row>
    <row r="6" spans="1:4">
      <c r="A6" s="6"/>
      <c r="B6" s="6">
        <v>0.44476599999999999</v>
      </c>
      <c r="C6" s="6"/>
      <c r="D6" s="6"/>
    </row>
    <row r="7" spans="1:4">
      <c r="A7" s="6"/>
      <c r="B7" s="6">
        <v>0.41791299999999998</v>
      </c>
      <c r="C7" s="6"/>
      <c r="D7" s="6"/>
    </row>
    <row r="8" spans="1:4">
      <c r="A8" s="6"/>
      <c r="B8" s="6"/>
      <c r="C8" s="6"/>
      <c r="D8" s="6"/>
    </row>
    <row r="9" spans="1:4">
      <c r="A9" s="6">
        <v>0.25966299999999998</v>
      </c>
      <c r="B9" s="6"/>
      <c r="C9" s="6"/>
      <c r="D9" s="6"/>
    </row>
    <row r="10" spans="1:4">
      <c r="A10" s="6">
        <v>0.34621099999999999</v>
      </c>
      <c r="B10" s="6"/>
      <c r="C10" s="6"/>
      <c r="D10" s="6"/>
    </row>
    <row r="11" spans="1:4">
      <c r="A11" s="6"/>
      <c r="B11" s="6"/>
      <c r="C11" s="6"/>
      <c r="D11" s="6"/>
    </row>
    <row r="12" spans="1:4">
      <c r="A12" s="6"/>
      <c r="B12" s="6"/>
      <c r="C12" s="6"/>
      <c r="D12" s="6"/>
    </row>
    <row r="13" spans="1:4">
      <c r="A13" s="6"/>
      <c r="B13" s="6"/>
      <c r="C13" s="6"/>
      <c r="D13" s="6"/>
    </row>
    <row r="14" spans="1:4">
      <c r="A14" s="6"/>
      <c r="B14" s="6">
        <v>0.30341800000000002</v>
      </c>
      <c r="C14" s="6"/>
      <c r="D14" s="6"/>
    </row>
    <row r="15" spans="1:4">
      <c r="A15" s="6"/>
      <c r="B15" s="6">
        <v>0.32350400000000001</v>
      </c>
      <c r="C15" s="6"/>
      <c r="D15" s="6"/>
    </row>
    <row r="16" spans="1:4">
      <c r="A16" s="6"/>
      <c r="B16" s="6">
        <v>0.33075199999999999</v>
      </c>
      <c r="C16" s="6"/>
      <c r="D16" s="6"/>
    </row>
    <row r="17" spans="1:4">
      <c r="A17" s="6"/>
      <c r="B17" s="6">
        <v>0.34998600000000002</v>
      </c>
      <c r="C17" s="6"/>
      <c r="D17" s="6"/>
    </row>
    <row r="18" spans="1:4">
      <c r="A18" s="6"/>
      <c r="B18" s="6">
        <v>0.38246999999999998</v>
      </c>
      <c r="C18" s="6"/>
      <c r="D18" s="6"/>
    </row>
    <row r="19" spans="1:4">
      <c r="A19" s="6"/>
      <c r="B19" s="6">
        <v>0.343885</v>
      </c>
      <c r="C19" s="6"/>
      <c r="D19" s="6"/>
    </row>
    <row r="20" spans="1:4">
      <c r="A20" s="6"/>
      <c r="B20" s="6"/>
      <c r="C20" s="6"/>
      <c r="D20" s="6"/>
    </row>
    <row r="21" spans="1:4">
      <c r="A21" s="6"/>
      <c r="B21" s="6"/>
      <c r="C21" s="6"/>
      <c r="D21" s="6"/>
    </row>
    <row r="22" spans="1:4">
      <c r="A22" s="6"/>
      <c r="B22" s="6"/>
      <c r="C22" s="6"/>
      <c r="D22" s="6"/>
    </row>
    <row r="23" spans="1:4">
      <c r="A23" s="6">
        <v>0.30356499999999997</v>
      </c>
      <c r="B23" s="6"/>
      <c r="C23" s="6"/>
      <c r="D23" s="6"/>
    </row>
    <row r="24" spans="1:4">
      <c r="A24" s="6">
        <v>0.37210700000000002</v>
      </c>
      <c r="B24" s="6"/>
      <c r="C24" s="6"/>
      <c r="D24" s="6"/>
    </row>
    <row r="25" spans="1:4">
      <c r="A25" s="6">
        <v>0.26207000000000003</v>
      </c>
      <c r="B25" s="6"/>
      <c r="C25" s="6"/>
      <c r="D25" s="6"/>
    </row>
    <row r="26" spans="1:4">
      <c r="A26" s="6"/>
      <c r="B26" s="6"/>
      <c r="C26" s="6"/>
      <c r="D26" s="6"/>
    </row>
    <row r="27" spans="1:4">
      <c r="A27" s="6">
        <v>0.353354</v>
      </c>
      <c r="B27" s="6">
        <v>0.39216200000000001</v>
      </c>
      <c r="C27" s="6"/>
      <c r="D27" s="6"/>
    </row>
    <row r="28" spans="1:4">
      <c r="A28" s="6">
        <v>0.408578</v>
      </c>
      <c r="B28" s="6">
        <v>0.404472</v>
      </c>
      <c r="C28" s="6"/>
      <c r="D28" s="6"/>
    </row>
    <row r="29" spans="1:4">
      <c r="A29" s="6">
        <v>0.29685899999999998</v>
      </c>
      <c r="B29" s="6">
        <v>0.387299</v>
      </c>
      <c r="C29" s="6"/>
      <c r="D29" s="6"/>
    </row>
    <row r="30" spans="1:4">
      <c r="A30" s="6">
        <v>0.32180999999999998</v>
      </c>
      <c r="B30" s="6">
        <v>0.37193700000000002</v>
      </c>
      <c r="C30" s="6"/>
      <c r="D30" s="6"/>
    </row>
    <row r="31" spans="1:4">
      <c r="A31" s="6"/>
      <c r="B31" s="6"/>
      <c r="C31" s="6"/>
      <c r="D31" s="6"/>
    </row>
    <row r="32" spans="1:4">
      <c r="A32" s="6">
        <v>0.324241</v>
      </c>
      <c r="B32" s="6">
        <v>0.288852</v>
      </c>
      <c r="C32" s="6"/>
      <c r="D32" s="6"/>
    </row>
    <row r="33" spans="1:4">
      <c r="A33" s="6">
        <v>0.32174199999999997</v>
      </c>
      <c r="B33" s="6">
        <v>0.30660700000000002</v>
      </c>
      <c r="C33" s="6"/>
      <c r="D33" s="6"/>
    </row>
    <row r="34" spans="1:4">
      <c r="A34" s="6">
        <v>0.25258000000000003</v>
      </c>
      <c r="B34" s="6">
        <v>0.25634000000000001</v>
      </c>
      <c r="C34" s="6"/>
      <c r="D34" s="6"/>
    </row>
    <row r="35" spans="1:4">
      <c r="A35" s="6">
        <v>0.33521400000000001</v>
      </c>
      <c r="B35" s="6">
        <v>0.35103299999999998</v>
      </c>
      <c r="C35" s="6"/>
      <c r="D35" s="6"/>
    </row>
    <row r="36" spans="1:4">
      <c r="A36" s="6">
        <v>0.33343200000000001</v>
      </c>
      <c r="B36" s="6">
        <v>0.323745</v>
      </c>
      <c r="C36" s="6"/>
      <c r="D36" s="6"/>
    </row>
    <row r="37" spans="1:4">
      <c r="A37" s="6">
        <v>0.30563899999999999</v>
      </c>
      <c r="B37" s="6">
        <v>0.440002</v>
      </c>
      <c r="C37" s="6"/>
      <c r="D37" s="6"/>
    </row>
    <row r="38" spans="1:4">
      <c r="A38" s="6"/>
      <c r="B38" s="6"/>
      <c r="C38" s="6"/>
      <c r="D38" s="6"/>
    </row>
    <row r="39" spans="1:4">
      <c r="A39" s="6">
        <v>0.262546</v>
      </c>
      <c r="B39" s="6">
        <v>0.33027800000000002</v>
      </c>
      <c r="C39" s="6"/>
      <c r="D39" s="6"/>
    </row>
    <row r="40" spans="1:4">
      <c r="A40" s="6">
        <v>0.31883800000000001</v>
      </c>
      <c r="B40" s="6">
        <v>0.34937699999999999</v>
      </c>
      <c r="C40" s="6"/>
      <c r="D40" s="6"/>
    </row>
    <row r="41" spans="1:4">
      <c r="A41" s="6">
        <v>0.28171299999999999</v>
      </c>
      <c r="B41" s="6">
        <v>0.37180400000000002</v>
      </c>
      <c r="C41" s="6"/>
      <c r="D41" s="6"/>
    </row>
    <row r="42" spans="1:4">
      <c r="A42" s="6"/>
      <c r="B42" s="6"/>
      <c r="C42" s="6"/>
      <c r="D42" s="6"/>
    </row>
    <row r="43" spans="1:4">
      <c r="A43" s="6">
        <v>0.37038399999999999</v>
      </c>
      <c r="B43" s="6">
        <v>0.37759300000000001</v>
      </c>
      <c r="C43" s="6"/>
      <c r="D43" s="6"/>
    </row>
    <row r="44" spans="1:4">
      <c r="A44" s="6">
        <v>0.30133900000000002</v>
      </c>
      <c r="B44" s="6">
        <v>0.323853</v>
      </c>
      <c r="C44" s="6"/>
      <c r="D44" s="6"/>
    </row>
    <row r="45" spans="1:4">
      <c r="A45" s="6">
        <v>0.41667399999999999</v>
      </c>
      <c r="B45" s="6">
        <v>0.37933600000000001</v>
      </c>
      <c r="C45" s="6"/>
      <c r="D45" s="6"/>
    </row>
    <row r="46" spans="1:4">
      <c r="A46" s="6"/>
      <c r="B46" s="6"/>
      <c r="C46" s="6"/>
      <c r="D46" s="6"/>
    </row>
    <row r="47" spans="1:4">
      <c r="A47" s="6">
        <v>0.32672200000000001</v>
      </c>
      <c r="B47" s="6"/>
      <c r="C47" s="6">
        <v>0.36260300000000001</v>
      </c>
      <c r="D47" s="6"/>
    </row>
    <row r="48" spans="1:4">
      <c r="A48" s="6">
        <v>0.35432399999999997</v>
      </c>
      <c r="B48" s="6"/>
      <c r="C48" s="6">
        <v>0.35249599999999998</v>
      </c>
      <c r="D48" s="6"/>
    </row>
    <row r="49" spans="1:4">
      <c r="A49" s="6">
        <v>0.31145800000000001</v>
      </c>
      <c r="B49" s="6"/>
      <c r="C49" s="6">
        <v>0.37920599999999999</v>
      </c>
      <c r="D49" s="6"/>
    </row>
    <row r="50" spans="1:4">
      <c r="A50" s="6">
        <v>0.318442</v>
      </c>
      <c r="B50" s="6"/>
      <c r="C50" s="6">
        <v>0.37235600000000002</v>
      </c>
      <c r="D50" s="6"/>
    </row>
    <row r="51" spans="1:4">
      <c r="A51" s="6"/>
      <c r="B51" s="6"/>
      <c r="C51" s="6"/>
      <c r="D51" s="6"/>
    </row>
    <row r="52" spans="1:4">
      <c r="A52" s="6">
        <v>0.40607900000000002</v>
      </c>
      <c r="B52" s="6"/>
      <c r="C52" s="6">
        <v>0.39192100000000002</v>
      </c>
      <c r="D52" s="6"/>
    </row>
    <row r="53" spans="1:4">
      <c r="A53" s="6">
        <v>0.37111899999999998</v>
      </c>
      <c r="B53" s="6"/>
      <c r="C53" s="6">
        <v>0.35092800000000002</v>
      </c>
      <c r="D53" s="6"/>
    </row>
    <row r="54" spans="1:4">
      <c r="A54" s="6"/>
      <c r="B54" s="6"/>
      <c r="C54" s="6"/>
      <c r="D54" s="6"/>
    </row>
    <row r="55" spans="1:4">
      <c r="A55" s="6">
        <v>0.33839399999999997</v>
      </c>
      <c r="B55" s="6">
        <v>0.37476900000000002</v>
      </c>
      <c r="C55" s="6"/>
      <c r="D55" s="6"/>
    </row>
    <row r="56" spans="1:4">
      <c r="A56" s="6">
        <v>0.33243699999999998</v>
      </c>
      <c r="B56" s="6">
        <v>0.35945700000000003</v>
      </c>
      <c r="C56" s="6"/>
      <c r="D56" s="6"/>
    </row>
    <row r="57" spans="1:4">
      <c r="A57" s="6">
        <v>0.24054700000000001</v>
      </c>
      <c r="B57" s="6">
        <v>0.32608500000000001</v>
      </c>
      <c r="C57" s="6"/>
      <c r="D57" s="6"/>
    </row>
    <row r="58" spans="1:4">
      <c r="A58" s="6"/>
      <c r="B58" s="6"/>
      <c r="C58" s="6"/>
      <c r="D58" s="6"/>
    </row>
    <row r="59" spans="1:4">
      <c r="A59" s="6">
        <v>0.38381700000000002</v>
      </c>
      <c r="B59" s="6">
        <v>0.31997199999999998</v>
      </c>
      <c r="C59" s="6"/>
      <c r="D59" s="6"/>
    </row>
    <row r="60" spans="1:4">
      <c r="A60" s="6">
        <v>0.41559299999999999</v>
      </c>
      <c r="B60" s="6">
        <v>0.37906000000000001</v>
      </c>
      <c r="C60" s="6"/>
      <c r="D60" s="6"/>
    </row>
    <row r="61" spans="1:4">
      <c r="A61" s="6">
        <v>0.34751100000000001</v>
      </c>
      <c r="B61" s="6">
        <v>0.33163900000000002</v>
      </c>
      <c r="C61" s="6"/>
      <c r="D61" s="6"/>
    </row>
    <row r="62" spans="1:4">
      <c r="A62" s="6">
        <v>0.29726999999999998</v>
      </c>
      <c r="B62" s="6">
        <v>0.32272699999999999</v>
      </c>
      <c r="C62" s="6"/>
      <c r="D62" s="6"/>
    </row>
    <row r="63" spans="1:4">
      <c r="A63" s="6"/>
      <c r="B63" s="6"/>
      <c r="C63" s="6"/>
      <c r="D63" s="6"/>
    </row>
    <row r="64" spans="1:4">
      <c r="A64" s="6"/>
      <c r="B64" s="6"/>
      <c r="C64" s="6">
        <v>0.38175100000000001</v>
      </c>
      <c r="D64" s="6">
        <v>0.36602200000000001</v>
      </c>
    </row>
    <row r="65" spans="1:4">
      <c r="A65" s="6"/>
      <c r="B65" s="6"/>
      <c r="C65" s="6">
        <v>0.42003400000000002</v>
      </c>
      <c r="D65" s="6">
        <v>0.37272499999999997</v>
      </c>
    </row>
    <row r="66" spans="1:4">
      <c r="A66" s="6"/>
      <c r="B66" s="6"/>
      <c r="C66" s="6"/>
      <c r="D66" s="6"/>
    </row>
    <row r="67" spans="1:4">
      <c r="A67" s="6"/>
      <c r="B67" s="6"/>
      <c r="C67" s="6">
        <v>0.38728800000000002</v>
      </c>
      <c r="D67" s="6">
        <v>0.395845</v>
      </c>
    </row>
    <row r="68" spans="1:4">
      <c r="A68" s="6"/>
      <c r="B68" s="6"/>
      <c r="C68" s="6">
        <v>0.40350399999999997</v>
      </c>
      <c r="D68" s="6">
        <v>0.37218499999999999</v>
      </c>
    </row>
    <row r="69" spans="1:4">
      <c r="A69" s="6"/>
      <c r="B69" s="6"/>
      <c r="C69" s="6">
        <v>0.34190199999999998</v>
      </c>
      <c r="D69" s="6">
        <v>0.32040200000000002</v>
      </c>
    </row>
    <row r="70" spans="1:4">
      <c r="A70" s="6"/>
      <c r="B70" s="6"/>
      <c r="C70" s="6"/>
      <c r="D70" s="6"/>
    </row>
    <row r="71" spans="1:4">
      <c r="A71" s="6"/>
      <c r="B71" s="6"/>
      <c r="C71" s="6"/>
      <c r="D71" s="6"/>
    </row>
    <row r="72" spans="1:4">
      <c r="A72" s="6"/>
      <c r="B72" s="6"/>
      <c r="C72" s="6">
        <v>0.42228399999999999</v>
      </c>
      <c r="D72" s="6">
        <v>0.41736699999999999</v>
      </c>
    </row>
    <row r="73" spans="1:4">
      <c r="A73" s="6"/>
      <c r="B73" s="6"/>
      <c r="C73" s="6">
        <v>0.39771800000000002</v>
      </c>
      <c r="D73" s="6">
        <v>0.404719</v>
      </c>
    </row>
    <row r="74" spans="1:4">
      <c r="A74" s="6"/>
      <c r="B74" s="6"/>
      <c r="C74" s="6">
        <v>0.365315</v>
      </c>
      <c r="D74" s="6">
        <v>0.33559299999999997</v>
      </c>
    </row>
    <row r="75" spans="1:4">
      <c r="A75" s="6"/>
      <c r="B75" s="6"/>
      <c r="C75" s="6">
        <v>0.37246000000000001</v>
      </c>
      <c r="D75" s="6">
        <v>0.39297399999999999</v>
      </c>
    </row>
    <row r="76" spans="1:4">
      <c r="A76" s="6"/>
      <c r="B76" s="6"/>
      <c r="C76" s="6"/>
      <c r="D76" s="6"/>
    </row>
    <row r="77" spans="1:4">
      <c r="A77" s="6"/>
      <c r="B77" s="6"/>
      <c r="C77" s="6">
        <v>0.37113200000000002</v>
      </c>
      <c r="D77" s="6">
        <v>0.44577899999999998</v>
      </c>
    </row>
    <row r="78" spans="1:4">
      <c r="A78" s="6"/>
      <c r="B78" s="6"/>
      <c r="C78" s="6">
        <v>0.37056800000000001</v>
      </c>
      <c r="D78" s="6">
        <v>0.425207</v>
      </c>
    </row>
    <row r="79" spans="1:4">
      <c r="A79" s="6"/>
      <c r="B79" s="6"/>
      <c r="C79" s="6">
        <v>0.34745999999999999</v>
      </c>
      <c r="D79" s="6">
        <v>0.37643799999999999</v>
      </c>
    </row>
    <row r="80" spans="1:4">
      <c r="A80" s="6"/>
      <c r="B80" s="6"/>
      <c r="C80" s="6">
        <v>0.34531000000000001</v>
      </c>
      <c r="D80" s="6">
        <v>0.37861499999999998</v>
      </c>
    </row>
    <row r="81" spans="1:4">
      <c r="A81" s="6"/>
      <c r="B81" s="6"/>
      <c r="C81" s="6"/>
      <c r="D81" s="6"/>
    </row>
    <row r="82" spans="1:4">
      <c r="A82" s="6">
        <v>0.33670299999999997</v>
      </c>
      <c r="B82" s="6">
        <v>0.37615700000000002</v>
      </c>
      <c r="C82" s="6"/>
      <c r="D82" s="6"/>
    </row>
    <row r="83" spans="1:4">
      <c r="A83" s="6">
        <v>0.38380999999999998</v>
      </c>
      <c r="B83" s="6">
        <v>0.39971099999999998</v>
      </c>
      <c r="C83" s="6"/>
      <c r="D83" s="6"/>
    </row>
    <row r="84" spans="1:4">
      <c r="A84" s="6">
        <v>0.392488</v>
      </c>
      <c r="B84" s="6">
        <v>0.40020499999999998</v>
      </c>
      <c r="C84" s="6"/>
      <c r="D84" s="6"/>
    </row>
    <row r="85" spans="1:4">
      <c r="A85" s="6">
        <v>0.40560400000000002</v>
      </c>
      <c r="B85" s="6">
        <v>0.362261</v>
      </c>
      <c r="C85" s="6"/>
      <c r="D85" s="6"/>
    </row>
    <row r="86" spans="1:4">
      <c r="A86" s="6"/>
      <c r="B86" s="6"/>
      <c r="C86" s="6"/>
      <c r="D86" s="6"/>
    </row>
    <row r="87" spans="1:4">
      <c r="A87" s="6">
        <v>0.38941999999999999</v>
      </c>
      <c r="B87" s="6"/>
      <c r="C87" s="6"/>
      <c r="D87" s="6">
        <v>0.420649</v>
      </c>
    </row>
    <row r="88" spans="1:4">
      <c r="A88" s="6">
        <v>0.34820299999999998</v>
      </c>
      <c r="B88" s="6"/>
      <c r="C88" s="6"/>
      <c r="D88" s="6">
        <v>0.36373800000000001</v>
      </c>
    </row>
  </sheetData>
  <mergeCells count="1">
    <mergeCell ref="A2:D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C4EE-4D24-44CA-B57E-E6C20C4B158B}">
  <dimension ref="A1:D57"/>
  <sheetViews>
    <sheetView workbookViewId="0"/>
  </sheetViews>
  <sheetFormatPr defaultRowHeight="14.5"/>
  <cols>
    <col min="1" max="3" width="9" bestFit="1" customWidth="1"/>
    <col min="4" max="4" width="13.453125" bestFit="1" customWidth="1"/>
  </cols>
  <sheetData>
    <row r="1" spans="1:4">
      <c r="A1" t="s">
        <v>281</v>
      </c>
    </row>
    <row r="2" spans="1:4">
      <c r="A2" s="43" t="s">
        <v>72</v>
      </c>
      <c r="B2" s="43"/>
      <c r="C2" s="43"/>
      <c r="D2" s="43"/>
    </row>
    <row r="3" spans="1:4" ht="15.5">
      <c r="A3" s="9" t="s">
        <v>37</v>
      </c>
      <c r="B3" s="10" t="s">
        <v>38</v>
      </c>
      <c r="C3" s="10" t="s">
        <v>39</v>
      </c>
      <c r="D3" s="10" t="s">
        <v>40</v>
      </c>
    </row>
    <row r="4" spans="1:4">
      <c r="A4" s="6">
        <v>0.41855399999999998</v>
      </c>
      <c r="B4" s="6">
        <v>0.429981</v>
      </c>
      <c r="C4" s="6"/>
      <c r="D4" s="6"/>
    </row>
    <row r="5" spans="1:4">
      <c r="A5" s="6">
        <v>0.36389500000000002</v>
      </c>
      <c r="B5" s="6">
        <v>0.34389399999999998</v>
      </c>
      <c r="C5" s="6"/>
      <c r="D5" s="6"/>
    </row>
    <row r="6" spans="1:4">
      <c r="A6" s="6">
        <v>0.27295700000000001</v>
      </c>
      <c r="B6" s="6">
        <v>0.41359400000000002</v>
      </c>
      <c r="C6" s="6"/>
      <c r="D6" s="6"/>
    </row>
    <row r="7" spans="1:4">
      <c r="A7" s="6"/>
      <c r="B7" s="6"/>
      <c r="C7" s="6"/>
      <c r="D7" s="6"/>
    </row>
    <row r="8" spans="1:4">
      <c r="A8" s="6">
        <v>0.45692500000000003</v>
      </c>
      <c r="B8" s="6">
        <v>0.43424800000000002</v>
      </c>
      <c r="C8" s="6"/>
      <c r="D8" s="6"/>
    </row>
    <row r="9" spans="1:4">
      <c r="A9" s="6">
        <v>0.39766299999999999</v>
      </c>
      <c r="B9" s="6">
        <v>0.380216</v>
      </c>
      <c r="C9" s="6"/>
      <c r="D9" s="6"/>
    </row>
    <row r="10" spans="1:4">
      <c r="A10" s="6">
        <v>0.435942</v>
      </c>
      <c r="B10" s="6">
        <v>0.36752299999999999</v>
      </c>
      <c r="C10" s="6"/>
      <c r="D10" s="6"/>
    </row>
    <row r="11" spans="1:4">
      <c r="A11" s="6"/>
      <c r="B11" s="6"/>
      <c r="C11" s="6"/>
      <c r="D11" s="6"/>
    </row>
    <row r="12" spans="1:4">
      <c r="A12" s="6">
        <v>0.41474499999999997</v>
      </c>
      <c r="B12" s="6"/>
      <c r="C12" s="6">
        <v>0.45729999999999998</v>
      </c>
      <c r="D12" s="6"/>
    </row>
    <row r="13" spans="1:4">
      <c r="A13" s="6">
        <v>0.332619</v>
      </c>
      <c r="B13" s="6"/>
      <c r="C13" s="6">
        <v>0.360211</v>
      </c>
      <c r="D13" s="6"/>
    </row>
    <row r="14" spans="1:4">
      <c r="A14" s="6">
        <v>0.30715700000000001</v>
      </c>
      <c r="B14" s="6"/>
      <c r="C14" s="6">
        <v>0.44583200000000001</v>
      </c>
      <c r="D14" s="6"/>
    </row>
    <row r="15" spans="1:4">
      <c r="A15" s="6">
        <v>0.39479300000000001</v>
      </c>
      <c r="B15" s="6"/>
      <c r="C15" s="6">
        <v>0.43122899999999997</v>
      </c>
      <c r="D15" s="6"/>
    </row>
    <row r="16" spans="1:4">
      <c r="A16" s="6"/>
      <c r="B16" s="6"/>
      <c r="C16" s="6"/>
      <c r="D16" s="6"/>
    </row>
    <row r="17" spans="1:4">
      <c r="A17" s="6"/>
      <c r="B17" s="6"/>
      <c r="C17" s="6"/>
      <c r="D17" s="6"/>
    </row>
    <row r="18" spans="1:4">
      <c r="A18" s="6">
        <v>0.37877100000000002</v>
      </c>
      <c r="B18" s="6"/>
      <c r="C18" s="6">
        <v>0.42879600000000001</v>
      </c>
      <c r="D18" s="6"/>
    </row>
    <row r="19" spans="1:4">
      <c r="A19" s="6">
        <v>0.36662400000000001</v>
      </c>
      <c r="B19" s="6"/>
      <c r="C19" s="6">
        <v>0.301846</v>
      </c>
      <c r="D19" s="6"/>
    </row>
    <row r="20" spans="1:4">
      <c r="A20" s="6"/>
      <c r="B20" s="6"/>
      <c r="C20" s="6"/>
      <c r="D20" s="6"/>
    </row>
    <row r="21" spans="1:4">
      <c r="A21" s="6">
        <v>0.381851</v>
      </c>
      <c r="B21" s="6">
        <v>0.414516</v>
      </c>
      <c r="C21" s="6"/>
      <c r="D21" s="6"/>
    </row>
    <row r="22" spans="1:4">
      <c r="A22" s="6">
        <v>0.39877400000000002</v>
      </c>
      <c r="B22" s="6">
        <v>0.438917</v>
      </c>
      <c r="C22" s="6"/>
      <c r="D22" s="6"/>
    </row>
    <row r="23" spans="1:4">
      <c r="A23" s="6"/>
      <c r="B23" s="6"/>
      <c r="C23" s="6"/>
      <c r="D23" s="6"/>
    </row>
    <row r="24" spans="1:4">
      <c r="A24" s="6"/>
      <c r="B24" s="6"/>
      <c r="C24" s="6"/>
      <c r="D24" s="6"/>
    </row>
    <row r="25" spans="1:4">
      <c r="A25" s="6">
        <v>0.446154</v>
      </c>
      <c r="B25" s="6">
        <v>0.38587100000000002</v>
      </c>
      <c r="C25" s="6"/>
      <c r="D25" s="6"/>
    </row>
    <row r="26" spans="1:4">
      <c r="A26" s="6">
        <v>0.457345</v>
      </c>
      <c r="B26" s="6">
        <v>0.361209</v>
      </c>
      <c r="C26" s="6"/>
      <c r="D26" s="6"/>
    </row>
    <row r="27" spans="1:4">
      <c r="A27" s="6">
        <v>0.40606799999999998</v>
      </c>
      <c r="B27" s="6">
        <v>0.401528</v>
      </c>
      <c r="C27" s="6"/>
      <c r="D27" s="6"/>
    </row>
    <row r="28" spans="1:4">
      <c r="A28" s="6"/>
      <c r="B28" s="6"/>
      <c r="C28" s="6"/>
      <c r="D28" s="6"/>
    </row>
    <row r="29" spans="1:4">
      <c r="A29" s="6"/>
      <c r="B29" s="6"/>
      <c r="C29" s="6"/>
      <c r="D29" s="6"/>
    </row>
    <row r="30" spans="1:4">
      <c r="A30" s="6"/>
      <c r="B30" s="6"/>
      <c r="C30" s="6">
        <v>0.39293400000000001</v>
      </c>
      <c r="D30" s="6">
        <v>0.39125100000000002</v>
      </c>
    </row>
    <row r="31" spans="1:4">
      <c r="A31" s="6"/>
      <c r="B31" s="6"/>
      <c r="C31" s="6">
        <v>0.43274499999999999</v>
      </c>
      <c r="D31" s="6">
        <v>0.41716700000000001</v>
      </c>
    </row>
    <row r="32" spans="1:4">
      <c r="A32" s="6"/>
      <c r="B32" s="6"/>
      <c r="C32" s="6">
        <v>0.29243599999999997</v>
      </c>
      <c r="D32" s="6">
        <v>0.38447900000000002</v>
      </c>
    </row>
    <row r="33" spans="1:4">
      <c r="A33" s="6"/>
      <c r="B33" s="6"/>
      <c r="C33" s="6">
        <v>0.275565</v>
      </c>
      <c r="D33" s="6">
        <v>0.48137400000000002</v>
      </c>
    </row>
    <row r="34" spans="1:4">
      <c r="A34" s="6"/>
      <c r="B34" s="6"/>
      <c r="C34" s="6"/>
      <c r="D34" s="6"/>
    </row>
    <row r="35" spans="1:4">
      <c r="A35" s="6"/>
      <c r="B35" s="6"/>
      <c r="C35" s="6">
        <v>0.46152599999999999</v>
      </c>
      <c r="D35" s="6">
        <v>0.45660400000000001</v>
      </c>
    </row>
    <row r="36" spans="1:4">
      <c r="A36" s="6"/>
      <c r="B36" s="6"/>
      <c r="C36" s="6">
        <v>0.44316100000000003</v>
      </c>
      <c r="D36" s="6">
        <v>0.46798899999999999</v>
      </c>
    </row>
    <row r="37" spans="1:4">
      <c r="A37" s="6"/>
      <c r="B37" s="6"/>
      <c r="C37" s="6"/>
      <c r="D37" s="6"/>
    </row>
    <row r="38" spans="1:4">
      <c r="A38" s="6"/>
      <c r="B38" s="6"/>
      <c r="C38" s="6"/>
      <c r="D38" s="6"/>
    </row>
    <row r="39" spans="1:4">
      <c r="A39" s="6"/>
      <c r="B39" s="6"/>
      <c r="C39" s="6"/>
      <c r="D39" s="6"/>
    </row>
    <row r="40" spans="1:4">
      <c r="A40" s="6"/>
      <c r="B40" s="6"/>
      <c r="C40" s="6">
        <v>0.45490799999999998</v>
      </c>
      <c r="D40" s="6">
        <v>0.49036600000000002</v>
      </c>
    </row>
    <row r="41" spans="1:4">
      <c r="A41" s="6"/>
      <c r="B41" s="6"/>
      <c r="C41" s="6">
        <v>0.44666</v>
      </c>
      <c r="D41" s="6">
        <v>0.48787599999999998</v>
      </c>
    </row>
    <row r="42" spans="1:4">
      <c r="A42" s="6"/>
      <c r="B42" s="6"/>
      <c r="C42" s="6">
        <v>0.33968700000000002</v>
      </c>
      <c r="D42" s="6">
        <v>0.43861600000000001</v>
      </c>
    </row>
    <row r="43" spans="1:4">
      <c r="A43" s="6"/>
      <c r="B43" s="6"/>
      <c r="C43" s="6">
        <v>0.35674299999999998</v>
      </c>
      <c r="D43" s="6">
        <v>0.442861</v>
      </c>
    </row>
    <row r="44" spans="1:4">
      <c r="A44" s="6"/>
      <c r="B44" s="6"/>
      <c r="C44" s="6"/>
      <c r="D44" s="6"/>
    </row>
    <row r="45" spans="1:4">
      <c r="A45" s="6"/>
      <c r="B45" s="6"/>
      <c r="C45" s="6">
        <v>0.38451000000000002</v>
      </c>
      <c r="D45" s="6">
        <v>0.452044</v>
      </c>
    </row>
    <row r="46" spans="1:4">
      <c r="A46" s="6"/>
      <c r="B46" s="6"/>
      <c r="C46" s="6">
        <v>0.39819300000000002</v>
      </c>
      <c r="D46" s="6">
        <v>0.44655600000000001</v>
      </c>
    </row>
    <row r="47" spans="1:4">
      <c r="A47" s="6"/>
      <c r="B47" s="6"/>
      <c r="C47" s="6">
        <v>0.43591200000000002</v>
      </c>
      <c r="D47" s="6">
        <v>0.46557500000000002</v>
      </c>
    </row>
    <row r="48" spans="1:4">
      <c r="A48" s="6"/>
      <c r="B48" s="6"/>
      <c r="C48" s="6"/>
      <c r="D48" s="6"/>
    </row>
    <row r="49" spans="1:4">
      <c r="A49" s="6"/>
      <c r="B49" s="6"/>
      <c r="C49" s="6"/>
      <c r="D49" s="6"/>
    </row>
    <row r="50" spans="1:4">
      <c r="A50" s="6">
        <v>0.424479</v>
      </c>
      <c r="B50" s="6">
        <v>0.46296500000000002</v>
      </c>
      <c r="C50" s="6"/>
      <c r="D50" s="6"/>
    </row>
    <row r="51" spans="1:4">
      <c r="A51" s="6">
        <v>0.44091999999999998</v>
      </c>
      <c r="B51" s="6">
        <v>0.47194700000000001</v>
      </c>
      <c r="C51" s="6"/>
      <c r="D51" s="6"/>
    </row>
    <row r="52" spans="1:4">
      <c r="A52" s="6">
        <v>0.35598200000000002</v>
      </c>
      <c r="B52" s="6">
        <v>0.46133099999999999</v>
      </c>
      <c r="C52" s="6"/>
      <c r="D52" s="6"/>
    </row>
    <row r="53" spans="1:4">
      <c r="A53" s="6">
        <v>0.26915800000000001</v>
      </c>
      <c r="B53" s="6">
        <v>0.29115400000000002</v>
      </c>
      <c r="C53" s="6"/>
      <c r="D53" s="6"/>
    </row>
    <row r="54" spans="1:4">
      <c r="A54" s="6"/>
      <c r="B54" s="6"/>
      <c r="C54" s="6"/>
      <c r="D54" s="6"/>
    </row>
    <row r="55" spans="1:4">
      <c r="A55" s="6">
        <v>0.41774899999999998</v>
      </c>
      <c r="B55" s="6"/>
      <c r="C55" s="6"/>
      <c r="D55" s="6">
        <v>0.45103300000000002</v>
      </c>
    </row>
    <row r="56" spans="1:4">
      <c r="A56" s="6">
        <v>0.39615899999999998</v>
      </c>
      <c r="B56" s="6"/>
      <c r="C56" s="6"/>
      <c r="D56" s="6">
        <v>0.49342599999999998</v>
      </c>
    </row>
    <row r="57" spans="1:4">
      <c r="A57" s="6">
        <v>0.46822200000000003</v>
      </c>
      <c r="B57" s="6"/>
      <c r="C57" s="6"/>
      <c r="D57" s="6">
        <v>0.41942499999999999</v>
      </c>
    </row>
  </sheetData>
  <mergeCells count="1">
    <mergeCell ref="A2:D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1B0B0-4092-49F3-9071-B4DFF8C2D77D}">
  <dimension ref="A1:D57"/>
  <sheetViews>
    <sheetView workbookViewId="0">
      <selection activeCell="G9" sqref="G9"/>
    </sheetView>
  </sheetViews>
  <sheetFormatPr defaultRowHeight="14.5"/>
  <cols>
    <col min="1" max="3" width="9" bestFit="1" customWidth="1"/>
    <col min="4" max="4" width="13.453125" bestFit="1" customWidth="1"/>
  </cols>
  <sheetData>
    <row r="1" spans="1:4">
      <c r="A1" t="s">
        <v>281</v>
      </c>
    </row>
    <row r="2" spans="1:4">
      <c r="A2" s="43" t="s">
        <v>73</v>
      </c>
      <c r="B2" s="43"/>
      <c r="C2" s="43"/>
      <c r="D2" s="43"/>
    </row>
    <row r="3" spans="1:4" ht="15.5">
      <c r="A3" s="9" t="s">
        <v>37</v>
      </c>
      <c r="B3" s="10" t="s">
        <v>38</v>
      </c>
      <c r="C3" s="10" t="s">
        <v>39</v>
      </c>
      <c r="D3" s="10" t="s">
        <v>40</v>
      </c>
    </row>
    <row r="4" spans="1:4">
      <c r="A4" s="6">
        <v>0.34190100000000001</v>
      </c>
      <c r="B4" s="6">
        <v>0.44499699999999998</v>
      </c>
      <c r="C4" s="6"/>
      <c r="D4" s="6"/>
    </row>
    <row r="5" spans="1:4">
      <c r="A5" s="6">
        <v>0.36004799999999998</v>
      </c>
      <c r="B5" s="6">
        <v>0.340086</v>
      </c>
      <c r="C5" s="6"/>
      <c r="D5" s="6"/>
    </row>
    <row r="6" spans="1:4">
      <c r="A6" s="6">
        <v>0.32164599999999999</v>
      </c>
      <c r="B6" s="6">
        <v>0.48988999999999999</v>
      </c>
      <c r="C6" s="6"/>
      <c r="D6" s="6"/>
    </row>
    <row r="7" spans="1:4">
      <c r="A7" s="6"/>
      <c r="B7" s="6"/>
      <c r="C7" s="6"/>
      <c r="D7" s="6"/>
    </row>
    <row r="8" spans="1:4">
      <c r="A8" s="6">
        <v>0.42753200000000002</v>
      </c>
      <c r="B8" s="6">
        <v>0.40541700000000003</v>
      </c>
      <c r="C8" s="6"/>
      <c r="D8" s="6"/>
    </row>
    <row r="9" spans="1:4">
      <c r="A9" s="6">
        <v>0.34865200000000002</v>
      </c>
      <c r="B9" s="6">
        <v>0.37321399999999999</v>
      </c>
      <c r="C9" s="6"/>
      <c r="D9" s="6"/>
    </row>
    <row r="10" spans="1:4">
      <c r="A10" s="6">
        <v>0.40364800000000001</v>
      </c>
      <c r="B10" s="6">
        <v>0.37296699999999999</v>
      </c>
      <c r="C10" s="6"/>
      <c r="D10" s="6"/>
    </row>
    <row r="11" spans="1:4">
      <c r="A11" s="6"/>
      <c r="B11" s="6"/>
      <c r="C11" s="6"/>
      <c r="D11" s="6"/>
    </row>
    <row r="12" spans="1:4">
      <c r="A12" s="6">
        <v>0.36584899999999998</v>
      </c>
      <c r="B12" s="6"/>
      <c r="C12" s="6">
        <v>0.36720999999999998</v>
      </c>
      <c r="D12" s="6"/>
    </row>
    <row r="13" spans="1:4">
      <c r="A13" s="6">
        <v>0.31791900000000001</v>
      </c>
      <c r="B13" s="6"/>
      <c r="C13" s="6">
        <v>0.33074900000000002</v>
      </c>
      <c r="D13" s="6"/>
    </row>
    <row r="14" spans="1:4">
      <c r="A14" s="6">
        <v>0.37307899999999999</v>
      </c>
      <c r="B14" s="6"/>
      <c r="C14" s="6">
        <v>0.29956700000000003</v>
      </c>
      <c r="D14" s="6"/>
    </row>
    <row r="15" spans="1:4">
      <c r="A15" s="6">
        <v>0.37058799999999997</v>
      </c>
      <c r="B15" s="6"/>
      <c r="C15" s="6">
        <v>0.42402000000000001</v>
      </c>
      <c r="D15" s="6"/>
    </row>
    <row r="16" spans="1:4">
      <c r="A16" s="6">
        <v>0.38067600000000001</v>
      </c>
      <c r="B16" s="6"/>
      <c r="C16" s="6">
        <v>0.34454600000000002</v>
      </c>
      <c r="D16" s="6"/>
    </row>
    <row r="17" spans="1:4">
      <c r="A17" s="6"/>
      <c r="B17" s="6"/>
      <c r="C17" s="6"/>
      <c r="D17" s="6"/>
    </row>
    <row r="18" spans="1:4">
      <c r="A18" s="6">
        <v>0.33516800000000002</v>
      </c>
      <c r="B18" s="6"/>
      <c r="C18" s="6">
        <v>0.345468</v>
      </c>
      <c r="D18" s="6"/>
    </row>
    <row r="19" spans="1:4">
      <c r="A19" s="6">
        <v>0.34744599999999998</v>
      </c>
      <c r="B19" s="6"/>
      <c r="C19" s="6">
        <v>0.37614700000000001</v>
      </c>
      <c r="D19" s="6"/>
    </row>
    <row r="20" spans="1:4">
      <c r="A20" s="6"/>
      <c r="B20" s="6"/>
      <c r="C20" s="6"/>
      <c r="D20" s="6"/>
    </row>
    <row r="21" spans="1:4">
      <c r="A21" s="6">
        <v>0.377886</v>
      </c>
      <c r="B21" s="6">
        <v>0.40247100000000002</v>
      </c>
      <c r="C21" s="6"/>
      <c r="D21" s="6"/>
    </row>
    <row r="22" spans="1:4">
      <c r="A22" s="6">
        <v>0.29433599999999999</v>
      </c>
      <c r="B22" s="6">
        <v>0.37642399999999998</v>
      </c>
      <c r="C22" s="6"/>
      <c r="D22" s="6"/>
    </row>
    <row r="23" spans="1:4">
      <c r="A23" s="6"/>
      <c r="B23" s="6"/>
      <c r="C23" s="6"/>
      <c r="D23" s="6"/>
    </row>
    <row r="24" spans="1:4">
      <c r="A24" s="6"/>
      <c r="B24" s="6"/>
      <c r="C24" s="6"/>
      <c r="D24" s="6"/>
    </row>
    <row r="25" spans="1:4">
      <c r="A25" s="6">
        <v>0.36253299999999999</v>
      </c>
      <c r="B25" s="6">
        <v>0.30586099999999999</v>
      </c>
      <c r="C25" s="6"/>
      <c r="D25" s="6"/>
    </row>
    <row r="26" spans="1:4">
      <c r="A26" s="6">
        <v>0.42097499999999999</v>
      </c>
      <c r="B26" s="6">
        <v>0.33770899999999998</v>
      </c>
      <c r="C26" s="6"/>
      <c r="D26" s="6"/>
    </row>
    <row r="27" spans="1:4">
      <c r="A27" s="6">
        <v>0.42863299999999999</v>
      </c>
      <c r="B27" s="6">
        <v>0.391204</v>
      </c>
      <c r="C27" s="6"/>
      <c r="D27" s="6"/>
    </row>
    <row r="28" spans="1:4">
      <c r="A28" s="6"/>
      <c r="B28" s="6"/>
      <c r="C28" s="6"/>
      <c r="D28" s="6"/>
    </row>
    <row r="29" spans="1:4">
      <c r="A29" s="6"/>
      <c r="B29" s="6"/>
      <c r="C29" s="6"/>
      <c r="D29" s="6"/>
    </row>
    <row r="30" spans="1:4">
      <c r="A30" s="6"/>
      <c r="B30" s="6"/>
      <c r="C30" s="6">
        <v>0.41231600000000002</v>
      </c>
      <c r="D30" s="6">
        <v>0.44924999999999998</v>
      </c>
    </row>
    <row r="31" spans="1:4">
      <c r="A31" s="6"/>
      <c r="B31" s="6"/>
      <c r="C31" s="6">
        <v>0.41776600000000003</v>
      </c>
      <c r="D31" s="6">
        <v>0.42782500000000001</v>
      </c>
    </row>
    <row r="32" spans="1:4">
      <c r="A32" s="6"/>
      <c r="B32" s="6"/>
      <c r="C32" s="6">
        <v>0.41286200000000001</v>
      </c>
      <c r="D32" s="6">
        <v>0.47619299999999998</v>
      </c>
    </row>
    <row r="33" spans="1:4">
      <c r="A33" s="6"/>
      <c r="B33" s="6"/>
      <c r="C33" s="6">
        <v>0.39499800000000002</v>
      </c>
      <c r="D33" s="6">
        <v>0.49150899999999997</v>
      </c>
    </row>
    <row r="34" spans="1:4">
      <c r="A34" s="6"/>
      <c r="B34" s="6"/>
      <c r="C34" s="6"/>
      <c r="D34" s="6"/>
    </row>
    <row r="35" spans="1:4">
      <c r="A35" s="6"/>
      <c r="B35" s="6"/>
      <c r="C35" s="6">
        <v>0.34108300000000003</v>
      </c>
      <c r="D35" s="6">
        <v>0.35332999999999998</v>
      </c>
    </row>
    <row r="36" spans="1:4">
      <c r="A36" s="6"/>
      <c r="B36" s="6"/>
      <c r="C36" s="6">
        <v>0.41968</v>
      </c>
      <c r="D36" s="6">
        <v>0.42470799999999997</v>
      </c>
    </row>
    <row r="37" spans="1:4">
      <c r="A37" s="6"/>
      <c r="B37" s="6"/>
      <c r="C37" s="6"/>
      <c r="D37" s="6"/>
    </row>
    <row r="38" spans="1:4">
      <c r="A38" s="6"/>
      <c r="B38" s="6"/>
      <c r="C38" s="6"/>
      <c r="D38" s="6"/>
    </row>
    <row r="39" spans="1:4">
      <c r="A39" s="6"/>
      <c r="B39" s="6"/>
      <c r="C39" s="6"/>
      <c r="D39" s="6"/>
    </row>
    <row r="40" spans="1:4">
      <c r="A40" s="6"/>
      <c r="B40" s="6"/>
      <c r="C40" s="6"/>
      <c r="D40" s="6"/>
    </row>
    <row r="41" spans="1:4">
      <c r="A41" s="6"/>
      <c r="B41" s="6"/>
      <c r="C41" s="6"/>
      <c r="D41" s="6"/>
    </row>
    <row r="42" spans="1:4">
      <c r="A42" s="6"/>
      <c r="B42" s="6"/>
      <c r="C42" s="6"/>
      <c r="D42" s="6"/>
    </row>
    <row r="43" spans="1:4">
      <c r="A43" s="6"/>
      <c r="B43" s="6"/>
      <c r="C43" s="6"/>
      <c r="D43" s="6"/>
    </row>
    <row r="44" spans="1:4">
      <c r="A44" s="6"/>
      <c r="B44" s="6"/>
      <c r="C44" s="6"/>
      <c r="D44" s="6"/>
    </row>
    <row r="45" spans="1:4">
      <c r="A45" s="6"/>
      <c r="B45" s="6"/>
      <c r="C45" s="6">
        <v>0.33577000000000001</v>
      </c>
      <c r="D45" s="6">
        <v>0.40282499999999999</v>
      </c>
    </row>
    <row r="46" spans="1:4">
      <c r="A46" s="6"/>
      <c r="B46" s="6"/>
      <c r="C46" s="6">
        <v>0.37691599999999997</v>
      </c>
      <c r="D46" s="6">
        <v>0.40366000000000002</v>
      </c>
    </row>
    <row r="47" spans="1:4">
      <c r="A47" s="6"/>
      <c r="B47" s="6"/>
      <c r="C47" s="6">
        <v>0.42721700000000001</v>
      </c>
      <c r="D47" s="6">
        <v>0.45424500000000001</v>
      </c>
    </row>
    <row r="48" spans="1:4">
      <c r="A48" s="6"/>
      <c r="B48" s="6"/>
      <c r="C48" s="6">
        <v>0.39698</v>
      </c>
      <c r="D48" s="6">
        <v>0.42333999999999999</v>
      </c>
    </row>
    <row r="49" spans="1:4">
      <c r="A49" s="6"/>
      <c r="B49" s="6"/>
      <c r="C49" s="6"/>
      <c r="D49" s="6"/>
    </row>
    <row r="50" spans="1:4">
      <c r="A50" s="6"/>
      <c r="B50" s="6"/>
      <c r="C50" s="6"/>
      <c r="D50" s="6"/>
    </row>
    <row r="51" spans="1:4">
      <c r="A51" s="6">
        <v>0.37596600000000002</v>
      </c>
      <c r="B51" s="6">
        <v>0.40858699999999998</v>
      </c>
      <c r="C51" s="6"/>
      <c r="D51" s="6"/>
    </row>
    <row r="52" spans="1:4">
      <c r="A52" s="6">
        <v>0.43508200000000002</v>
      </c>
      <c r="B52" s="6">
        <v>0.41764299999999999</v>
      </c>
      <c r="C52" s="6"/>
      <c r="D52" s="6"/>
    </row>
    <row r="53" spans="1:4">
      <c r="A53" s="6">
        <v>0.33747700000000003</v>
      </c>
      <c r="B53" s="6">
        <v>0.33611000000000002</v>
      </c>
      <c r="C53" s="6"/>
      <c r="D53" s="6"/>
    </row>
    <row r="54" spans="1:4">
      <c r="A54" s="6">
        <v>0.37335099999999999</v>
      </c>
      <c r="B54" s="6">
        <v>0.40788099999999999</v>
      </c>
      <c r="C54" s="6"/>
      <c r="D54" s="6"/>
    </row>
    <row r="55" spans="1:4">
      <c r="A55" s="6"/>
      <c r="B55" s="6"/>
      <c r="C55" s="6"/>
      <c r="D55" s="6"/>
    </row>
    <row r="56" spans="1:4">
      <c r="A56" s="6">
        <v>0.43887799999999999</v>
      </c>
      <c r="B56" s="6"/>
      <c r="C56" s="6"/>
      <c r="D56" s="6">
        <v>0.42152400000000001</v>
      </c>
    </row>
    <row r="57" spans="1:4">
      <c r="A57" s="6">
        <v>0.44815500000000003</v>
      </c>
      <c r="B57" s="6"/>
      <c r="C57" s="6"/>
      <c r="D57" s="6">
        <v>0.40410699999999999</v>
      </c>
    </row>
  </sheetData>
  <mergeCells count="1">
    <mergeCell ref="A2:D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B901B-81BA-4BD0-9E69-3EB3D48B4DE4}">
  <dimension ref="A1:D54"/>
  <sheetViews>
    <sheetView workbookViewId="0">
      <selection activeCell="K11" sqref="K11"/>
    </sheetView>
  </sheetViews>
  <sheetFormatPr defaultRowHeight="14.5"/>
  <cols>
    <col min="1" max="1" width="5" bestFit="1" customWidth="1"/>
    <col min="2" max="3" width="7.26953125" bestFit="1" customWidth="1"/>
    <col min="4" max="4" width="13.453125" bestFit="1" customWidth="1"/>
  </cols>
  <sheetData>
    <row r="1" spans="1:4">
      <c r="A1" s="59" t="s">
        <v>282</v>
      </c>
      <c r="B1" s="59"/>
      <c r="C1" s="59"/>
      <c r="D1" s="59"/>
    </row>
    <row r="2" spans="1:4" ht="15.5">
      <c r="A2" s="9" t="s">
        <v>37</v>
      </c>
      <c r="B2" s="10" t="s">
        <v>38</v>
      </c>
      <c r="C2" s="10" t="s">
        <v>39</v>
      </c>
      <c r="D2" s="10" t="s">
        <v>40</v>
      </c>
    </row>
    <row r="3" spans="1:4">
      <c r="A3" s="6">
        <v>0.6</v>
      </c>
      <c r="B3" s="6">
        <v>0.48</v>
      </c>
      <c r="C3" s="6">
        <v>0.62</v>
      </c>
      <c r="D3" s="6">
        <v>0.39</v>
      </c>
    </row>
    <row r="4" spans="1:4">
      <c r="A4" s="6">
        <v>0.61</v>
      </c>
      <c r="B4" s="6">
        <v>0.45</v>
      </c>
      <c r="C4" s="6">
        <v>0.42</v>
      </c>
      <c r="D4" s="6">
        <v>0.4</v>
      </c>
    </row>
    <row r="5" spans="1:4">
      <c r="A5" s="6">
        <v>0.54</v>
      </c>
      <c r="B5" s="6"/>
      <c r="C5" s="6">
        <v>0.51</v>
      </c>
      <c r="D5" s="6">
        <v>0.4</v>
      </c>
    </row>
    <row r="6" spans="1:4">
      <c r="A6" s="6">
        <v>0.5</v>
      </c>
      <c r="B6" s="6"/>
      <c r="C6" s="6"/>
      <c r="D6" s="6"/>
    </row>
    <row r="7" spans="1:4">
      <c r="A7" s="6"/>
      <c r="B7" s="6"/>
      <c r="C7" s="6"/>
      <c r="D7" s="6"/>
    </row>
    <row r="8" spans="1:4">
      <c r="A8" s="6">
        <v>0.83</v>
      </c>
      <c r="B8" s="6">
        <v>0.72</v>
      </c>
      <c r="C8" s="6"/>
      <c r="D8" s="6">
        <v>0.45</v>
      </c>
    </row>
    <row r="9" spans="1:4">
      <c r="A9" s="6">
        <v>0.74</v>
      </c>
      <c r="B9" s="6">
        <v>0.63</v>
      </c>
      <c r="C9" s="6"/>
      <c r="D9" s="6">
        <v>0.51</v>
      </c>
    </row>
    <row r="10" spans="1:4">
      <c r="A10" s="6">
        <v>0.65</v>
      </c>
      <c r="B10" s="6">
        <v>0.69</v>
      </c>
      <c r="C10" s="6"/>
      <c r="D10" s="6">
        <v>0.42</v>
      </c>
    </row>
    <row r="11" spans="1:4">
      <c r="A11" s="6"/>
      <c r="B11" s="6">
        <v>0.57999999999999996</v>
      </c>
      <c r="C11" s="6"/>
      <c r="D11" s="6"/>
    </row>
    <row r="12" spans="1:4">
      <c r="A12" s="6"/>
      <c r="B12" s="6"/>
      <c r="C12" s="6"/>
      <c r="D12" s="6"/>
    </row>
    <row r="13" spans="1:4">
      <c r="A13" s="6">
        <v>0.69</v>
      </c>
      <c r="B13" s="6"/>
      <c r="C13" s="6">
        <v>0.69</v>
      </c>
      <c r="D13" s="6"/>
    </row>
    <row r="14" spans="1:4">
      <c r="A14" s="6"/>
      <c r="B14" s="6"/>
      <c r="C14" s="6">
        <v>0.53</v>
      </c>
      <c r="D14" s="6"/>
    </row>
    <row r="15" spans="1:4">
      <c r="A15" s="6"/>
      <c r="B15" s="6"/>
      <c r="C15" s="6"/>
      <c r="D15" s="6"/>
    </row>
    <row r="16" spans="1:4">
      <c r="A16" s="6">
        <v>0.46</v>
      </c>
      <c r="B16" s="6">
        <v>0.35</v>
      </c>
      <c r="C16" s="6"/>
      <c r="D16" s="6"/>
    </row>
    <row r="17" spans="1:4">
      <c r="A17" s="6">
        <v>0.39</v>
      </c>
      <c r="B17" s="6">
        <v>0.32</v>
      </c>
      <c r="C17" s="6"/>
      <c r="D17" s="6"/>
    </row>
    <row r="18" spans="1:4">
      <c r="A18" s="6">
        <v>0.49</v>
      </c>
      <c r="B18" s="6">
        <v>0.5</v>
      </c>
      <c r="C18" s="6"/>
      <c r="D18" s="6"/>
    </row>
    <row r="19" spans="1:4">
      <c r="A19" s="6"/>
      <c r="B19" s="6">
        <v>0.42</v>
      </c>
      <c r="C19" s="6"/>
      <c r="D19" s="6"/>
    </row>
    <row r="20" spans="1:4">
      <c r="A20" s="6"/>
      <c r="B20" s="6">
        <v>0.35</v>
      </c>
      <c r="C20" s="6"/>
      <c r="D20" s="6"/>
    </row>
    <row r="21" spans="1:4">
      <c r="A21" s="6"/>
      <c r="B21" s="6">
        <v>0.46</v>
      </c>
      <c r="C21" s="6"/>
      <c r="D21" s="6"/>
    </row>
    <row r="22" spans="1:4">
      <c r="A22" s="6"/>
      <c r="B22" s="6"/>
      <c r="C22" s="6"/>
      <c r="D22" s="6"/>
    </row>
    <row r="23" spans="1:4">
      <c r="A23" s="6">
        <v>0.47</v>
      </c>
      <c r="B23" s="6">
        <v>0.42</v>
      </c>
      <c r="C23" s="6"/>
      <c r="D23" s="6">
        <v>0.39</v>
      </c>
    </row>
    <row r="24" spans="1:4">
      <c r="A24" s="6">
        <v>0.45</v>
      </c>
      <c r="B24" s="6">
        <v>0.46</v>
      </c>
      <c r="C24" s="6"/>
      <c r="D24" s="6">
        <v>0.43</v>
      </c>
    </row>
    <row r="25" spans="1:4">
      <c r="A25" s="6">
        <v>0.44</v>
      </c>
      <c r="B25" s="6">
        <v>0.41</v>
      </c>
      <c r="C25" s="6"/>
      <c r="D25" s="6">
        <v>0.37</v>
      </c>
    </row>
    <row r="26" spans="1:4">
      <c r="A26" s="6"/>
      <c r="B26" s="6"/>
      <c r="C26" s="6"/>
      <c r="D26" s="6">
        <v>0.33</v>
      </c>
    </row>
    <row r="27" spans="1:4">
      <c r="A27" s="6"/>
      <c r="B27" s="6"/>
      <c r="C27" s="6"/>
      <c r="D27" s="6">
        <v>0.33</v>
      </c>
    </row>
    <row r="28" spans="1:4">
      <c r="A28" s="6"/>
      <c r="B28" s="6"/>
      <c r="C28" s="6"/>
      <c r="D28" s="6">
        <v>0.34</v>
      </c>
    </row>
    <row r="29" spans="1:4">
      <c r="A29" s="6"/>
      <c r="B29" s="6"/>
      <c r="C29" s="6"/>
      <c r="D29" s="6"/>
    </row>
    <row r="30" spans="1:4">
      <c r="A30" s="6">
        <v>0.43</v>
      </c>
      <c r="B30" s="6">
        <v>0.46</v>
      </c>
      <c r="C30" s="6">
        <v>0.48</v>
      </c>
      <c r="D30" s="6"/>
    </row>
    <row r="31" spans="1:4">
      <c r="A31" s="6">
        <v>0.42</v>
      </c>
      <c r="B31" s="6"/>
      <c r="C31" s="6">
        <v>0.42</v>
      </c>
      <c r="D31" s="6"/>
    </row>
    <row r="32" spans="1:4">
      <c r="A32" s="6">
        <v>0.4</v>
      </c>
      <c r="B32" s="6"/>
      <c r="C32" s="6">
        <v>0.36</v>
      </c>
      <c r="D32" s="6"/>
    </row>
    <row r="33" spans="1:4">
      <c r="A33" s="6"/>
      <c r="B33" s="6"/>
      <c r="C33" s="6">
        <v>0.37</v>
      </c>
      <c r="D33" s="6"/>
    </row>
    <row r="34" spans="1:4">
      <c r="A34" s="6"/>
      <c r="B34" s="6"/>
      <c r="C34" s="6">
        <v>0.51</v>
      </c>
      <c r="D34" s="6"/>
    </row>
    <row r="35" spans="1:4">
      <c r="A35" s="6"/>
      <c r="B35" s="6"/>
      <c r="C35" s="6">
        <v>0.42</v>
      </c>
      <c r="D35" s="6"/>
    </row>
    <row r="36" spans="1:4">
      <c r="A36" s="6"/>
      <c r="B36" s="6"/>
      <c r="C36" s="6"/>
      <c r="D36" s="6"/>
    </row>
    <row r="37" spans="1:4">
      <c r="A37" s="6">
        <v>0.65</v>
      </c>
      <c r="B37" s="6">
        <v>0.56000000000000005</v>
      </c>
      <c r="C37" s="6"/>
      <c r="D37" s="6"/>
    </row>
    <row r="38" spans="1:4">
      <c r="A38" s="6">
        <v>0.73</v>
      </c>
      <c r="B38" s="6">
        <v>0.5</v>
      </c>
      <c r="C38" s="6"/>
      <c r="D38" s="6"/>
    </row>
    <row r="39" spans="1:4">
      <c r="A39" s="6">
        <v>0.72</v>
      </c>
      <c r="B39" s="6">
        <v>0.56000000000000005</v>
      </c>
      <c r="C39" s="6"/>
      <c r="D39" s="6"/>
    </row>
    <row r="40" spans="1:4">
      <c r="A40" s="6">
        <v>0.56000000000000005</v>
      </c>
      <c r="B40" s="6">
        <v>0.6</v>
      </c>
      <c r="C40" s="6"/>
      <c r="D40" s="6"/>
    </row>
    <row r="41" spans="1:4">
      <c r="A41" s="6"/>
      <c r="B41" s="6"/>
      <c r="C41" s="6"/>
      <c r="D41" s="6"/>
    </row>
    <row r="42" spans="1:4">
      <c r="A42" s="6"/>
      <c r="B42" s="6"/>
      <c r="C42" s="6">
        <v>0.39</v>
      </c>
      <c r="D42" s="6">
        <v>0.39</v>
      </c>
    </row>
    <row r="43" spans="1:4">
      <c r="A43" s="6"/>
      <c r="B43" s="6"/>
      <c r="C43" s="6">
        <v>0.43</v>
      </c>
      <c r="D43" s="6">
        <v>0.37</v>
      </c>
    </row>
    <row r="44" spans="1:4">
      <c r="A44" s="6"/>
      <c r="B44" s="6"/>
      <c r="C44" s="6">
        <v>0.42</v>
      </c>
      <c r="D44" s="6">
        <v>0.39</v>
      </c>
    </row>
    <row r="46" spans="1:4">
      <c r="A46" s="6">
        <v>0.28999999999999998</v>
      </c>
      <c r="B46" s="6"/>
      <c r="C46" s="6"/>
      <c r="D46" s="6">
        <v>0.43</v>
      </c>
    </row>
    <row r="47" spans="1:4">
      <c r="A47" s="6"/>
      <c r="B47" s="6"/>
      <c r="C47" s="6"/>
      <c r="D47" s="6">
        <v>0.44</v>
      </c>
    </row>
    <row r="48" spans="1:4">
      <c r="A48" s="6"/>
      <c r="B48" s="6"/>
      <c r="C48" s="6"/>
      <c r="D48" s="6">
        <v>0.43</v>
      </c>
    </row>
    <row r="49" spans="1:4">
      <c r="A49" s="6"/>
      <c r="B49" s="6"/>
      <c r="C49" s="6"/>
      <c r="D49" s="6">
        <v>0.17</v>
      </c>
    </row>
    <row r="50" spans="1:4">
      <c r="A50" s="6"/>
      <c r="B50" s="6"/>
      <c r="C50" s="6"/>
      <c r="D50" s="6">
        <v>0.2</v>
      </c>
    </row>
    <row r="51" spans="1:4">
      <c r="A51" s="6"/>
      <c r="B51" s="6"/>
      <c r="C51" s="6"/>
      <c r="D51" s="6">
        <v>0.45</v>
      </c>
    </row>
    <row r="52" spans="1:4">
      <c r="A52" s="6"/>
      <c r="B52" s="6"/>
      <c r="C52" s="6"/>
      <c r="D52" s="6">
        <v>0.39</v>
      </c>
    </row>
    <row r="53" spans="1:4">
      <c r="A53" s="6"/>
      <c r="B53" s="6"/>
      <c r="C53" s="6"/>
      <c r="D53" s="6">
        <v>0.3</v>
      </c>
    </row>
    <row r="54" spans="1:4">
      <c r="A54" s="6"/>
      <c r="B54" s="6"/>
      <c r="C54" s="6"/>
      <c r="D54" s="6">
        <v>0.4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92092-2499-4B78-89AE-171E80B2E9C7}">
  <dimension ref="A1:D54"/>
  <sheetViews>
    <sheetView workbookViewId="0">
      <selection activeCell="H8" sqref="H8"/>
    </sheetView>
  </sheetViews>
  <sheetFormatPr defaultRowHeight="14.5"/>
  <cols>
    <col min="1" max="1" width="5" bestFit="1" customWidth="1"/>
    <col min="2" max="3" width="7.26953125" bestFit="1" customWidth="1"/>
    <col min="4" max="4" width="13.453125" bestFit="1" customWidth="1"/>
  </cols>
  <sheetData>
    <row r="1" spans="1:4" ht="16.5">
      <c r="A1" t="s">
        <v>283</v>
      </c>
      <c r="B1" s="59"/>
      <c r="C1" s="59"/>
      <c r="D1" s="59"/>
    </row>
    <row r="2" spans="1:4" ht="15.5">
      <c r="A2" s="9" t="s">
        <v>37</v>
      </c>
      <c r="B2" s="10" t="s">
        <v>38</v>
      </c>
      <c r="C2" s="10" t="s">
        <v>39</v>
      </c>
      <c r="D2" s="10" t="s">
        <v>40</v>
      </c>
    </row>
    <row r="3" spans="1:4">
      <c r="A3" s="6">
        <v>0.41</v>
      </c>
      <c r="B3" s="6">
        <v>0.3</v>
      </c>
      <c r="C3" s="6">
        <v>0.44</v>
      </c>
      <c r="D3" s="6">
        <v>0.31</v>
      </c>
    </row>
    <row r="4" spans="1:4">
      <c r="A4" s="6">
        <v>0.4</v>
      </c>
      <c r="B4" s="6">
        <v>0.26</v>
      </c>
      <c r="C4" s="6">
        <v>0.32</v>
      </c>
      <c r="D4" s="6">
        <v>0.31</v>
      </c>
    </row>
    <row r="5" spans="1:4">
      <c r="A5" s="6">
        <v>0.35</v>
      </c>
      <c r="B5" s="6"/>
      <c r="C5" s="6">
        <v>0.35</v>
      </c>
      <c r="D5" s="6">
        <v>0.32</v>
      </c>
    </row>
    <row r="6" spans="1:4">
      <c r="A6" s="6">
        <v>0.36</v>
      </c>
      <c r="B6" s="6"/>
      <c r="C6" s="6"/>
      <c r="D6" s="6"/>
    </row>
    <row r="7" spans="1:4">
      <c r="A7" s="6"/>
      <c r="B7" s="6"/>
      <c r="C7" s="6"/>
      <c r="D7" s="6"/>
    </row>
    <row r="8" spans="1:4">
      <c r="A8" s="6">
        <v>0.53</v>
      </c>
      <c r="B8" s="6">
        <v>0.39</v>
      </c>
      <c r="C8" s="6"/>
      <c r="D8" s="6">
        <v>0.34</v>
      </c>
    </row>
    <row r="9" spans="1:4">
      <c r="A9" s="6">
        <v>0.53</v>
      </c>
      <c r="B9" s="6">
        <v>0.37</v>
      </c>
      <c r="C9" s="6"/>
      <c r="D9" s="6">
        <v>0.36</v>
      </c>
    </row>
    <row r="10" spans="1:4">
      <c r="A10" s="6">
        <v>0.46</v>
      </c>
      <c r="B10" s="6">
        <v>0.4</v>
      </c>
      <c r="C10" s="6"/>
      <c r="D10" s="6">
        <v>0.31</v>
      </c>
    </row>
    <row r="11" spans="1:4">
      <c r="A11" s="6"/>
      <c r="B11" s="6">
        <v>0.38</v>
      </c>
      <c r="C11" s="6"/>
      <c r="D11" s="6"/>
    </row>
    <row r="12" spans="1:4">
      <c r="A12" s="6"/>
      <c r="B12" s="6"/>
      <c r="C12" s="6"/>
      <c r="D12" s="6"/>
    </row>
    <row r="13" spans="1:4">
      <c r="A13" s="6">
        <v>0.49</v>
      </c>
      <c r="B13" s="6"/>
      <c r="C13" s="6">
        <v>0.56000000000000005</v>
      </c>
      <c r="D13" s="6"/>
    </row>
    <row r="14" spans="1:4">
      <c r="A14" s="6"/>
      <c r="B14" s="6"/>
      <c r="C14" s="6">
        <v>0.39</v>
      </c>
      <c r="D14" s="6"/>
    </row>
    <row r="15" spans="1:4">
      <c r="A15" s="6"/>
      <c r="B15" s="6"/>
      <c r="C15" s="6"/>
      <c r="D15" s="6"/>
    </row>
    <row r="16" spans="1:4">
      <c r="A16" s="6">
        <v>0.27</v>
      </c>
      <c r="B16" s="6">
        <v>0.18</v>
      </c>
      <c r="C16" s="6"/>
      <c r="D16" s="6"/>
    </row>
    <row r="17" spans="1:4">
      <c r="A17" s="6">
        <v>0.24</v>
      </c>
      <c r="B17" s="6">
        <v>0.15</v>
      </c>
      <c r="C17" s="6"/>
      <c r="D17" s="6"/>
    </row>
    <row r="18" spans="1:4">
      <c r="A18" s="6">
        <v>0.27</v>
      </c>
      <c r="B18" s="6">
        <v>0.27</v>
      </c>
      <c r="C18" s="6"/>
      <c r="D18" s="6"/>
    </row>
    <row r="19" spans="1:4">
      <c r="A19" s="6"/>
      <c r="B19" s="6">
        <v>0.23</v>
      </c>
      <c r="C19" s="6"/>
      <c r="D19" s="6"/>
    </row>
    <row r="20" spans="1:4">
      <c r="A20" s="6"/>
      <c r="B20" s="6">
        <v>0.19</v>
      </c>
      <c r="C20" s="6"/>
      <c r="D20" s="6"/>
    </row>
    <row r="21" spans="1:4">
      <c r="A21" s="6"/>
      <c r="B21" s="6">
        <v>0.23</v>
      </c>
      <c r="C21" s="6"/>
      <c r="D21" s="6"/>
    </row>
    <row r="22" spans="1:4">
      <c r="A22" s="6"/>
      <c r="B22" s="6"/>
      <c r="C22" s="6"/>
      <c r="D22" s="6"/>
    </row>
    <row r="23" spans="1:4">
      <c r="A23" s="6">
        <v>0.28999999999999998</v>
      </c>
      <c r="B23" s="6">
        <v>0.21</v>
      </c>
      <c r="C23" s="6"/>
      <c r="D23" s="6">
        <v>0.26</v>
      </c>
    </row>
    <row r="24" spans="1:4">
      <c r="A24" s="6">
        <v>0.28000000000000003</v>
      </c>
      <c r="B24" s="6">
        <v>0.26</v>
      </c>
      <c r="C24" s="6"/>
      <c r="D24" s="6">
        <v>0.28999999999999998</v>
      </c>
    </row>
    <row r="25" spans="1:4">
      <c r="A25" s="6">
        <v>0.23</v>
      </c>
      <c r="B25" s="6">
        <v>0.23</v>
      </c>
      <c r="C25" s="6"/>
      <c r="D25" s="6">
        <v>0.24</v>
      </c>
    </row>
    <row r="26" spans="1:4">
      <c r="A26" s="6"/>
      <c r="B26" s="6"/>
      <c r="C26" s="6"/>
      <c r="D26" s="6">
        <v>0.22</v>
      </c>
    </row>
    <row r="27" spans="1:4">
      <c r="A27" s="6"/>
      <c r="B27" s="6"/>
      <c r="C27" s="6"/>
      <c r="D27" s="6">
        <v>0.23</v>
      </c>
    </row>
    <row r="28" spans="1:4">
      <c r="A28" s="6"/>
      <c r="B28" s="6"/>
      <c r="C28" s="6"/>
      <c r="D28" s="6">
        <v>0.22</v>
      </c>
    </row>
    <row r="29" spans="1:4">
      <c r="A29" s="6"/>
      <c r="B29" s="6"/>
      <c r="C29" s="6"/>
      <c r="D29" s="6"/>
    </row>
    <row r="30" spans="1:4">
      <c r="A30" s="6">
        <v>0.27</v>
      </c>
      <c r="B30" s="6">
        <v>0.27</v>
      </c>
      <c r="C30" s="6">
        <v>0.28000000000000003</v>
      </c>
      <c r="D30" s="6"/>
    </row>
    <row r="31" spans="1:4">
      <c r="A31" s="6">
        <v>0.26</v>
      </c>
      <c r="B31" s="6"/>
      <c r="C31" s="6">
        <v>0.28999999999999998</v>
      </c>
      <c r="D31" s="6"/>
    </row>
    <row r="32" spans="1:4">
      <c r="A32" s="6">
        <v>0.24</v>
      </c>
      <c r="B32" s="6"/>
      <c r="C32" s="6">
        <v>0.25</v>
      </c>
      <c r="D32" s="6"/>
    </row>
    <row r="33" spans="1:4">
      <c r="A33" s="6"/>
      <c r="B33" s="6"/>
      <c r="C33" s="6">
        <v>0.24</v>
      </c>
      <c r="D33" s="6"/>
    </row>
    <row r="34" spans="1:4">
      <c r="A34" s="6"/>
      <c r="B34" s="6"/>
      <c r="C34" s="6">
        <v>0.28000000000000003</v>
      </c>
      <c r="D34" s="6"/>
    </row>
    <row r="35" spans="1:4">
      <c r="A35" s="6"/>
      <c r="B35" s="6"/>
      <c r="C35" s="6">
        <v>0.26</v>
      </c>
      <c r="D35" s="6"/>
    </row>
    <row r="36" spans="1:4">
      <c r="A36" s="6"/>
      <c r="B36" s="6"/>
      <c r="C36" s="6"/>
      <c r="D36" s="6"/>
    </row>
    <row r="37" spans="1:4">
      <c r="A37" s="6">
        <v>0.42</v>
      </c>
      <c r="B37" s="6">
        <v>0.34</v>
      </c>
      <c r="C37" s="6"/>
      <c r="D37" s="6"/>
    </row>
    <row r="38" spans="1:4">
      <c r="A38" s="6">
        <v>0.43</v>
      </c>
      <c r="B38" s="6">
        <v>0.28000000000000003</v>
      </c>
      <c r="C38" s="6"/>
      <c r="D38" s="6"/>
    </row>
    <row r="39" spans="1:4">
      <c r="A39" s="6">
        <v>0.5</v>
      </c>
      <c r="B39" s="6">
        <v>0.31</v>
      </c>
      <c r="C39" s="6"/>
      <c r="D39" s="6"/>
    </row>
    <row r="40" spans="1:4">
      <c r="A40" s="6">
        <v>0.37</v>
      </c>
      <c r="B40" s="6">
        <v>0.36</v>
      </c>
      <c r="C40" s="6"/>
      <c r="D40" s="6"/>
    </row>
    <row r="41" spans="1:4">
      <c r="A41" s="6"/>
      <c r="B41" s="6"/>
      <c r="C41" s="6"/>
      <c r="D41" s="6"/>
    </row>
    <row r="42" spans="1:4">
      <c r="A42" s="6"/>
      <c r="B42" s="6"/>
      <c r="C42" s="6">
        <v>0.39</v>
      </c>
      <c r="D42" s="6">
        <v>0.39</v>
      </c>
    </row>
    <row r="43" spans="1:4">
      <c r="A43" s="6"/>
      <c r="B43" s="6"/>
      <c r="C43" s="6">
        <v>0.43</v>
      </c>
      <c r="D43" s="6">
        <v>0.37</v>
      </c>
    </row>
    <row r="44" spans="1:4">
      <c r="A44" s="6"/>
      <c r="B44" s="6"/>
      <c r="C44" s="6">
        <v>0.42</v>
      </c>
      <c r="D44" s="6">
        <v>0.39</v>
      </c>
    </row>
    <row r="46" spans="1:4">
      <c r="A46" s="6">
        <v>0.2</v>
      </c>
      <c r="B46" s="6"/>
      <c r="C46" s="6"/>
      <c r="D46" s="6">
        <v>0.28999999999999998</v>
      </c>
    </row>
    <row r="47" spans="1:4">
      <c r="A47" s="6"/>
      <c r="B47" s="6"/>
      <c r="C47" s="6"/>
      <c r="D47" s="6">
        <v>0.32</v>
      </c>
    </row>
    <row r="48" spans="1:4">
      <c r="A48" s="6"/>
      <c r="B48" s="6"/>
      <c r="C48" s="6"/>
      <c r="D48" s="6">
        <v>0.32</v>
      </c>
    </row>
    <row r="49" spans="1:4">
      <c r="A49" s="6"/>
      <c r="B49" s="6"/>
      <c r="C49" s="6"/>
      <c r="D49" s="6">
        <v>0.13</v>
      </c>
    </row>
    <row r="50" spans="1:4">
      <c r="A50" s="6"/>
      <c r="B50" s="6"/>
      <c r="C50" s="6"/>
      <c r="D50" s="6">
        <v>0.15</v>
      </c>
    </row>
    <row r="51" spans="1:4">
      <c r="A51" s="6"/>
      <c r="B51" s="6"/>
      <c r="C51" s="6"/>
      <c r="D51" s="6">
        <v>0.34</v>
      </c>
    </row>
    <row r="52" spans="1:4">
      <c r="A52" s="6"/>
      <c r="B52" s="6"/>
      <c r="C52" s="6"/>
      <c r="D52" s="6">
        <v>0.31</v>
      </c>
    </row>
    <row r="53" spans="1:4">
      <c r="A53" s="6"/>
      <c r="B53" s="6"/>
      <c r="C53" s="6"/>
      <c r="D53" s="6">
        <v>0.22</v>
      </c>
    </row>
    <row r="54" spans="1:4">
      <c r="A54" s="6"/>
      <c r="B54" s="6"/>
      <c r="C54" s="6"/>
      <c r="D54" s="6">
        <v>0.3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7CFDB-A468-4BF4-8A9C-A4CE0AE2A119}">
  <dimension ref="A1:D54"/>
  <sheetViews>
    <sheetView workbookViewId="0">
      <selection activeCell="K10" sqref="K10"/>
    </sheetView>
  </sheetViews>
  <sheetFormatPr defaultRowHeight="14.5"/>
  <cols>
    <col min="1" max="1" width="6" bestFit="1" customWidth="1"/>
    <col min="2" max="3" width="7.26953125" bestFit="1" customWidth="1"/>
    <col min="4" max="4" width="13.453125" bestFit="1" customWidth="1"/>
  </cols>
  <sheetData>
    <row r="1" spans="1:4" ht="16.5">
      <c r="A1" t="s">
        <v>284</v>
      </c>
      <c r="B1" s="59"/>
      <c r="C1" s="59"/>
      <c r="D1" s="59"/>
    </row>
    <row r="2" spans="1:4" ht="15.5">
      <c r="A2" s="9" t="s">
        <v>37</v>
      </c>
      <c r="B2" s="10" t="s">
        <v>38</v>
      </c>
      <c r="C2" s="10" t="s">
        <v>39</v>
      </c>
      <c r="D2" s="10" t="s">
        <v>40</v>
      </c>
    </row>
    <row r="3" spans="1:4">
      <c r="A3" s="6">
        <v>0.157</v>
      </c>
      <c r="B3" s="6">
        <v>0.16</v>
      </c>
      <c r="C3" s="6">
        <v>0.13900000000000001</v>
      </c>
      <c r="D3" s="6">
        <v>6.3829999999999998E-2</v>
      </c>
    </row>
    <row r="4" spans="1:4">
      <c r="A4" s="6">
        <v>0.17899999999999999</v>
      </c>
      <c r="B4" s="6">
        <v>0.17</v>
      </c>
      <c r="C4" s="6">
        <v>7.9100000000000004E-2</v>
      </c>
      <c r="D4" s="6">
        <v>7.5240000000000001E-2</v>
      </c>
    </row>
    <row r="5" spans="1:4">
      <c r="A5" s="6">
        <v>0.158</v>
      </c>
      <c r="B5" s="6"/>
      <c r="C5" s="6">
        <v>0.111</v>
      </c>
      <c r="D5" s="6">
        <v>6.565E-2</v>
      </c>
    </row>
    <row r="6" spans="1:4">
      <c r="A6" s="6">
        <v>0.13100000000000001</v>
      </c>
      <c r="B6" s="6"/>
      <c r="C6" s="6"/>
      <c r="D6" s="6"/>
    </row>
    <row r="7" spans="1:4">
      <c r="A7" s="6"/>
      <c r="B7" s="6"/>
      <c r="C7" s="6"/>
      <c r="D7" s="6"/>
    </row>
    <row r="8" spans="1:4">
      <c r="A8" s="6">
        <v>0.26600000000000001</v>
      </c>
      <c r="B8" s="6">
        <v>0.28199999999999997</v>
      </c>
      <c r="C8" s="6"/>
      <c r="D8" s="6">
        <v>9.0840000000000004E-2</v>
      </c>
    </row>
    <row r="9" spans="1:4">
      <c r="A9" s="6">
        <v>0.18</v>
      </c>
      <c r="B9" s="6">
        <v>0.22</v>
      </c>
      <c r="C9" s="6"/>
      <c r="D9" s="6">
        <v>0.124</v>
      </c>
    </row>
    <row r="10" spans="1:4">
      <c r="A10" s="6">
        <v>0.152</v>
      </c>
      <c r="B10" s="6">
        <v>0.247</v>
      </c>
      <c r="C10" s="6"/>
      <c r="D10" s="6">
        <v>9.7110000000000002E-2</v>
      </c>
    </row>
    <row r="11" spans="1:4">
      <c r="A11" s="6"/>
      <c r="B11" s="6">
        <v>0.17899999999999999</v>
      </c>
      <c r="C11" s="6"/>
      <c r="D11" s="6"/>
    </row>
    <row r="12" spans="1:4">
      <c r="A12" s="6"/>
      <c r="B12" s="6"/>
      <c r="C12" s="6"/>
      <c r="D12" s="6"/>
    </row>
    <row r="13" spans="1:4">
      <c r="A13" s="6">
        <v>0.16700000000000001</v>
      </c>
      <c r="B13" s="6"/>
      <c r="C13" s="6">
        <v>0.111</v>
      </c>
      <c r="D13" s="6"/>
    </row>
    <row r="14" spans="1:4">
      <c r="A14" s="6"/>
      <c r="B14" s="6"/>
      <c r="C14" s="6">
        <v>0.114</v>
      </c>
      <c r="D14" s="6"/>
    </row>
    <row r="15" spans="1:4">
      <c r="A15" s="6"/>
      <c r="B15" s="6"/>
      <c r="C15" s="6"/>
      <c r="D15" s="6"/>
    </row>
    <row r="16" spans="1:4">
      <c r="A16" s="6">
        <v>0.15</v>
      </c>
      <c r="B16" s="6">
        <v>0.13900000000000001</v>
      </c>
      <c r="C16" s="6"/>
      <c r="D16" s="6"/>
    </row>
    <row r="17" spans="1:4">
      <c r="A17" s="6">
        <v>0.125</v>
      </c>
      <c r="B17" s="6">
        <v>0.14299999999999999</v>
      </c>
      <c r="C17" s="6"/>
      <c r="D17" s="6"/>
    </row>
    <row r="18" spans="1:4">
      <c r="A18" s="6">
        <v>0.17100000000000001</v>
      </c>
      <c r="B18" s="6">
        <v>0.193</v>
      </c>
      <c r="C18" s="6"/>
      <c r="D18" s="6"/>
    </row>
    <row r="19" spans="1:4">
      <c r="A19" s="6"/>
      <c r="B19" s="6">
        <v>0.153</v>
      </c>
      <c r="C19" s="6"/>
      <c r="D19" s="6"/>
    </row>
    <row r="20" spans="1:4">
      <c r="A20" s="6"/>
      <c r="B20" s="6">
        <v>0.14199999999999999</v>
      </c>
      <c r="C20" s="6"/>
      <c r="D20" s="6"/>
    </row>
    <row r="21" spans="1:4">
      <c r="A21" s="6"/>
      <c r="B21" s="6">
        <v>0.185</v>
      </c>
      <c r="C21" s="6"/>
      <c r="D21" s="6"/>
    </row>
    <row r="22" spans="1:4">
      <c r="A22" s="6"/>
      <c r="B22" s="6"/>
      <c r="C22" s="6"/>
      <c r="D22" s="6"/>
    </row>
    <row r="23" spans="1:4">
      <c r="A23" s="6">
        <v>0.14000000000000001</v>
      </c>
      <c r="B23" s="6">
        <v>0.16600000000000001</v>
      </c>
      <c r="C23" s="6"/>
      <c r="D23" s="6">
        <v>0.109</v>
      </c>
    </row>
    <row r="24" spans="1:4">
      <c r="A24" s="6">
        <v>0.14799999999999999</v>
      </c>
      <c r="B24" s="6">
        <v>0.16700000000000001</v>
      </c>
      <c r="C24" s="6"/>
      <c r="D24" s="6">
        <v>0.11799999999999999</v>
      </c>
    </row>
    <row r="25" spans="1:4">
      <c r="A25" s="6">
        <v>0.15</v>
      </c>
      <c r="B25" s="6">
        <v>0.151</v>
      </c>
      <c r="C25" s="6"/>
      <c r="D25" s="6">
        <v>0.111</v>
      </c>
    </row>
    <row r="26" spans="1:4">
      <c r="A26" s="6"/>
      <c r="B26" s="6"/>
      <c r="C26" s="6"/>
      <c r="D26" s="6">
        <v>9.1999999999999998E-2</v>
      </c>
    </row>
    <row r="27" spans="1:4">
      <c r="A27" s="6"/>
      <c r="B27" s="6"/>
      <c r="C27" s="6"/>
      <c r="D27" s="6">
        <v>8.8999999999999996E-2</v>
      </c>
    </row>
    <row r="28" spans="1:4">
      <c r="A28" s="6"/>
      <c r="B28" s="6"/>
      <c r="C28" s="6"/>
      <c r="D28" s="6">
        <v>0.10100000000000001</v>
      </c>
    </row>
    <row r="29" spans="1:4">
      <c r="A29" s="6"/>
      <c r="B29" s="6"/>
      <c r="C29" s="6"/>
      <c r="D29" s="6"/>
    </row>
    <row r="30" spans="1:4">
      <c r="A30" s="6">
        <v>0.13700000000000001</v>
      </c>
      <c r="B30" s="6">
        <v>0.153</v>
      </c>
      <c r="C30" s="6">
        <v>0.159</v>
      </c>
      <c r="D30" s="6"/>
    </row>
    <row r="31" spans="1:4">
      <c r="A31" s="6">
        <v>0.13900000000000001</v>
      </c>
      <c r="B31" s="6"/>
      <c r="C31" s="6">
        <v>9.9000000000000005E-2</v>
      </c>
      <c r="D31" s="6"/>
    </row>
    <row r="32" spans="1:4">
      <c r="A32" s="6">
        <v>0.127</v>
      </c>
      <c r="B32" s="6"/>
      <c r="C32" s="6">
        <v>8.7999999999999995E-2</v>
      </c>
      <c r="D32" s="6"/>
    </row>
    <row r="33" spans="1:4">
      <c r="A33" s="6"/>
      <c r="B33" s="6"/>
      <c r="C33" s="6">
        <v>9.0999999999999998E-2</v>
      </c>
      <c r="D33" s="6"/>
    </row>
    <row r="34" spans="1:4">
      <c r="A34" s="6"/>
      <c r="B34" s="6"/>
      <c r="C34" s="6">
        <v>0.16300000000000001</v>
      </c>
      <c r="D34" s="6"/>
    </row>
    <row r="35" spans="1:4">
      <c r="A35" s="6"/>
      <c r="B35" s="6"/>
      <c r="C35" s="6">
        <v>0.1</v>
      </c>
      <c r="D35" s="6"/>
    </row>
    <row r="36" spans="1:4">
      <c r="A36" s="6"/>
      <c r="B36" s="6"/>
      <c r="C36" s="6"/>
      <c r="D36" s="6"/>
    </row>
    <row r="37" spans="1:4">
      <c r="A37" s="6">
        <v>0.17899999999999999</v>
      </c>
      <c r="B37" s="6">
        <v>0.192</v>
      </c>
      <c r="C37" s="6"/>
      <c r="D37" s="6"/>
    </row>
    <row r="38" spans="1:4">
      <c r="A38" s="6">
        <v>0.23599999999999999</v>
      </c>
      <c r="B38" s="6">
        <v>0.184</v>
      </c>
      <c r="C38" s="6"/>
      <c r="D38" s="6"/>
    </row>
    <row r="39" spans="1:4">
      <c r="A39" s="6">
        <v>0.187</v>
      </c>
      <c r="B39" s="6">
        <v>0.218</v>
      </c>
      <c r="C39" s="6"/>
      <c r="D39" s="6"/>
    </row>
    <row r="40" spans="1:4">
      <c r="A40" s="6">
        <v>0.157</v>
      </c>
      <c r="B40" s="6">
        <v>0.215</v>
      </c>
      <c r="C40" s="6"/>
      <c r="D40" s="6"/>
    </row>
    <row r="41" spans="1:4">
      <c r="A41" s="6"/>
      <c r="B41" s="6"/>
      <c r="C41" s="6"/>
      <c r="D41" s="6"/>
    </row>
    <row r="42" spans="1:4">
      <c r="A42" s="6"/>
      <c r="B42" s="6"/>
      <c r="C42" s="6">
        <v>7.3999999999999996E-2</v>
      </c>
      <c r="D42" s="6">
        <v>7.9000000000000001E-2</v>
      </c>
    </row>
    <row r="43" spans="1:4">
      <c r="A43" s="6"/>
      <c r="B43" s="6"/>
      <c r="C43" s="6">
        <v>9.5000000000000001E-2</v>
      </c>
      <c r="D43" s="6">
        <v>7.5999999999999998E-2</v>
      </c>
    </row>
    <row r="44" spans="1:4">
      <c r="A44" s="6"/>
      <c r="B44" s="6"/>
      <c r="C44" s="6">
        <v>8.5999999999999993E-2</v>
      </c>
      <c r="D44" s="6">
        <v>9.6000000000000002E-2</v>
      </c>
    </row>
    <row r="46" spans="1:4">
      <c r="A46" s="6">
        <v>7.2999999999999995E-2</v>
      </c>
      <c r="B46" s="6"/>
      <c r="C46" s="6"/>
      <c r="D46" s="6">
        <v>0.127</v>
      </c>
    </row>
    <row r="47" spans="1:4">
      <c r="A47" s="6"/>
      <c r="B47" s="6"/>
      <c r="C47" s="6"/>
      <c r="D47" s="6">
        <v>0.104</v>
      </c>
    </row>
    <row r="48" spans="1:4">
      <c r="A48" s="6"/>
      <c r="B48" s="6"/>
      <c r="C48" s="6"/>
      <c r="D48" s="6">
        <v>0.105</v>
      </c>
    </row>
    <row r="49" spans="1:4">
      <c r="A49" s="6"/>
      <c r="B49" s="6"/>
      <c r="C49" s="6"/>
      <c r="D49" s="6">
        <v>3.7999999999999999E-2</v>
      </c>
    </row>
    <row r="50" spans="1:4">
      <c r="A50" s="6"/>
      <c r="B50" s="6"/>
      <c r="C50" s="6"/>
      <c r="D50" s="6">
        <v>4.5999999999999999E-2</v>
      </c>
    </row>
    <row r="51" spans="1:4">
      <c r="A51" s="6"/>
      <c r="B51" s="6"/>
      <c r="C51" s="6"/>
      <c r="D51" s="6">
        <v>9.1999999999999998E-2</v>
      </c>
    </row>
    <row r="52" spans="1:4">
      <c r="A52" s="6"/>
      <c r="B52" s="6"/>
      <c r="C52" s="6"/>
      <c r="D52" s="6">
        <v>7.4719999999999995E-2</v>
      </c>
    </row>
    <row r="53" spans="1:4">
      <c r="A53" s="6"/>
      <c r="B53" s="6"/>
      <c r="C53" s="6"/>
      <c r="D53" s="6">
        <v>6.6000000000000003E-2</v>
      </c>
    </row>
    <row r="54" spans="1:4">
      <c r="A54" s="6"/>
      <c r="B54" s="6"/>
      <c r="C54" s="6"/>
      <c r="D54" s="6">
        <v>0.09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9802D-4AE0-42BC-A307-28ED9C43B441}">
  <dimension ref="A1:D54"/>
  <sheetViews>
    <sheetView workbookViewId="0">
      <selection activeCell="J7" sqref="J7"/>
    </sheetView>
  </sheetViews>
  <sheetFormatPr defaultRowHeight="14.5"/>
  <cols>
    <col min="1" max="3" width="9" bestFit="1" customWidth="1"/>
    <col min="4" max="4" width="13.453125" bestFit="1" customWidth="1"/>
  </cols>
  <sheetData>
    <row r="1" spans="1:4" ht="16.5">
      <c r="A1" t="s">
        <v>285</v>
      </c>
      <c r="B1" s="59"/>
      <c r="C1" s="59"/>
      <c r="D1" s="59"/>
    </row>
    <row r="2" spans="1:4" ht="15.5">
      <c r="A2" s="9" t="s">
        <v>37</v>
      </c>
      <c r="B2" s="10" t="s">
        <v>38</v>
      </c>
      <c r="C2" s="10" t="s">
        <v>39</v>
      </c>
      <c r="D2" s="10" t="s">
        <v>40</v>
      </c>
    </row>
    <row r="3" spans="1:4">
      <c r="A3" s="6">
        <v>2.6114649999999999</v>
      </c>
      <c r="B3" s="6">
        <v>1.875</v>
      </c>
      <c r="C3" s="6">
        <v>3.1654680000000002</v>
      </c>
      <c r="D3" s="6">
        <v>4.8566500000000001</v>
      </c>
    </row>
    <row r="4" spans="1:4">
      <c r="A4" s="6">
        <v>2.2346370000000002</v>
      </c>
      <c r="B4" s="6">
        <v>1.529412</v>
      </c>
      <c r="C4" s="6">
        <v>4.0455120000000004</v>
      </c>
      <c r="D4" s="6">
        <v>4.1201489999999996</v>
      </c>
    </row>
    <row r="5" spans="1:4">
      <c r="A5" s="6">
        <v>2.2151900000000002</v>
      </c>
      <c r="B5" s="6"/>
      <c r="C5" s="6">
        <v>3.1531530000000001</v>
      </c>
      <c r="D5" s="6">
        <v>4.8743340000000002</v>
      </c>
    </row>
    <row r="6" spans="1:4">
      <c r="A6" s="6">
        <v>2.7480920000000002</v>
      </c>
      <c r="B6" s="6"/>
      <c r="C6" s="6"/>
      <c r="D6" s="6"/>
    </row>
    <row r="7" spans="1:4">
      <c r="A7" s="6"/>
      <c r="B7" s="6"/>
      <c r="C7" s="6"/>
      <c r="D7" s="6"/>
    </row>
    <row r="8" spans="1:4">
      <c r="A8" s="6">
        <v>1.9924809999999999</v>
      </c>
      <c r="B8" s="6">
        <v>1.382979</v>
      </c>
      <c r="C8" s="6"/>
      <c r="D8" s="6">
        <v>3.742845</v>
      </c>
    </row>
    <row r="9" spans="1:4">
      <c r="A9" s="6">
        <v>2.9444439999999998</v>
      </c>
      <c r="B9" s="6">
        <v>1.681818</v>
      </c>
      <c r="C9" s="6"/>
      <c r="D9" s="6">
        <v>2.9032260000000001</v>
      </c>
    </row>
    <row r="10" spans="1:4">
      <c r="A10" s="6">
        <v>3.026316</v>
      </c>
      <c r="B10" s="6">
        <v>1.6194329999999999</v>
      </c>
      <c r="C10" s="6"/>
      <c r="D10" s="6">
        <v>3.192256</v>
      </c>
    </row>
    <row r="11" spans="1:4">
      <c r="A11" s="6"/>
      <c r="B11" s="6">
        <v>2.1229049999999998</v>
      </c>
      <c r="C11" s="6"/>
      <c r="D11" s="6"/>
    </row>
    <row r="12" spans="1:4">
      <c r="A12" s="6"/>
      <c r="B12" s="6"/>
      <c r="C12" s="6"/>
      <c r="D12" s="6"/>
    </row>
    <row r="13" spans="1:4">
      <c r="A13" s="6">
        <v>2.934132</v>
      </c>
      <c r="B13" s="6"/>
      <c r="C13" s="6">
        <v>5.045045</v>
      </c>
      <c r="D13" s="6"/>
    </row>
    <row r="14" spans="1:4">
      <c r="A14" s="6"/>
      <c r="B14" s="6"/>
      <c r="C14" s="6">
        <v>3.4210530000000001</v>
      </c>
      <c r="D14" s="6"/>
    </row>
    <row r="15" spans="1:4">
      <c r="A15" s="6"/>
      <c r="B15" s="6"/>
      <c r="C15" s="6"/>
      <c r="D15" s="6"/>
    </row>
    <row r="16" spans="1:4">
      <c r="A16" s="6">
        <v>1.8</v>
      </c>
      <c r="B16" s="6">
        <v>1.294964</v>
      </c>
      <c r="C16" s="6"/>
      <c r="D16" s="6"/>
    </row>
    <row r="17" spans="1:4">
      <c r="A17" s="6">
        <v>1.92</v>
      </c>
      <c r="B17" s="6">
        <v>1.048951</v>
      </c>
      <c r="C17" s="6"/>
      <c r="D17" s="6"/>
    </row>
    <row r="18" spans="1:4">
      <c r="A18" s="6">
        <v>1.5789470000000001</v>
      </c>
      <c r="B18" s="6">
        <v>1.3989640000000001</v>
      </c>
      <c r="C18" s="6"/>
      <c r="D18" s="6"/>
    </row>
    <row r="19" spans="1:4">
      <c r="A19" s="6"/>
      <c r="B19" s="6">
        <v>1.503268</v>
      </c>
      <c r="C19" s="6"/>
      <c r="D19" s="6"/>
    </row>
    <row r="20" spans="1:4">
      <c r="A20" s="6"/>
      <c r="B20" s="6">
        <v>1.338028</v>
      </c>
      <c r="C20" s="6"/>
      <c r="D20" s="6"/>
    </row>
    <row r="21" spans="1:4">
      <c r="A21" s="6"/>
      <c r="B21" s="6">
        <v>1.2432430000000001</v>
      </c>
      <c r="C21" s="6"/>
      <c r="D21" s="6"/>
    </row>
    <row r="22" spans="1:4">
      <c r="A22" s="6"/>
      <c r="B22" s="6"/>
      <c r="C22" s="6"/>
      <c r="D22" s="6"/>
    </row>
    <row r="23" spans="1:4">
      <c r="A23" s="6">
        <v>2.0714290000000002</v>
      </c>
      <c r="B23" s="6">
        <v>1.2650600000000001</v>
      </c>
      <c r="C23" s="6"/>
      <c r="D23" s="6">
        <v>2.3853209999999998</v>
      </c>
    </row>
    <row r="24" spans="1:4">
      <c r="A24" s="6">
        <v>1.8918919999999999</v>
      </c>
      <c r="B24" s="6">
        <v>1.556886</v>
      </c>
      <c r="C24" s="6"/>
      <c r="D24" s="6">
        <v>2.457627</v>
      </c>
    </row>
    <row r="25" spans="1:4">
      <c r="A25" s="6">
        <v>1.5333330000000001</v>
      </c>
      <c r="B25" s="6">
        <v>1.5231790000000001</v>
      </c>
      <c r="C25" s="6"/>
      <c r="D25" s="6">
        <v>2.1621619999999999</v>
      </c>
    </row>
    <row r="26" spans="1:4">
      <c r="A26" s="6"/>
      <c r="B26" s="6"/>
      <c r="C26" s="6"/>
      <c r="D26" s="6">
        <v>2.3913039999999999</v>
      </c>
    </row>
    <row r="27" spans="1:4">
      <c r="A27" s="6"/>
      <c r="B27" s="6"/>
      <c r="C27" s="6"/>
      <c r="D27" s="6">
        <v>2.5842700000000001</v>
      </c>
    </row>
    <row r="28" spans="1:4">
      <c r="A28" s="6"/>
      <c r="B28" s="6"/>
      <c r="C28" s="6"/>
      <c r="D28" s="6">
        <v>2.1782180000000002</v>
      </c>
    </row>
    <row r="29" spans="1:4">
      <c r="A29" s="6"/>
      <c r="B29" s="6"/>
      <c r="C29" s="6"/>
      <c r="D29" s="6"/>
    </row>
    <row r="30" spans="1:4">
      <c r="A30" s="6">
        <v>1.9708030000000001</v>
      </c>
      <c r="B30" s="6">
        <v>1.7647060000000001</v>
      </c>
      <c r="C30" s="6">
        <v>1.7610060000000001</v>
      </c>
      <c r="D30" s="6"/>
    </row>
    <row r="31" spans="1:4">
      <c r="A31" s="6">
        <v>1.8705039999999999</v>
      </c>
      <c r="B31" s="6"/>
      <c r="C31" s="6">
        <v>2.9292929999999999</v>
      </c>
      <c r="D31" s="6"/>
    </row>
    <row r="32" spans="1:4">
      <c r="A32" s="6">
        <v>1.889764</v>
      </c>
      <c r="B32" s="6"/>
      <c r="C32" s="6">
        <v>2.8409089999999999</v>
      </c>
      <c r="D32" s="6"/>
    </row>
    <row r="33" spans="1:4">
      <c r="A33" s="6"/>
      <c r="B33" s="6"/>
      <c r="C33" s="6">
        <v>2.6373630000000001</v>
      </c>
      <c r="D33" s="6"/>
    </row>
    <row r="34" spans="1:4">
      <c r="A34" s="6"/>
      <c r="B34" s="6"/>
      <c r="C34" s="6">
        <v>1.7177910000000001</v>
      </c>
      <c r="D34" s="6"/>
    </row>
    <row r="35" spans="1:4">
      <c r="A35" s="6"/>
      <c r="B35" s="6"/>
      <c r="C35" s="6">
        <v>2.6</v>
      </c>
      <c r="D35" s="6"/>
    </row>
    <row r="36" spans="1:4">
      <c r="A36" s="6"/>
      <c r="B36" s="6"/>
      <c r="C36" s="6"/>
      <c r="D36" s="6"/>
    </row>
    <row r="37" spans="1:4">
      <c r="A37" s="6">
        <v>2.3463690000000001</v>
      </c>
      <c r="B37" s="6">
        <v>1.7708330000000001</v>
      </c>
      <c r="C37" s="6"/>
      <c r="D37" s="6"/>
    </row>
    <row r="38" spans="1:4">
      <c r="A38" s="6">
        <v>1.8220339999999999</v>
      </c>
      <c r="B38" s="6">
        <v>1.521739</v>
      </c>
      <c r="C38" s="6"/>
      <c r="D38" s="6"/>
    </row>
    <row r="39" spans="1:4">
      <c r="A39" s="6">
        <v>2.673797</v>
      </c>
      <c r="B39" s="6">
        <v>1.422018</v>
      </c>
      <c r="C39" s="6"/>
      <c r="D39" s="6"/>
    </row>
    <row r="40" spans="1:4">
      <c r="A40" s="6">
        <v>2.3566880000000001</v>
      </c>
      <c r="B40" s="6">
        <v>1.6744190000000001</v>
      </c>
      <c r="C40" s="6"/>
      <c r="D40" s="6"/>
    </row>
    <row r="41" spans="1:4">
      <c r="A41" s="6"/>
      <c r="B41" s="6"/>
      <c r="C41" s="6"/>
      <c r="D41" s="6"/>
    </row>
    <row r="42" spans="1:4">
      <c r="A42" s="6"/>
      <c r="B42" s="6"/>
      <c r="C42" s="6">
        <v>4.0540539999999998</v>
      </c>
      <c r="D42" s="6">
        <v>3.6708859999999999</v>
      </c>
    </row>
    <row r="43" spans="1:4">
      <c r="A43" s="6"/>
      <c r="B43" s="6"/>
      <c r="C43" s="6">
        <v>3.052632</v>
      </c>
      <c r="D43" s="6">
        <v>3.6842109999999999</v>
      </c>
    </row>
    <row r="44" spans="1:4">
      <c r="A44" s="6"/>
      <c r="B44" s="6"/>
      <c r="C44" s="6">
        <v>3.372093</v>
      </c>
      <c r="D44" s="6">
        <v>2.7083330000000001</v>
      </c>
    </row>
    <row r="46" spans="1:4">
      <c r="A46" s="6">
        <v>2.7393510000000001</v>
      </c>
      <c r="B46" s="6"/>
      <c r="C46" s="6"/>
      <c r="D46" s="6">
        <v>2.2834650000000001</v>
      </c>
    </row>
    <row r="47" spans="1:4">
      <c r="A47" s="6"/>
      <c r="B47" s="6"/>
      <c r="C47" s="6"/>
      <c r="D47" s="6">
        <v>3.0819610000000002</v>
      </c>
    </row>
    <row r="48" spans="1:4">
      <c r="A48" s="6"/>
      <c r="B48" s="6"/>
      <c r="C48" s="6"/>
      <c r="D48" s="6">
        <v>3.0458789999999998</v>
      </c>
    </row>
    <row r="49" spans="1:4">
      <c r="A49" s="6"/>
      <c r="B49" s="6"/>
      <c r="C49" s="6"/>
      <c r="D49" s="6">
        <v>3.4427970000000001</v>
      </c>
    </row>
    <row r="50" spans="1:4">
      <c r="A50" s="6"/>
      <c r="B50" s="6"/>
      <c r="C50" s="6"/>
      <c r="D50" s="6">
        <v>3.2348499999999998</v>
      </c>
    </row>
    <row r="51" spans="1:4">
      <c r="A51" s="6"/>
      <c r="B51" s="6"/>
      <c r="C51" s="6"/>
      <c r="D51" s="6">
        <v>3.6956519999999999</v>
      </c>
    </row>
    <row r="52" spans="1:4">
      <c r="A52" s="6"/>
      <c r="B52" s="6"/>
      <c r="C52" s="6"/>
      <c r="D52" s="6">
        <v>4.1482200000000002</v>
      </c>
    </row>
    <row r="53" spans="1:4">
      <c r="A53" s="6"/>
      <c r="B53" s="6"/>
      <c r="C53" s="6"/>
      <c r="D53" s="6">
        <v>3.3333330000000001</v>
      </c>
    </row>
    <row r="54" spans="1:4">
      <c r="A54" s="6"/>
      <c r="B54" s="6"/>
      <c r="C54" s="6"/>
      <c r="D54" s="6">
        <v>3.45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0CBF8-D104-487A-B335-64ECEF6431AC}">
  <dimension ref="A1:J10"/>
  <sheetViews>
    <sheetView workbookViewId="0">
      <selection activeCell="G16" sqref="G16"/>
    </sheetView>
  </sheetViews>
  <sheetFormatPr defaultRowHeight="14.5"/>
  <sheetData>
    <row r="1" spans="1:10">
      <c r="B1" s="43" t="s">
        <v>253</v>
      </c>
      <c r="C1" s="43"/>
      <c r="D1" s="43"/>
      <c r="E1" s="43"/>
      <c r="F1" s="43"/>
      <c r="G1" s="43"/>
      <c r="H1" s="43"/>
      <c r="I1" s="43"/>
      <c r="J1" s="43"/>
    </row>
    <row r="2" spans="1:10">
      <c r="A2" t="s">
        <v>96</v>
      </c>
      <c r="B2" t="s">
        <v>98</v>
      </c>
      <c r="C2" t="s">
        <v>99</v>
      </c>
      <c r="D2" t="s">
        <v>100</v>
      </c>
      <c r="E2" t="s">
        <v>101</v>
      </c>
      <c r="F2" t="s">
        <v>102</v>
      </c>
      <c r="G2" t="s">
        <v>103</v>
      </c>
      <c r="H2" t="s">
        <v>104</v>
      </c>
      <c r="I2" t="s">
        <v>105</v>
      </c>
      <c r="J2" t="s">
        <v>106</v>
      </c>
    </row>
    <row r="3" spans="1:10">
      <c r="B3">
        <v>372</v>
      </c>
      <c r="C3">
        <v>12323</v>
      </c>
      <c r="D3">
        <v>14241</v>
      </c>
      <c r="E3">
        <v>12438</v>
      </c>
      <c r="F3">
        <v>19542</v>
      </c>
      <c r="G3">
        <v>11079</v>
      </c>
      <c r="H3">
        <v>52194</v>
      </c>
      <c r="I3">
        <v>10952</v>
      </c>
      <c r="J3">
        <v>5365</v>
      </c>
    </row>
    <row r="4" spans="1:10">
      <c r="B4">
        <v>348</v>
      </c>
      <c r="C4">
        <v>10087</v>
      </c>
      <c r="D4">
        <v>10483</v>
      </c>
      <c r="E4">
        <v>11800</v>
      </c>
      <c r="F4">
        <v>20617</v>
      </c>
      <c r="G4">
        <v>11613</v>
      </c>
      <c r="H4">
        <v>50043</v>
      </c>
      <c r="I4">
        <v>13544</v>
      </c>
      <c r="J4">
        <v>5486</v>
      </c>
    </row>
    <row r="5" spans="1:10">
      <c r="B5">
        <v>321</v>
      </c>
      <c r="C5">
        <v>8336</v>
      </c>
      <c r="D5">
        <v>11045</v>
      </c>
      <c r="E5">
        <v>11936</v>
      </c>
      <c r="F5">
        <v>20424</v>
      </c>
      <c r="G5">
        <v>11197</v>
      </c>
      <c r="H5">
        <v>49559</v>
      </c>
      <c r="I5">
        <v>13956</v>
      </c>
      <c r="J5">
        <v>5737</v>
      </c>
    </row>
    <row r="6" spans="1:10">
      <c r="B6">
        <v>324</v>
      </c>
      <c r="C6">
        <v>9136</v>
      </c>
      <c r="D6">
        <v>11507</v>
      </c>
      <c r="E6">
        <v>11377</v>
      </c>
      <c r="F6">
        <v>19901</v>
      </c>
      <c r="G6">
        <v>11171</v>
      </c>
      <c r="H6">
        <v>48607</v>
      </c>
      <c r="I6">
        <v>13083</v>
      </c>
      <c r="J6">
        <v>4246</v>
      </c>
    </row>
    <row r="8" spans="1:10">
      <c r="A8" t="s">
        <v>97</v>
      </c>
      <c r="B8">
        <v>138</v>
      </c>
      <c r="C8">
        <v>137</v>
      </c>
      <c r="D8">
        <v>167</v>
      </c>
      <c r="E8">
        <v>148</v>
      </c>
      <c r="F8">
        <v>176</v>
      </c>
      <c r="G8">
        <v>209</v>
      </c>
      <c r="H8">
        <v>165</v>
      </c>
      <c r="I8">
        <v>190</v>
      </c>
      <c r="J8">
        <v>235</v>
      </c>
    </row>
    <row r="9" spans="1:10">
      <c r="B9">
        <v>109</v>
      </c>
      <c r="C9">
        <v>108</v>
      </c>
      <c r="D9">
        <v>97.7</v>
      </c>
      <c r="E9">
        <v>92.5</v>
      </c>
      <c r="F9">
        <v>71.900000000000006</v>
      </c>
      <c r="G9">
        <v>112</v>
      </c>
      <c r="H9">
        <v>70.599999999999994</v>
      </c>
      <c r="I9">
        <v>135</v>
      </c>
      <c r="J9">
        <v>181</v>
      </c>
    </row>
    <row r="10" spans="1:10">
      <c r="B10">
        <v>102</v>
      </c>
      <c r="C10">
        <v>102</v>
      </c>
      <c r="D10">
        <v>122</v>
      </c>
      <c r="E10">
        <v>111</v>
      </c>
      <c r="F10">
        <v>122</v>
      </c>
      <c r="G10">
        <v>170</v>
      </c>
      <c r="H10">
        <v>127</v>
      </c>
      <c r="I10">
        <v>162</v>
      </c>
      <c r="J10">
        <v>216</v>
      </c>
    </row>
  </sheetData>
  <mergeCells count="1">
    <mergeCell ref="B1:J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E2DAF-1B8C-421B-A054-F4DAAF3901FA}">
  <dimension ref="A1:AK10"/>
  <sheetViews>
    <sheetView zoomScale="40" zoomScaleNormal="40" workbookViewId="0">
      <selection activeCell="AC28" sqref="AC28"/>
    </sheetView>
  </sheetViews>
  <sheetFormatPr defaultRowHeight="14.5"/>
  <cols>
    <col min="1" max="1" width="14.26953125" style="4" bestFit="1" customWidth="1"/>
    <col min="2" max="14" width="5" bestFit="1" customWidth="1"/>
    <col min="16" max="16" width="8.7265625" customWidth="1"/>
    <col min="20" max="37" width="5" bestFit="1" customWidth="1"/>
  </cols>
  <sheetData>
    <row r="1" spans="1:37">
      <c r="A1" s="49" t="s">
        <v>286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</row>
    <row r="2" spans="1:37" s="4" customFormat="1" ht="15.5">
      <c r="A2" s="3"/>
      <c r="B2" s="45" t="s">
        <v>37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8" t="s">
        <v>59</v>
      </c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</row>
    <row r="3" spans="1:37" ht="15.5">
      <c r="A3" s="5" t="s">
        <v>13</v>
      </c>
      <c r="B3" s="6">
        <v>82.6</v>
      </c>
      <c r="C3" s="6">
        <v>80.400000000000006</v>
      </c>
      <c r="D3" s="6">
        <v>79.7</v>
      </c>
      <c r="E3" s="6">
        <v>77.599999999999994</v>
      </c>
      <c r="F3" s="6">
        <v>74.5</v>
      </c>
      <c r="G3" s="6">
        <v>84.4</v>
      </c>
      <c r="H3" s="6">
        <v>83.6</v>
      </c>
      <c r="I3" s="6">
        <v>82.4</v>
      </c>
      <c r="J3" s="6">
        <v>86.3</v>
      </c>
      <c r="K3" s="6">
        <v>83.8</v>
      </c>
      <c r="L3" s="6">
        <v>86.4</v>
      </c>
      <c r="M3" s="6">
        <v>84.3</v>
      </c>
      <c r="N3" s="6">
        <v>79.5</v>
      </c>
      <c r="O3" s="6"/>
      <c r="P3" s="6"/>
      <c r="Q3" s="6"/>
      <c r="R3" s="6"/>
      <c r="S3" s="6"/>
      <c r="T3" s="6">
        <v>82.6</v>
      </c>
      <c r="U3" s="6">
        <v>80.8</v>
      </c>
      <c r="V3" s="6">
        <v>78.599999999999994</v>
      </c>
      <c r="W3" s="6">
        <v>80.7</v>
      </c>
      <c r="X3" s="6">
        <v>75.8</v>
      </c>
      <c r="Y3" s="6">
        <v>74.599999999999994</v>
      </c>
      <c r="Z3" s="6">
        <v>77.099999999999994</v>
      </c>
      <c r="AA3" s="6">
        <v>80.2</v>
      </c>
      <c r="AB3" s="6">
        <v>71.5</v>
      </c>
      <c r="AC3" s="6">
        <v>80.5</v>
      </c>
      <c r="AD3" s="6">
        <v>83.3</v>
      </c>
      <c r="AE3" s="6">
        <v>80.5</v>
      </c>
      <c r="AF3" s="6">
        <v>83.3</v>
      </c>
      <c r="AG3" s="6">
        <v>83.6</v>
      </c>
      <c r="AH3" s="6">
        <v>83.9</v>
      </c>
      <c r="AI3" s="6">
        <v>84.6</v>
      </c>
      <c r="AJ3" s="6">
        <v>82.6</v>
      </c>
      <c r="AK3" s="6">
        <v>79.5</v>
      </c>
    </row>
    <row r="4" spans="1:37" ht="15.5">
      <c r="A4" s="5" t="s">
        <v>14</v>
      </c>
      <c r="B4" s="6">
        <v>2.92</v>
      </c>
      <c r="C4" s="6">
        <v>3.1</v>
      </c>
      <c r="D4" s="6">
        <v>2.93</v>
      </c>
      <c r="E4" s="6">
        <v>3.41</v>
      </c>
      <c r="F4" s="6">
        <v>3.25</v>
      </c>
      <c r="G4" s="6">
        <v>1.5</v>
      </c>
      <c r="H4" s="6">
        <v>2.0699999999999998</v>
      </c>
      <c r="I4" s="6">
        <v>2.2799999999999998</v>
      </c>
      <c r="J4" s="6">
        <v>1.22</v>
      </c>
      <c r="K4" s="6">
        <v>1.0900000000000001</v>
      </c>
      <c r="L4" s="6">
        <v>1.17</v>
      </c>
      <c r="M4" s="6">
        <v>0.81</v>
      </c>
      <c r="N4" s="6">
        <v>0.95</v>
      </c>
      <c r="O4" s="6"/>
      <c r="P4" s="6"/>
      <c r="Q4" s="6"/>
      <c r="R4" s="6"/>
      <c r="S4" s="6"/>
      <c r="T4" s="6">
        <v>2.92</v>
      </c>
      <c r="U4" s="6">
        <v>3.18</v>
      </c>
      <c r="V4" s="6">
        <v>2.88</v>
      </c>
      <c r="W4" s="6">
        <v>2.87</v>
      </c>
      <c r="X4" s="6">
        <v>3.5</v>
      </c>
      <c r="Y4" s="6">
        <v>3.78</v>
      </c>
      <c r="Z4" s="6">
        <v>3.43</v>
      </c>
      <c r="AA4" s="6">
        <v>3.06</v>
      </c>
      <c r="AB4" s="6">
        <v>3.6</v>
      </c>
      <c r="AC4" s="6">
        <v>2.19</v>
      </c>
      <c r="AD4" s="6">
        <v>1.45</v>
      </c>
      <c r="AE4" s="6">
        <v>1.57</v>
      </c>
      <c r="AF4" s="6">
        <v>1.47</v>
      </c>
      <c r="AG4" s="6">
        <v>1.94</v>
      </c>
      <c r="AH4" s="6">
        <v>1.4</v>
      </c>
      <c r="AI4" s="6">
        <v>1.39</v>
      </c>
      <c r="AJ4" s="6">
        <v>0.83</v>
      </c>
      <c r="AK4" s="6">
        <v>0.94</v>
      </c>
    </row>
    <row r="5" spans="1:37">
      <c r="A5" s="5" t="s">
        <v>4</v>
      </c>
      <c r="B5" s="6">
        <v>2.77</v>
      </c>
      <c r="C5" s="6">
        <v>3.32</v>
      </c>
      <c r="D5" s="6">
        <v>1.91</v>
      </c>
      <c r="E5" s="6">
        <v>2.3199999999999998</v>
      </c>
      <c r="F5" s="6">
        <v>2.5</v>
      </c>
      <c r="G5" s="6">
        <v>1.72</v>
      </c>
      <c r="H5" s="6">
        <v>2.44</v>
      </c>
      <c r="I5" s="6">
        <v>2.5299999999999998</v>
      </c>
      <c r="J5" s="6">
        <v>1.82</v>
      </c>
      <c r="K5" s="6">
        <v>1.87</v>
      </c>
      <c r="L5" s="6">
        <v>1.59</v>
      </c>
      <c r="M5" s="6">
        <v>2.02</v>
      </c>
      <c r="N5" s="6">
        <v>1.99</v>
      </c>
      <c r="O5" s="6"/>
      <c r="P5" s="6"/>
      <c r="Q5" s="6"/>
      <c r="R5" s="6"/>
      <c r="S5" s="6"/>
      <c r="T5" s="6">
        <v>3.22</v>
      </c>
      <c r="U5" s="6">
        <v>3.72</v>
      </c>
      <c r="V5" s="6">
        <v>3.84</v>
      </c>
      <c r="W5" s="6">
        <v>3.5</v>
      </c>
      <c r="X5" s="6">
        <v>2.77</v>
      </c>
      <c r="Y5" s="6">
        <v>3.23</v>
      </c>
      <c r="Z5" s="6">
        <v>2.6</v>
      </c>
      <c r="AA5" s="6">
        <v>2.41</v>
      </c>
      <c r="AB5" s="6">
        <v>3.36</v>
      </c>
      <c r="AC5" s="6">
        <v>1.9</v>
      </c>
      <c r="AD5" s="6">
        <v>1.75</v>
      </c>
      <c r="AE5" s="6">
        <v>2.17</v>
      </c>
      <c r="AF5" s="6">
        <v>1.69</v>
      </c>
      <c r="AG5" s="6">
        <v>2.39</v>
      </c>
      <c r="AH5" s="6">
        <v>2.12</v>
      </c>
      <c r="AI5" s="6">
        <v>2.0499999999999998</v>
      </c>
      <c r="AJ5" s="6">
        <v>2.14</v>
      </c>
      <c r="AK5" s="6">
        <v>2.14</v>
      </c>
    </row>
    <row r="6" spans="1:37">
      <c r="A6" s="5" t="s">
        <v>3</v>
      </c>
      <c r="B6" s="6">
        <v>1.3</v>
      </c>
      <c r="C6" s="6">
        <v>1.49</v>
      </c>
      <c r="D6" s="6">
        <v>4.1500000000000004</v>
      </c>
      <c r="E6" s="6">
        <v>4.6100000000000003</v>
      </c>
      <c r="F6" s="6">
        <v>4.9400000000000004</v>
      </c>
      <c r="G6" s="6">
        <v>1.7</v>
      </c>
      <c r="H6" s="6">
        <v>2.65</v>
      </c>
      <c r="I6" s="6">
        <v>2.88</v>
      </c>
      <c r="J6" s="6">
        <v>1.24</v>
      </c>
      <c r="K6" s="6">
        <v>1.38</v>
      </c>
      <c r="L6" s="6">
        <v>1.37</v>
      </c>
      <c r="M6" s="6">
        <v>1.4</v>
      </c>
      <c r="N6" s="6">
        <v>1.78</v>
      </c>
      <c r="O6" s="6"/>
      <c r="P6" s="6"/>
      <c r="Q6" s="6"/>
      <c r="R6" s="6"/>
      <c r="S6" s="6"/>
      <c r="T6" s="6">
        <v>1.24</v>
      </c>
      <c r="U6" s="6">
        <v>1.35</v>
      </c>
      <c r="V6" s="6">
        <v>1.7</v>
      </c>
      <c r="W6" s="6">
        <v>1.35</v>
      </c>
      <c r="X6" s="6">
        <v>4.6900000000000004</v>
      </c>
      <c r="Y6" s="6">
        <v>5.0199999999999996</v>
      </c>
      <c r="Z6" s="6">
        <v>4.57</v>
      </c>
      <c r="AA6" s="6">
        <v>3.57</v>
      </c>
      <c r="AB6" s="6">
        <v>5.6</v>
      </c>
      <c r="AC6" s="6">
        <v>3.68</v>
      </c>
      <c r="AD6" s="6">
        <v>1.87</v>
      </c>
      <c r="AE6" s="6">
        <v>2.2200000000000002</v>
      </c>
      <c r="AF6" s="6">
        <v>1.81</v>
      </c>
      <c r="AG6" s="6">
        <v>2.5099999999999998</v>
      </c>
      <c r="AH6" s="6">
        <v>1.65</v>
      </c>
      <c r="AI6" s="6">
        <v>1.62</v>
      </c>
      <c r="AJ6" s="6">
        <v>1.52</v>
      </c>
      <c r="AK6" s="6">
        <v>1.97</v>
      </c>
    </row>
    <row r="7" spans="1:37">
      <c r="A7" s="5" t="s">
        <v>15</v>
      </c>
      <c r="B7" s="6">
        <v>2.11</v>
      </c>
      <c r="C7" s="6">
        <v>2.7</v>
      </c>
      <c r="D7" s="6">
        <v>2.1800000000000002</v>
      </c>
      <c r="E7" s="6">
        <v>2.27</v>
      </c>
      <c r="F7" s="6">
        <v>2.81</v>
      </c>
      <c r="G7" s="6">
        <v>2.69</v>
      </c>
      <c r="H7" s="6">
        <v>2.0099999999999998</v>
      </c>
      <c r="I7" s="6">
        <v>1.92</v>
      </c>
      <c r="J7" s="6">
        <v>2.17</v>
      </c>
      <c r="K7" s="6">
        <v>2.99</v>
      </c>
      <c r="L7" s="6">
        <v>2.2000000000000002</v>
      </c>
      <c r="M7" s="6">
        <v>2.66</v>
      </c>
      <c r="N7" s="6">
        <v>4.4800000000000004</v>
      </c>
      <c r="O7" s="6"/>
      <c r="P7" s="6"/>
      <c r="Q7" s="6"/>
      <c r="R7" s="6"/>
      <c r="S7" s="6"/>
      <c r="T7" s="6">
        <v>2.2200000000000002</v>
      </c>
      <c r="U7" s="6">
        <v>2.21</v>
      </c>
      <c r="V7" s="6">
        <v>3.27</v>
      </c>
      <c r="W7" s="6">
        <v>2.4500000000000002</v>
      </c>
      <c r="X7" s="6">
        <v>2.79</v>
      </c>
      <c r="Y7" s="6">
        <v>2.2400000000000002</v>
      </c>
      <c r="Z7" s="6">
        <v>1.8</v>
      </c>
      <c r="AA7" s="6">
        <v>1.46</v>
      </c>
      <c r="AB7" s="6">
        <v>2.36</v>
      </c>
      <c r="AC7" s="6">
        <v>2.3199999999999998</v>
      </c>
      <c r="AD7" s="6">
        <v>3.09</v>
      </c>
      <c r="AE7" s="6">
        <v>3.27</v>
      </c>
      <c r="AF7" s="6">
        <v>2.91</v>
      </c>
      <c r="AG7" s="6">
        <v>2.11</v>
      </c>
      <c r="AH7" s="6">
        <v>2.87</v>
      </c>
      <c r="AI7" s="6">
        <v>2.6</v>
      </c>
      <c r="AJ7" s="6">
        <v>3.56</v>
      </c>
      <c r="AK7" s="6">
        <v>4.5199999999999996</v>
      </c>
    </row>
    <row r="8" spans="1:37" ht="15.5">
      <c r="A8" s="5" t="s">
        <v>16</v>
      </c>
      <c r="B8" s="6">
        <v>0.53</v>
      </c>
      <c r="C8" s="6">
        <v>0.7</v>
      </c>
      <c r="D8" s="6">
        <v>0.95</v>
      </c>
      <c r="E8" s="6">
        <v>1.03</v>
      </c>
      <c r="F8" s="6">
        <v>1.25</v>
      </c>
      <c r="G8" s="6">
        <v>0.56000000000000005</v>
      </c>
      <c r="H8" s="6">
        <v>0.7</v>
      </c>
      <c r="I8" s="6">
        <v>0.8</v>
      </c>
      <c r="J8" s="6">
        <v>0.66</v>
      </c>
      <c r="K8" s="6">
        <v>0.67</v>
      </c>
      <c r="L8" s="6">
        <v>0.6</v>
      </c>
      <c r="M8" s="6">
        <v>0.39</v>
      </c>
      <c r="N8" s="6">
        <v>0.56000000000000005</v>
      </c>
      <c r="O8" s="6"/>
      <c r="P8" s="6"/>
      <c r="Q8" s="6"/>
      <c r="R8" s="6"/>
      <c r="S8" s="6"/>
      <c r="T8" s="6">
        <v>0.57999999999999996</v>
      </c>
      <c r="U8" s="6">
        <v>0.68</v>
      </c>
      <c r="V8" s="6">
        <v>0.7</v>
      </c>
      <c r="W8" s="6">
        <v>0.6</v>
      </c>
      <c r="X8" s="6">
        <v>1.23</v>
      </c>
      <c r="Y8" s="6">
        <v>1.22</v>
      </c>
      <c r="Z8" s="6">
        <v>1.1000000000000001</v>
      </c>
      <c r="AA8" s="6">
        <v>0.81</v>
      </c>
      <c r="AB8" s="6">
        <v>1.1000000000000001</v>
      </c>
      <c r="AC8" s="6">
        <v>0.78</v>
      </c>
      <c r="AD8" s="6">
        <v>0.63</v>
      </c>
      <c r="AE8" s="6">
        <v>0.82</v>
      </c>
      <c r="AF8" s="6">
        <v>0.67</v>
      </c>
      <c r="AG8" s="6">
        <v>0.63</v>
      </c>
      <c r="AH8" s="6">
        <v>0.73</v>
      </c>
      <c r="AI8" s="6">
        <v>0.71</v>
      </c>
      <c r="AJ8" s="6">
        <v>0.54</v>
      </c>
      <c r="AK8" s="6">
        <v>0.56999999999999995</v>
      </c>
    </row>
    <row r="9" spans="1:37">
      <c r="A9" s="5" t="s">
        <v>1</v>
      </c>
      <c r="B9" s="6">
        <v>0.57999999999999996</v>
      </c>
      <c r="C9" s="6">
        <v>0.67</v>
      </c>
      <c r="D9" s="6">
        <v>0.94</v>
      </c>
      <c r="E9" s="6">
        <v>1.1399999999999999</v>
      </c>
      <c r="F9" s="6">
        <v>1.03</v>
      </c>
      <c r="G9" s="6">
        <v>0.43</v>
      </c>
      <c r="H9" s="6">
        <v>0.78</v>
      </c>
      <c r="I9" s="6">
        <v>0.89</v>
      </c>
      <c r="J9" s="6">
        <v>0.32</v>
      </c>
      <c r="K9" s="6">
        <v>0.37</v>
      </c>
      <c r="L9" s="6">
        <v>0.38</v>
      </c>
      <c r="M9" s="6">
        <v>0.39</v>
      </c>
      <c r="N9" s="6">
        <v>0.37</v>
      </c>
      <c r="O9" s="6"/>
      <c r="P9" s="6"/>
      <c r="Q9" s="6"/>
      <c r="R9" s="6"/>
      <c r="S9" s="6"/>
      <c r="T9" s="6">
        <v>0.5</v>
      </c>
      <c r="U9" s="6">
        <v>0.52</v>
      </c>
      <c r="V9" s="6">
        <v>0.72</v>
      </c>
      <c r="W9" s="6">
        <v>0.65</v>
      </c>
      <c r="X9" s="6">
        <v>0.73</v>
      </c>
      <c r="Y9" s="6">
        <v>0.85</v>
      </c>
      <c r="Z9" s="6">
        <v>0.81</v>
      </c>
      <c r="AA9" s="6">
        <v>1.03</v>
      </c>
      <c r="AB9" s="6">
        <v>1.4</v>
      </c>
      <c r="AC9" s="6">
        <v>1.18</v>
      </c>
      <c r="AD9" s="6">
        <v>0.56999999999999995</v>
      </c>
      <c r="AE9" s="6">
        <v>0.69</v>
      </c>
      <c r="AF9" s="6">
        <v>0.61</v>
      </c>
      <c r="AG9" s="6">
        <v>1.01</v>
      </c>
      <c r="AH9" s="6">
        <v>0.47</v>
      </c>
      <c r="AI9" s="6">
        <v>0.48</v>
      </c>
      <c r="AJ9" s="6">
        <v>0.44</v>
      </c>
      <c r="AK9" s="6">
        <v>0.43</v>
      </c>
    </row>
    <row r="10" spans="1:37">
      <c r="A10" s="5" t="s">
        <v>0</v>
      </c>
      <c r="B10" s="6">
        <v>1.07</v>
      </c>
      <c r="C10" s="6">
        <v>1.36</v>
      </c>
      <c r="D10" s="6">
        <v>1.03</v>
      </c>
      <c r="E10" s="6">
        <v>1.08</v>
      </c>
      <c r="F10" s="6">
        <v>1.21</v>
      </c>
      <c r="G10" s="6">
        <v>1.1200000000000001</v>
      </c>
      <c r="H10" s="6">
        <v>0.74</v>
      </c>
      <c r="I10" s="6">
        <v>0.77</v>
      </c>
      <c r="J10" s="6">
        <v>0.81</v>
      </c>
      <c r="K10" s="6">
        <v>1.1000000000000001</v>
      </c>
      <c r="L10" s="6">
        <v>0.88</v>
      </c>
      <c r="M10" s="6">
        <v>1.22</v>
      </c>
      <c r="N10" s="6">
        <v>1.61</v>
      </c>
      <c r="O10" s="6"/>
      <c r="P10" s="6"/>
      <c r="Q10" s="6"/>
      <c r="R10" s="6"/>
      <c r="S10" s="6"/>
      <c r="T10" s="6">
        <v>1.1299999999999999</v>
      </c>
      <c r="U10" s="6">
        <v>1.19</v>
      </c>
      <c r="V10" s="6">
        <v>1.51</v>
      </c>
      <c r="W10" s="6">
        <v>1.17</v>
      </c>
      <c r="X10" s="6">
        <v>0.99</v>
      </c>
      <c r="Y10" s="6">
        <v>0.81</v>
      </c>
      <c r="Z10" s="6">
        <v>0.68</v>
      </c>
      <c r="AA10" s="6">
        <v>0.87</v>
      </c>
      <c r="AB10" s="6">
        <v>1.2</v>
      </c>
      <c r="AC10" s="6">
        <v>1.38</v>
      </c>
      <c r="AD10" s="6">
        <v>1.54</v>
      </c>
      <c r="AE10" s="6">
        <v>1.65</v>
      </c>
      <c r="AF10" s="6">
        <v>1.48</v>
      </c>
      <c r="AG10" s="6">
        <v>0.99</v>
      </c>
      <c r="AH10" s="6">
        <v>1.18</v>
      </c>
      <c r="AI10" s="6">
        <v>1.02</v>
      </c>
      <c r="AJ10" s="6">
        <v>1.55</v>
      </c>
      <c r="AK10" s="6">
        <v>1.88</v>
      </c>
    </row>
  </sheetData>
  <mergeCells count="3">
    <mergeCell ref="B2:S2"/>
    <mergeCell ref="T2:AK2"/>
    <mergeCell ref="A1:AK1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FB9E0-0574-493B-B509-C8095D6D9B42}">
  <dimension ref="A1:AK10"/>
  <sheetViews>
    <sheetView zoomScale="55" zoomScaleNormal="55" workbookViewId="0">
      <selection activeCell="T26" sqref="T26"/>
    </sheetView>
  </sheetViews>
  <sheetFormatPr defaultRowHeight="14.5"/>
  <cols>
    <col min="1" max="1" width="14.26953125" style="4" bestFit="1" customWidth="1"/>
    <col min="2" max="14" width="11" bestFit="1" customWidth="1"/>
    <col min="20" max="37" width="11" bestFit="1" customWidth="1"/>
  </cols>
  <sheetData>
    <row r="1" spans="1:37">
      <c r="A1" s="49" t="s">
        <v>287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</row>
    <row r="2" spans="1:37" s="4" customFormat="1" ht="15.5">
      <c r="A2" s="3"/>
      <c r="B2" s="45" t="s">
        <v>37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8" t="s">
        <v>59</v>
      </c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</row>
    <row r="3" spans="1:37" ht="15.5">
      <c r="A3" s="5" t="s">
        <v>13</v>
      </c>
      <c r="B3" s="6">
        <v>1</v>
      </c>
      <c r="C3" s="6">
        <v>1</v>
      </c>
      <c r="D3" s="6">
        <v>1</v>
      </c>
      <c r="E3" s="6">
        <v>1</v>
      </c>
      <c r="F3" s="6">
        <v>1</v>
      </c>
      <c r="G3" s="6">
        <v>1</v>
      </c>
      <c r="H3" s="6">
        <v>1</v>
      </c>
      <c r="I3" s="6">
        <v>1</v>
      </c>
      <c r="J3" s="6">
        <v>1</v>
      </c>
      <c r="K3" s="6">
        <v>1</v>
      </c>
      <c r="L3" s="6">
        <v>1</v>
      </c>
      <c r="M3" s="6">
        <v>1</v>
      </c>
      <c r="N3" s="6">
        <v>1</v>
      </c>
      <c r="O3" s="6"/>
      <c r="P3" s="6"/>
      <c r="Q3" s="6"/>
      <c r="R3" s="6"/>
      <c r="S3" s="6"/>
      <c r="T3" s="6">
        <v>1</v>
      </c>
      <c r="U3" s="6">
        <v>1</v>
      </c>
      <c r="V3" s="6">
        <v>1</v>
      </c>
      <c r="W3" s="6">
        <v>1</v>
      </c>
      <c r="X3" s="6">
        <v>1</v>
      </c>
      <c r="Y3" s="6">
        <v>1</v>
      </c>
      <c r="Z3" s="6">
        <v>1</v>
      </c>
      <c r="AA3" s="6">
        <v>1</v>
      </c>
      <c r="AB3" s="6">
        <v>1</v>
      </c>
      <c r="AC3" s="6">
        <v>1</v>
      </c>
      <c r="AD3" s="6">
        <v>1</v>
      </c>
      <c r="AE3" s="6">
        <v>1</v>
      </c>
      <c r="AF3" s="6">
        <v>1</v>
      </c>
      <c r="AG3" s="6">
        <v>1</v>
      </c>
      <c r="AH3" s="6">
        <v>1</v>
      </c>
      <c r="AI3" s="6">
        <v>1</v>
      </c>
      <c r="AJ3" s="6">
        <v>1</v>
      </c>
      <c r="AK3" s="6">
        <v>1</v>
      </c>
    </row>
    <row r="4" spans="1:37" ht="15.5">
      <c r="A4" s="5" t="s">
        <v>14</v>
      </c>
      <c r="B4" s="6">
        <v>5.3214171700000001</v>
      </c>
      <c r="C4" s="6">
        <v>5.6451718499999997</v>
      </c>
      <c r="D4" s="6">
        <v>5.9267694500000001</v>
      </c>
      <c r="E4" s="6">
        <v>5.3617571100000001</v>
      </c>
      <c r="F4" s="6">
        <v>5.7435986200000002</v>
      </c>
      <c r="G4" s="6">
        <v>4.8847250500000001</v>
      </c>
      <c r="H4" s="6">
        <v>5.9886178900000004</v>
      </c>
      <c r="I4" s="6">
        <v>5.8447160299999998</v>
      </c>
      <c r="J4" s="6">
        <v>6.2502092100000004</v>
      </c>
      <c r="K4" s="6">
        <v>6.1461988300000003</v>
      </c>
      <c r="L4" s="6">
        <v>6.1544146199999998</v>
      </c>
      <c r="M4" s="6">
        <v>5.54344473</v>
      </c>
      <c r="N4" s="6">
        <v>5.7108376700000001</v>
      </c>
      <c r="O4" s="6"/>
      <c r="P4" s="6"/>
      <c r="Q4" s="6"/>
      <c r="R4" s="6"/>
      <c r="S4" s="6"/>
      <c r="T4" s="6">
        <v>5.3438476000000001</v>
      </c>
      <c r="U4" s="6">
        <v>5.32314694</v>
      </c>
      <c r="V4" s="6">
        <v>5.6357093899999997</v>
      </c>
      <c r="W4" s="6">
        <v>5.63630297</v>
      </c>
      <c r="X4" s="6">
        <v>5.9469725499999999</v>
      </c>
      <c r="Y4" s="6">
        <v>5.6225779300000003</v>
      </c>
      <c r="Z4" s="6">
        <v>5.6885529200000002</v>
      </c>
      <c r="AA4" s="6">
        <v>5.5032651299999999</v>
      </c>
      <c r="AB4" s="6">
        <v>5.2310513399999996</v>
      </c>
      <c r="AC4" s="6">
        <v>5.4802391200000002</v>
      </c>
      <c r="AD4" s="6">
        <v>4.8459240299999999</v>
      </c>
      <c r="AE4" s="6">
        <v>4.7224958900000003</v>
      </c>
      <c r="AF4" s="6">
        <v>4.8108539500000003</v>
      </c>
      <c r="AG4" s="6">
        <v>6.1158316599999996</v>
      </c>
      <c r="AH4" s="6">
        <v>6.2085327000000001</v>
      </c>
      <c r="AI4" s="6">
        <v>6.0935064900000002</v>
      </c>
      <c r="AJ4" s="6">
        <v>5.22175981</v>
      </c>
      <c r="AK4" s="6">
        <v>5.5092250900000002</v>
      </c>
    </row>
    <row r="5" spans="1:37">
      <c r="A5" s="5" t="s">
        <v>4</v>
      </c>
      <c r="B5" s="6">
        <v>8.0175550599999994</v>
      </c>
      <c r="C5" s="6">
        <v>8.5355155499999995</v>
      </c>
      <c r="D5" s="6">
        <v>8.3223545899999998</v>
      </c>
      <c r="E5" s="6">
        <v>8.1797711300000007</v>
      </c>
      <c r="F5" s="6">
        <v>8.1747404800000005</v>
      </c>
      <c r="G5" s="6">
        <v>7.8224032599999997</v>
      </c>
      <c r="H5" s="6">
        <v>8.2369918700000007</v>
      </c>
      <c r="I5" s="6">
        <v>7.9601006500000002</v>
      </c>
      <c r="J5" s="6">
        <v>7.9050209200000001</v>
      </c>
      <c r="K5" s="6">
        <v>7.9879142300000003</v>
      </c>
      <c r="L5" s="6">
        <v>7.6254375699999999</v>
      </c>
      <c r="M5" s="6">
        <v>7.4046272499999999</v>
      </c>
      <c r="N5" s="6">
        <v>7.9706578300000004</v>
      </c>
      <c r="O5" s="6"/>
      <c r="P5" s="6"/>
      <c r="Q5" s="6"/>
      <c r="R5" s="6"/>
      <c r="S5" s="6"/>
      <c r="T5" s="6">
        <v>8.1430355999999993</v>
      </c>
      <c r="U5" s="6">
        <v>8.0198309499999993</v>
      </c>
      <c r="V5" s="6">
        <v>8.6182316700000001</v>
      </c>
      <c r="W5" s="6">
        <v>8.2836169500000008</v>
      </c>
      <c r="X5" s="6">
        <v>8.7931553200000003</v>
      </c>
      <c r="Y5" s="6">
        <v>9.1406908199999997</v>
      </c>
      <c r="Z5" s="6">
        <v>9.0323974099999997</v>
      </c>
      <c r="AA5" s="6">
        <v>8.4784501500000005</v>
      </c>
      <c r="AB5" s="6">
        <v>8.4225753900000004</v>
      </c>
      <c r="AC5" s="6">
        <v>8.1421454700000009</v>
      </c>
      <c r="AD5" s="6">
        <v>8.0870678599999994</v>
      </c>
      <c r="AE5" s="6">
        <v>7.9232348100000003</v>
      </c>
      <c r="AF5" s="6">
        <v>7.8631284900000002</v>
      </c>
      <c r="AG5" s="6">
        <v>8.5543086200000005</v>
      </c>
      <c r="AH5" s="6">
        <v>8.1375598100000008</v>
      </c>
      <c r="AI5" s="6">
        <v>7.8196660500000004</v>
      </c>
      <c r="AJ5" s="6">
        <v>7.6956004800000004</v>
      </c>
      <c r="AK5" s="6">
        <v>8.0817079599999992</v>
      </c>
    </row>
    <row r="6" spans="1:37">
      <c r="A6" s="5" t="s">
        <v>3</v>
      </c>
      <c r="B6" s="6">
        <v>6.4720715000000002</v>
      </c>
      <c r="C6" s="6">
        <v>7.24648118</v>
      </c>
      <c r="D6" s="6">
        <v>6.9018920799999997</v>
      </c>
      <c r="E6" s="6">
        <v>6.5153193099999998</v>
      </c>
      <c r="F6" s="6">
        <v>6.7093425599999996</v>
      </c>
      <c r="G6" s="6">
        <v>5.8928716899999998</v>
      </c>
      <c r="H6" s="6">
        <v>6.5658536600000001</v>
      </c>
      <c r="I6" s="6">
        <v>6.5898634100000004</v>
      </c>
      <c r="J6" s="6">
        <v>7.1728033499999997</v>
      </c>
      <c r="K6" s="6">
        <v>6.89824561</v>
      </c>
      <c r="L6" s="6">
        <v>7.1361337999999996</v>
      </c>
      <c r="M6" s="6">
        <v>7.5562981999999996</v>
      </c>
      <c r="N6" s="6">
        <v>7.2087079999999997</v>
      </c>
      <c r="O6" s="6"/>
      <c r="P6" s="6"/>
      <c r="Q6" s="6"/>
      <c r="R6" s="6"/>
      <c r="S6" s="6"/>
      <c r="T6" s="6">
        <v>6.51842598</v>
      </c>
      <c r="U6" s="6">
        <v>6.6765279599999996</v>
      </c>
      <c r="V6" s="6">
        <v>6.9787525700000002</v>
      </c>
      <c r="W6" s="6">
        <v>6.5742409100000003</v>
      </c>
      <c r="X6" s="6">
        <v>7.1335088400000002</v>
      </c>
      <c r="Y6" s="6">
        <v>7.2034540900000001</v>
      </c>
      <c r="Z6" s="6">
        <v>7.2742980599999996</v>
      </c>
      <c r="AA6" s="6">
        <v>6.7318241199999997</v>
      </c>
      <c r="AB6" s="6">
        <v>6.7392013000000004</v>
      </c>
      <c r="AC6" s="6">
        <v>6.9202922600000001</v>
      </c>
      <c r="AD6" s="6">
        <v>6.2991890699999997</v>
      </c>
      <c r="AE6" s="6">
        <v>6.1633825900000003</v>
      </c>
      <c r="AF6" s="6">
        <v>5.9804469300000003</v>
      </c>
      <c r="AG6" s="6">
        <v>7.0549098199999998</v>
      </c>
      <c r="AH6" s="6">
        <v>7.46251994</v>
      </c>
      <c r="AI6" s="6">
        <v>7.0500927600000001</v>
      </c>
      <c r="AJ6" s="6">
        <v>7.6212841899999999</v>
      </c>
      <c r="AK6" s="6">
        <v>7.7069056399999996</v>
      </c>
    </row>
    <row r="7" spans="1:37">
      <c r="A7" s="5" t="s">
        <v>15</v>
      </c>
      <c r="B7" s="6">
        <v>6.2879029700000002</v>
      </c>
      <c r="C7" s="6">
        <v>6.8556464799999999</v>
      </c>
      <c r="D7" s="6">
        <v>6.4772249500000001</v>
      </c>
      <c r="E7" s="6">
        <v>6.4174972300000004</v>
      </c>
      <c r="F7" s="6">
        <v>6.3380622799999999</v>
      </c>
      <c r="G7" s="6">
        <v>6.31731161</v>
      </c>
      <c r="H7" s="6">
        <v>7.1398374000000002</v>
      </c>
      <c r="I7" s="6">
        <v>6.9266714599999997</v>
      </c>
      <c r="J7" s="6">
        <v>6.6820083700000001</v>
      </c>
      <c r="K7" s="6">
        <v>6.4705652999999996</v>
      </c>
      <c r="L7" s="6">
        <v>6.7475690400000001</v>
      </c>
      <c r="M7" s="6">
        <v>5.9239074599999997</v>
      </c>
      <c r="N7" s="6">
        <v>6.3757690499999997</v>
      </c>
      <c r="O7" s="6"/>
      <c r="P7" s="6"/>
      <c r="Q7" s="6"/>
      <c r="R7" s="6"/>
      <c r="S7" s="6"/>
      <c r="T7" s="6">
        <v>6.5134291099999997</v>
      </c>
      <c r="U7" s="6">
        <v>6.54811443</v>
      </c>
      <c r="V7" s="6">
        <v>6.7464016400000002</v>
      </c>
      <c r="W7" s="6">
        <v>6.4681347999999996</v>
      </c>
      <c r="X7" s="6">
        <v>7.1402783000000003</v>
      </c>
      <c r="Y7" s="6">
        <v>7.67059815</v>
      </c>
      <c r="Z7" s="6">
        <v>7.4699783999999996</v>
      </c>
      <c r="AA7" s="6">
        <v>6.6499782300000003</v>
      </c>
      <c r="AB7" s="6">
        <v>6.5501222500000003</v>
      </c>
      <c r="AC7" s="6">
        <v>6.5008302899999997</v>
      </c>
      <c r="AD7" s="6">
        <v>6.8053777200000001</v>
      </c>
      <c r="AE7" s="6">
        <v>6.6847290599999996</v>
      </c>
      <c r="AF7" s="6">
        <v>6.4704708699999998</v>
      </c>
      <c r="AG7" s="6">
        <v>7.6336673299999998</v>
      </c>
      <c r="AH7" s="6">
        <v>7.0964912299999998</v>
      </c>
      <c r="AI7" s="6">
        <v>6.6756957300000002</v>
      </c>
      <c r="AJ7" s="6">
        <v>6.3032104599999998</v>
      </c>
      <c r="AK7" s="6">
        <v>6.7316815999999999</v>
      </c>
    </row>
    <row r="8" spans="1:37" ht="15.5">
      <c r="A8" s="5" t="s">
        <v>16</v>
      </c>
      <c r="B8" s="6">
        <v>3.7574209999999999</v>
      </c>
      <c r="C8" s="6">
        <v>4.0271685799999997</v>
      </c>
      <c r="D8" s="6">
        <v>4.2785564100000002</v>
      </c>
      <c r="E8" s="6">
        <v>4.2672572899999999</v>
      </c>
      <c r="F8" s="6">
        <v>4.4031141900000001</v>
      </c>
      <c r="G8" s="6">
        <v>3.7938900200000001</v>
      </c>
      <c r="H8" s="6">
        <v>4.2373983700000002</v>
      </c>
      <c r="I8" s="6">
        <v>4.0869877800000003</v>
      </c>
      <c r="J8" s="6">
        <v>4.0677824300000003</v>
      </c>
      <c r="K8" s="6">
        <v>4.0834308000000004</v>
      </c>
      <c r="L8" s="6">
        <v>3.8681446899999998</v>
      </c>
      <c r="M8" s="6">
        <v>3.6586118299999999</v>
      </c>
      <c r="N8" s="6">
        <v>3.9029815399999999</v>
      </c>
      <c r="O8" s="6"/>
      <c r="P8" s="6"/>
      <c r="Q8" s="6"/>
      <c r="R8" s="6"/>
      <c r="S8" s="6"/>
      <c r="T8" s="6">
        <v>3.7323547800000001</v>
      </c>
      <c r="U8" s="6">
        <v>3.8130689200000001</v>
      </c>
      <c r="V8" s="6">
        <v>3.9599040400000001</v>
      </c>
      <c r="W8" s="6">
        <v>3.8571905200000001</v>
      </c>
      <c r="X8" s="6">
        <v>4.9789394500000004</v>
      </c>
      <c r="Y8" s="6">
        <v>5.0353833200000002</v>
      </c>
      <c r="Z8" s="6">
        <v>4.9697624200000003</v>
      </c>
      <c r="AA8" s="6">
        <v>4.8315193699999996</v>
      </c>
      <c r="AB8" s="6">
        <v>4.7114914399999996</v>
      </c>
      <c r="AC8" s="6">
        <v>3.9863832600000002</v>
      </c>
      <c r="AD8" s="6">
        <v>3.8476312400000001</v>
      </c>
      <c r="AE8" s="6">
        <v>3.8037766799999999</v>
      </c>
      <c r="AF8" s="6">
        <v>3.8339984</v>
      </c>
      <c r="AG8" s="6">
        <v>4.3851703400000002</v>
      </c>
      <c r="AH8" s="6">
        <v>4.0107655500000003</v>
      </c>
      <c r="AI8" s="6">
        <v>3.9320964699999998</v>
      </c>
      <c r="AJ8" s="6">
        <v>3.7544589799999999</v>
      </c>
      <c r="AK8" s="6">
        <v>3.8592514499999999</v>
      </c>
    </row>
    <row r="9" spans="1:37">
      <c r="A9" s="5" t="s">
        <v>1</v>
      </c>
      <c r="B9" s="6">
        <v>3.3935525100000001</v>
      </c>
      <c r="C9" s="6">
        <v>3.4301145700000002</v>
      </c>
      <c r="D9" s="6">
        <v>3.07883672</v>
      </c>
      <c r="E9" s="6">
        <v>2.9848652599999999</v>
      </c>
      <c r="F9" s="6">
        <v>2.9415224900000001</v>
      </c>
      <c r="G9" s="6">
        <v>3.2044806499999998</v>
      </c>
      <c r="H9" s="6">
        <v>3.5130081299999998</v>
      </c>
      <c r="I9" s="6">
        <v>3.1775700900000001</v>
      </c>
      <c r="J9" s="6">
        <v>3.4368200799999999</v>
      </c>
      <c r="K9" s="6">
        <v>3.44288499</v>
      </c>
      <c r="L9" s="6">
        <v>3.46479969</v>
      </c>
      <c r="M9" s="6">
        <v>3.3187660700000001</v>
      </c>
      <c r="N9" s="6">
        <v>3.37671557</v>
      </c>
      <c r="O9" s="6"/>
      <c r="P9" s="6"/>
      <c r="Q9" s="6"/>
      <c r="R9" s="6"/>
      <c r="S9" s="6"/>
      <c r="T9" s="6">
        <v>3.51093067</v>
      </c>
      <c r="U9" s="6">
        <v>3.3644343299999999</v>
      </c>
      <c r="V9" s="6">
        <v>3.4335161099999998</v>
      </c>
      <c r="W9" s="6">
        <v>3.3333333299999999</v>
      </c>
      <c r="X9" s="6">
        <v>3.01918014</v>
      </c>
      <c r="Y9" s="6">
        <v>3.0825610800000001</v>
      </c>
      <c r="Z9" s="6">
        <v>3.2349891999999998</v>
      </c>
      <c r="AA9" s="6">
        <v>3.1279930299999998</v>
      </c>
      <c r="AB9" s="6">
        <v>3.0020374900000002</v>
      </c>
      <c r="AC9" s="6">
        <v>3.21355032</v>
      </c>
      <c r="AD9" s="6">
        <v>3.4204012000000001</v>
      </c>
      <c r="AE9" s="6">
        <v>3.3546798</v>
      </c>
      <c r="AF9" s="6">
        <v>3.0758180400000001</v>
      </c>
      <c r="AG9" s="6">
        <v>3.9006012000000001</v>
      </c>
      <c r="AH9" s="6">
        <v>3.5713716099999999</v>
      </c>
      <c r="AI9" s="6">
        <v>3.3985157699999999</v>
      </c>
      <c r="AJ9" s="6">
        <v>3.2717003600000001</v>
      </c>
      <c r="AK9" s="6">
        <v>3.4401686900000001</v>
      </c>
    </row>
    <row r="10" spans="1:37">
      <c r="A10" s="5" t="s">
        <v>0</v>
      </c>
      <c r="B10" s="6">
        <v>3.5949569100000001</v>
      </c>
      <c r="C10" s="6">
        <v>3.6019639899999998</v>
      </c>
      <c r="D10" s="6">
        <v>2.0665732299999999</v>
      </c>
      <c r="E10" s="6">
        <v>2.29826504</v>
      </c>
      <c r="F10" s="6">
        <v>2.1283737</v>
      </c>
      <c r="G10" s="6">
        <v>2.4773930800000001</v>
      </c>
      <c r="H10" s="6">
        <v>3.1634146300000001</v>
      </c>
      <c r="I10" s="6">
        <v>2.6793673600000001</v>
      </c>
      <c r="J10" s="6">
        <v>3.2794979099999999</v>
      </c>
      <c r="K10" s="6">
        <v>3.2128654999999999</v>
      </c>
      <c r="L10" s="6">
        <v>3.2609879400000001</v>
      </c>
      <c r="M10" s="6">
        <v>2.6416452399999999</v>
      </c>
      <c r="N10" s="6">
        <v>2.5433033599999999</v>
      </c>
      <c r="O10" s="6"/>
      <c r="P10" s="6"/>
      <c r="Q10" s="6"/>
      <c r="R10" s="6"/>
      <c r="S10" s="6"/>
      <c r="T10" s="6">
        <v>3.8828857000000001</v>
      </c>
      <c r="U10" s="6">
        <v>3.5718465500000001</v>
      </c>
      <c r="V10" s="6">
        <v>3.54557916</v>
      </c>
      <c r="W10" s="6">
        <v>3.4234234200000002</v>
      </c>
      <c r="X10" s="6">
        <v>2.1805189899999999</v>
      </c>
      <c r="Y10" s="6">
        <v>2.1267902300000001</v>
      </c>
      <c r="Z10" s="6">
        <v>2.2833693300000002</v>
      </c>
      <c r="AA10" s="6">
        <v>2.3121462799999999</v>
      </c>
      <c r="AB10" s="6">
        <v>2.1108394499999998</v>
      </c>
      <c r="AC10" s="6">
        <v>2.4885420100000002</v>
      </c>
      <c r="AD10" s="6">
        <v>2.9432351699999999</v>
      </c>
      <c r="AE10" s="6">
        <v>2.7155172400000001</v>
      </c>
      <c r="AF10" s="6">
        <v>2.6540303299999999</v>
      </c>
      <c r="AG10" s="6">
        <v>3.51382766</v>
      </c>
      <c r="AH10" s="6">
        <v>3.4078947400000001</v>
      </c>
      <c r="AI10" s="6">
        <v>3.05491651</v>
      </c>
      <c r="AJ10" s="6">
        <v>2.6730083200000001</v>
      </c>
      <c r="AK10" s="6">
        <v>2.6615709000000001</v>
      </c>
    </row>
  </sheetData>
  <mergeCells count="3">
    <mergeCell ref="B2:S2"/>
    <mergeCell ref="T2:AK2"/>
    <mergeCell ref="A1:AK1"/>
  </mergeCells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1645C-4C61-4CBA-8EBA-55336CAD2F2B}">
  <dimension ref="A1:J38"/>
  <sheetViews>
    <sheetView zoomScale="70" zoomScaleNormal="70" workbookViewId="0">
      <selection activeCell="N18" sqref="N18"/>
    </sheetView>
  </sheetViews>
  <sheetFormatPr defaultRowHeight="14.5"/>
  <cols>
    <col min="1" max="1" width="57.90625" bestFit="1" customWidth="1"/>
    <col min="4" max="4" width="12.36328125" bestFit="1" customWidth="1"/>
  </cols>
  <sheetData>
    <row r="1" spans="1:10" ht="16.5">
      <c r="A1" s="54" t="s">
        <v>288</v>
      </c>
    </row>
    <row r="3" spans="1:10">
      <c r="A3" t="s">
        <v>127</v>
      </c>
      <c r="E3" s="21"/>
      <c r="F3" s="22" t="s">
        <v>152</v>
      </c>
      <c r="G3" s="22"/>
      <c r="H3" s="23"/>
    </row>
    <row r="4" spans="1:10">
      <c r="E4" s="24" t="s">
        <v>153</v>
      </c>
      <c r="F4" s="25" t="s">
        <v>154</v>
      </c>
      <c r="G4" s="25" t="s">
        <v>155</v>
      </c>
      <c r="H4" s="26" t="s">
        <v>156</v>
      </c>
      <c r="I4" s="27" t="s">
        <v>157</v>
      </c>
    </row>
    <row r="5" spans="1:10">
      <c r="A5" s="3" t="s">
        <v>128</v>
      </c>
      <c r="D5" s="51" t="s">
        <v>37</v>
      </c>
      <c r="E5" s="19">
        <v>0</v>
      </c>
      <c r="F5" s="19">
        <v>0</v>
      </c>
      <c r="G5" s="19">
        <v>0</v>
      </c>
      <c r="H5" s="19">
        <v>0</v>
      </c>
      <c r="I5" s="20">
        <f t="shared" ref="I5:I10" si="0">SUM(E5:H5)</f>
        <v>0</v>
      </c>
    </row>
    <row r="6" spans="1:10">
      <c r="A6" t="s">
        <v>129</v>
      </c>
      <c r="D6" s="51"/>
      <c r="E6" s="20">
        <v>1</v>
      </c>
      <c r="F6" s="19">
        <v>1</v>
      </c>
      <c r="G6" s="19">
        <v>2</v>
      </c>
      <c r="H6" s="26">
        <v>0</v>
      </c>
      <c r="I6" s="20">
        <f t="shared" si="0"/>
        <v>4</v>
      </c>
    </row>
    <row r="7" spans="1:10">
      <c r="A7" t="s">
        <v>130</v>
      </c>
      <c r="D7" s="51"/>
      <c r="E7" s="20">
        <v>0</v>
      </c>
      <c r="F7" s="19">
        <v>0</v>
      </c>
      <c r="G7" s="19">
        <v>0</v>
      </c>
      <c r="H7" s="26">
        <v>0</v>
      </c>
      <c r="I7" s="20">
        <f t="shared" si="0"/>
        <v>0</v>
      </c>
    </row>
    <row r="8" spans="1:10">
      <c r="A8" t="s">
        <v>131</v>
      </c>
      <c r="D8" s="51"/>
      <c r="E8" s="19">
        <v>0</v>
      </c>
      <c r="F8" s="19">
        <v>0</v>
      </c>
      <c r="G8" s="19">
        <v>0</v>
      </c>
      <c r="H8" s="19">
        <v>0</v>
      </c>
      <c r="I8" s="20">
        <f t="shared" si="0"/>
        <v>0</v>
      </c>
    </row>
    <row r="9" spans="1:10">
      <c r="A9" t="s">
        <v>132</v>
      </c>
      <c r="D9" s="51"/>
      <c r="E9" s="20">
        <v>0</v>
      </c>
      <c r="F9" s="19">
        <v>0</v>
      </c>
      <c r="G9" s="19">
        <v>0</v>
      </c>
      <c r="H9" s="26">
        <v>0</v>
      </c>
      <c r="I9" s="20">
        <f t="shared" si="0"/>
        <v>0</v>
      </c>
    </row>
    <row r="10" spans="1:10">
      <c r="A10" t="s">
        <v>133</v>
      </c>
      <c r="E10" s="38">
        <v>1</v>
      </c>
      <c r="F10" s="38">
        <v>1</v>
      </c>
      <c r="G10" s="39">
        <v>2</v>
      </c>
      <c r="H10" s="39">
        <v>0</v>
      </c>
      <c r="I10" s="38">
        <f t="shared" si="0"/>
        <v>4</v>
      </c>
    </row>
    <row r="12" spans="1:10">
      <c r="A12" s="3" t="s">
        <v>134</v>
      </c>
      <c r="D12" s="52" t="s">
        <v>160</v>
      </c>
      <c r="E12" s="19">
        <v>0</v>
      </c>
      <c r="F12" s="19">
        <v>0</v>
      </c>
      <c r="G12" s="19">
        <v>0</v>
      </c>
      <c r="H12" s="19">
        <v>0</v>
      </c>
      <c r="I12" s="19">
        <f t="shared" ref="I12:I17" si="1">SUM(E12:H12)</f>
        <v>0</v>
      </c>
      <c r="J12" s="28"/>
    </row>
    <row r="13" spans="1:10">
      <c r="A13" t="s">
        <v>135</v>
      </c>
      <c r="D13" s="52"/>
      <c r="E13" s="19">
        <v>1</v>
      </c>
      <c r="F13" s="19">
        <v>1</v>
      </c>
      <c r="G13" s="19">
        <v>2</v>
      </c>
      <c r="H13" s="19">
        <v>0</v>
      </c>
      <c r="I13" s="19">
        <f t="shared" si="1"/>
        <v>4</v>
      </c>
      <c r="J13" s="28"/>
    </row>
    <row r="14" spans="1:10">
      <c r="A14" t="s">
        <v>136</v>
      </c>
      <c r="D14" s="52"/>
      <c r="E14" s="19">
        <v>0</v>
      </c>
      <c r="F14" s="19">
        <v>0</v>
      </c>
      <c r="G14" s="19">
        <v>0</v>
      </c>
      <c r="H14" s="19">
        <v>0</v>
      </c>
      <c r="I14" s="19">
        <f t="shared" si="1"/>
        <v>0</v>
      </c>
      <c r="J14" s="28"/>
    </row>
    <row r="15" spans="1:10">
      <c r="A15" t="s">
        <v>137</v>
      </c>
      <c r="D15" s="52"/>
      <c r="E15" s="19">
        <v>1</v>
      </c>
      <c r="F15" s="19">
        <v>1</v>
      </c>
      <c r="G15" s="19">
        <v>4</v>
      </c>
      <c r="H15" s="19">
        <v>0</v>
      </c>
      <c r="I15" s="19">
        <f t="shared" si="1"/>
        <v>6</v>
      </c>
      <c r="J15" s="28"/>
    </row>
    <row r="16" spans="1:10">
      <c r="A16" t="s">
        <v>138</v>
      </c>
      <c r="D16" s="52"/>
      <c r="E16" s="19">
        <v>1</v>
      </c>
      <c r="F16" s="19">
        <v>1</v>
      </c>
      <c r="G16" s="19">
        <v>2</v>
      </c>
      <c r="H16" s="19">
        <v>0</v>
      </c>
      <c r="I16" s="19">
        <f t="shared" si="1"/>
        <v>4</v>
      </c>
      <c r="J16" s="28"/>
    </row>
    <row r="17" spans="1:10">
      <c r="A17" t="s">
        <v>139</v>
      </c>
      <c r="E17" s="39">
        <v>3</v>
      </c>
      <c r="F17" s="39">
        <v>3</v>
      </c>
      <c r="G17" s="39">
        <v>8</v>
      </c>
      <c r="H17" s="39">
        <v>0</v>
      </c>
      <c r="I17" s="39">
        <f t="shared" si="1"/>
        <v>14</v>
      </c>
    </row>
    <row r="18" spans="1:10">
      <c r="A18" t="s">
        <v>140</v>
      </c>
    </row>
    <row r="19" spans="1:10">
      <c r="D19" s="51" t="s">
        <v>161</v>
      </c>
      <c r="E19" s="20">
        <v>0</v>
      </c>
      <c r="F19" s="19">
        <v>0</v>
      </c>
      <c r="G19" s="19">
        <v>0</v>
      </c>
      <c r="H19" s="26">
        <v>0</v>
      </c>
      <c r="I19" s="20">
        <f t="shared" ref="I19:I21" si="2">SUM(E19:H19)</f>
        <v>0</v>
      </c>
    </row>
    <row r="20" spans="1:10">
      <c r="A20" s="3" t="s">
        <v>141</v>
      </c>
      <c r="D20" s="51"/>
      <c r="E20" s="19">
        <v>1</v>
      </c>
      <c r="F20" s="19">
        <v>0</v>
      </c>
      <c r="G20" s="19">
        <v>2</v>
      </c>
      <c r="H20" s="19">
        <v>0</v>
      </c>
      <c r="I20" s="20">
        <f t="shared" si="2"/>
        <v>3</v>
      </c>
    </row>
    <row r="21" spans="1:10">
      <c r="A21" t="s">
        <v>142</v>
      </c>
      <c r="D21" s="51"/>
      <c r="E21" s="20">
        <v>0</v>
      </c>
      <c r="F21" s="19">
        <v>0</v>
      </c>
      <c r="G21" s="19">
        <v>0</v>
      </c>
      <c r="H21" s="26">
        <v>0</v>
      </c>
      <c r="I21" s="20">
        <f t="shared" si="2"/>
        <v>0</v>
      </c>
    </row>
    <row r="22" spans="1:10">
      <c r="A22" t="s">
        <v>143</v>
      </c>
      <c r="E22">
        <v>1</v>
      </c>
      <c r="F22">
        <v>0</v>
      </c>
      <c r="G22">
        <v>2</v>
      </c>
      <c r="H22">
        <v>0</v>
      </c>
      <c r="I22">
        <v>3</v>
      </c>
    </row>
    <row r="23" spans="1:10">
      <c r="A23" t="s">
        <v>144</v>
      </c>
    </row>
    <row r="24" spans="1:10">
      <c r="A24" t="s">
        <v>145</v>
      </c>
      <c r="D24" s="51" t="s">
        <v>162</v>
      </c>
      <c r="E24" s="20">
        <v>3</v>
      </c>
      <c r="F24" s="19">
        <v>4</v>
      </c>
      <c r="G24" s="19">
        <v>4</v>
      </c>
      <c r="H24" s="26">
        <v>2</v>
      </c>
      <c r="I24" s="20">
        <f t="shared" ref="I24:I29" si="3">SUM(E24:H24)</f>
        <v>13</v>
      </c>
      <c r="J24" s="29" t="s">
        <v>158</v>
      </c>
    </row>
    <row r="25" spans="1:10">
      <c r="A25" t="s">
        <v>146</v>
      </c>
      <c r="D25" s="51"/>
      <c r="E25" s="20">
        <v>3</v>
      </c>
      <c r="F25" s="20">
        <v>4</v>
      </c>
      <c r="G25" s="20">
        <v>4</v>
      </c>
      <c r="H25" s="20">
        <v>3</v>
      </c>
      <c r="I25" s="20">
        <f t="shared" si="3"/>
        <v>14</v>
      </c>
      <c r="J25" s="30" t="s">
        <v>159</v>
      </c>
    </row>
    <row r="26" spans="1:10">
      <c r="D26" s="51"/>
      <c r="E26" s="20">
        <v>1</v>
      </c>
      <c r="F26" s="19">
        <v>2</v>
      </c>
      <c r="G26" s="19">
        <v>2</v>
      </c>
      <c r="H26" s="26">
        <v>0</v>
      </c>
      <c r="I26" s="20">
        <f t="shared" si="3"/>
        <v>5</v>
      </c>
    </row>
    <row r="27" spans="1:10">
      <c r="D27" s="51"/>
      <c r="E27" s="20">
        <v>3</v>
      </c>
      <c r="F27" s="19">
        <v>3</v>
      </c>
      <c r="G27" s="19">
        <v>4</v>
      </c>
      <c r="H27" s="26">
        <v>2</v>
      </c>
      <c r="I27" s="20">
        <f t="shared" si="3"/>
        <v>12</v>
      </c>
      <c r="J27" s="29" t="s">
        <v>158</v>
      </c>
    </row>
    <row r="28" spans="1:10">
      <c r="A28" t="s">
        <v>147</v>
      </c>
      <c r="D28" s="51"/>
      <c r="E28" s="20">
        <v>1</v>
      </c>
      <c r="F28" s="19">
        <v>1</v>
      </c>
      <c r="G28" s="19">
        <v>2</v>
      </c>
      <c r="H28" s="26">
        <v>0</v>
      </c>
      <c r="I28" s="20">
        <f t="shared" si="3"/>
        <v>4</v>
      </c>
    </row>
    <row r="29" spans="1:10">
      <c r="A29" s="18" t="s">
        <v>148</v>
      </c>
      <c r="E29" s="38">
        <v>11</v>
      </c>
      <c r="F29" s="39">
        <v>14</v>
      </c>
      <c r="G29" s="39">
        <v>16</v>
      </c>
      <c r="H29" s="40">
        <v>7</v>
      </c>
      <c r="I29" s="38">
        <f t="shared" si="3"/>
        <v>48</v>
      </c>
    </row>
    <row r="31" spans="1:10">
      <c r="A31" t="s">
        <v>149</v>
      </c>
    </row>
    <row r="32" spans="1:10">
      <c r="A32" t="s">
        <v>150</v>
      </c>
    </row>
    <row r="35" spans="1:1">
      <c r="A35" s="11" t="s">
        <v>151</v>
      </c>
    </row>
    <row r="37" spans="1:1">
      <c r="A37" s="11"/>
    </row>
    <row r="38" spans="1:1">
      <c r="A38" s="11"/>
    </row>
  </sheetData>
  <mergeCells count="4">
    <mergeCell ref="D5:D9"/>
    <mergeCell ref="D12:D16"/>
    <mergeCell ref="D19:D21"/>
    <mergeCell ref="D24:D28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77AE-8569-4F65-A853-90FA7813065E}">
  <dimension ref="A1:H21"/>
  <sheetViews>
    <sheetView zoomScale="85" zoomScaleNormal="85" workbookViewId="0">
      <selection activeCell="P14" sqref="P14"/>
    </sheetView>
  </sheetViews>
  <sheetFormatPr defaultRowHeight="14.5"/>
  <cols>
    <col min="1" max="1" width="28.453125" bestFit="1" customWidth="1"/>
    <col min="4" max="4" width="14.1796875" bestFit="1" customWidth="1"/>
    <col min="8" max="8" width="12.81640625" bestFit="1" customWidth="1"/>
  </cols>
  <sheetData>
    <row r="1" spans="1:8" ht="16.5">
      <c r="A1" s="54" t="s">
        <v>289</v>
      </c>
    </row>
    <row r="2" spans="1:8" ht="10.75" customHeight="1">
      <c r="B2" t="s">
        <v>163</v>
      </c>
      <c r="C2" t="s">
        <v>164</v>
      </c>
      <c r="D2" t="s">
        <v>165</v>
      </c>
      <c r="E2" t="s">
        <v>166</v>
      </c>
      <c r="F2" t="s">
        <v>167</v>
      </c>
      <c r="G2" t="s">
        <v>168</v>
      </c>
      <c r="H2" t="s">
        <v>169</v>
      </c>
    </row>
    <row r="3" spans="1:8">
      <c r="A3" s="31" t="s">
        <v>37</v>
      </c>
      <c r="B3">
        <f>13756706.696+10523576.363</f>
        <v>24280283.059</v>
      </c>
      <c r="C3">
        <v>4</v>
      </c>
      <c r="E3">
        <f t="shared" ref="E3:E21" si="0">C3+D3</f>
        <v>4</v>
      </c>
      <c r="F3">
        <f t="shared" ref="F3:F21" si="1">B3/1000000</f>
        <v>24.280283059000002</v>
      </c>
      <c r="G3">
        <f t="shared" ref="G3:G16" si="2">F3/10</f>
        <v>2.4280283059000003</v>
      </c>
      <c r="H3">
        <f t="shared" ref="H3:H16" si="3">E3/G3</f>
        <v>1.6474272520959408</v>
      </c>
    </row>
    <row r="4" spans="1:8">
      <c r="B4">
        <f>16374136.563+16286423.994</f>
        <v>32660560.557</v>
      </c>
      <c r="C4">
        <v>1</v>
      </c>
      <c r="E4">
        <f t="shared" si="0"/>
        <v>1</v>
      </c>
      <c r="F4">
        <f t="shared" si="1"/>
        <v>32.660560556999997</v>
      </c>
      <c r="G4">
        <f t="shared" si="2"/>
        <v>3.2660560556999996</v>
      </c>
      <c r="H4">
        <f t="shared" si="3"/>
        <v>0.30617968061349587</v>
      </c>
    </row>
    <row r="5" spans="1:8">
      <c r="B5">
        <v>11246147.341</v>
      </c>
      <c r="C5">
        <v>2</v>
      </c>
      <c r="E5">
        <f t="shared" si="0"/>
        <v>2</v>
      </c>
      <c r="F5">
        <f t="shared" si="1"/>
        <v>11.246147341</v>
      </c>
      <c r="G5">
        <f t="shared" si="2"/>
        <v>1.1246147341000001</v>
      </c>
      <c r="H5">
        <f t="shared" si="3"/>
        <v>1.7783868015925897</v>
      </c>
    </row>
    <row r="6" spans="1:8">
      <c r="B6">
        <v>11735078.192</v>
      </c>
      <c r="C6">
        <v>3</v>
      </c>
      <c r="E6">
        <f t="shared" si="0"/>
        <v>3</v>
      </c>
      <c r="F6">
        <f t="shared" si="1"/>
        <v>11.735078192</v>
      </c>
      <c r="G6">
        <f t="shared" si="2"/>
        <v>1.1735078191999999</v>
      </c>
      <c r="H6">
        <f t="shared" si="3"/>
        <v>2.5564380150829762</v>
      </c>
    </row>
    <row r="7" spans="1:8">
      <c r="B7">
        <v>14219201.535</v>
      </c>
      <c r="C7">
        <v>3</v>
      </c>
      <c r="E7">
        <f t="shared" si="0"/>
        <v>3</v>
      </c>
      <c r="F7">
        <f t="shared" si="1"/>
        <v>14.219201535</v>
      </c>
      <c r="G7">
        <f t="shared" si="2"/>
        <v>1.4219201534999999</v>
      </c>
      <c r="H7">
        <f t="shared" si="3"/>
        <v>2.109823109698262</v>
      </c>
    </row>
    <row r="8" spans="1:8">
      <c r="A8" t="s">
        <v>160</v>
      </c>
      <c r="B8">
        <f>10249056.296+14804007.468</f>
        <v>25053063.763999999</v>
      </c>
      <c r="C8">
        <v>6</v>
      </c>
      <c r="E8">
        <f t="shared" si="0"/>
        <v>6</v>
      </c>
      <c r="F8">
        <f t="shared" si="1"/>
        <v>25.053063763999997</v>
      </c>
      <c r="G8">
        <f t="shared" si="2"/>
        <v>2.5053063763999996</v>
      </c>
      <c r="H8">
        <f t="shared" si="3"/>
        <v>2.3949166682845795</v>
      </c>
    </row>
    <row r="9" spans="1:8">
      <c r="B9">
        <v>5180874.47</v>
      </c>
      <c r="C9">
        <v>0</v>
      </c>
      <c r="E9">
        <f t="shared" si="0"/>
        <v>0</v>
      </c>
      <c r="F9">
        <f t="shared" si="1"/>
        <v>5.18087447</v>
      </c>
      <c r="G9">
        <f t="shared" si="2"/>
        <v>0.51808744699999998</v>
      </c>
      <c r="H9">
        <f t="shared" si="3"/>
        <v>0</v>
      </c>
    </row>
    <row r="10" spans="1:8">
      <c r="B10">
        <f>2921440.25+3214383.85</f>
        <v>6135824.0999999996</v>
      </c>
      <c r="C10">
        <v>0</v>
      </c>
      <c r="E10">
        <f t="shared" si="0"/>
        <v>0</v>
      </c>
      <c r="F10">
        <f t="shared" si="1"/>
        <v>6.1358240999999998</v>
      </c>
      <c r="G10">
        <f t="shared" si="2"/>
        <v>0.61358241000000002</v>
      </c>
      <c r="H10">
        <f t="shared" si="3"/>
        <v>0</v>
      </c>
    </row>
    <row r="11" spans="1:8">
      <c r="B11">
        <f>11064332.657+2187302.698</f>
        <v>13251635.355</v>
      </c>
      <c r="C11">
        <v>2</v>
      </c>
      <c r="D11">
        <v>3</v>
      </c>
      <c r="E11">
        <f t="shared" si="0"/>
        <v>5</v>
      </c>
      <c r="F11">
        <f t="shared" si="1"/>
        <v>13.251635355000001</v>
      </c>
      <c r="G11">
        <f t="shared" si="2"/>
        <v>1.3251635355000002</v>
      </c>
      <c r="H11">
        <f t="shared" si="3"/>
        <v>3.7731192158962021</v>
      </c>
    </row>
    <row r="12" spans="1:8">
      <c r="B12">
        <v>12005119.051000001</v>
      </c>
      <c r="C12">
        <v>7</v>
      </c>
      <c r="E12">
        <f t="shared" si="0"/>
        <v>7</v>
      </c>
      <c r="F12">
        <f t="shared" si="1"/>
        <v>12.005119051000001</v>
      </c>
      <c r="G12">
        <f t="shared" si="2"/>
        <v>1.2005119051000002</v>
      </c>
      <c r="H12">
        <f t="shared" si="3"/>
        <v>5.8308459668435475</v>
      </c>
    </row>
    <row r="13" spans="1:8">
      <c r="A13" t="s">
        <v>161</v>
      </c>
      <c r="B13">
        <f>2804316.736+338866.057</f>
        <v>3143182.7930000001</v>
      </c>
      <c r="C13">
        <v>3</v>
      </c>
      <c r="D13">
        <v>24</v>
      </c>
      <c r="E13">
        <f t="shared" si="0"/>
        <v>27</v>
      </c>
      <c r="F13">
        <f t="shared" si="1"/>
        <v>3.1431827930000003</v>
      </c>
      <c r="G13">
        <f t="shared" si="2"/>
        <v>0.3143182793</v>
      </c>
      <c r="H13">
        <f t="shared" si="3"/>
        <v>85.900190278879521</v>
      </c>
    </row>
    <row r="14" spans="1:8">
      <c r="B14">
        <v>7524031.9450000003</v>
      </c>
      <c r="C14">
        <v>2</v>
      </c>
      <c r="D14">
        <v>30</v>
      </c>
      <c r="E14">
        <f t="shared" si="0"/>
        <v>32</v>
      </c>
      <c r="F14">
        <f t="shared" si="1"/>
        <v>7.5240319449999999</v>
      </c>
      <c r="G14">
        <f t="shared" si="2"/>
        <v>0.75240319450000004</v>
      </c>
      <c r="H14">
        <f t="shared" si="3"/>
        <v>42.530388273092321</v>
      </c>
    </row>
    <row r="15" spans="1:8">
      <c r="B15">
        <v>8218229.0829999996</v>
      </c>
      <c r="C15">
        <v>8</v>
      </c>
      <c r="D15">
        <v>27</v>
      </c>
      <c r="E15">
        <f t="shared" si="0"/>
        <v>35</v>
      </c>
      <c r="F15">
        <f t="shared" si="1"/>
        <v>8.2182290829999989</v>
      </c>
      <c r="G15">
        <f t="shared" si="2"/>
        <v>0.82182290829999993</v>
      </c>
      <c r="H15">
        <f t="shared" si="3"/>
        <v>42.588250639544754</v>
      </c>
    </row>
    <row r="16" spans="1:8">
      <c r="B16">
        <f>2940646.717+161066.197+143548.785+145365.356</f>
        <v>3390627.0550000006</v>
      </c>
      <c r="C16">
        <v>7</v>
      </c>
      <c r="D16">
        <v>30</v>
      </c>
      <c r="E16">
        <f t="shared" si="0"/>
        <v>37</v>
      </c>
      <c r="F16">
        <f t="shared" si="1"/>
        <v>3.3906270550000008</v>
      </c>
      <c r="G16">
        <f t="shared" si="2"/>
        <v>0.33906270550000006</v>
      </c>
      <c r="H16">
        <f t="shared" si="3"/>
        <v>109.12435782472099</v>
      </c>
    </row>
    <row r="17" spans="1:8">
      <c r="A17" t="s">
        <v>162</v>
      </c>
      <c r="B17">
        <f>4545832.321+8571934.526</f>
        <v>13117766.847000001</v>
      </c>
      <c r="C17">
        <v>4</v>
      </c>
      <c r="D17">
        <v>21</v>
      </c>
      <c r="E17">
        <f t="shared" si="0"/>
        <v>25</v>
      </c>
      <c r="F17">
        <f t="shared" si="1"/>
        <v>13.117766847</v>
      </c>
      <c r="G17">
        <f t="shared" ref="G17:G20" si="4">F17/10</f>
        <v>1.3117766847000001</v>
      </c>
      <c r="H17">
        <f t="shared" ref="H17:H20" si="5">E17/G17</f>
        <v>19.058121928518219</v>
      </c>
    </row>
    <row r="18" spans="1:8">
      <c r="B18">
        <f>6708851.028+1190548.024</f>
        <v>7899399.0520000001</v>
      </c>
      <c r="C18">
        <v>7</v>
      </c>
      <c r="D18">
        <v>12</v>
      </c>
      <c r="E18">
        <f t="shared" si="0"/>
        <v>19</v>
      </c>
      <c r="F18">
        <f t="shared" si="1"/>
        <v>7.8993990519999997</v>
      </c>
      <c r="G18">
        <f>F18/10</f>
        <v>0.78993990520000001</v>
      </c>
      <c r="H18">
        <f>E18/G18</f>
        <v>24.052462566996798</v>
      </c>
    </row>
    <row r="19" spans="1:8">
      <c r="B19">
        <f>9802740.994+6705184.848</f>
        <v>16507925.842</v>
      </c>
      <c r="C19">
        <v>6</v>
      </c>
      <c r="D19">
        <v>27</v>
      </c>
      <c r="E19">
        <f t="shared" si="0"/>
        <v>33</v>
      </c>
      <c r="F19">
        <f t="shared" si="1"/>
        <v>16.507925841999999</v>
      </c>
      <c r="G19">
        <f t="shared" si="4"/>
        <v>1.6507925842</v>
      </c>
      <c r="H19">
        <f t="shared" si="5"/>
        <v>19.990397531372675</v>
      </c>
    </row>
    <row r="20" spans="1:8">
      <c r="B20">
        <v>12752306.983999999</v>
      </c>
      <c r="C20">
        <v>3</v>
      </c>
      <c r="E20">
        <f t="shared" si="0"/>
        <v>3</v>
      </c>
      <c r="F20">
        <f t="shared" si="1"/>
        <v>12.752306983999999</v>
      </c>
      <c r="G20">
        <f t="shared" si="4"/>
        <v>1.2752306983999999</v>
      </c>
      <c r="H20">
        <f t="shared" si="5"/>
        <v>2.3525155124982682</v>
      </c>
    </row>
    <row r="21" spans="1:8">
      <c r="B21">
        <f>743501.615+5000942.022+109130.375+94795.795</f>
        <v>5948369.807</v>
      </c>
      <c r="C21">
        <v>5</v>
      </c>
      <c r="D21">
        <v>33</v>
      </c>
      <c r="E21">
        <f t="shared" si="0"/>
        <v>38</v>
      </c>
      <c r="F21">
        <f t="shared" si="1"/>
        <v>5.9483698069999997</v>
      </c>
      <c r="G21">
        <f>F21/10</f>
        <v>0.59483698070000002</v>
      </c>
      <c r="H21">
        <f>E21/G21</f>
        <v>63.883049025099055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6A496-3987-4231-8C4C-A2413EA5BF26}">
  <dimension ref="A1:AG25"/>
  <sheetViews>
    <sheetView zoomScale="70" zoomScaleNormal="70" workbookViewId="0">
      <selection activeCell="J16" sqref="J16"/>
    </sheetView>
  </sheetViews>
  <sheetFormatPr defaultRowHeight="14.5"/>
  <cols>
    <col min="1" max="1" width="16.26953125" bestFit="1" customWidth="1"/>
    <col min="12" max="12" width="16.26953125" bestFit="1" customWidth="1"/>
    <col min="22" max="22" width="8.7265625" customWidth="1"/>
    <col min="25" max="25" width="16.26953125" bestFit="1" customWidth="1"/>
  </cols>
  <sheetData>
    <row r="1" spans="1:33">
      <c r="A1" s="59" t="s">
        <v>290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2" spans="1:33">
      <c r="A2" s="32" t="s">
        <v>174</v>
      </c>
      <c r="B2" s="32" t="s">
        <v>37</v>
      </c>
      <c r="C2" s="32" t="s">
        <v>37</v>
      </c>
      <c r="D2" s="32" t="s">
        <v>37</v>
      </c>
      <c r="E2" s="32" t="s">
        <v>37</v>
      </c>
      <c r="F2" s="32" t="s">
        <v>37</v>
      </c>
      <c r="G2" s="32" t="s">
        <v>37</v>
      </c>
      <c r="H2" s="33"/>
      <c r="I2" s="33"/>
      <c r="L2" s="32" t="s">
        <v>174</v>
      </c>
      <c r="M2" s="32" t="s">
        <v>214</v>
      </c>
      <c r="N2" s="32" t="s">
        <v>214</v>
      </c>
      <c r="O2" s="32" t="s">
        <v>214</v>
      </c>
      <c r="P2" s="32" t="s">
        <v>214</v>
      </c>
      <c r="Q2" s="32" t="s">
        <v>214</v>
      </c>
      <c r="R2" s="32" t="s">
        <v>214</v>
      </c>
      <c r="S2" s="32" t="s">
        <v>214</v>
      </c>
      <c r="T2" s="32" t="s">
        <v>214</v>
      </c>
      <c r="U2" s="34"/>
      <c r="V2" s="34"/>
      <c r="Y2" s="32" t="s">
        <v>174</v>
      </c>
      <c r="Z2" s="32" t="s">
        <v>227</v>
      </c>
      <c r="AA2" s="32" t="s">
        <v>227</v>
      </c>
      <c r="AB2" s="32" t="s">
        <v>227</v>
      </c>
      <c r="AC2" s="32" t="s">
        <v>227</v>
      </c>
      <c r="AD2" s="32" t="s">
        <v>227</v>
      </c>
      <c r="AE2" s="32" t="s">
        <v>227</v>
      </c>
      <c r="AF2" s="35"/>
      <c r="AG2" s="35"/>
    </row>
    <row r="3" spans="1:33">
      <c r="A3" s="32" t="s">
        <v>175</v>
      </c>
      <c r="B3" s="32" t="s">
        <v>176</v>
      </c>
      <c r="C3" s="32" t="s">
        <v>176</v>
      </c>
      <c r="D3" s="32" t="s">
        <v>176</v>
      </c>
      <c r="E3" s="32" t="s">
        <v>176</v>
      </c>
      <c r="F3" s="32" t="s">
        <v>176</v>
      </c>
      <c r="G3" s="32" t="s">
        <v>177</v>
      </c>
      <c r="H3" s="33"/>
      <c r="I3" s="33"/>
      <c r="L3" s="32" t="s">
        <v>175</v>
      </c>
      <c r="M3" s="32" t="s">
        <v>176</v>
      </c>
      <c r="N3" s="32" t="s">
        <v>176</v>
      </c>
      <c r="O3" s="32" t="s">
        <v>176</v>
      </c>
      <c r="P3" s="32" t="s">
        <v>176</v>
      </c>
      <c r="Q3" s="32" t="s">
        <v>176</v>
      </c>
      <c r="R3" s="32" t="s">
        <v>177</v>
      </c>
      <c r="S3" s="32" t="s">
        <v>177</v>
      </c>
      <c r="T3" s="32" t="s">
        <v>177</v>
      </c>
      <c r="U3" s="34"/>
      <c r="V3" s="34"/>
      <c r="Y3" s="32" t="s">
        <v>175</v>
      </c>
      <c r="Z3" s="32" t="s">
        <v>176</v>
      </c>
      <c r="AA3" s="32" t="s">
        <v>176</v>
      </c>
      <c r="AB3" s="32" t="s">
        <v>176</v>
      </c>
      <c r="AC3" s="32" t="s">
        <v>177</v>
      </c>
      <c r="AD3" s="32" t="s">
        <v>177</v>
      </c>
      <c r="AE3" s="32" t="s">
        <v>177</v>
      </c>
      <c r="AF3" s="35"/>
      <c r="AG3" s="35"/>
    </row>
    <row r="4" spans="1:33">
      <c r="A4" s="32" t="s">
        <v>213</v>
      </c>
      <c r="B4" s="32">
        <v>385</v>
      </c>
      <c r="C4" s="32">
        <v>316</v>
      </c>
      <c r="D4" s="32">
        <v>315</v>
      </c>
      <c r="E4" s="32">
        <v>291</v>
      </c>
      <c r="F4" s="32">
        <v>291</v>
      </c>
      <c r="G4" s="32">
        <v>316</v>
      </c>
      <c r="H4" s="33" t="s">
        <v>179</v>
      </c>
      <c r="I4" s="33" t="s">
        <v>180</v>
      </c>
      <c r="L4" s="32" t="s">
        <v>178</v>
      </c>
      <c r="M4" s="32">
        <v>448</v>
      </c>
      <c r="N4" s="32">
        <v>385</v>
      </c>
      <c r="O4" s="32">
        <v>315</v>
      </c>
      <c r="P4" s="32">
        <v>315</v>
      </c>
      <c r="Q4" s="32">
        <v>291</v>
      </c>
      <c r="R4" s="32">
        <v>381</v>
      </c>
      <c r="S4" s="32">
        <v>381</v>
      </c>
      <c r="T4" s="32">
        <v>381</v>
      </c>
      <c r="U4" s="34" t="s">
        <v>179</v>
      </c>
      <c r="V4" s="34" t="s">
        <v>180</v>
      </c>
      <c r="Y4" s="32" t="s">
        <v>178</v>
      </c>
      <c r="Z4" s="32">
        <v>474</v>
      </c>
      <c r="AA4" s="32">
        <v>387</v>
      </c>
      <c r="AB4" s="32">
        <v>232</v>
      </c>
      <c r="AC4" s="32">
        <v>439</v>
      </c>
      <c r="AD4" s="32">
        <v>387</v>
      </c>
      <c r="AE4" s="32">
        <v>232</v>
      </c>
      <c r="AF4" s="34" t="s">
        <v>179</v>
      </c>
      <c r="AG4" s="34" t="s">
        <v>180</v>
      </c>
    </row>
    <row r="5" spans="1:33">
      <c r="A5" s="36" t="s">
        <v>181</v>
      </c>
      <c r="B5" s="37" t="s">
        <v>171</v>
      </c>
      <c r="C5" s="37" t="s">
        <v>182</v>
      </c>
      <c r="D5" s="37" t="s">
        <v>182</v>
      </c>
      <c r="E5" s="37" t="s">
        <v>173</v>
      </c>
      <c r="F5" s="37" t="s">
        <v>183</v>
      </c>
      <c r="G5" s="37" t="s">
        <v>171</v>
      </c>
      <c r="H5" s="33" t="s">
        <v>184</v>
      </c>
      <c r="I5" s="33" t="s">
        <v>173</v>
      </c>
      <c r="L5" s="36" t="s">
        <v>181</v>
      </c>
      <c r="M5" s="37" t="s">
        <v>182</v>
      </c>
      <c r="N5" s="37" t="s">
        <v>182</v>
      </c>
      <c r="O5" s="37" t="s">
        <v>182</v>
      </c>
      <c r="P5" s="37" t="s">
        <v>182</v>
      </c>
      <c r="Q5" s="37" t="s">
        <v>182</v>
      </c>
      <c r="R5" s="37" t="s">
        <v>215</v>
      </c>
      <c r="S5" s="37" t="s">
        <v>182</v>
      </c>
      <c r="T5" s="37" t="s">
        <v>182</v>
      </c>
      <c r="U5" s="34" t="s">
        <v>216</v>
      </c>
      <c r="V5" s="34" t="s">
        <v>173</v>
      </c>
      <c r="Y5" s="36" t="s">
        <v>181</v>
      </c>
      <c r="Z5" s="37" t="s">
        <v>182</v>
      </c>
      <c r="AA5" s="37" t="s">
        <v>182</v>
      </c>
      <c r="AB5" s="37" t="s">
        <v>182</v>
      </c>
      <c r="AC5" s="37" t="s">
        <v>215</v>
      </c>
      <c r="AD5" s="37" t="s">
        <v>182</v>
      </c>
      <c r="AE5" s="37" t="s">
        <v>215</v>
      </c>
      <c r="AF5" s="35" t="s">
        <v>228</v>
      </c>
      <c r="AG5" s="35" t="s">
        <v>173</v>
      </c>
    </row>
    <row r="6" spans="1:33">
      <c r="A6" s="32" t="s">
        <v>185</v>
      </c>
      <c r="B6" s="37">
        <v>1</v>
      </c>
      <c r="C6" s="37">
        <v>2</v>
      </c>
      <c r="D6" s="37">
        <v>3</v>
      </c>
      <c r="E6" s="37" t="s">
        <v>173</v>
      </c>
      <c r="F6" s="37">
        <v>0</v>
      </c>
      <c r="G6" s="37">
        <v>1</v>
      </c>
      <c r="H6" s="33" t="s">
        <v>184</v>
      </c>
      <c r="I6" s="33" t="s">
        <v>186</v>
      </c>
      <c r="L6" s="32" t="s">
        <v>185</v>
      </c>
      <c r="M6" s="37">
        <v>3</v>
      </c>
      <c r="N6" s="37">
        <v>2</v>
      </c>
      <c r="O6" s="37">
        <v>4</v>
      </c>
      <c r="P6" s="37">
        <v>0</v>
      </c>
      <c r="Q6" s="37">
        <v>3</v>
      </c>
      <c r="R6" s="37">
        <v>0</v>
      </c>
      <c r="S6" s="37">
        <v>3</v>
      </c>
      <c r="T6" s="37">
        <v>3</v>
      </c>
      <c r="U6" s="34" t="s">
        <v>217</v>
      </c>
      <c r="V6" s="34" t="s">
        <v>218</v>
      </c>
      <c r="Y6" s="32" t="s">
        <v>185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5" t="s">
        <v>229</v>
      </c>
      <c r="AG6" s="35" t="s">
        <v>229</v>
      </c>
    </row>
    <row r="7" spans="1:33">
      <c r="A7" s="32" t="s">
        <v>187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3" t="s">
        <v>188</v>
      </c>
      <c r="I7" s="33" t="s">
        <v>188</v>
      </c>
      <c r="L7" s="32" t="s">
        <v>187</v>
      </c>
      <c r="M7" s="37">
        <v>0</v>
      </c>
      <c r="N7" s="37">
        <v>0</v>
      </c>
      <c r="O7" s="37">
        <v>0</v>
      </c>
      <c r="P7" s="37">
        <v>2</v>
      </c>
      <c r="Q7" s="37">
        <v>0</v>
      </c>
      <c r="R7" s="37">
        <v>0</v>
      </c>
      <c r="S7" s="37">
        <v>0</v>
      </c>
      <c r="T7" s="37">
        <v>0</v>
      </c>
      <c r="U7" s="34" t="s">
        <v>219</v>
      </c>
      <c r="V7" s="34" t="s">
        <v>220</v>
      </c>
      <c r="Y7" s="32" t="s">
        <v>187</v>
      </c>
      <c r="Z7" s="37">
        <v>3</v>
      </c>
      <c r="AA7" s="37">
        <v>2</v>
      </c>
      <c r="AB7" s="37">
        <v>4</v>
      </c>
      <c r="AC7" s="37">
        <v>0</v>
      </c>
      <c r="AD7" s="37">
        <v>3</v>
      </c>
      <c r="AE7" s="37">
        <v>0</v>
      </c>
      <c r="AF7" s="35" t="s">
        <v>228</v>
      </c>
      <c r="AG7" s="35" t="s">
        <v>230</v>
      </c>
    </row>
    <row r="8" spans="1:33">
      <c r="A8" s="36" t="s">
        <v>203</v>
      </c>
      <c r="B8" s="37" t="s">
        <v>182</v>
      </c>
      <c r="C8" s="37" t="s">
        <v>182</v>
      </c>
      <c r="D8" s="37" t="s">
        <v>182</v>
      </c>
      <c r="E8" s="37" t="s">
        <v>182</v>
      </c>
      <c r="F8" s="37" t="s">
        <v>182</v>
      </c>
      <c r="G8" s="37" t="s">
        <v>182</v>
      </c>
      <c r="H8" s="33" t="s">
        <v>204</v>
      </c>
      <c r="I8" s="33" t="s">
        <v>173</v>
      </c>
      <c r="L8" s="36" t="s">
        <v>203</v>
      </c>
      <c r="M8" s="37" t="s">
        <v>182</v>
      </c>
      <c r="N8" s="37" t="s">
        <v>182</v>
      </c>
      <c r="O8" s="37" t="s">
        <v>182</v>
      </c>
      <c r="P8" s="37" t="s">
        <v>182</v>
      </c>
      <c r="Q8" s="37" t="s">
        <v>182</v>
      </c>
      <c r="R8" s="37" t="s">
        <v>182</v>
      </c>
      <c r="S8" s="37" t="s">
        <v>182</v>
      </c>
      <c r="T8" s="37" t="s">
        <v>182</v>
      </c>
      <c r="U8" s="34" t="s">
        <v>221</v>
      </c>
      <c r="V8" s="34" t="s">
        <v>173</v>
      </c>
      <c r="Y8" s="36" t="s">
        <v>203</v>
      </c>
      <c r="Z8" s="37" t="s">
        <v>182</v>
      </c>
      <c r="AA8" s="37" t="s">
        <v>182</v>
      </c>
      <c r="AB8" s="37" t="s">
        <v>182</v>
      </c>
      <c r="AC8" s="37" t="s">
        <v>182</v>
      </c>
      <c r="AD8" s="37" t="s">
        <v>182</v>
      </c>
      <c r="AE8" s="37" t="s">
        <v>182</v>
      </c>
      <c r="AF8" s="35" t="s">
        <v>204</v>
      </c>
      <c r="AG8" s="35" t="s">
        <v>173</v>
      </c>
    </row>
    <row r="9" spans="1:33">
      <c r="A9" s="32" t="s">
        <v>185</v>
      </c>
      <c r="B9" s="37">
        <v>3</v>
      </c>
      <c r="C9" s="37">
        <v>2</v>
      </c>
      <c r="D9" s="37">
        <v>0</v>
      </c>
      <c r="E9" s="37">
        <v>1</v>
      </c>
      <c r="F9" s="37">
        <v>2</v>
      </c>
      <c r="G9" s="37">
        <v>2</v>
      </c>
      <c r="H9" s="33" t="s">
        <v>205</v>
      </c>
      <c r="I9" s="33" t="s">
        <v>206</v>
      </c>
      <c r="L9" s="32" t="s">
        <v>185</v>
      </c>
      <c r="M9" s="37">
        <v>3</v>
      </c>
      <c r="N9" s="37">
        <v>3</v>
      </c>
      <c r="O9" s="37">
        <v>2</v>
      </c>
      <c r="P9" s="37">
        <v>3</v>
      </c>
      <c r="Q9" s="37">
        <v>2</v>
      </c>
      <c r="R9" s="37">
        <v>3</v>
      </c>
      <c r="S9" s="37">
        <v>3</v>
      </c>
      <c r="T9" s="37">
        <v>3</v>
      </c>
      <c r="U9" s="34" t="s">
        <v>221</v>
      </c>
      <c r="V9" s="34" t="s">
        <v>222</v>
      </c>
      <c r="Y9" s="32" t="s">
        <v>185</v>
      </c>
      <c r="Z9" s="37">
        <v>0</v>
      </c>
      <c r="AA9" s="37">
        <v>0</v>
      </c>
      <c r="AB9" s="37">
        <v>2</v>
      </c>
      <c r="AC9" s="37">
        <v>2</v>
      </c>
      <c r="AD9" s="37">
        <v>2</v>
      </c>
      <c r="AE9" s="37">
        <v>0</v>
      </c>
      <c r="AF9" s="35" t="s">
        <v>209</v>
      </c>
      <c r="AG9" s="35" t="s">
        <v>207</v>
      </c>
    </row>
    <row r="10" spans="1:33">
      <c r="A10" s="32" t="s">
        <v>187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3" t="s">
        <v>207</v>
      </c>
      <c r="I10" s="33" t="s">
        <v>207</v>
      </c>
      <c r="L10" s="32" t="s">
        <v>187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4" t="s">
        <v>223</v>
      </c>
      <c r="V10" s="34" t="s">
        <v>223</v>
      </c>
      <c r="Y10" s="32" t="s">
        <v>187</v>
      </c>
      <c r="Z10" s="37">
        <v>2</v>
      </c>
      <c r="AA10" s="37">
        <v>0</v>
      </c>
      <c r="AB10" s="37">
        <v>0</v>
      </c>
      <c r="AC10" s="37">
        <v>0</v>
      </c>
      <c r="AD10" s="37">
        <v>0</v>
      </c>
      <c r="AE10" s="37">
        <v>2</v>
      </c>
      <c r="AF10" s="35" t="s">
        <v>210</v>
      </c>
      <c r="AG10" s="35" t="s">
        <v>207</v>
      </c>
    </row>
    <row r="11" spans="1:33">
      <c r="A11" s="32" t="s">
        <v>208</v>
      </c>
      <c r="B11" s="37">
        <v>0</v>
      </c>
      <c r="C11" s="37">
        <v>2</v>
      </c>
      <c r="D11" s="37">
        <v>1</v>
      </c>
      <c r="E11" s="37">
        <v>3</v>
      </c>
      <c r="F11" s="37">
        <v>1</v>
      </c>
      <c r="G11" s="37">
        <v>3</v>
      </c>
      <c r="H11" s="33" t="s">
        <v>209</v>
      </c>
      <c r="I11" s="33" t="s">
        <v>210</v>
      </c>
      <c r="L11" s="32" t="s">
        <v>208</v>
      </c>
      <c r="M11" s="37">
        <v>2</v>
      </c>
      <c r="N11" s="37">
        <v>2</v>
      </c>
      <c r="O11" s="37">
        <v>1</v>
      </c>
      <c r="P11" s="37">
        <v>0</v>
      </c>
      <c r="Q11" s="37">
        <v>1</v>
      </c>
      <c r="R11" s="37">
        <v>3</v>
      </c>
      <c r="S11" s="37">
        <v>3</v>
      </c>
      <c r="T11" s="37">
        <v>4</v>
      </c>
      <c r="U11" s="34" t="s">
        <v>224</v>
      </c>
      <c r="V11" s="34" t="s">
        <v>225</v>
      </c>
      <c r="Y11" s="32" t="s">
        <v>208</v>
      </c>
      <c r="Z11" s="37">
        <v>0</v>
      </c>
      <c r="AA11" s="37">
        <v>3</v>
      </c>
      <c r="AB11" s="37">
        <v>2</v>
      </c>
      <c r="AC11" s="37">
        <v>2</v>
      </c>
      <c r="AD11" s="37">
        <v>1</v>
      </c>
      <c r="AE11" s="37">
        <v>2</v>
      </c>
      <c r="AF11" s="35" t="s">
        <v>205</v>
      </c>
      <c r="AG11" s="35" t="s">
        <v>206</v>
      </c>
    </row>
    <row r="12" spans="1:33">
      <c r="A12" s="32" t="s">
        <v>211</v>
      </c>
      <c r="B12" s="37">
        <v>2</v>
      </c>
      <c r="C12" s="37">
        <v>2</v>
      </c>
      <c r="D12" s="37">
        <v>2</v>
      </c>
      <c r="E12" s="37">
        <v>2</v>
      </c>
      <c r="F12" s="37">
        <v>1</v>
      </c>
      <c r="G12" s="37">
        <v>0</v>
      </c>
      <c r="H12" s="33" t="s">
        <v>205</v>
      </c>
      <c r="I12" s="33" t="s">
        <v>207</v>
      </c>
      <c r="L12" s="32" t="s">
        <v>211</v>
      </c>
      <c r="M12" s="37">
        <v>0</v>
      </c>
      <c r="N12" s="37">
        <v>0</v>
      </c>
      <c r="O12" s="37">
        <v>0</v>
      </c>
      <c r="P12" s="37">
        <v>0</v>
      </c>
      <c r="Q12" s="37">
        <v>2</v>
      </c>
      <c r="R12" s="37">
        <v>0</v>
      </c>
      <c r="S12" s="37">
        <v>0</v>
      </c>
      <c r="T12" s="37">
        <v>0</v>
      </c>
      <c r="U12" s="34" t="s">
        <v>226</v>
      </c>
      <c r="V12" s="34" t="s">
        <v>223</v>
      </c>
      <c r="Y12" s="32" t="s">
        <v>211</v>
      </c>
      <c r="Z12" s="37">
        <v>2</v>
      </c>
      <c r="AA12" s="37">
        <v>0</v>
      </c>
      <c r="AB12" s="37">
        <v>2</v>
      </c>
      <c r="AC12" s="37">
        <v>1</v>
      </c>
      <c r="AD12" s="37"/>
      <c r="AE12" s="37">
        <v>0</v>
      </c>
      <c r="AF12" s="35" t="s">
        <v>210</v>
      </c>
      <c r="AG12" s="35" t="s">
        <v>207</v>
      </c>
    </row>
    <row r="13" spans="1:33">
      <c r="A13" s="32" t="s">
        <v>212</v>
      </c>
      <c r="B13" s="37">
        <v>0</v>
      </c>
      <c r="C13" s="37">
        <v>1</v>
      </c>
      <c r="D13" s="37">
        <v>1</v>
      </c>
      <c r="E13" s="37">
        <v>2</v>
      </c>
      <c r="F13" s="37">
        <v>2</v>
      </c>
      <c r="G13" s="37">
        <v>0</v>
      </c>
      <c r="H13" s="33" t="s">
        <v>210</v>
      </c>
      <c r="I13" s="33" t="s">
        <v>207</v>
      </c>
      <c r="L13" s="32" t="s">
        <v>212</v>
      </c>
      <c r="M13" s="37">
        <v>1</v>
      </c>
      <c r="N13" s="37">
        <v>1</v>
      </c>
      <c r="O13" s="37">
        <v>2</v>
      </c>
      <c r="P13" s="37">
        <v>2</v>
      </c>
      <c r="Q13" s="37">
        <v>2</v>
      </c>
      <c r="R13" s="37">
        <v>1</v>
      </c>
      <c r="S13" s="37">
        <v>0</v>
      </c>
      <c r="T13" s="37">
        <v>0</v>
      </c>
      <c r="U13" s="34" t="s">
        <v>225</v>
      </c>
      <c r="V13" s="34" t="s">
        <v>223</v>
      </c>
      <c r="Y13" s="32" t="s">
        <v>212</v>
      </c>
      <c r="Z13" s="37">
        <v>2</v>
      </c>
      <c r="AA13" s="37">
        <v>2</v>
      </c>
      <c r="AB13" s="37">
        <v>2</v>
      </c>
      <c r="AC13" s="37">
        <v>0</v>
      </c>
      <c r="AD13" s="37">
        <v>0</v>
      </c>
      <c r="AE13" s="37">
        <v>0</v>
      </c>
      <c r="AF13" s="35" t="s">
        <v>209</v>
      </c>
      <c r="AG13" s="35" t="s">
        <v>207</v>
      </c>
    </row>
    <row r="17" spans="1:7">
      <c r="A17" s="36" t="s">
        <v>189</v>
      </c>
      <c r="B17" s="36"/>
      <c r="C17" s="32"/>
      <c r="D17" s="36" t="s">
        <v>190</v>
      </c>
      <c r="E17" s="36"/>
      <c r="F17" s="36"/>
      <c r="G17" s="36"/>
    </row>
    <row r="18" spans="1:7">
      <c r="A18" s="36" t="s">
        <v>191</v>
      </c>
      <c r="B18" s="36"/>
      <c r="C18" s="32"/>
      <c r="D18" s="36" t="s">
        <v>192</v>
      </c>
      <c r="E18" s="36"/>
      <c r="F18" s="36"/>
      <c r="G18" s="36"/>
    </row>
    <row r="19" spans="1:7">
      <c r="A19" s="36" t="s">
        <v>193</v>
      </c>
      <c r="B19" s="36"/>
      <c r="C19" s="32"/>
      <c r="D19" s="36" t="s">
        <v>194</v>
      </c>
      <c r="E19" s="36"/>
      <c r="F19" s="36"/>
      <c r="G19" s="36"/>
    </row>
    <row r="20" spans="1:7">
      <c r="A20" s="36" t="s">
        <v>195</v>
      </c>
      <c r="B20" s="36"/>
      <c r="C20" s="32"/>
      <c r="D20" s="36" t="s">
        <v>196</v>
      </c>
      <c r="E20" s="36"/>
      <c r="F20" s="36"/>
      <c r="G20" s="36"/>
    </row>
    <row r="21" spans="1:7">
      <c r="A21" s="36" t="s">
        <v>197</v>
      </c>
      <c r="B21" s="36"/>
      <c r="C21" s="32"/>
      <c r="D21" s="36" t="s">
        <v>198</v>
      </c>
      <c r="E21" s="36"/>
      <c r="F21" s="36"/>
      <c r="G21" s="36"/>
    </row>
    <row r="22" spans="1:7">
      <c r="A22" s="36" t="s">
        <v>199</v>
      </c>
      <c r="B22" s="36"/>
      <c r="C22" s="32"/>
      <c r="D22" s="36" t="s">
        <v>200</v>
      </c>
      <c r="E22" s="36"/>
      <c r="F22" s="36"/>
      <c r="G22" s="36"/>
    </row>
    <row r="23" spans="1:7">
      <c r="A23" s="36" t="s">
        <v>201</v>
      </c>
      <c r="B23" s="36"/>
      <c r="C23" s="32"/>
      <c r="D23" s="36"/>
      <c r="E23" s="36"/>
      <c r="F23" s="36"/>
      <c r="G23" s="36"/>
    </row>
    <row r="24" spans="1:7">
      <c r="A24" s="36" t="s">
        <v>202</v>
      </c>
      <c r="B24" s="32"/>
      <c r="C24" s="32"/>
      <c r="D24" s="36"/>
      <c r="E24" s="36"/>
      <c r="F24" s="36"/>
      <c r="G24" s="36"/>
    </row>
    <row r="25" spans="1:7">
      <c r="A25" s="32"/>
      <c r="B25" s="32"/>
      <c r="C25" s="32"/>
      <c r="D25" s="36"/>
      <c r="E25" s="36"/>
      <c r="F25" s="36"/>
      <c r="G25" s="36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3418A-9670-45AB-B977-D0CF4617211F}">
  <dimension ref="A1:I22"/>
  <sheetViews>
    <sheetView workbookViewId="0"/>
  </sheetViews>
  <sheetFormatPr defaultRowHeight="14.5"/>
  <cols>
    <col min="1" max="1" width="11" bestFit="1" customWidth="1"/>
    <col min="2" max="2" width="7" bestFit="1" customWidth="1"/>
    <col min="3" max="4" width="5.6328125" bestFit="1" customWidth="1"/>
    <col min="5" max="5" width="12.1796875" bestFit="1" customWidth="1"/>
    <col min="6" max="6" width="7.453125" bestFit="1" customWidth="1"/>
    <col min="7" max="7" width="7.26953125" bestFit="1" customWidth="1"/>
    <col min="8" max="8" width="7" bestFit="1" customWidth="1"/>
    <col min="9" max="9" width="6" bestFit="1" customWidth="1"/>
  </cols>
  <sheetData>
    <row r="1" spans="1:9">
      <c r="A1" t="s">
        <v>291</v>
      </c>
      <c r="B1" s="59"/>
      <c r="C1" s="59"/>
      <c r="D1" s="59"/>
      <c r="E1" s="59"/>
      <c r="F1" s="59"/>
      <c r="G1" s="59"/>
      <c r="H1" s="59"/>
      <c r="I1" s="59"/>
    </row>
    <row r="2" spans="1:9" s="4" customFormat="1">
      <c r="A2" s="3" t="s">
        <v>41</v>
      </c>
      <c r="B2" s="3" t="s">
        <v>42</v>
      </c>
      <c r="C2" s="3" t="s">
        <v>43</v>
      </c>
      <c r="D2" s="3" t="s">
        <v>44</v>
      </c>
      <c r="E2" s="3" t="s">
        <v>45</v>
      </c>
      <c r="F2" s="3" t="s">
        <v>46</v>
      </c>
      <c r="G2" s="3" t="s">
        <v>47</v>
      </c>
      <c r="H2" s="3" t="s">
        <v>48</v>
      </c>
      <c r="I2" s="3" t="s">
        <v>49</v>
      </c>
    </row>
    <row r="3" spans="1:9">
      <c r="A3" s="6">
        <v>0</v>
      </c>
      <c r="B3" s="6">
        <v>1E-4</v>
      </c>
      <c r="C3" s="6">
        <v>0.11</v>
      </c>
      <c r="D3" s="6">
        <v>0.85</v>
      </c>
      <c r="E3" s="6">
        <v>0.94199448100000005</v>
      </c>
      <c r="F3" s="6"/>
      <c r="G3" s="6">
        <v>4.5999999999999999E-3</v>
      </c>
      <c r="H3" s="6">
        <v>0</v>
      </c>
      <c r="I3" s="6">
        <v>1.7000000000000001E-2</v>
      </c>
    </row>
    <row r="4" spans="1:9">
      <c r="A4" s="6">
        <v>0</v>
      </c>
      <c r="B4" s="6">
        <v>1.0999999999999999E-2</v>
      </c>
      <c r="C4" s="6">
        <v>0.09</v>
      </c>
      <c r="D4" s="6">
        <v>1.02</v>
      </c>
      <c r="E4" s="6">
        <v>0.70351806800000005</v>
      </c>
      <c r="F4" s="6">
        <v>0</v>
      </c>
      <c r="G4" s="6">
        <v>0</v>
      </c>
      <c r="H4" s="6">
        <v>0</v>
      </c>
      <c r="I4" s="6">
        <v>1.0999999999999999E-2</v>
      </c>
    </row>
    <row r="5" spans="1:9">
      <c r="A5" s="6">
        <v>1.1723300000000001E-3</v>
      </c>
      <c r="B5" s="6">
        <v>4.5999999999999999E-2</v>
      </c>
      <c r="C5" s="6">
        <v>0.1</v>
      </c>
      <c r="D5" s="6">
        <v>1.28</v>
      </c>
      <c r="E5" s="6">
        <v>0.472660894</v>
      </c>
      <c r="F5" s="6">
        <v>7.4000000000000003E-3</v>
      </c>
      <c r="G5" s="6">
        <v>0</v>
      </c>
      <c r="H5" s="6">
        <v>0</v>
      </c>
      <c r="I5" s="6">
        <v>0</v>
      </c>
    </row>
    <row r="6" spans="1:9">
      <c r="A6" s="6">
        <v>0</v>
      </c>
      <c r="B6" s="6"/>
      <c r="C6" s="6"/>
      <c r="D6" s="6"/>
      <c r="E6" s="6"/>
      <c r="F6" s="6"/>
      <c r="G6" s="6"/>
      <c r="H6" s="6"/>
      <c r="I6" s="6"/>
    </row>
    <row r="7" spans="1:9">
      <c r="A7" s="6">
        <v>1.7286999999999999E-3</v>
      </c>
      <c r="B7" s="6"/>
      <c r="C7" s="6"/>
      <c r="D7" s="6"/>
      <c r="E7" s="6"/>
      <c r="F7" s="6"/>
      <c r="G7" s="6"/>
      <c r="H7" s="6"/>
      <c r="I7" s="6"/>
    </row>
    <row r="8" spans="1:9">
      <c r="A8" s="6">
        <v>6.7787699999999999E-3</v>
      </c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>
        <v>0</v>
      </c>
      <c r="B10" s="6">
        <v>8.1000000000000003E-2</v>
      </c>
      <c r="C10" s="6">
        <v>0.21</v>
      </c>
      <c r="D10" s="6">
        <v>0.66</v>
      </c>
      <c r="E10" s="6">
        <v>0.48648475899999999</v>
      </c>
      <c r="F10" s="6">
        <v>0</v>
      </c>
      <c r="G10" s="6">
        <v>0</v>
      </c>
      <c r="H10" s="6">
        <v>0.14580000000000001</v>
      </c>
      <c r="I10" s="6">
        <v>5.3999999999999999E-2</v>
      </c>
    </row>
    <row r="11" spans="1:9">
      <c r="A11" s="6">
        <v>3.01031E-3</v>
      </c>
      <c r="B11" s="6">
        <v>6.0999999999999999E-2</v>
      </c>
      <c r="C11" s="6">
        <v>0.26</v>
      </c>
      <c r="D11" s="6">
        <v>1.6</v>
      </c>
      <c r="E11" s="6">
        <v>0.49672217899999999</v>
      </c>
      <c r="F11" s="6">
        <v>0</v>
      </c>
      <c r="G11" s="6">
        <v>0</v>
      </c>
      <c r="H11" s="6">
        <v>6.1100000000000002E-2</v>
      </c>
      <c r="I11" s="6">
        <v>7.2999999999999995E-2</v>
      </c>
    </row>
    <row r="12" spans="1:9">
      <c r="A12" s="6">
        <v>0</v>
      </c>
      <c r="B12" s="6">
        <v>2.5000000000000001E-2</v>
      </c>
      <c r="C12" s="6">
        <v>0.25</v>
      </c>
      <c r="D12" s="6">
        <v>1.05</v>
      </c>
      <c r="E12" s="6">
        <v>0.51718281300000002</v>
      </c>
      <c r="F12" s="6">
        <v>0</v>
      </c>
      <c r="G12" s="6">
        <v>0</v>
      </c>
      <c r="H12" s="6">
        <v>3.32E-2</v>
      </c>
      <c r="I12" s="6">
        <v>2.5000000000000001E-2</v>
      </c>
    </row>
    <row r="13" spans="1:9">
      <c r="A13" s="6">
        <v>0</v>
      </c>
      <c r="B13" s="6"/>
      <c r="C13" s="6"/>
      <c r="D13" s="6"/>
      <c r="E13" s="6"/>
      <c r="F13" s="6"/>
      <c r="G13" s="6"/>
      <c r="H13" s="6"/>
      <c r="I13" s="6"/>
    </row>
    <row r="14" spans="1:9">
      <c r="A14" s="6">
        <v>0</v>
      </c>
      <c r="B14" s="6"/>
      <c r="C14" s="6"/>
      <c r="D14" s="6"/>
      <c r="E14" s="6"/>
      <c r="F14" s="6"/>
      <c r="G14" s="6"/>
      <c r="H14" s="6"/>
      <c r="I14" s="6"/>
    </row>
    <row r="15" spans="1:9">
      <c r="A15" s="6">
        <v>0</v>
      </c>
      <c r="B15" s="6"/>
      <c r="C15" s="6"/>
      <c r="D15" s="6"/>
      <c r="E15" s="6"/>
      <c r="F15" s="6"/>
      <c r="G15" s="6"/>
      <c r="H15" s="6"/>
      <c r="I15" s="6"/>
    </row>
    <row r="16" spans="1:9">
      <c r="A16" s="6"/>
      <c r="B16" s="6"/>
      <c r="C16" s="6"/>
      <c r="D16" s="6"/>
      <c r="E16" s="6"/>
      <c r="F16" s="6"/>
      <c r="G16" s="6"/>
      <c r="H16" s="6"/>
      <c r="I16" s="6"/>
    </row>
    <row r="17" spans="1:9">
      <c r="A17" s="6">
        <v>0</v>
      </c>
      <c r="B17" s="6">
        <v>0</v>
      </c>
      <c r="C17" s="6">
        <v>0</v>
      </c>
      <c r="D17" s="6">
        <v>0.5</v>
      </c>
      <c r="E17" s="6"/>
      <c r="F17" s="6">
        <v>1.7528999999999999</v>
      </c>
      <c r="G17" s="6">
        <v>0</v>
      </c>
      <c r="H17" s="6">
        <v>0</v>
      </c>
      <c r="I17" s="6">
        <v>0</v>
      </c>
    </row>
    <row r="18" spans="1:9">
      <c r="A18" s="6">
        <v>2.2099549999999999E-2</v>
      </c>
      <c r="B18" s="6">
        <v>0</v>
      </c>
      <c r="C18" s="6">
        <v>0.16</v>
      </c>
      <c r="D18" s="6">
        <v>1.05</v>
      </c>
      <c r="E18" s="6">
        <v>2.6888950619999998</v>
      </c>
      <c r="F18" s="6">
        <v>0</v>
      </c>
      <c r="G18" s="6">
        <v>0.25629999999999997</v>
      </c>
      <c r="H18" s="6">
        <v>0</v>
      </c>
      <c r="I18" s="6">
        <v>0</v>
      </c>
    </row>
    <row r="19" spans="1:9">
      <c r="A19" s="6">
        <v>0</v>
      </c>
      <c r="B19" s="6">
        <v>0</v>
      </c>
      <c r="C19" s="6">
        <v>0.11</v>
      </c>
      <c r="D19" s="6"/>
      <c r="E19" s="6">
        <v>2.5661539969999998</v>
      </c>
      <c r="F19" s="6">
        <v>0</v>
      </c>
      <c r="G19" s="6">
        <v>0</v>
      </c>
      <c r="H19" s="6">
        <v>0</v>
      </c>
      <c r="I19" s="6">
        <v>0</v>
      </c>
    </row>
    <row r="20" spans="1:9">
      <c r="A20" s="6">
        <v>0</v>
      </c>
      <c r="B20" s="6"/>
      <c r="C20" s="6"/>
      <c r="D20" s="6"/>
      <c r="E20" s="6"/>
      <c r="F20" s="6"/>
      <c r="G20" s="6"/>
      <c r="H20" s="6"/>
      <c r="I20" s="6"/>
    </row>
    <row r="21" spans="1:9">
      <c r="A21" s="6">
        <v>0</v>
      </c>
      <c r="B21" s="6"/>
      <c r="C21" s="6"/>
      <c r="D21" s="6"/>
      <c r="E21" s="6"/>
      <c r="F21" s="6"/>
      <c r="G21" s="6"/>
      <c r="H21" s="6"/>
      <c r="I21" s="6"/>
    </row>
    <row r="22" spans="1:9">
      <c r="A22" s="6">
        <v>0</v>
      </c>
      <c r="B22" s="6"/>
      <c r="C22" s="6"/>
      <c r="D22" s="6"/>
      <c r="E22" s="6"/>
      <c r="F22" s="6"/>
      <c r="G22" s="6"/>
      <c r="H22" s="6"/>
      <c r="I22" s="6"/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90E99-6984-44D2-8F30-FFC85B74DF35}">
  <dimension ref="A1:I22"/>
  <sheetViews>
    <sheetView workbookViewId="0">
      <selection activeCell="M11" sqref="M11"/>
    </sheetView>
  </sheetViews>
  <sheetFormatPr defaultRowHeight="14.5"/>
  <cols>
    <col min="1" max="1" width="11.54296875" bestFit="1" customWidth="1"/>
    <col min="2" max="4" width="9" bestFit="1" customWidth="1"/>
    <col min="5" max="5" width="12.26953125" bestFit="1" customWidth="1"/>
    <col min="6" max="9" width="9" bestFit="1" customWidth="1"/>
  </cols>
  <sheetData>
    <row r="1" spans="1:9">
      <c r="A1" t="s">
        <v>292</v>
      </c>
      <c r="B1" s="59"/>
      <c r="C1" s="59"/>
      <c r="D1" s="59"/>
      <c r="E1" s="59"/>
      <c r="F1" s="59"/>
      <c r="G1" s="59"/>
      <c r="H1" s="59"/>
      <c r="I1" s="59"/>
    </row>
    <row r="2" spans="1:9" s="4" customFormat="1">
      <c r="A2" s="3" t="s">
        <v>41</v>
      </c>
      <c r="B2" s="3" t="s">
        <v>42</v>
      </c>
      <c r="C2" s="3" t="s">
        <v>43</v>
      </c>
      <c r="D2" s="3" t="s">
        <v>44</v>
      </c>
      <c r="E2" s="3" t="s">
        <v>45</v>
      </c>
      <c r="F2" s="3" t="s">
        <v>46</v>
      </c>
      <c r="G2" s="3" t="s">
        <v>47</v>
      </c>
      <c r="H2" s="3" t="s">
        <v>48</v>
      </c>
      <c r="I2" s="3" t="s">
        <v>49</v>
      </c>
    </row>
    <row r="3" spans="1:9">
      <c r="A3" s="11">
        <v>0</v>
      </c>
      <c r="B3" s="11">
        <v>0.55061599999999999</v>
      </c>
      <c r="C3" s="11">
        <v>0.10258299999999999</v>
      </c>
      <c r="D3" s="11">
        <v>0.98539200000000005</v>
      </c>
      <c r="E3" s="11">
        <v>1.7638720000000001</v>
      </c>
      <c r="F3" s="11">
        <v>0</v>
      </c>
      <c r="G3" s="11">
        <v>2.5832999999999998E-2</v>
      </c>
      <c r="H3" s="11">
        <v>0</v>
      </c>
      <c r="I3" s="11">
        <v>0</v>
      </c>
    </row>
    <row r="4" spans="1:9">
      <c r="A4" s="11">
        <v>9.1012999999999997E-2</v>
      </c>
      <c r="B4" s="11">
        <v>0.58406899999999995</v>
      </c>
      <c r="C4" s="11">
        <v>0.19961000000000001</v>
      </c>
      <c r="D4" s="11">
        <v>1.207039</v>
      </c>
      <c r="E4" s="11">
        <v>1.5243249999999999</v>
      </c>
      <c r="F4" s="11">
        <v>0</v>
      </c>
      <c r="G4" s="11">
        <v>0</v>
      </c>
      <c r="H4" s="11"/>
      <c r="I4" s="11">
        <v>0</v>
      </c>
    </row>
    <row r="5" spans="1:9">
      <c r="A5" s="11">
        <v>0</v>
      </c>
      <c r="B5" s="11">
        <v>0.488205</v>
      </c>
      <c r="C5" s="11">
        <v>7.4007000000000003E-2</v>
      </c>
      <c r="D5" s="11">
        <v>0.801431</v>
      </c>
      <c r="E5" s="11">
        <v>1.8966000000000001</v>
      </c>
      <c r="F5" s="11">
        <v>0</v>
      </c>
      <c r="G5" s="11">
        <v>0</v>
      </c>
      <c r="H5" s="11">
        <v>0</v>
      </c>
      <c r="I5" s="11">
        <v>0</v>
      </c>
    </row>
    <row r="6" spans="1:9">
      <c r="A6" s="11">
        <v>0</v>
      </c>
      <c r="B6" s="11"/>
      <c r="C6" s="11"/>
      <c r="D6" s="11"/>
      <c r="E6" s="11"/>
      <c r="F6" s="11"/>
      <c r="G6" s="11"/>
      <c r="H6" s="11"/>
      <c r="I6" s="11"/>
    </row>
    <row r="7" spans="1:9">
      <c r="A7" s="11">
        <v>0</v>
      </c>
      <c r="B7" s="11"/>
      <c r="C7" s="11"/>
      <c r="D7" s="11"/>
      <c r="E7" s="11"/>
      <c r="F7" s="11"/>
      <c r="G7" s="11"/>
      <c r="H7" s="11"/>
      <c r="I7" s="11"/>
    </row>
    <row r="8" spans="1:9">
      <c r="A8" s="11">
        <v>0</v>
      </c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>
        <v>6.8649000000000002E-2</v>
      </c>
      <c r="B10" s="11">
        <v>0.34823100000000001</v>
      </c>
      <c r="C10" s="11">
        <v>0.26245400000000002</v>
      </c>
      <c r="D10" s="11">
        <v>1.069186</v>
      </c>
      <c r="E10" s="11">
        <v>0.54412499999999997</v>
      </c>
      <c r="F10" s="11">
        <v>0</v>
      </c>
      <c r="G10" s="11">
        <v>0</v>
      </c>
      <c r="H10" s="11">
        <v>0.122654</v>
      </c>
      <c r="I10" s="11">
        <v>6.1304999999999998E-2</v>
      </c>
    </row>
    <row r="11" spans="1:9">
      <c r="A11" s="11">
        <v>0</v>
      </c>
      <c r="B11" s="11">
        <v>0.39470899999999998</v>
      </c>
      <c r="C11" s="11">
        <v>0.27401399999999998</v>
      </c>
      <c r="D11" s="11">
        <v>0.77026300000000003</v>
      </c>
      <c r="E11" s="11">
        <v>0.632826</v>
      </c>
      <c r="F11" s="11">
        <v>0.22428899999999999</v>
      </c>
      <c r="G11" s="11">
        <v>0</v>
      </c>
      <c r="H11" s="11">
        <v>7.2760000000000005E-2</v>
      </c>
      <c r="I11" s="11">
        <v>1.5223E-2</v>
      </c>
    </row>
    <row r="12" spans="1:9">
      <c r="A12" s="11">
        <v>0</v>
      </c>
      <c r="B12" s="11">
        <v>0.36110700000000001</v>
      </c>
      <c r="C12" s="11">
        <v>0.248838</v>
      </c>
      <c r="D12" s="11">
        <v>1.1574549999999999</v>
      </c>
      <c r="E12" s="11">
        <v>0.49278300000000003</v>
      </c>
      <c r="F12" s="11">
        <v>0</v>
      </c>
      <c r="G12" s="11">
        <v>0</v>
      </c>
      <c r="H12" s="11">
        <v>0.120264</v>
      </c>
      <c r="I12" s="11">
        <v>5.3129999999999997E-2</v>
      </c>
    </row>
    <row r="13" spans="1:9">
      <c r="A13" s="11">
        <v>0</v>
      </c>
      <c r="B13" s="11"/>
      <c r="C13" s="11"/>
      <c r="D13" s="11"/>
      <c r="E13" s="11"/>
      <c r="F13" s="11"/>
      <c r="G13" s="11"/>
      <c r="H13" s="11"/>
      <c r="I13" s="11"/>
    </row>
    <row r="14" spans="1:9">
      <c r="A14" s="11">
        <v>0</v>
      </c>
      <c r="B14" s="11"/>
      <c r="C14" s="11"/>
      <c r="D14" s="11"/>
      <c r="E14" s="11"/>
      <c r="F14" s="11"/>
      <c r="G14" s="11"/>
      <c r="H14" s="11"/>
      <c r="I14" s="11"/>
    </row>
    <row r="15" spans="1:9">
      <c r="A15" s="11">
        <v>0</v>
      </c>
      <c r="B15" s="11"/>
      <c r="C15" s="11"/>
      <c r="D15" s="11"/>
      <c r="E15" s="11"/>
      <c r="F15" s="11"/>
      <c r="G15" s="11"/>
      <c r="H15" s="11"/>
      <c r="I15" s="11"/>
    </row>
    <row r="16" spans="1:9">
      <c r="A16" s="11"/>
      <c r="B16" s="11"/>
      <c r="C16" s="11"/>
      <c r="D16" s="11"/>
      <c r="E16" s="11"/>
      <c r="F16" s="11"/>
      <c r="G16" s="11"/>
      <c r="H16" s="11"/>
      <c r="I16" s="11"/>
    </row>
    <row r="17" spans="1:9">
      <c r="A17" s="11">
        <v>0</v>
      </c>
      <c r="B17" s="11">
        <v>1.0260089999999999</v>
      </c>
      <c r="C17" s="11">
        <v>0.170904</v>
      </c>
      <c r="D17" s="11">
        <v>0.90678099999999995</v>
      </c>
      <c r="E17" s="11">
        <v>4.2256830000000001</v>
      </c>
      <c r="F17" s="11">
        <v>0.61275599999999997</v>
      </c>
      <c r="G17" s="11">
        <v>0</v>
      </c>
      <c r="H17" s="11">
        <v>0</v>
      </c>
      <c r="I17" s="11">
        <v>0</v>
      </c>
    </row>
    <row r="18" spans="1:9">
      <c r="A18" s="11">
        <v>0</v>
      </c>
      <c r="B18" s="11">
        <v>0.34508499999999998</v>
      </c>
      <c r="C18" s="11">
        <v>3.4338E-2</v>
      </c>
      <c r="D18" s="11">
        <v>1.2832969999999999</v>
      </c>
      <c r="E18" s="11">
        <v>2.1673200000000001</v>
      </c>
      <c r="F18" s="11">
        <v>0.60491300000000003</v>
      </c>
      <c r="G18" s="11">
        <v>0</v>
      </c>
      <c r="H18" s="11">
        <v>0</v>
      </c>
      <c r="I18" s="11">
        <v>0</v>
      </c>
    </row>
    <row r="19" spans="1:9">
      <c r="A19" s="11">
        <v>0</v>
      </c>
      <c r="B19" s="11">
        <v>2.620034</v>
      </c>
      <c r="C19" s="11">
        <v>4.0300000000000002E-2</v>
      </c>
      <c r="D19" s="11">
        <v>0.81915700000000002</v>
      </c>
      <c r="E19" s="11">
        <v>3.4938280000000002</v>
      </c>
      <c r="F19" s="11">
        <v>0.59824200000000005</v>
      </c>
      <c r="G19" s="11">
        <v>0</v>
      </c>
      <c r="H19" s="11">
        <v>9.3183000000000002E-2</v>
      </c>
      <c r="I19" s="11">
        <v>0</v>
      </c>
    </row>
    <row r="20" spans="1:9">
      <c r="A20" s="11">
        <v>1.485E-2</v>
      </c>
      <c r="B20" s="11"/>
      <c r="C20" s="11"/>
      <c r="D20" s="11"/>
      <c r="E20" s="11"/>
      <c r="F20" s="11"/>
      <c r="G20" s="11"/>
      <c r="H20" s="11"/>
      <c r="I20" s="11"/>
    </row>
    <row r="21" spans="1:9">
      <c r="A21" s="11">
        <v>0</v>
      </c>
      <c r="B21" s="11"/>
      <c r="C21" s="11"/>
      <c r="D21" s="11"/>
      <c r="E21" s="11"/>
      <c r="F21" s="11"/>
      <c r="G21" s="11"/>
      <c r="H21" s="11"/>
      <c r="I21" s="11"/>
    </row>
    <row r="22" spans="1:9">
      <c r="A22" s="11">
        <v>0</v>
      </c>
      <c r="B22" s="11"/>
      <c r="C22" s="11"/>
      <c r="D22" s="11"/>
      <c r="E22" s="11"/>
      <c r="F22" s="11"/>
      <c r="G22" s="11"/>
      <c r="H22" s="11"/>
      <c r="I22" s="11"/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727E-6760-4443-A3F8-258819288288}">
  <dimension ref="A1:I22"/>
  <sheetViews>
    <sheetView workbookViewId="0"/>
  </sheetViews>
  <sheetFormatPr defaultRowHeight="14.5"/>
  <cols>
    <col min="1" max="1" width="10.6328125" bestFit="1" customWidth="1"/>
    <col min="2" max="2" width="9" bestFit="1" customWidth="1"/>
    <col min="3" max="3" width="10" bestFit="1" customWidth="1"/>
    <col min="4" max="4" width="9" bestFit="1" customWidth="1"/>
    <col min="5" max="5" width="12.1796875" bestFit="1" customWidth="1"/>
    <col min="6" max="9" width="9" bestFit="1" customWidth="1"/>
  </cols>
  <sheetData>
    <row r="1" spans="1:9">
      <c r="A1" s="59" t="s">
        <v>293</v>
      </c>
      <c r="B1" s="59"/>
      <c r="C1" s="59"/>
      <c r="D1" s="59"/>
      <c r="E1" s="59"/>
      <c r="F1" s="59"/>
      <c r="G1" s="59"/>
      <c r="H1" s="59"/>
      <c r="I1" s="59"/>
    </row>
    <row r="2" spans="1:9" s="4" customFormat="1">
      <c r="A2" s="3" t="s">
        <v>41</v>
      </c>
      <c r="B2" s="3" t="s">
        <v>42</v>
      </c>
      <c r="C2" s="3" t="s">
        <v>43</v>
      </c>
      <c r="D2" s="3" t="s">
        <v>44</v>
      </c>
      <c r="E2" s="3" t="s">
        <v>45</v>
      </c>
      <c r="F2" s="3" t="s">
        <v>46</v>
      </c>
      <c r="G2" s="3" t="s">
        <v>47</v>
      </c>
      <c r="H2" s="3" t="s">
        <v>48</v>
      </c>
      <c r="I2" s="3" t="s">
        <v>49</v>
      </c>
    </row>
    <row r="3" spans="1:9">
      <c r="A3" s="6">
        <v>0</v>
      </c>
      <c r="B3" s="6">
        <v>0</v>
      </c>
      <c r="C3" s="6">
        <v>3.0509999999999999E-3</v>
      </c>
      <c r="D3" s="6">
        <v>0</v>
      </c>
      <c r="E3" s="6">
        <v>8.1610000000000002E-2</v>
      </c>
      <c r="F3" s="6">
        <v>0</v>
      </c>
      <c r="G3" s="6">
        <v>0.882521</v>
      </c>
      <c r="H3" s="6">
        <v>0</v>
      </c>
      <c r="I3" s="6">
        <v>6.4099999999999999E-3</v>
      </c>
    </row>
    <row r="4" spans="1:9">
      <c r="A4" s="6">
        <v>1.1603E-2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0.58617300000000006</v>
      </c>
      <c r="H4" s="6">
        <v>0</v>
      </c>
      <c r="I4" s="6">
        <v>0</v>
      </c>
    </row>
    <row r="5" spans="1:9">
      <c r="A5" s="6">
        <v>6.2299999999999996E-4</v>
      </c>
      <c r="B5" s="6">
        <v>0</v>
      </c>
      <c r="C5" s="6">
        <v>0</v>
      </c>
      <c r="D5" s="6">
        <v>1.6874E-2</v>
      </c>
      <c r="E5" s="6">
        <v>0</v>
      </c>
      <c r="F5" s="6">
        <v>0.78207300000000002</v>
      </c>
      <c r="G5" s="6">
        <v>0.283771</v>
      </c>
      <c r="H5" s="6">
        <v>0</v>
      </c>
      <c r="I5" s="6">
        <v>0</v>
      </c>
    </row>
    <row r="6" spans="1:9">
      <c r="A6" s="6">
        <v>0</v>
      </c>
      <c r="B6" s="6"/>
      <c r="C6" s="6"/>
      <c r="D6" s="6"/>
      <c r="E6" s="6"/>
      <c r="F6" s="6"/>
      <c r="G6" s="6"/>
      <c r="H6" s="6"/>
      <c r="I6" s="6"/>
    </row>
    <row r="7" spans="1:9">
      <c r="A7" s="6">
        <v>0</v>
      </c>
      <c r="B7" s="6"/>
      <c r="C7" s="6"/>
      <c r="D7" s="6"/>
      <c r="E7" s="6"/>
      <c r="F7" s="6"/>
      <c r="G7" s="6"/>
      <c r="H7" s="6"/>
      <c r="I7" s="6"/>
    </row>
    <row r="8" spans="1:9">
      <c r="A8" s="6">
        <v>0</v>
      </c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>
        <v>0</v>
      </c>
      <c r="B10" s="6">
        <v>0</v>
      </c>
      <c r="C10" s="6">
        <v>9.7899999999999994E-5</v>
      </c>
      <c r="D10" s="6">
        <v>2.3966000000000001E-2</v>
      </c>
      <c r="E10" s="6">
        <v>0</v>
      </c>
      <c r="F10" s="6">
        <v>3.6742889999999999</v>
      </c>
      <c r="G10" s="6">
        <v>5.3627789999999997</v>
      </c>
      <c r="H10" s="6">
        <v>0</v>
      </c>
      <c r="I10" s="6">
        <v>0.25131500000000001</v>
      </c>
    </row>
    <row r="11" spans="1:9">
      <c r="A11" s="6">
        <v>0</v>
      </c>
      <c r="B11" s="6">
        <v>0</v>
      </c>
      <c r="C11" s="6">
        <v>0</v>
      </c>
      <c r="D11" s="6">
        <v>3.3715000000000002E-2</v>
      </c>
      <c r="E11" s="6">
        <v>0</v>
      </c>
      <c r="F11" s="6">
        <v>1.1693640000000001</v>
      </c>
      <c r="G11" s="6">
        <v>0.71164000000000005</v>
      </c>
      <c r="H11" s="6">
        <v>0</v>
      </c>
      <c r="I11" s="6">
        <v>0.62890900000000005</v>
      </c>
    </row>
    <row r="12" spans="1:9">
      <c r="A12" s="6">
        <v>2.3400000000000001E-3</v>
      </c>
      <c r="B12" s="6">
        <v>2.5047E-2</v>
      </c>
      <c r="C12" s="6">
        <v>0</v>
      </c>
      <c r="D12" s="6">
        <v>6.0600000000000003E-3</v>
      </c>
      <c r="E12" s="6">
        <v>0</v>
      </c>
      <c r="F12" s="6">
        <v>2.0075729999999998</v>
      </c>
      <c r="G12" s="6">
        <v>3.8464999999999999E-2</v>
      </c>
      <c r="H12" s="6">
        <v>0</v>
      </c>
      <c r="I12" s="6">
        <v>0</v>
      </c>
    </row>
    <row r="13" spans="1:9">
      <c r="A13" s="6">
        <v>0</v>
      </c>
      <c r="B13" s="6"/>
      <c r="C13" s="6"/>
      <c r="D13" s="6"/>
      <c r="E13" s="6"/>
      <c r="F13" s="6"/>
      <c r="G13" s="6"/>
      <c r="H13" s="6"/>
      <c r="I13" s="6"/>
    </row>
    <row r="14" spans="1:9">
      <c r="A14" s="6">
        <v>5.058E-3</v>
      </c>
      <c r="B14" s="6"/>
      <c r="C14" s="6"/>
      <c r="D14" s="6"/>
      <c r="E14" s="6"/>
      <c r="F14" s="6"/>
      <c r="G14" s="6"/>
      <c r="H14" s="6"/>
      <c r="I14" s="6"/>
    </row>
    <row r="15" spans="1:9">
      <c r="A15" s="6">
        <v>0</v>
      </c>
      <c r="B15" s="6"/>
      <c r="C15" s="6"/>
      <c r="D15" s="6"/>
      <c r="E15" s="6"/>
      <c r="F15" s="6"/>
      <c r="G15" s="6"/>
      <c r="H15" s="6"/>
      <c r="I15" s="6"/>
    </row>
    <row r="16" spans="1:9">
      <c r="A16" s="6"/>
      <c r="B16" s="6"/>
      <c r="C16" s="6"/>
      <c r="D16" s="6"/>
      <c r="E16" s="6"/>
      <c r="F16" s="6"/>
      <c r="G16" s="6"/>
      <c r="H16" s="6"/>
      <c r="I16" s="6"/>
    </row>
    <row r="17" spans="1:9">
      <c r="A17" s="6">
        <v>0</v>
      </c>
      <c r="B17" s="6">
        <v>0</v>
      </c>
      <c r="C17" s="6">
        <v>0</v>
      </c>
      <c r="D17" s="6">
        <v>0</v>
      </c>
      <c r="E17" s="6">
        <v>4.7537000000000003E-2</v>
      </c>
      <c r="F17" s="6">
        <v>0</v>
      </c>
      <c r="G17" s="6">
        <v>0.35856900000000003</v>
      </c>
      <c r="H17" s="6">
        <v>0</v>
      </c>
      <c r="I17" s="6">
        <v>0</v>
      </c>
    </row>
    <row r="18" spans="1:9">
      <c r="A18" s="6">
        <v>0</v>
      </c>
      <c r="B18" s="6">
        <v>0</v>
      </c>
      <c r="C18" s="6">
        <v>0</v>
      </c>
      <c r="D18" s="6">
        <v>0</v>
      </c>
      <c r="E18" s="6">
        <v>0</v>
      </c>
      <c r="F18" s="6">
        <v>0.71318999999999999</v>
      </c>
      <c r="G18" s="6">
        <v>0.77608100000000002</v>
      </c>
      <c r="H18" s="6">
        <v>0</v>
      </c>
      <c r="I18" s="6">
        <v>8.1639999999999994E-3</v>
      </c>
    </row>
    <row r="19" spans="1:9">
      <c r="A19" s="6">
        <v>0</v>
      </c>
      <c r="B19" s="6">
        <v>0</v>
      </c>
      <c r="C19" s="6">
        <v>0</v>
      </c>
      <c r="D19" s="6">
        <v>0</v>
      </c>
      <c r="E19" s="6">
        <v>0</v>
      </c>
      <c r="F19" s="6">
        <v>0.31275199999999997</v>
      </c>
      <c r="G19" s="6">
        <v>0</v>
      </c>
      <c r="H19" s="6">
        <v>0.24790100000000001</v>
      </c>
      <c r="I19" s="6">
        <v>1.266E-3</v>
      </c>
    </row>
    <row r="20" spans="1:9">
      <c r="A20" s="6">
        <v>0</v>
      </c>
      <c r="B20" s="6"/>
      <c r="C20" s="6"/>
      <c r="D20" s="6"/>
      <c r="E20" s="6"/>
      <c r="F20" s="6"/>
      <c r="G20" s="6"/>
      <c r="H20" s="6"/>
      <c r="I20" s="6"/>
    </row>
    <row r="21" spans="1:9">
      <c r="A21" s="6">
        <v>0</v>
      </c>
      <c r="B21" s="6"/>
      <c r="C21" s="6"/>
      <c r="D21" s="6"/>
      <c r="E21" s="6"/>
      <c r="F21" s="6"/>
      <c r="G21" s="6"/>
      <c r="H21" s="6"/>
      <c r="I21" s="6"/>
    </row>
    <row r="22" spans="1:9">
      <c r="A22" s="6">
        <v>1.116E-3</v>
      </c>
      <c r="B22" s="6"/>
      <c r="C22" s="6"/>
      <c r="D22" s="6"/>
      <c r="E22" s="6"/>
      <c r="F22" s="6"/>
      <c r="G22" s="6"/>
      <c r="H22" s="6"/>
      <c r="I22" s="6"/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B5655-0F8A-45BF-A3B6-A8B616A47A7F}">
  <dimension ref="A1:I22"/>
  <sheetViews>
    <sheetView workbookViewId="0">
      <selection activeCell="A2" sqref="A2"/>
    </sheetView>
  </sheetViews>
  <sheetFormatPr defaultRowHeight="14.5"/>
  <cols>
    <col min="1" max="1" width="11.54296875" bestFit="1" customWidth="1"/>
    <col min="2" max="4" width="11" bestFit="1" customWidth="1"/>
    <col min="5" max="5" width="12.26953125" bestFit="1" customWidth="1"/>
    <col min="6" max="9" width="9" bestFit="1" customWidth="1"/>
  </cols>
  <sheetData>
    <row r="1" spans="1:9">
      <c r="A1" s="59" t="s">
        <v>294</v>
      </c>
      <c r="B1" s="59"/>
      <c r="C1" s="59"/>
      <c r="D1" s="59"/>
      <c r="E1" s="59"/>
      <c r="F1" s="59"/>
      <c r="G1" s="59"/>
      <c r="H1" s="59"/>
      <c r="I1" s="59"/>
    </row>
    <row r="2" spans="1:9" s="4" customFormat="1">
      <c r="A2" s="3" t="s">
        <v>41</v>
      </c>
      <c r="B2" s="3" t="s">
        <v>42</v>
      </c>
      <c r="C2" s="3" t="s">
        <v>43</v>
      </c>
      <c r="D2" s="3" t="s">
        <v>44</v>
      </c>
      <c r="E2" s="3" t="s">
        <v>45</v>
      </c>
      <c r="F2" s="3" t="s">
        <v>46</v>
      </c>
      <c r="G2" s="3" t="s">
        <v>47</v>
      </c>
      <c r="H2" s="3" t="s">
        <v>48</v>
      </c>
      <c r="I2" s="3" t="s">
        <v>49</v>
      </c>
    </row>
    <row r="3" spans="1:9">
      <c r="A3" s="6">
        <v>0</v>
      </c>
      <c r="B3" s="6">
        <v>3.3500000000000001E-4</v>
      </c>
      <c r="C3" s="6">
        <v>6.9300000000000004E-5</v>
      </c>
      <c r="D3" s="6">
        <v>5.9800000000000003E-6</v>
      </c>
      <c r="E3" s="6">
        <v>0</v>
      </c>
      <c r="F3" s="6">
        <v>4.5782000000000003E-2</v>
      </c>
      <c r="G3" s="6">
        <v>1.087297</v>
      </c>
      <c r="H3" s="6">
        <v>1.2038999999999999E-2</v>
      </c>
      <c r="I3" s="6">
        <v>0.31201299999999998</v>
      </c>
    </row>
    <row r="4" spans="1:9">
      <c r="A4" s="6">
        <v>7.5499999999999997E-6</v>
      </c>
      <c r="B4" s="6">
        <v>2.9700000000000001E-4</v>
      </c>
      <c r="C4" s="6">
        <v>1.2300000000000001E-6</v>
      </c>
      <c r="D4" s="6">
        <v>8.5899999999999995E-4</v>
      </c>
      <c r="E4" s="6">
        <v>1.2960000000000001E-3</v>
      </c>
      <c r="F4" s="6">
        <v>5.5886999999999999E-2</v>
      </c>
      <c r="G4" s="6">
        <v>1.027215</v>
      </c>
      <c r="H4" s="6">
        <v>0</v>
      </c>
      <c r="I4" s="6">
        <v>0.27919899999999997</v>
      </c>
    </row>
    <row r="5" spans="1:9">
      <c r="A5" s="6">
        <v>1.2E-4</v>
      </c>
      <c r="B5" s="6">
        <v>9.2699999999999993E-6</v>
      </c>
      <c r="C5" s="6">
        <v>2.5500000000000002E-4</v>
      </c>
      <c r="D5" s="6">
        <v>3.1500000000000001E-4</v>
      </c>
      <c r="E5" s="6">
        <v>1.08E-5</v>
      </c>
      <c r="F5" s="6">
        <v>6.6779000000000005E-2</v>
      </c>
      <c r="G5" s="6">
        <v>0.87088600000000005</v>
      </c>
      <c r="H5" s="6">
        <v>0</v>
      </c>
      <c r="I5" s="6">
        <v>0.52333099999999999</v>
      </c>
    </row>
    <row r="6" spans="1:9">
      <c r="A6" s="6">
        <v>0</v>
      </c>
      <c r="B6" s="6"/>
      <c r="C6" s="6"/>
      <c r="D6" s="6"/>
      <c r="E6" s="6"/>
      <c r="F6" s="6"/>
      <c r="G6" s="6"/>
      <c r="H6" s="6"/>
      <c r="I6" s="6"/>
    </row>
    <row r="7" spans="1:9">
      <c r="A7" s="6">
        <v>0</v>
      </c>
      <c r="B7" s="6"/>
      <c r="C7" s="6"/>
      <c r="D7" s="6"/>
      <c r="E7" s="6"/>
      <c r="F7" s="6"/>
      <c r="G7" s="6"/>
      <c r="H7" s="6"/>
      <c r="I7" s="6"/>
    </row>
    <row r="8" spans="1:9">
      <c r="A8" s="6">
        <v>0</v>
      </c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>
        <v>0</v>
      </c>
      <c r="B10" s="6">
        <v>3.88E-4</v>
      </c>
      <c r="C10" s="6">
        <v>3.1799999999999998E-4</v>
      </c>
      <c r="D10" s="6">
        <v>0</v>
      </c>
      <c r="E10" s="6">
        <v>9.2000000000000003E-4</v>
      </c>
      <c r="F10" s="6">
        <v>9.1454999999999995E-2</v>
      </c>
      <c r="G10" s="6">
        <v>0.81993499999999997</v>
      </c>
      <c r="H10" s="6">
        <v>3.2247999999999999E-2</v>
      </c>
      <c r="I10" s="6">
        <v>0.25107699999999999</v>
      </c>
    </row>
    <row r="11" spans="1:9">
      <c r="A11" s="6">
        <v>1.84E-4</v>
      </c>
      <c r="B11" s="6">
        <v>1.418E-3</v>
      </c>
      <c r="C11" s="6">
        <v>5.4799999999999998E-4</v>
      </c>
      <c r="D11" s="6">
        <v>5.3540000000000003E-3</v>
      </c>
      <c r="E11" s="6">
        <v>3.2599999999999999E-3</v>
      </c>
      <c r="F11" s="6">
        <v>0.104892</v>
      </c>
      <c r="G11" s="6">
        <v>1.272024</v>
      </c>
      <c r="H11" s="6">
        <v>1.9130999999999999E-2</v>
      </c>
      <c r="I11" s="6">
        <v>0.26628800000000002</v>
      </c>
    </row>
    <row r="12" spans="1:9">
      <c r="A12" s="6">
        <v>7.4399999999999998E-4</v>
      </c>
      <c r="B12" s="6">
        <v>1.1919999999999999E-3</v>
      </c>
      <c r="C12" s="6">
        <v>3.6999999999999999E-4</v>
      </c>
      <c r="D12" s="6">
        <v>0</v>
      </c>
      <c r="E12" s="6">
        <v>0.20947099999999999</v>
      </c>
      <c r="F12" s="6">
        <v>6.6585000000000005E-2</v>
      </c>
      <c r="G12" s="6">
        <v>0.93260299999999996</v>
      </c>
      <c r="H12" s="6">
        <v>2.4507000000000001E-2</v>
      </c>
      <c r="I12" s="6">
        <v>0.32805099999999998</v>
      </c>
    </row>
    <row r="13" spans="1:9">
      <c r="A13" s="6">
        <v>4.75E-4</v>
      </c>
      <c r="B13" s="6"/>
      <c r="C13" s="6"/>
      <c r="D13" s="6"/>
      <c r="E13" s="6"/>
      <c r="F13" s="6"/>
      <c r="G13" s="6"/>
      <c r="H13" s="6"/>
      <c r="I13" s="6"/>
    </row>
    <row r="14" spans="1:9">
      <c r="A14" s="6">
        <v>0</v>
      </c>
      <c r="B14" s="6"/>
      <c r="C14" s="6"/>
      <c r="D14" s="6"/>
      <c r="E14" s="6"/>
      <c r="F14" s="6"/>
      <c r="G14" s="6"/>
      <c r="H14" s="6"/>
      <c r="I14" s="6"/>
    </row>
    <row r="15" spans="1:9">
      <c r="A15" s="6">
        <v>0</v>
      </c>
      <c r="B15" s="6"/>
      <c r="C15" s="6"/>
      <c r="D15" s="6"/>
      <c r="E15" s="6"/>
      <c r="F15" s="6"/>
      <c r="G15" s="6"/>
      <c r="H15" s="6"/>
      <c r="I15" s="6"/>
    </row>
    <row r="16" spans="1:9">
      <c r="A16" s="6"/>
      <c r="B16" s="6"/>
      <c r="C16" s="6"/>
      <c r="D16" s="6"/>
      <c r="E16" s="6"/>
      <c r="F16" s="6"/>
      <c r="G16" s="6"/>
      <c r="H16" s="6"/>
      <c r="I16" s="6"/>
    </row>
    <row r="17" spans="1:9">
      <c r="A17" s="6">
        <v>0</v>
      </c>
      <c r="B17" s="6">
        <v>5.6230000000000004E-3</v>
      </c>
      <c r="C17" s="6">
        <v>0</v>
      </c>
      <c r="D17" s="6">
        <v>0</v>
      </c>
      <c r="E17" s="6">
        <v>2.1710000000000002E-3</v>
      </c>
      <c r="F17" s="6">
        <v>7.0083999999999994E-2</v>
      </c>
      <c r="G17" s="6">
        <v>0.84994899999999995</v>
      </c>
      <c r="H17" s="6">
        <v>0</v>
      </c>
      <c r="I17" s="6">
        <v>0.395868</v>
      </c>
    </row>
    <row r="18" spans="1:9">
      <c r="A18" s="6">
        <v>0</v>
      </c>
      <c r="B18" s="6">
        <v>0</v>
      </c>
      <c r="C18" s="6">
        <v>0</v>
      </c>
      <c r="D18" s="6">
        <v>0</v>
      </c>
      <c r="E18" s="6">
        <v>0</v>
      </c>
      <c r="F18" s="6">
        <v>0.10696600000000001</v>
      </c>
      <c r="G18" s="6">
        <v>1.094452</v>
      </c>
      <c r="H18" s="6">
        <v>9.1067999999999996E-2</v>
      </c>
      <c r="I18" s="6">
        <v>0.54907600000000001</v>
      </c>
    </row>
    <row r="19" spans="1:9">
      <c r="A19" s="6">
        <v>6.2699999999999995E-4</v>
      </c>
      <c r="B19" s="6">
        <v>0</v>
      </c>
      <c r="C19" s="6">
        <v>0</v>
      </c>
      <c r="D19" s="6">
        <v>0</v>
      </c>
      <c r="E19" s="6">
        <v>1.1243E-2</v>
      </c>
      <c r="F19" s="6">
        <v>4.9048000000000001E-2</v>
      </c>
      <c r="G19" s="6">
        <v>1.0456380000000001</v>
      </c>
      <c r="H19" s="6">
        <v>0.103739</v>
      </c>
      <c r="I19" s="6">
        <v>0.59497</v>
      </c>
    </row>
    <row r="20" spans="1:9">
      <c r="A20" s="6">
        <v>0</v>
      </c>
      <c r="B20" s="6"/>
      <c r="C20" s="6"/>
      <c r="D20" s="6"/>
      <c r="E20" s="6"/>
      <c r="F20" s="6"/>
      <c r="G20" s="6"/>
      <c r="H20" s="6"/>
      <c r="I20" s="6"/>
    </row>
    <row r="21" spans="1:9">
      <c r="A21" s="6">
        <v>0</v>
      </c>
      <c r="B21" s="6"/>
      <c r="C21" s="6"/>
      <c r="D21" s="6"/>
      <c r="E21" s="6"/>
      <c r="F21" s="6"/>
      <c r="G21" s="6"/>
      <c r="H21" s="6"/>
      <c r="I21" s="6"/>
    </row>
    <row r="22" spans="1:9">
      <c r="A22" s="6">
        <v>0</v>
      </c>
      <c r="B22" s="6"/>
      <c r="C22" s="6"/>
      <c r="D22" s="6"/>
      <c r="E22" s="6"/>
      <c r="F22" s="6"/>
      <c r="G22" s="6"/>
      <c r="H22" s="6"/>
      <c r="I22" s="6"/>
    </row>
  </sheetData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141AD-E631-4B89-A744-2778544560F3}">
  <dimension ref="A1:Y4"/>
  <sheetViews>
    <sheetView workbookViewId="0">
      <selection activeCell="S13" sqref="S13"/>
    </sheetView>
  </sheetViews>
  <sheetFormatPr defaultRowHeight="14.5"/>
  <cols>
    <col min="1" max="1" width="8.81640625" style="4"/>
  </cols>
  <sheetData>
    <row r="1" spans="1:25" ht="16.5">
      <c r="A1" t="s">
        <v>295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s="4" customFormat="1" ht="15.5">
      <c r="B2" s="45" t="s">
        <v>50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8" t="s">
        <v>51</v>
      </c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>
      <c r="A3" s="12" t="s">
        <v>52</v>
      </c>
      <c r="B3" s="6">
        <v>0</v>
      </c>
      <c r="C3" s="6">
        <v>0.32</v>
      </c>
      <c r="D3" s="6">
        <v>0.28000000000000003</v>
      </c>
      <c r="E3" s="6">
        <v>0.28999999999999998</v>
      </c>
      <c r="F3" s="6">
        <v>0.31</v>
      </c>
      <c r="G3" s="6">
        <v>0.28000000000000003</v>
      </c>
      <c r="H3" s="6">
        <v>6.8000000000000005E-2</v>
      </c>
      <c r="I3" s="6">
        <v>0.17</v>
      </c>
      <c r="J3" s="6">
        <v>0.28000000000000003</v>
      </c>
      <c r="K3" s="6">
        <v>0</v>
      </c>
      <c r="L3" s="6">
        <v>0</v>
      </c>
      <c r="M3" s="6">
        <v>0</v>
      </c>
      <c r="N3" s="6">
        <v>0</v>
      </c>
      <c r="O3" s="6">
        <v>0.31</v>
      </c>
      <c r="P3" s="6">
        <v>0.59</v>
      </c>
      <c r="Q3" s="6">
        <v>0.51</v>
      </c>
      <c r="R3" s="6">
        <v>0</v>
      </c>
      <c r="S3" s="6">
        <v>0.35</v>
      </c>
      <c r="T3" s="6">
        <v>0.68</v>
      </c>
      <c r="U3" s="6">
        <v>1.24</v>
      </c>
      <c r="V3" s="6">
        <v>0.83</v>
      </c>
      <c r="W3" s="6">
        <v>0</v>
      </c>
      <c r="X3" s="6">
        <v>0</v>
      </c>
      <c r="Y3" s="6">
        <v>0.45</v>
      </c>
    </row>
    <row r="4" spans="1:25">
      <c r="A4" s="12" t="s">
        <v>53</v>
      </c>
      <c r="B4" s="6">
        <v>0.63</v>
      </c>
      <c r="C4" s="6">
        <v>1.27</v>
      </c>
      <c r="D4" s="6">
        <v>0</v>
      </c>
      <c r="E4" s="6">
        <v>1.86</v>
      </c>
      <c r="F4" s="6">
        <v>5.14</v>
      </c>
      <c r="G4" s="6">
        <v>6.75</v>
      </c>
      <c r="H4" s="6">
        <v>0</v>
      </c>
      <c r="I4" s="6">
        <v>0</v>
      </c>
      <c r="J4" s="6">
        <v>0</v>
      </c>
      <c r="K4" s="6">
        <v>0</v>
      </c>
      <c r="L4" s="6">
        <v>0.92</v>
      </c>
      <c r="M4" s="6">
        <v>0</v>
      </c>
      <c r="N4" s="6">
        <v>6.21</v>
      </c>
      <c r="O4" s="6">
        <v>3.65</v>
      </c>
      <c r="P4" s="6">
        <v>2.27</v>
      </c>
      <c r="Q4" s="6">
        <v>1.2</v>
      </c>
      <c r="R4" s="6">
        <v>4.37</v>
      </c>
      <c r="S4" s="6">
        <v>4.71</v>
      </c>
      <c r="T4" s="6">
        <v>4.6399999999999997</v>
      </c>
      <c r="U4" s="6">
        <v>3.8</v>
      </c>
      <c r="V4" s="6">
        <v>2.48</v>
      </c>
      <c r="W4" s="6">
        <v>2.58</v>
      </c>
      <c r="X4" s="6">
        <v>0.93</v>
      </c>
      <c r="Y4" s="6">
        <v>0.53</v>
      </c>
    </row>
  </sheetData>
  <mergeCells count="2">
    <mergeCell ref="B2:M2"/>
    <mergeCell ref="N2:Y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B74C2-707E-4985-B84E-3135C59EA1D3}">
  <dimension ref="A1:C6"/>
  <sheetViews>
    <sheetView workbookViewId="0">
      <selection activeCell="C11" sqref="C11"/>
    </sheetView>
  </sheetViews>
  <sheetFormatPr defaultRowHeight="14.5"/>
  <cols>
    <col min="3" max="3" width="78" customWidth="1"/>
  </cols>
  <sheetData>
    <row r="1" spans="1:3">
      <c r="A1" s="43" t="s">
        <v>254</v>
      </c>
      <c r="B1" s="43"/>
      <c r="C1" s="43"/>
    </row>
    <row r="2" spans="1:3" ht="15.5">
      <c r="A2" s="9" t="s">
        <v>37</v>
      </c>
      <c r="B2" s="10" t="s">
        <v>55</v>
      </c>
      <c r="C2" s="10" t="s">
        <v>56</v>
      </c>
    </row>
    <row r="3" spans="1:3">
      <c r="A3" s="6">
        <v>0.79</v>
      </c>
      <c r="B3" s="6">
        <v>0.24</v>
      </c>
      <c r="C3" s="6">
        <v>1.23</v>
      </c>
    </row>
    <row r="4" spans="1:3">
      <c r="A4" s="6">
        <v>0.4</v>
      </c>
      <c r="B4" s="6">
        <v>0.21</v>
      </c>
      <c r="C4" s="6">
        <v>1.43</v>
      </c>
    </row>
    <row r="5" spans="1:3">
      <c r="A5" s="6">
        <v>0.38</v>
      </c>
      <c r="B5" s="6">
        <v>5.0999999999999997E-2</v>
      </c>
      <c r="C5" s="6">
        <v>1.28</v>
      </c>
    </row>
    <row r="6" spans="1:3">
      <c r="A6" s="6"/>
      <c r="B6" s="6">
        <v>3.3000000000000002E-2</v>
      </c>
      <c r="C6" s="6">
        <v>1.22</v>
      </c>
    </row>
  </sheetData>
  <mergeCells count="1">
    <mergeCell ref="A1:C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3D9FF-2A8F-4E4A-AAB9-D93C978C069A}">
  <dimension ref="A1:Y4"/>
  <sheetViews>
    <sheetView workbookViewId="0">
      <selection activeCell="Q16" sqref="Q16"/>
    </sheetView>
  </sheetViews>
  <sheetFormatPr defaultRowHeight="14.5"/>
  <cols>
    <col min="1" max="1" width="8.81640625" style="4"/>
  </cols>
  <sheetData>
    <row r="1" spans="1:25" ht="16.5">
      <c r="A1" t="s">
        <v>296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s="4" customFormat="1" ht="15.5">
      <c r="B2" s="45" t="s">
        <v>50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8" t="s">
        <v>54</v>
      </c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>
      <c r="A3" s="12" t="s">
        <v>52</v>
      </c>
      <c r="B3" s="11">
        <v>0.36</v>
      </c>
      <c r="C3" s="11">
        <v>1.31</v>
      </c>
      <c r="D3" s="11">
        <v>0.54</v>
      </c>
      <c r="E3" s="11">
        <v>1.55</v>
      </c>
      <c r="F3" s="11">
        <v>0.75</v>
      </c>
      <c r="G3" s="11">
        <v>3.28</v>
      </c>
      <c r="H3" s="11">
        <v>0.24</v>
      </c>
      <c r="I3" s="11">
        <v>0.15</v>
      </c>
      <c r="J3" s="11"/>
      <c r="K3" s="11">
        <v>0.23</v>
      </c>
      <c r="L3" s="11">
        <v>1.28</v>
      </c>
      <c r="M3" s="11">
        <v>2.52</v>
      </c>
      <c r="N3" s="11">
        <v>0.77</v>
      </c>
      <c r="O3" s="11">
        <v>1.62</v>
      </c>
      <c r="P3" s="11">
        <v>0.11</v>
      </c>
      <c r="Q3" s="11">
        <v>3.88</v>
      </c>
      <c r="R3" s="11">
        <v>1.37</v>
      </c>
      <c r="S3" s="11">
        <v>2.62</v>
      </c>
      <c r="T3" s="11">
        <v>0.47</v>
      </c>
      <c r="U3" s="11">
        <v>0.55000000000000004</v>
      </c>
      <c r="V3" s="11">
        <v>0.74</v>
      </c>
      <c r="W3" s="11">
        <v>1.1299999999999999</v>
      </c>
      <c r="X3" s="11">
        <v>0.34</v>
      </c>
      <c r="Y3" s="11">
        <v>1.3</v>
      </c>
    </row>
    <row r="4" spans="1:25">
      <c r="A4" s="12" t="s">
        <v>53</v>
      </c>
      <c r="B4" s="11">
        <v>3.28</v>
      </c>
      <c r="C4" s="11">
        <v>12.6</v>
      </c>
      <c r="D4" s="11">
        <v>4.97</v>
      </c>
      <c r="E4" s="11">
        <v>7.58</v>
      </c>
      <c r="F4" s="11">
        <v>28.3</v>
      </c>
      <c r="G4" s="11">
        <v>3.15</v>
      </c>
      <c r="H4" s="11">
        <v>4.8499999999999996</v>
      </c>
      <c r="I4" s="11">
        <v>1.84</v>
      </c>
      <c r="J4" s="11">
        <v>3.74</v>
      </c>
      <c r="K4" s="11">
        <v>4</v>
      </c>
      <c r="L4" s="11">
        <v>2.94</v>
      </c>
      <c r="M4" s="11">
        <v>5.85</v>
      </c>
      <c r="N4" s="11">
        <v>14.4</v>
      </c>
      <c r="O4" s="11">
        <v>7.46</v>
      </c>
      <c r="P4" s="11">
        <v>6.47</v>
      </c>
      <c r="Q4" s="11">
        <v>9.59</v>
      </c>
      <c r="R4" s="11">
        <v>23.3</v>
      </c>
      <c r="S4" s="11">
        <v>25.9</v>
      </c>
      <c r="T4" s="11">
        <v>5.04</v>
      </c>
      <c r="U4" s="11">
        <v>3.18</v>
      </c>
      <c r="V4" s="11">
        <v>5.41</v>
      </c>
      <c r="W4" s="11">
        <v>1.7</v>
      </c>
      <c r="X4" s="11">
        <v>3.15</v>
      </c>
      <c r="Y4" s="11">
        <v>7.15</v>
      </c>
    </row>
  </sheetData>
  <mergeCells count="2">
    <mergeCell ref="B2:M2"/>
    <mergeCell ref="N2:Y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FF4C3-8ADA-4D89-94C7-C823ACFC7987}">
  <dimension ref="A1:Y4"/>
  <sheetViews>
    <sheetView workbookViewId="0">
      <selection activeCell="P19" sqref="P19"/>
    </sheetView>
  </sheetViews>
  <sheetFormatPr defaultRowHeight="14.5"/>
  <cols>
    <col min="1" max="1" width="8.81640625" style="4"/>
  </cols>
  <sheetData>
    <row r="1" spans="1:25" ht="16.5">
      <c r="A1" t="s">
        <v>297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s="4" customFormat="1" ht="15.5">
      <c r="B2" s="45" t="s">
        <v>50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8" t="s">
        <v>54</v>
      </c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>
      <c r="A3" s="12" t="s">
        <v>52</v>
      </c>
      <c r="B3" s="11">
        <v>0.17</v>
      </c>
      <c r="C3" s="11">
        <v>0.61</v>
      </c>
      <c r="D3" s="11">
        <v>0.83</v>
      </c>
      <c r="E3" s="11">
        <v>1.3</v>
      </c>
      <c r="F3" s="11">
        <v>0.9</v>
      </c>
      <c r="G3" s="11">
        <v>0.99</v>
      </c>
      <c r="H3" s="11">
        <v>0.22</v>
      </c>
      <c r="I3" s="11">
        <v>0.57999999999999996</v>
      </c>
      <c r="J3" s="11">
        <v>0.76</v>
      </c>
      <c r="K3" s="11">
        <v>0.28000000000000003</v>
      </c>
      <c r="L3" s="11">
        <v>2.0699999999999998</v>
      </c>
      <c r="M3" s="11">
        <v>1.75</v>
      </c>
      <c r="N3" s="11">
        <v>0.37</v>
      </c>
      <c r="O3" s="11">
        <v>2.4300000000000002</v>
      </c>
      <c r="P3" s="11">
        <v>0.94</v>
      </c>
      <c r="Q3" s="11">
        <v>2.2599999999999998</v>
      </c>
      <c r="R3" s="11">
        <v>2.67</v>
      </c>
      <c r="S3" s="11">
        <v>2.58</v>
      </c>
      <c r="T3" s="11">
        <v>0.63</v>
      </c>
      <c r="U3" s="11">
        <v>0.62</v>
      </c>
      <c r="V3" s="11">
        <v>0.95</v>
      </c>
      <c r="W3" s="11">
        <v>3</v>
      </c>
      <c r="X3" s="11">
        <v>1.84</v>
      </c>
      <c r="Y3" s="11">
        <v>2.04</v>
      </c>
    </row>
    <row r="4" spans="1:25">
      <c r="A4" s="12" t="s">
        <v>53</v>
      </c>
      <c r="B4" s="11">
        <v>12.1</v>
      </c>
      <c r="C4" s="11">
        <v>1.39</v>
      </c>
      <c r="D4" s="11">
        <v>3.72</v>
      </c>
      <c r="E4" s="11">
        <v>7.03</v>
      </c>
      <c r="F4" s="11">
        <v>2.58</v>
      </c>
      <c r="G4" s="11">
        <v>6.43</v>
      </c>
      <c r="H4" s="11">
        <v>1.28</v>
      </c>
      <c r="I4" s="11">
        <v>9.58</v>
      </c>
      <c r="J4" s="11">
        <v>3.59</v>
      </c>
      <c r="K4" s="11">
        <v>2.19</v>
      </c>
      <c r="L4" s="11">
        <v>3.19</v>
      </c>
      <c r="M4" s="11">
        <v>4.7300000000000004</v>
      </c>
      <c r="N4" s="11">
        <v>7.25</v>
      </c>
      <c r="O4" s="11">
        <v>10.199999999999999</v>
      </c>
      <c r="P4" s="11">
        <v>7.63</v>
      </c>
      <c r="Q4" s="11">
        <v>10.1</v>
      </c>
      <c r="R4" s="11">
        <v>30.2</v>
      </c>
      <c r="S4" s="11">
        <v>4.72</v>
      </c>
      <c r="T4" s="11">
        <v>10.7</v>
      </c>
      <c r="U4" s="11">
        <v>7.73</v>
      </c>
      <c r="V4" s="11">
        <v>10</v>
      </c>
      <c r="W4" s="11">
        <v>2.4500000000000002</v>
      </c>
      <c r="X4" s="11">
        <v>14.9</v>
      </c>
      <c r="Y4" s="11">
        <v>10.3</v>
      </c>
    </row>
  </sheetData>
  <mergeCells count="2">
    <mergeCell ref="B2:M2"/>
    <mergeCell ref="N2:Y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B6A29-B7E1-4CAD-9D5C-0815B50FAE83}">
  <dimension ref="A1:O32"/>
  <sheetViews>
    <sheetView zoomScale="50" workbookViewId="0">
      <selection activeCell="S22" sqref="S22"/>
    </sheetView>
  </sheetViews>
  <sheetFormatPr defaultRowHeight="14.5"/>
  <cols>
    <col min="6" max="6" width="12.6328125" bestFit="1" customWidth="1"/>
  </cols>
  <sheetData>
    <row r="1" spans="1:15" ht="16.5">
      <c r="A1" s="54" t="s">
        <v>298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>
      <c r="A2" t="s">
        <v>231</v>
      </c>
    </row>
    <row r="3" spans="1:15">
      <c r="A3" t="s">
        <v>232</v>
      </c>
    </row>
    <row r="5" spans="1:15">
      <c r="A5" s="11"/>
    </row>
    <row r="6" spans="1:15">
      <c r="G6" s="21"/>
      <c r="H6" s="22" t="s">
        <v>240</v>
      </c>
      <c r="I6" s="22"/>
      <c r="J6" s="23"/>
    </row>
    <row r="7" spans="1:15">
      <c r="G7" s="24" t="s">
        <v>170</v>
      </c>
      <c r="H7" s="25" t="s">
        <v>241</v>
      </c>
      <c r="I7" s="25" t="s">
        <v>172</v>
      </c>
      <c r="J7" s="26" t="s">
        <v>242</v>
      </c>
      <c r="K7" s="27" t="s">
        <v>157</v>
      </c>
    </row>
    <row r="8" spans="1:15">
      <c r="A8" t="s">
        <v>233</v>
      </c>
      <c r="F8" s="51" t="s">
        <v>37</v>
      </c>
      <c r="G8" s="20">
        <v>1</v>
      </c>
      <c r="H8" s="20">
        <v>0</v>
      </c>
      <c r="I8" s="20">
        <v>1</v>
      </c>
      <c r="J8" s="20">
        <v>0</v>
      </c>
      <c r="K8" s="20">
        <f>SUM(G8:J8)</f>
        <v>2</v>
      </c>
      <c r="L8" t="s">
        <v>243</v>
      </c>
    </row>
    <row r="9" spans="1:15">
      <c r="A9" t="s">
        <v>234</v>
      </c>
      <c r="F9" s="51"/>
      <c r="G9" s="19">
        <v>1</v>
      </c>
      <c r="H9" s="20">
        <v>0</v>
      </c>
      <c r="I9" s="19">
        <v>1</v>
      </c>
      <c r="J9" s="19">
        <v>1</v>
      </c>
      <c r="K9" s="20">
        <f t="shared" ref="K9:K12" si="0">SUM(G9:J9)</f>
        <v>3</v>
      </c>
    </row>
    <row r="10" spans="1:15">
      <c r="F10" s="51"/>
      <c r="G10" s="20">
        <v>1</v>
      </c>
      <c r="H10" s="20">
        <v>0</v>
      </c>
      <c r="I10" s="20">
        <v>1</v>
      </c>
      <c r="J10" s="20">
        <v>0</v>
      </c>
      <c r="K10" s="20">
        <f t="shared" si="0"/>
        <v>2</v>
      </c>
    </row>
    <row r="11" spans="1:15">
      <c r="A11" t="s">
        <v>235</v>
      </c>
      <c r="F11" s="51"/>
      <c r="G11" s="20">
        <v>1</v>
      </c>
      <c r="H11" s="20">
        <v>0</v>
      </c>
      <c r="I11" s="19">
        <v>2</v>
      </c>
      <c r="J11" s="26">
        <v>1</v>
      </c>
      <c r="K11" s="20">
        <f t="shared" si="0"/>
        <v>4</v>
      </c>
    </row>
    <row r="12" spans="1:15">
      <c r="F12" s="51"/>
      <c r="G12" s="20">
        <v>1</v>
      </c>
      <c r="H12" s="20">
        <v>0</v>
      </c>
      <c r="I12" s="19">
        <v>1</v>
      </c>
      <c r="J12" s="26">
        <v>1</v>
      </c>
      <c r="K12" s="20">
        <f t="shared" si="0"/>
        <v>3</v>
      </c>
    </row>
    <row r="13" spans="1:15">
      <c r="A13" t="s">
        <v>236</v>
      </c>
    </row>
    <row r="14" spans="1:15">
      <c r="A14" t="s">
        <v>237</v>
      </c>
    </row>
    <row r="15" spans="1:15">
      <c r="F15" s="52" t="s">
        <v>160</v>
      </c>
      <c r="G15" s="20">
        <v>0</v>
      </c>
      <c r="H15" s="20">
        <v>0</v>
      </c>
      <c r="I15" s="19">
        <v>1</v>
      </c>
      <c r="J15" s="26">
        <v>1</v>
      </c>
      <c r="K15" s="20">
        <f t="shared" ref="K15:K19" si="1">SUM(G15:J15)</f>
        <v>2</v>
      </c>
      <c r="L15" s="31" t="s">
        <v>244</v>
      </c>
    </row>
    <row r="16" spans="1:15">
      <c r="A16" t="s">
        <v>238</v>
      </c>
      <c r="F16" s="52"/>
      <c r="G16" s="20">
        <v>1</v>
      </c>
      <c r="H16" s="20">
        <v>0</v>
      </c>
      <c r="I16" s="19">
        <v>1</v>
      </c>
      <c r="J16" s="26">
        <v>2</v>
      </c>
      <c r="K16" s="20">
        <f t="shared" si="1"/>
        <v>4</v>
      </c>
    </row>
    <row r="17" spans="1:11">
      <c r="F17" s="52"/>
      <c r="G17" s="20">
        <v>2</v>
      </c>
      <c r="H17" s="20">
        <v>0</v>
      </c>
      <c r="I17" s="19">
        <v>1</v>
      </c>
      <c r="J17" s="26">
        <v>1</v>
      </c>
      <c r="K17" s="20">
        <f t="shared" si="1"/>
        <v>4</v>
      </c>
    </row>
    <row r="18" spans="1:11">
      <c r="A18" t="s">
        <v>239</v>
      </c>
      <c r="F18" s="52"/>
      <c r="G18" s="19">
        <v>1</v>
      </c>
      <c r="H18" s="20">
        <v>0</v>
      </c>
      <c r="I18" s="19">
        <v>2</v>
      </c>
      <c r="J18" s="19">
        <v>1</v>
      </c>
      <c r="K18" s="20">
        <f t="shared" si="1"/>
        <v>4</v>
      </c>
    </row>
    <row r="19" spans="1:11">
      <c r="F19" s="52"/>
      <c r="G19" s="19">
        <v>1</v>
      </c>
      <c r="H19" s="20">
        <v>0</v>
      </c>
      <c r="I19" s="19">
        <v>2</v>
      </c>
      <c r="J19" s="19">
        <v>1</v>
      </c>
      <c r="K19" s="20">
        <f t="shared" si="1"/>
        <v>4</v>
      </c>
    </row>
    <row r="22" spans="1:11">
      <c r="F22" s="51" t="s">
        <v>161</v>
      </c>
      <c r="G22" s="20">
        <v>2</v>
      </c>
      <c r="H22" s="20">
        <v>0</v>
      </c>
      <c r="I22" s="19">
        <v>2</v>
      </c>
      <c r="J22" s="26">
        <v>2</v>
      </c>
      <c r="K22" s="20">
        <f t="shared" ref="K22:K25" si="2">SUM(G22:J22)</f>
        <v>6</v>
      </c>
    </row>
    <row r="23" spans="1:11">
      <c r="F23" s="51"/>
      <c r="G23" s="19">
        <v>2</v>
      </c>
      <c r="H23" s="20">
        <v>0</v>
      </c>
      <c r="I23" s="19">
        <v>2</v>
      </c>
      <c r="J23" s="19">
        <v>1</v>
      </c>
      <c r="K23" s="20">
        <f t="shared" si="2"/>
        <v>5</v>
      </c>
    </row>
    <row r="24" spans="1:11">
      <c r="F24" s="51"/>
      <c r="G24" s="19">
        <v>2</v>
      </c>
      <c r="H24" s="20">
        <v>0</v>
      </c>
      <c r="I24" s="19">
        <v>2</v>
      </c>
      <c r="J24" s="19">
        <v>3</v>
      </c>
      <c r="K24" s="20">
        <f t="shared" si="2"/>
        <v>7</v>
      </c>
    </row>
    <row r="25" spans="1:11">
      <c r="F25" s="51"/>
      <c r="G25" s="20">
        <v>2</v>
      </c>
      <c r="H25" s="20">
        <v>0</v>
      </c>
      <c r="I25" s="19">
        <v>1</v>
      </c>
      <c r="J25" s="26">
        <v>2</v>
      </c>
      <c r="K25" s="20">
        <f t="shared" si="2"/>
        <v>5</v>
      </c>
    </row>
    <row r="28" spans="1:11">
      <c r="F28" s="51" t="s">
        <v>162</v>
      </c>
      <c r="G28" s="20">
        <v>1</v>
      </c>
      <c r="H28" s="20">
        <v>0</v>
      </c>
      <c r="I28" s="20">
        <v>1</v>
      </c>
      <c r="J28" s="20">
        <v>1</v>
      </c>
      <c r="K28" s="20">
        <f t="shared" ref="K28:K32" si="3">SUM(G28:J28)</f>
        <v>3</v>
      </c>
    </row>
    <row r="29" spans="1:11">
      <c r="F29" s="51"/>
      <c r="G29" s="20">
        <v>1</v>
      </c>
      <c r="H29" s="20">
        <v>0</v>
      </c>
      <c r="I29" s="19">
        <v>3</v>
      </c>
      <c r="J29" s="26">
        <v>2</v>
      </c>
      <c r="K29" s="20">
        <f t="shared" si="3"/>
        <v>6</v>
      </c>
    </row>
    <row r="30" spans="1:11">
      <c r="F30" s="51"/>
      <c r="G30" s="20">
        <v>1</v>
      </c>
      <c r="H30" s="20">
        <v>0</v>
      </c>
      <c r="I30" s="19">
        <v>2</v>
      </c>
      <c r="J30" s="26">
        <v>1</v>
      </c>
      <c r="K30" s="20">
        <f t="shared" si="3"/>
        <v>4</v>
      </c>
    </row>
    <row r="31" spans="1:11">
      <c r="F31" s="51"/>
      <c r="G31" s="20">
        <v>2</v>
      </c>
      <c r="H31" s="20">
        <v>0</v>
      </c>
      <c r="I31" s="19">
        <v>2</v>
      </c>
      <c r="J31" s="26">
        <v>3</v>
      </c>
      <c r="K31" s="20">
        <f t="shared" si="3"/>
        <v>7</v>
      </c>
    </row>
    <row r="32" spans="1:11">
      <c r="F32" s="51"/>
      <c r="G32" s="20">
        <v>1</v>
      </c>
      <c r="H32" s="20">
        <v>0</v>
      </c>
      <c r="I32" s="19">
        <v>3</v>
      </c>
      <c r="J32" s="26">
        <v>3</v>
      </c>
      <c r="K32" s="20">
        <f t="shared" si="3"/>
        <v>7</v>
      </c>
    </row>
  </sheetData>
  <mergeCells count="4">
    <mergeCell ref="F8:F12"/>
    <mergeCell ref="F15:F19"/>
    <mergeCell ref="F28:F32"/>
    <mergeCell ref="F22:F2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8B078-935A-464E-81C5-8FC636A0DB75}">
  <dimension ref="A1:H21"/>
  <sheetViews>
    <sheetView zoomScale="68" workbookViewId="0">
      <selection activeCell="X12" sqref="X12"/>
    </sheetView>
  </sheetViews>
  <sheetFormatPr defaultRowHeight="14.5"/>
  <cols>
    <col min="1" max="1" width="9.7265625" bestFit="1" customWidth="1"/>
    <col min="4" max="4" width="14.1796875" bestFit="1" customWidth="1"/>
    <col min="8" max="8" width="13" bestFit="1" customWidth="1"/>
  </cols>
  <sheetData>
    <row r="1" spans="1:8" ht="16.5">
      <c r="A1" s="54" t="s">
        <v>299</v>
      </c>
      <c r="B1" s="59"/>
      <c r="C1" s="59"/>
      <c r="D1" s="59"/>
      <c r="E1" s="59"/>
      <c r="F1" s="59"/>
      <c r="G1" s="59"/>
      <c r="H1" s="59"/>
    </row>
    <row r="2" spans="1:8">
      <c r="B2" t="s">
        <v>163</v>
      </c>
      <c r="C2" t="s">
        <v>164</v>
      </c>
      <c r="D2" t="s">
        <v>165</v>
      </c>
      <c r="E2" t="s">
        <v>166</v>
      </c>
      <c r="F2" t="s">
        <v>167</v>
      </c>
      <c r="G2" t="s">
        <v>168</v>
      </c>
      <c r="H2" t="s">
        <v>169</v>
      </c>
    </row>
    <row r="3" spans="1:8">
      <c r="A3" s="31" t="s">
        <v>37</v>
      </c>
      <c r="B3">
        <f>1244099.35+6926813.152+6285784.79+4105695.45</f>
        <v>18562392.741999999</v>
      </c>
      <c r="C3">
        <v>1</v>
      </c>
      <c r="E3">
        <v>1</v>
      </c>
      <c r="F3">
        <f t="shared" ref="F3:F21" si="0">B3/1000000</f>
        <v>18.562392742</v>
      </c>
      <c r="G3">
        <f t="shared" ref="G3:G7" si="1">F3/10</f>
        <v>1.8562392742</v>
      </c>
      <c r="H3">
        <f t="shared" ref="H3:H7" si="2">E3/G3</f>
        <v>0.53872365157825841</v>
      </c>
    </row>
    <row r="4" spans="1:8">
      <c r="B4">
        <f>7659888.553+3230549.28+1620872.511+696585.82</f>
        <v>13207896.164000001</v>
      </c>
      <c r="C4">
        <v>1</v>
      </c>
      <c r="E4">
        <v>1</v>
      </c>
      <c r="F4">
        <f t="shared" si="0"/>
        <v>13.207896164000001</v>
      </c>
      <c r="G4">
        <f t="shared" si="1"/>
        <v>1.3207896164000001</v>
      </c>
      <c r="H4">
        <f t="shared" si="2"/>
        <v>0.75712285104545429</v>
      </c>
    </row>
    <row r="5" spans="1:8">
      <c r="B5">
        <v>4976527.6100000003</v>
      </c>
      <c r="C5">
        <v>0</v>
      </c>
      <c r="E5">
        <v>0</v>
      </c>
      <c r="F5">
        <f t="shared" si="0"/>
        <v>4.9765276100000007</v>
      </c>
      <c r="G5">
        <f t="shared" si="1"/>
        <v>0.49765276100000005</v>
      </c>
      <c r="H5">
        <f t="shared" si="2"/>
        <v>0</v>
      </c>
    </row>
    <row r="6" spans="1:8">
      <c r="B6">
        <v>7438428.0310000004</v>
      </c>
      <c r="C6">
        <v>0</v>
      </c>
      <c r="E6">
        <v>0</v>
      </c>
      <c r="F6">
        <f t="shared" si="0"/>
        <v>7.4384280310000008</v>
      </c>
      <c r="G6">
        <f t="shared" si="1"/>
        <v>0.74384280310000006</v>
      </c>
      <c r="H6">
        <f t="shared" si="2"/>
        <v>0</v>
      </c>
    </row>
    <row r="7" spans="1:8">
      <c r="B7">
        <f>4755172.364+7594513.624</f>
        <v>12349685.988</v>
      </c>
      <c r="C7">
        <v>1</v>
      </c>
      <c r="E7">
        <v>1</v>
      </c>
      <c r="F7">
        <f t="shared" si="0"/>
        <v>12.349685987999999</v>
      </c>
      <c r="G7">
        <f t="shared" si="1"/>
        <v>1.2349685987999999</v>
      </c>
      <c r="H7">
        <f t="shared" si="2"/>
        <v>0.80973718762702529</v>
      </c>
    </row>
    <row r="8" spans="1:8">
      <c r="A8" t="s">
        <v>160</v>
      </c>
      <c r="B8">
        <f>6759476.472+854608.687+4019242.438</f>
        <v>11633327.596999999</v>
      </c>
      <c r="C8">
        <v>1</v>
      </c>
      <c r="E8">
        <f t="shared" ref="E8:E21" si="3">C8+D8</f>
        <v>1</v>
      </c>
      <c r="F8">
        <f t="shared" si="0"/>
        <v>11.633327596999999</v>
      </c>
      <c r="G8">
        <f t="shared" ref="G8:G21" si="4">F8/10</f>
        <v>1.1633327596999998</v>
      </c>
      <c r="H8">
        <f t="shared" ref="H8:H18" si="5">E8/G8</f>
        <v>0.85959927773191902</v>
      </c>
    </row>
    <row r="9" spans="1:8">
      <c r="B9">
        <f>5242764.352+826547.626+6667266.009</f>
        <v>12736577.987</v>
      </c>
      <c r="C9">
        <v>0</v>
      </c>
      <c r="E9">
        <f t="shared" si="3"/>
        <v>0</v>
      </c>
      <c r="F9">
        <f t="shared" si="0"/>
        <v>12.736577987</v>
      </c>
      <c r="G9">
        <f t="shared" si="4"/>
        <v>1.2736577987</v>
      </c>
      <c r="H9">
        <f t="shared" si="5"/>
        <v>0</v>
      </c>
    </row>
    <row r="10" spans="1:8">
      <c r="B10">
        <f>7485283.467+623614.377</f>
        <v>8108897.8440000005</v>
      </c>
      <c r="C10">
        <v>1</v>
      </c>
      <c r="E10">
        <f t="shared" si="3"/>
        <v>1</v>
      </c>
      <c r="F10">
        <f t="shared" si="0"/>
        <v>8.1088978440000012</v>
      </c>
      <c r="G10">
        <f t="shared" si="4"/>
        <v>0.81088978440000015</v>
      </c>
      <c r="H10">
        <f t="shared" si="5"/>
        <v>1.2332132174287136</v>
      </c>
    </row>
    <row r="11" spans="1:8">
      <c r="B11">
        <v>11609084.697000001</v>
      </c>
      <c r="C11">
        <v>1</v>
      </c>
      <c r="E11">
        <f t="shared" si="3"/>
        <v>1</v>
      </c>
      <c r="F11">
        <f t="shared" si="0"/>
        <v>11.609084697</v>
      </c>
      <c r="G11">
        <f t="shared" si="4"/>
        <v>1.1609084697000001</v>
      </c>
      <c r="H11">
        <f t="shared" si="5"/>
        <v>0.8613943528712632</v>
      </c>
    </row>
    <row r="12" spans="1:8">
      <c r="B12">
        <f>4314799.307+522548.817+797649.458+270298.051</f>
        <v>5905295.6329999994</v>
      </c>
      <c r="C12">
        <v>1</v>
      </c>
      <c r="E12">
        <f t="shared" si="3"/>
        <v>1</v>
      </c>
      <c r="F12">
        <f t="shared" si="0"/>
        <v>5.9052956329999997</v>
      </c>
      <c r="G12">
        <f t="shared" si="4"/>
        <v>0.59052956329999995</v>
      </c>
      <c r="H12">
        <f t="shared" si="5"/>
        <v>1.6933953220085978</v>
      </c>
    </row>
    <row r="13" spans="1:8">
      <c r="A13" t="s">
        <v>161</v>
      </c>
      <c r="B13">
        <v>6042152.0959999999</v>
      </c>
      <c r="C13">
        <v>2</v>
      </c>
      <c r="E13">
        <f t="shared" si="3"/>
        <v>2</v>
      </c>
      <c r="F13">
        <f t="shared" si="0"/>
        <v>6.0421520959999997</v>
      </c>
      <c r="G13">
        <f t="shared" si="4"/>
        <v>0.60421520959999997</v>
      </c>
      <c r="H13">
        <f t="shared" si="5"/>
        <v>3.3100788729301134</v>
      </c>
    </row>
    <row r="14" spans="1:8">
      <c r="B14">
        <f>8149980.507+6635569.324</f>
        <v>14785549.831</v>
      </c>
      <c r="C14">
        <v>4</v>
      </c>
      <c r="E14">
        <f t="shared" si="3"/>
        <v>4</v>
      </c>
      <c r="F14">
        <f t="shared" si="0"/>
        <v>14.785549831000001</v>
      </c>
      <c r="G14">
        <f t="shared" si="4"/>
        <v>1.4785549831</v>
      </c>
      <c r="H14">
        <f t="shared" si="5"/>
        <v>2.7053440999626766</v>
      </c>
    </row>
    <row r="15" spans="1:8">
      <c r="B15">
        <v>11495127.352</v>
      </c>
      <c r="C15">
        <v>2</v>
      </c>
      <c r="E15">
        <f t="shared" si="3"/>
        <v>2</v>
      </c>
      <c r="F15">
        <f t="shared" si="0"/>
        <v>11.495127352000001</v>
      </c>
      <c r="G15">
        <f t="shared" si="4"/>
        <v>1.1495127352000001</v>
      </c>
      <c r="H15">
        <f t="shared" si="5"/>
        <v>1.7398676315247836</v>
      </c>
    </row>
    <row r="16" spans="1:8">
      <c r="B16">
        <f>6712409.778+1894353.104+1353862.283</f>
        <v>9960625.1649999991</v>
      </c>
      <c r="C16">
        <v>1</v>
      </c>
      <c r="E16">
        <f t="shared" si="3"/>
        <v>1</v>
      </c>
      <c r="F16">
        <f t="shared" si="0"/>
        <v>9.9606251649999997</v>
      </c>
      <c r="G16">
        <f t="shared" si="4"/>
        <v>0.99606251649999999</v>
      </c>
      <c r="H16">
        <f t="shared" si="5"/>
        <v>1.0039530485634935</v>
      </c>
    </row>
    <row r="17" spans="1:8">
      <c r="A17" t="s">
        <v>162</v>
      </c>
      <c r="B17">
        <v>6725969.284</v>
      </c>
      <c r="C17">
        <v>3</v>
      </c>
      <c r="E17">
        <f t="shared" si="3"/>
        <v>3</v>
      </c>
      <c r="F17">
        <f t="shared" si="0"/>
        <v>6.7259692839999996</v>
      </c>
      <c r="G17">
        <f t="shared" si="4"/>
        <v>0.67259692839999996</v>
      </c>
      <c r="H17">
        <f t="shared" si="5"/>
        <v>4.4603236698337563</v>
      </c>
    </row>
    <row r="18" spans="1:8">
      <c r="B18">
        <f>9665560.168+3450419.613+3688675.477</f>
        <v>16804655.258000001</v>
      </c>
      <c r="C18">
        <v>1</v>
      </c>
      <c r="D18">
        <v>6</v>
      </c>
      <c r="E18">
        <f t="shared" si="3"/>
        <v>7</v>
      </c>
      <c r="F18">
        <f t="shared" si="0"/>
        <v>16.804655258</v>
      </c>
      <c r="G18">
        <f t="shared" si="4"/>
        <v>1.6804655258000001</v>
      </c>
      <c r="H18">
        <f t="shared" si="5"/>
        <v>4.1655124086330719</v>
      </c>
    </row>
    <row r="19" spans="1:8">
      <c r="B19">
        <f>12241614.092+3019082.651</f>
        <v>15260696.743000001</v>
      </c>
      <c r="C19">
        <v>2</v>
      </c>
      <c r="E19">
        <f t="shared" si="3"/>
        <v>2</v>
      </c>
      <c r="F19">
        <f t="shared" si="0"/>
        <v>15.260696743</v>
      </c>
      <c r="G19">
        <f t="shared" si="4"/>
        <v>1.5260696743</v>
      </c>
      <c r="H19">
        <f t="shared" ref="H19:H21" si="6">E19/G19</f>
        <v>1.3105561519773921</v>
      </c>
    </row>
    <row r="20" spans="1:8">
      <c r="B20">
        <f>11932650.222+10855141.105</f>
        <v>22787791.327</v>
      </c>
      <c r="C20">
        <v>6</v>
      </c>
      <c r="E20">
        <f t="shared" si="3"/>
        <v>6</v>
      </c>
      <c r="F20">
        <f t="shared" si="0"/>
        <v>22.787791327000001</v>
      </c>
      <c r="G20">
        <f t="shared" si="4"/>
        <v>2.2787791327</v>
      </c>
      <c r="H20">
        <f t="shared" si="6"/>
        <v>2.632988828930924</v>
      </c>
    </row>
    <row r="21" spans="1:8">
      <c r="B21">
        <f>9865599.157+5452852.503+2624756.732</f>
        <v>17943208.392000001</v>
      </c>
      <c r="C21">
        <v>3</v>
      </c>
      <c r="D21">
        <v>3</v>
      </c>
      <c r="E21">
        <f t="shared" si="3"/>
        <v>6</v>
      </c>
      <c r="F21">
        <f t="shared" si="0"/>
        <v>17.943208392000003</v>
      </c>
      <c r="G21">
        <f t="shared" si="4"/>
        <v>1.7943208392000003</v>
      </c>
      <c r="H21">
        <f t="shared" si="6"/>
        <v>3.3438835847635286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65BBC-F417-40E3-AFBC-FE48B1313FD0}">
  <dimension ref="A1:I21"/>
  <sheetViews>
    <sheetView zoomScale="68" workbookViewId="0">
      <selection activeCell="R8" sqref="R8"/>
    </sheetView>
  </sheetViews>
  <sheetFormatPr defaultRowHeight="14.5"/>
  <sheetData>
    <row r="1" spans="1:9">
      <c r="A1" s="59" t="s">
        <v>300</v>
      </c>
      <c r="B1" s="59"/>
      <c r="C1" s="59"/>
      <c r="D1" s="59"/>
      <c r="E1" s="59"/>
      <c r="F1" s="59"/>
      <c r="G1" s="59"/>
      <c r="H1" s="59"/>
      <c r="I1" s="59"/>
    </row>
    <row r="2" spans="1:9">
      <c r="C2" t="s">
        <v>163</v>
      </c>
      <c r="D2" t="s">
        <v>164</v>
      </c>
      <c r="E2" t="s">
        <v>245</v>
      </c>
      <c r="F2" t="s">
        <v>166</v>
      </c>
      <c r="G2" t="s">
        <v>167</v>
      </c>
      <c r="H2" t="s">
        <v>168</v>
      </c>
      <c r="I2" t="s">
        <v>169</v>
      </c>
    </row>
    <row r="3" spans="1:9">
      <c r="B3" s="31" t="s">
        <v>37</v>
      </c>
      <c r="C3">
        <v>66518091.380000003</v>
      </c>
      <c r="D3">
        <v>2</v>
      </c>
      <c r="F3">
        <v>2</v>
      </c>
      <c r="G3">
        <f t="shared" ref="G3:G21" si="0">C3/1000000</f>
        <v>66.518091380000001</v>
      </c>
      <c r="H3">
        <f>G3/10</f>
        <v>6.651809138</v>
      </c>
      <c r="I3">
        <f>F3/H3</f>
        <v>0.30067008215472341</v>
      </c>
    </row>
    <row r="4" spans="1:9">
      <c r="C4">
        <v>64400103.740999997</v>
      </c>
      <c r="D4">
        <v>1</v>
      </c>
      <c r="F4">
        <v>1</v>
      </c>
      <c r="G4">
        <f t="shared" si="0"/>
        <v>64.400103740999995</v>
      </c>
      <c r="H4">
        <f>G4/10</f>
        <v>6.4400103740999999</v>
      </c>
      <c r="I4">
        <f>F4/H4</f>
        <v>0.15527925296855619</v>
      </c>
    </row>
    <row r="5" spans="1:9">
      <c r="C5">
        <f>32070306.876+24526647.443</f>
        <v>56596954.318999998</v>
      </c>
      <c r="D5">
        <v>2</v>
      </c>
      <c r="E5">
        <v>3</v>
      </c>
      <c r="F5">
        <v>5</v>
      </c>
      <c r="G5">
        <f t="shared" si="0"/>
        <v>56.596954318999998</v>
      </c>
      <c r="H5">
        <f t="shared" ref="H5:H12" si="1">G5/10</f>
        <v>5.6596954318999995</v>
      </c>
      <c r="I5">
        <f t="shared" ref="I5" si="2">F5/H5</f>
        <v>0.8834397645884392</v>
      </c>
    </row>
    <row r="6" spans="1:9">
      <c r="C6">
        <v>32869276.355999999</v>
      </c>
      <c r="D6">
        <v>2</v>
      </c>
      <c r="E6">
        <v>3</v>
      </c>
      <c r="F6">
        <v>5</v>
      </c>
      <c r="G6">
        <f t="shared" si="0"/>
        <v>32.869276356</v>
      </c>
      <c r="H6">
        <f t="shared" si="1"/>
        <v>3.2869276356000001</v>
      </c>
      <c r="I6">
        <f t="shared" ref="I6" si="3">F6/H6</f>
        <v>1.5211773894399392</v>
      </c>
    </row>
    <row r="7" spans="1:9">
      <c r="C7">
        <v>38639854.291000001</v>
      </c>
      <c r="D7">
        <v>8</v>
      </c>
      <c r="E7">
        <v>3</v>
      </c>
      <c r="F7">
        <v>11</v>
      </c>
      <c r="G7">
        <f t="shared" si="0"/>
        <v>38.639854290999999</v>
      </c>
      <c r="H7">
        <f t="shared" si="1"/>
        <v>3.8639854291</v>
      </c>
      <c r="I7">
        <f t="shared" ref="I7:I12" si="4">F7/H7</f>
        <v>2.8468016253783133</v>
      </c>
    </row>
    <row r="8" spans="1:9">
      <c r="B8" t="s">
        <v>160</v>
      </c>
      <c r="C8">
        <f>32998320.307+37904240.2</f>
        <v>70902560.506999999</v>
      </c>
      <c r="D8">
        <v>2</v>
      </c>
      <c r="E8">
        <v>3</v>
      </c>
      <c r="F8">
        <f>D8+E8</f>
        <v>5</v>
      </c>
      <c r="G8">
        <f t="shared" si="0"/>
        <v>70.902560507000004</v>
      </c>
      <c r="H8">
        <f t="shared" si="1"/>
        <v>7.0902560507000008</v>
      </c>
      <c r="I8">
        <f t="shared" si="4"/>
        <v>0.70519315018339346</v>
      </c>
    </row>
    <row r="9" spans="1:9">
      <c r="C9">
        <v>46745410.009000003</v>
      </c>
      <c r="D9">
        <v>4</v>
      </c>
      <c r="F9">
        <f>D9+E9</f>
        <v>4</v>
      </c>
      <c r="G9">
        <f t="shared" si="0"/>
        <v>46.745410009000004</v>
      </c>
      <c r="H9">
        <f t="shared" si="1"/>
        <v>4.6745410009000006</v>
      </c>
      <c r="I9">
        <f t="shared" si="4"/>
        <v>0.85569898717967607</v>
      </c>
    </row>
    <row r="10" spans="1:9">
      <c r="C10">
        <v>63710688.0955</v>
      </c>
      <c r="D10">
        <v>2</v>
      </c>
      <c r="F10">
        <f>D10+E10</f>
        <v>2</v>
      </c>
      <c r="G10">
        <f t="shared" si="0"/>
        <v>63.710688095499997</v>
      </c>
      <c r="H10">
        <f t="shared" si="1"/>
        <v>6.3710688095499997</v>
      </c>
      <c r="I10">
        <f t="shared" si="4"/>
        <v>0.31391907069063091</v>
      </c>
    </row>
    <row r="11" spans="1:9">
      <c r="C11">
        <v>32596209.894000001</v>
      </c>
      <c r="D11">
        <v>2</v>
      </c>
      <c r="F11">
        <f>D11+E11</f>
        <v>2</v>
      </c>
      <c r="G11">
        <f t="shared" si="0"/>
        <v>32.596209894000005</v>
      </c>
      <c r="H11">
        <f t="shared" si="1"/>
        <v>3.2596209894000006</v>
      </c>
      <c r="I11">
        <f t="shared" si="4"/>
        <v>0.6135682665266371</v>
      </c>
    </row>
    <row r="12" spans="1:9">
      <c r="C12">
        <v>42915817.173</v>
      </c>
      <c r="D12">
        <v>7</v>
      </c>
      <c r="E12">
        <v>3</v>
      </c>
      <c r="F12">
        <f>D12+E12</f>
        <v>10</v>
      </c>
      <c r="G12">
        <f t="shared" si="0"/>
        <v>42.915817173000001</v>
      </c>
      <c r="H12">
        <f t="shared" si="1"/>
        <v>4.2915817172999997</v>
      </c>
      <c r="I12">
        <f t="shared" si="4"/>
        <v>2.330143210296689</v>
      </c>
    </row>
    <row r="13" spans="1:9">
      <c r="B13" t="s">
        <v>161</v>
      </c>
      <c r="C13">
        <v>30215824.631000001</v>
      </c>
      <c r="D13">
        <v>15</v>
      </c>
      <c r="F13">
        <v>15</v>
      </c>
      <c r="G13">
        <f t="shared" si="0"/>
        <v>30.215824631</v>
      </c>
      <c r="H13">
        <f>G13/10</f>
        <v>3.0215824631000001</v>
      </c>
      <c r="I13">
        <f t="shared" ref="I13:I16" si="5">F13/H13</f>
        <v>4.9642861590514764</v>
      </c>
    </row>
    <row r="14" spans="1:9">
      <c r="C14">
        <v>27230013.074000001</v>
      </c>
      <c r="D14">
        <v>5</v>
      </c>
      <c r="F14">
        <v>5</v>
      </c>
      <c r="G14">
        <f t="shared" si="0"/>
        <v>27.230013074000002</v>
      </c>
      <c r="H14">
        <f t="shared" ref="H14:H16" si="6">G14/10</f>
        <v>2.7230013074000001</v>
      </c>
      <c r="I14">
        <f t="shared" si="5"/>
        <v>1.8362091808079752</v>
      </c>
    </row>
    <row r="15" spans="1:9">
      <c r="C15">
        <f>11732888.141+9722515.179</f>
        <v>21455403.32</v>
      </c>
      <c r="D15">
        <v>7</v>
      </c>
      <c r="E15">
        <v>3</v>
      </c>
      <c r="F15">
        <v>10</v>
      </c>
      <c r="G15">
        <f t="shared" si="0"/>
        <v>21.455403320000002</v>
      </c>
      <c r="H15">
        <f t="shared" si="6"/>
        <v>2.1455403320000004</v>
      </c>
      <c r="I15">
        <f t="shared" si="5"/>
        <v>4.6608305846566571</v>
      </c>
    </row>
    <row r="16" spans="1:9">
      <c r="C16">
        <f>5922882.242+1236334.86+1700224.223</f>
        <v>8859441.3249999993</v>
      </c>
      <c r="D16">
        <v>8</v>
      </c>
      <c r="F16">
        <v>8</v>
      </c>
      <c r="G16">
        <f t="shared" si="0"/>
        <v>8.8594413249999988</v>
      </c>
      <c r="H16">
        <f t="shared" si="6"/>
        <v>0.88594413249999993</v>
      </c>
      <c r="I16">
        <f t="shared" si="5"/>
        <v>9.0299147615834574</v>
      </c>
    </row>
    <row r="17" spans="2:9">
      <c r="B17" t="s">
        <v>162</v>
      </c>
      <c r="C17">
        <v>28913538.618000001</v>
      </c>
      <c r="D17">
        <v>13</v>
      </c>
      <c r="E17">
        <v>6</v>
      </c>
      <c r="F17">
        <f>D17+E17</f>
        <v>19</v>
      </c>
      <c r="G17">
        <f t="shared" si="0"/>
        <v>28.913538618</v>
      </c>
      <c r="H17">
        <f t="shared" ref="H17:H21" si="7">G17/10</f>
        <v>2.8913538617999999</v>
      </c>
      <c r="I17">
        <f t="shared" ref="I17:I21" si="8">F17/H17</f>
        <v>6.5713160367619725</v>
      </c>
    </row>
    <row r="18" spans="2:9">
      <c r="C18">
        <v>57254227.534999996</v>
      </c>
      <c r="D18">
        <v>5</v>
      </c>
      <c r="E18">
        <v>3</v>
      </c>
      <c r="F18">
        <f>D18+E18</f>
        <v>8</v>
      </c>
      <c r="G18">
        <f t="shared" si="0"/>
        <v>57.254227534999998</v>
      </c>
      <c r="H18">
        <f t="shared" si="7"/>
        <v>5.7254227535000002</v>
      </c>
      <c r="I18">
        <f t="shared" si="8"/>
        <v>1.3972767329905083</v>
      </c>
    </row>
    <row r="19" spans="2:9">
      <c r="C19">
        <v>43272523.873000003</v>
      </c>
      <c r="D19">
        <v>12</v>
      </c>
      <c r="E19">
        <v>3</v>
      </c>
      <c r="F19">
        <f>D19+E19</f>
        <v>15</v>
      </c>
      <c r="G19">
        <f t="shared" si="0"/>
        <v>43.272523873000004</v>
      </c>
      <c r="H19">
        <f t="shared" si="7"/>
        <v>4.3272523873000006</v>
      </c>
      <c r="I19">
        <f t="shared" si="8"/>
        <v>3.4664028481498592</v>
      </c>
    </row>
    <row r="20" spans="2:9">
      <c r="C20">
        <v>55878497.357000001</v>
      </c>
      <c r="D20">
        <v>17</v>
      </c>
      <c r="E20">
        <v>12</v>
      </c>
      <c r="F20">
        <f>D20+E20</f>
        <v>29</v>
      </c>
      <c r="G20">
        <f t="shared" si="0"/>
        <v>55.878497357000001</v>
      </c>
      <c r="H20">
        <f t="shared" si="7"/>
        <v>5.5878497356999999</v>
      </c>
      <c r="I20">
        <f t="shared" si="8"/>
        <v>5.1898317549097657</v>
      </c>
    </row>
    <row r="21" spans="2:9">
      <c r="C21">
        <f>28877374.231+32997340.128</f>
        <v>61874714.358999997</v>
      </c>
      <c r="D21">
        <v>2</v>
      </c>
      <c r="E21">
        <v>3</v>
      </c>
      <c r="F21">
        <f>D21+E21</f>
        <v>5</v>
      </c>
      <c r="G21">
        <f t="shared" si="0"/>
        <v>61.874714358999995</v>
      </c>
      <c r="H21">
        <f t="shared" si="7"/>
        <v>6.1874714358999992</v>
      </c>
      <c r="I21">
        <f t="shared" si="8"/>
        <v>0.80808453853859685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5EFCB-F115-49FA-9504-91D3EA45CE10}">
  <dimension ref="A1:E8"/>
  <sheetViews>
    <sheetView workbookViewId="0">
      <selection activeCell="I12" sqref="I12"/>
    </sheetView>
  </sheetViews>
  <sheetFormatPr defaultRowHeight="14.5"/>
  <cols>
    <col min="1" max="1" width="12.26953125" bestFit="1" customWidth="1"/>
    <col min="2" max="2" width="13.6328125" bestFit="1" customWidth="1"/>
    <col min="3" max="3" width="13.54296875" bestFit="1" customWidth="1"/>
    <col min="4" max="4" width="6" bestFit="1" customWidth="1"/>
    <col min="5" max="5" width="9.1796875" bestFit="1" customWidth="1"/>
  </cols>
  <sheetData>
    <row r="1" spans="1:5">
      <c r="A1" t="s">
        <v>301</v>
      </c>
    </row>
    <row r="2" spans="1:5">
      <c r="A2" s="43" t="s">
        <v>74</v>
      </c>
      <c r="B2" s="43"/>
      <c r="C2" s="43"/>
      <c r="D2" s="43"/>
      <c r="E2" s="43"/>
    </row>
    <row r="3" spans="1:5" s="4" customFormat="1">
      <c r="A3" s="3" t="s">
        <v>60</v>
      </c>
      <c r="B3" s="3" t="s">
        <v>61</v>
      </c>
      <c r="C3" s="3" t="s">
        <v>62</v>
      </c>
      <c r="D3" s="3" t="s">
        <v>63</v>
      </c>
      <c r="E3" s="3" t="s">
        <v>64</v>
      </c>
    </row>
    <row r="4" spans="1:5">
      <c r="A4" s="6">
        <v>3850</v>
      </c>
      <c r="B4" s="6">
        <v>9795</v>
      </c>
      <c r="C4" s="6">
        <v>5183</v>
      </c>
      <c r="D4" s="6">
        <v>24210</v>
      </c>
      <c r="E4" s="6">
        <v>22649</v>
      </c>
    </row>
    <row r="5" spans="1:5">
      <c r="A5" s="6">
        <v>6127</v>
      </c>
      <c r="B5" s="6">
        <v>8117</v>
      </c>
      <c r="C5" s="6">
        <v>7118</v>
      </c>
      <c r="D5" s="6">
        <v>19322</v>
      </c>
      <c r="E5" s="6">
        <v>22472</v>
      </c>
    </row>
    <row r="6" spans="1:5">
      <c r="A6" s="6">
        <v>4698</v>
      </c>
      <c r="B6" s="6">
        <v>7808</v>
      </c>
      <c r="C6" s="6">
        <v>6430</v>
      </c>
      <c r="D6" s="6">
        <v>17067</v>
      </c>
      <c r="E6" s="6">
        <v>21560</v>
      </c>
    </row>
    <row r="7" spans="1:5">
      <c r="A7" s="6">
        <v>7090</v>
      </c>
      <c r="B7" s="6">
        <v>12533</v>
      </c>
      <c r="C7" s="6">
        <v>10479</v>
      </c>
      <c r="D7" s="6">
        <v>20122</v>
      </c>
      <c r="E7" s="6">
        <v>27045</v>
      </c>
    </row>
    <row r="8" spans="1:5">
      <c r="A8" s="6">
        <v>6540</v>
      </c>
      <c r="B8" s="6">
        <v>7792</v>
      </c>
      <c r="C8" s="6">
        <v>7432</v>
      </c>
      <c r="D8" s="6">
        <v>20679</v>
      </c>
      <c r="E8" s="6">
        <v>27658</v>
      </c>
    </row>
  </sheetData>
  <mergeCells count="1">
    <mergeCell ref="A2:E2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45281-27FD-4AB6-B56E-B3C59EB00DD9}">
  <dimension ref="A1:E8"/>
  <sheetViews>
    <sheetView workbookViewId="0">
      <selection activeCell="I16" sqref="I16"/>
    </sheetView>
  </sheetViews>
  <sheetFormatPr defaultRowHeight="14.5"/>
  <cols>
    <col min="1" max="1" width="12.26953125" bestFit="1" customWidth="1"/>
    <col min="2" max="2" width="13.6328125" bestFit="1" customWidth="1"/>
    <col min="3" max="3" width="13.54296875" bestFit="1" customWidth="1"/>
    <col min="4" max="4" width="5" bestFit="1" customWidth="1"/>
    <col min="5" max="5" width="9.1796875" bestFit="1" customWidth="1"/>
  </cols>
  <sheetData>
    <row r="1" spans="1:5">
      <c r="A1" t="s">
        <v>301</v>
      </c>
    </row>
    <row r="2" spans="1:5">
      <c r="A2" s="43" t="s">
        <v>75</v>
      </c>
      <c r="B2" s="43"/>
      <c r="C2" s="43"/>
      <c r="D2" s="43"/>
      <c r="E2" s="43"/>
    </row>
    <row r="3" spans="1:5" s="4" customFormat="1">
      <c r="A3" s="3" t="s">
        <v>60</v>
      </c>
      <c r="B3" s="3" t="s">
        <v>61</v>
      </c>
      <c r="C3" s="3" t="s">
        <v>62</v>
      </c>
      <c r="D3" s="3" t="s">
        <v>63</v>
      </c>
      <c r="E3" s="3" t="s">
        <v>64</v>
      </c>
    </row>
    <row r="4" spans="1:5">
      <c r="A4" s="11">
        <v>3469</v>
      </c>
      <c r="B4" s="11">
        <v>5455</v>
      </c>
      <c r="C4" s="11">
        <v>4454</v>
      </c>
      <c r="D4" s="11">
        <v>5506</v>
      </c>
      <c r="E4" s="11">
        <v>7724</v>
      </c>
    </row>
    <row r="5" spans="1:5">
      <c r="A5" s="11">
        <v>5819</v>
      </c>
      <c r="B5" s="11">
        <v>5728</v>
      </c>
      <c r="C5" s="11">
        <v>6153</v>
      </c>
      <c r="D5" s="11">
        <v>5115</v>
      </c>
      <c r="E5" s="11">
        <v>6145</v>
      </c>
    </row>
    <row r="6" spans="1:5">
      <c r="A6" s="11">
        <v>4691</v>
      </c>
      <c r="B6" s="11">
        <v>5495</v>
      </c>
      <c r="C6" s="11">
        <v>5574</v>
      </c>
      <c r="D6" s="11">
        <v>4593</v>
      </c>
      <c r="E6" s="11">
        <v>8484</v>
      </c>
    </row>
    <row r="7" spans="1:5">
      <c r="A7" s="11">
        <v>4135</v>
      </c>
      <c r="B7" s="11">
        <v>4903</v>
      </c>
      <c r="C7" s="11">
        <v>4466</v>
      </c>
      <c r="D7" s="11">
        <v>4688</v>
      </c>
      <c r="E7" s="11">
        <v>5780</v>
      </c>
    </row>
    <row r="8" spans="1:5">
      <c r="A8" s="11">
        <v>3531</v>
      </c>
      <c r="B8" s="11">
        <v>3957</v>
      </c>
      <c r="C8" s="11">
        <v>4081</v>
      </c>
      <c r="D8" s="11">
        <v>4137</v>
      </c>
      <c r="E8" s="11">
        <v>5290</v>
      </c>
    </row>
  </sheetData>
  <mergeCells count="1">
    <mergeCell ref="A2:E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AB801-CA8D-421C-ACFD-00720B5CB315}">
  <dimension ref="A1:E8"/>
  <sheetViews>
    <sheetView workbookViewId="0">
      <selection activeCell="J14" sqref="J14:J15"/>
    </sheetView>
  </sheetViews>
  <sheetFormatPr defaultRowHeight="14.5"/>
  <cols>
    <col min="1" max="1" width="11" bestFit="1" customWidth="1"/>
    <col min="2" max="2" width="13.26953125" bestFit="1" customWidth="1"/>
    <col min="3" max="3" width="13.1796875" bestFit="1" customWidth="1"/>
    <col min="4" max="4" width="5" bestFit="1" customWidth="1"/>
  </cols>
  <sheetData>
    <row r="1" spans="1:5">
      <c r="A1" t="s">
        <v>301</v>
      </c>
    </row>
    <row r="2" spans="1:5">
      <c r="A2" s="43" t="s">
        <v>76</v>
      </c>
      <c r="B2" s="43"/>
      <c r="C2" s="43"/>
      <c r="D2" s="43"/>
      <c r="E2" s="43"/>
    </row>
    <row r="3" spans="1:5" s="4" customFormat="1">
      <c r="A3" s="3" t="s">
        <v>60</v>
      </c>
      <c r="B3" s="3" t="s">
        <v>61</v>
      </c>
      <c r="C3" s="3" t="s">
        <v>62</v>
      </c>
      <c r="D3" s="3" t="s">
        <v>63</v>
      </c>
      <c r="E3" s="3" t="s">
        <v>64</v>
      </c>
    </row>
    <row r="4" spans="1:5">
      <c r="A4" s="11">
        <v>982</v>
      </c>
      <c r="B4" s="11">
        <v>2120</v>
      </c>
      <c r="C4" s="11">
        <v>1844</v>
      </c>
      <c r="D4" s="11">
        <v>2281</v>
      </c>
      <c r="E4" s="11">
        <v>2786</v>
      </c>
    </row>
    <row r="5" spans="1:5">
      <c r="A5" s="11">
        <v>1035</v>
      </c>
      <c r="B5" s="11">
        <v>1230</v>
      </c>
      <c r="C5" s="11">
        <v>1318</v>
      </c>
      <c r="D5" s="11">
        <v>1113</v>
      </c>
      <c r="E5" s="11">
        <v>3725</v>
      </c>
    </row>
    <row r="6" spans="1:5">
      <c r="A6" s="11">
        <v>788</v>
      </c>
      <c r="B6" s="11">
        <v>1314</v>
      </c>
      <c r="C6" s="11">
        <v>1092</v>
      </c>
      <c r="D6" s="11">
        <v>1081</v>
      </c>
      <c r="E6" s="11">
        <v>3216</v>
      </c>
    </row>
    <row r="7" spans="1:5">
      <c r="A7" s="11">
        <v>710</v>
      </c>
      <c r="B7" s="11">
        <v>856</v>
      </c>
      <c r="C7" s="11">
        <v>904</v>
      </c>
      <c r="D7" s="11">
        <v>1270</v>
      </c>
      <c r="E7" s="11">
        <v>1306</v>
      </c>
    </row>
    <row r="8" spans="1:5">
      <c r="A8" s="11">
        <v>747</v>
      </c>
      <c r="B8" s="11">
        <v>871</v>
      </c>
      <c r="C8" s="11">
        <v>800</v>
      </c>
      <c r="D8" s="11">
        <v>1118</v>
      </c>
      <c r="E8" s="11">
        <v>1780</v>
      </c>
    </row>
  </sheetData>
  <mergeCells count="1">
    <mergeCell ref="A2:E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91245-85CB-4029-B256-ED1868BDBCBD}">
  <dimension ref="A1:E8"/>
  <sheetViews>
    <sheetView workbookViewId="0">
      <selection activeCell="N24" sqref="N24"/>
    </sheetView>
  </sheetViews>
  <sheetFormatPr defaultRowHeight="14.5"/>
  <cols>
    <col min="1" max="1" width="11" bestFit="1" customWidth="1"/>
    <col min="2" max="2" width="13.26953125" bestFit="1" customWidth="1"/>
    <col min="3" max="3" width="13.1796875" bestFit="1" customWidth="1"/>
    <col min="4" max="4" width="4.453125" bestFit="1" customWidth="1"/>
  </cols>
  <sheetData>
    <row r="1" spans="1:5">
      <c r="A1" t="s">
        <v>301</v>
      </c>
    </row>
    <row r="2" spans="1:5">
      <c r="A2" s="43" t="s">
        <v>77</v>
      </c>
      <c r="B2" s="43"/>
      <c r="C2" s="43"/>
      <c r="D2" s="43"/>
      <c r="E2" s="43"/>
    </row>
    <row r="3" spans="1:5" s="4" customFormat="1">
      <c r="A3" s="3" t="s">
        <v>60</v>
      </c>
      <c r="B3" s="3" t="s">
        <v>61</v>
      </c>
      <c r="C3" s="3" t="s">
        <v>62</v>
      </c>
      <c r="D3" s="3" t="s">
        <v>63</v>
      </c>
      <c r="E3" s="3" t="s">
        <v>64</v>
      </c>
    </row>
    <row r="4" spans="1:5">
      <c r="A4" s="11">
        <v>140</v>
      </c>
      <c r="B4" s="11">
        <v>185</v>
      </c>
      <c r="C4" s="11">
        <v>151</v>
      </c>
      <c r="D4" s="11">
        <v>495</v>
      </c>
      <c r="E4" s="11">
        <v>769</v>
      </c>
    </row>
    <row r="5" spans="1:5">
      <c r="A5" s="11">
        <v>257</v>
      </c>
      <c r="B5" s="11">
        <v>300</v>
      </c>
      <c r="C5" s="11">
        <v>254</v>
      </c>
      <c r="D5" s="11">
        <v>496</v>
      </c>
      <c r="E5" s="11">
        <v>726</v>
      </c>
    </row>
    <row r="6" spans="1:5">
      <c r="A6" s="11">
        <v>248</v>
      </c>
      <c r="B6" s="11">
        <v>298</v>
      </c>
      <c r="C6" s="11">
        <v>252</v>
      </c>
      <c r="D6" s="11">
        <v>551</v>
      </c>
      <c r="E6" s="11">
        <v>831</v>
      </c>
    </row>
    <row r="7" spans="1:5">
      <c r="A7" s="11">
        <v>352</v>
      </c>
      <c r="B7" s="11">
        <v>399</v>
      </c>
      <c r="C7" s="11">
        <v>352</v>
      </c>
      <c r="D7" s="11">
        <v>799</v>
      </c>
      <c r="E7" s="11">
        <v>1116</v>
      </c>
    </row>
    <row r="8" spans="1:5">
      <c r="A8" s="11">
        <v>340</v>
      </c>
      <c r="B8" s="11">
        <v>358</v>
      </c>
      <c r="C8" s="11">
        <v>332</v>
      </c>
      <c r="D8" s="11">
        <v>751</v>
      </c>
      <c r="E8" s="11">
        <v>1031</v>
      </c>
    </row>
  </sheetData>
  <mergeCells count="1">
    <mergeCell ref="A2:E2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01F45-66B9-4EFB-B68B-D1D67C5BE547}">
  <dimension ref="A1:E8"/>
  <sheetViews>
    <sheetView workbookViewId="0">
      <selection activeCell="H10" activeCellId="1" sqref="A1 H10:H11"/>
    </sheetView>
  </sheetViews>
  <sheetFormatPr defaultRowHeight="14.5"/>
  <cols>
    <col min="1" max="1" width="11" bestFit="1" customWidth="1"/>
    <col min="2" max="2" width="13.26953125" bestFit="1" customWidth="1"/>
    <col min="3" max="3" width="13.1796875" bestFit="1" customWidth="1"/>
    <col min="4" max="4" width="5" bestFit="1" customWidth="1"/>
  </cols>
  <sheetData>
    <row r="1" spans="1:5">
      <c r="A1" t="s">
        <v>301</v>
      </c>
    </row>
    <row r="2" spans="1:5">
      <c r="A2" s="43" t="s">
        <v>78</v>
      </c>
      <c r="B2" s="43"/>
      <c r="C2" s="43"/>
      <c r="D2" s="43"/>
      <c r="E2" s="43"/>
    </row>
    <row r="3" spans="1:5" s="4" customFormat="1">
      <c r="A3" s="3" t="s">
        <v>60</v>
      </c>
      <c r="B3" s="3" t="s">
        <v>61</v>
      </c>
      <c r="C3" s="3" t="s">
        <v>62</v>
      </c>
      <c r="D3" s="3" t="s">
        <v>63</v>
      </c>
      <c r="E3" s="3" t="s">
        <v>64</v>
      </c>
    </row>
    <row r="4" spans="1:5">
      <c r="A4" s="11">
        <v>720</v>
      </c>
      <c r="B4" s="11">
        <v>958</v>
      </c>
      <c r="C4" s="11">
        <v>799</v>
      </c>
      <c r="D4" s="11">
        <v>1145</v>
      </c>
      <c r="E4" s="11">
        <v>1790</v>
      </c>
    </row>
    <row r="5" spans="1:5">
      <c r="A5" s="11">
        <v>2184</v>
      </c>
      <c r="B5" s="11">
        <v>2441</v>
      </c>
      <c r="C5" s="11">
        <v>2287</v>
      </c>
      <c r="D5" s="11">
        <v>1888</v>
      </c>
      <c r="E5" s="11">
        <v>2348</v>
      </c>
    </row>
    <row r="6" spans="1:5">
      <c r="A6" s="11">
        <v>2093</v>
      </c>
      <c r="B6" s="11">
        <v>3154</v>
      </c>
      <c r="C6" s="11">
        <v>2817</v>
      </c>
      <c r="D6" s="11">
        <v>2070</v>
      </c>
      <c r="E6" s="11">
        <v>4521</v>
      </c>
    </row>
    <row r="7" spans="1:5">
      <c r="A7" s="11">
        <v>2315</v>
      </c>
      <c r="B7" s="11">
        <v>2563</v>
      </c>
      <c r="C7" s="11">
        <v>2276</v>
      </c>
      <c r="D7" s="11">
        <v>2543</v>
      </c>
      <c r="E7" s="11">
        <v>2899</v>
      </c>
    </row>
    <row r="8" spans="1:5">
      <c r="A8" s="11">
        <v>1433</v>
      </c>
      <c r="B8" s="11">
        <v>1940</v>
      </c>
      <c r="C8" s="11">
        <v>1552</v>
      </c>
      <c r="D8" s="11">
        <v>1697</v>
      </c>
      <c r="E8" s="11">
        <v>2614</v>
      </c>
    </row>
  </sheetData>
  <mergeCells count="1">
    <mergeCell ref="A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140A-0A8A-49A8-9E5A-8D7D7C1087B7}">
  <dimension ref="A1:I13"/>
  <sheetViews>
    <sheetView workbookViewId="0">
      <selection activeCell="E19" sqref="E19"/>
    </sheetView>
  </sheetViews>
  <sheetFormatPr defaultRowHeight="14.5"/>
  <cols>
    <col min="1" max="1" width="27.26953125" bestFit="1" customWidth="1"/>
  </cols>
  <sheetData>
    <row r="1" spans="1:9">
      <c r="A1" s="43" t="s">
        <v>255</v>
      </c>
      <c r="B1" s="43"/>
      <c r="C1" s="43"/>
      <c r="D1" s="43"/>
      <c r="E1" s="43"/>
      <c r="F1" s="43"/>
      <c r="G1" s="43"/>
      <c r="H1" s="43"/>
      <c r="I1" s="44"/>
    </row>
    <row r="2" spans="1:9">
      <c r="B2" t="s">
        <v>107</v>
      </c>
      <c r="C2" t="s">
        <v>108</v>
      </c>
      <c r="D2" t="s">
        <v>110</v>
      </c>
      <c r="E2" t="s">
        <v>111</v>
      </c>
      <c r="F2" t="s">
        <v>112</v>
      </c>
      <c r="G2" t="s">
        <v>109</v>
      </c>
      <c r="H2" t="s">
        <v>113</v>
      </c>
      <c r="I2" t="s">
        <v>114</v>
      </c>
    </row>
    <row r="3" spans="1:9">
      <c r="A3" t="s">
        <v>37</v>
      </c>
      <c r="B3">
        <v>37</v>
      </c>
      <c r="C3">
        <v>93.9</v>
      </c>
      <c r="D3">
        <v>636</v>
      </c>
      <c r="E3">
        <v>1988</v>
      </c>
      <c r="F3">
        <v>1169</v>
      </c>
      <c r="G3">
        <v>1363</v>
      </c>
      <c r="H3">
        <v>1237</v>
      </c>
      <c r="I3">
        <v>431</v>
      </c>
    </row>
    <row r="4" spans="1:9">
      <c r="B4">
        <v>-7.39</v>
      </c>
      <c r="C4">
        <v>61.6</v>
      </c>
      <c r="D4">
        <v>1460</v>
      </c>
      <c r="E4">
        <v>3699</v>
      </c>
      <c r="F4">
        <v>2182</v>
      </c>
      <c r="G4">
        <v>2097</v>
      </c>
      <c r="H4">
        <v>2013</v>
      </c>
      <c r="I4">
        <v>490</v>
      </c>
    </row>
    <row r="5" spans="1:9">
      <c r="B5">
        <v>-22.2</v>
      </c>
      <c r="C5">
        <v>44.4</v>
      </c>
      <c r="D5">
        <v>1339</v>
      </c>
      <c r="E5">
        <v>3403</v>
      </c>
      <c r="F5">
        <v>1888</v>
      </c>
      <c r="G5">
        <v>2002</v>
      </c>
      <c r="H5">
        <v>1919</v>
      </c>
      <c r="I5">
        <v>475</v>
      </c>
    </row>
    <row r="6" spans="1:9">
      <c r="B6">
        <v>-30.4</v>
      </c>
      <c r="C6">
        <v>40.200000000000003</v>
      </c>
      <c r="D6">
        <v>1250</v>
      </c>
      <c r="E6">
        <v>3548</v>
      </c>
      <c r="F6">
        <v>2067</v>
      </c>
      <c r="G6">
        <v>2024</v>
      </c>
      <c r="H6">
        <v>2101</v>
      </c>
      <c r="I6">
        <v>565</v>
      </c>
    </row>
    <row r="10" spans="1:9">
      <c r="A10" t="s">
        <v>115</v>
      </c>
      <c r="B10">
        <v>32</v>
      </c>
      <c r="C10">
        <v>30.4</v>
      </c>
      <c r="D10">
        <v>37</v>
      </c>
      <c r="E10">
        <v>46</v>
      </c>
      <c r="F10">
        <v>50.9</v>
      </c>
      <c r="G10">
        <v>46</v>
      </c>
      <c r="H10">
        <v>63.3</v>
      </c>
      <c r="I10">
        <v>69.099999999999994</v>
      </c>
    </row>
    <row r="11" spans="1:9">
      <c r="B11">
        <v>-45.2</v>
      </c>
      <c r="C11">
        <v>-20.5</v>
      </c>
      <c r="D11">
        <v>18.100000000000001</v>
      </c>
      <c r="E11">
        <v>0.82</v>
      </c>
      <c r="F11">
        <v>-43.5</v>
      </c>
      <c r="G11">
        <v>-4.0999999999999996</v>
      </c>
      <c r="H11">
        <v>-24.6</v>
      </c>
      <c r="I11">
        <v>-37</v>
      </c>
    </row>
    <row r="12" spans="1:9">
      <c r="B12">
        <v>-39.4</v>
      </c>
      <c r="C12">
        <v>-21.3</v>
      </c>
      <c r="D12">
        <v>12.3</v>
      </c>
      <c r="E12">
        <v>0.82</v>
      </c>
      <c r="F12">
        <v>-38.6</v>
      </c>
      <c r="G12">
        <v>-7.39</v>
      </c>
      <c r="H12">
        <v>-30.4</v>
      </c>
      <c r="I12">
        <v>-37</v>
      </c>
    </row>
    <row r="13" spans="1:9">
      <c r="B13">
        <v>-39.4</v>
      </c>
      <c r="C13">
        <v>-20.5</v>
      </c>
      <c r="D13">
        <v>14.8</v>
      </c>
      <c r="E13">
        <v>4.93</v>
      </c>
      <c r="F13">
        <v>-35.299999999999997</v>
      </c>
      <c r="G13">
        <v>-11.5</v>
      </c>
      <c r="H13">
        <v>-24.6</v>
      </c>
      <c r="I13">
        <v>-30.4</v>
      </c>
    </row>
  </sheetData>
  <mergeCells count="1">
    <mergeCell ref="A1:I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EB8BB-5BE2-4B30-9009-17E846E31550}">
  <dimension ref="A1:E8"/>
  <sheetViews>
    <sheetView workbookViewId="0">
      <selection activeCell="I13" sqref="I13"/>
    </sheetView>
  </sheetViews>
  <sheetFormatPr defaultRowHeight="14.5"/>
  <cols>
    <col min="1" max="1" width="11" bestFit="1" customWidth="1"/>
    <col min="2" max="2" width="13.26953125" bestFit="1" customWidth="1"/>
    <col min="3" max="3" width="13.1796875" bestFit="1" customWidth="1"/>
    <col min="4" max="4" width="4.453125" bestFit="1" customWidth="1"/>
  </cols>
  <sheetData>
    <row r="1" spans="1:5">
      <c r="A1" t="s">
        <v>301</v>
      </c>
    </row>
    <row r="2" spans="1:5">
      <c r="A2" s="43" t="s">
        <v>79</v>
      </c>
      <c r="B2" s="43"/>
      <c r="C2" s="43"/>
      <c r="D2" s="43"/>
      <c r="E2" s="43"/>
    </row>
    <row r="3" spans="1:5" s="4" customFormat="1">
      <c r="A3" s="3" t="s">
        <v>60</v>
      </c>
      <c r="B3" s="3" t="s">
        <v>61</v>
      </c>
      <c r="C3" s="3" t="s">
        <v>62</v>
      </c>
      <c r="D3" s="3" t="s">
        <v>63</v>
      </c>
      <c r="E3" s="3" t="s">
        <v>64</v>
      </c>
    </row>
    <row r="4" spans="1:5">
      <c r="A4" s="11">
        <v>248</v>
      </c>
      <c r="B4" s="11">
        <v>867</v>
      </c>
      <c r="C4" s="11">
        <v>667</v>
      </c>
      <c r="D4" s="11">
        <v>934</v>
      </c>
      <c r="E4" s="11">
        <v>1379</v>
      </c>
    </row>
    <row r="5" spans="1:5">
      <c r="A5" s="11">
        <v>207</v>
      </c>
      <c r="B5" s="11">
        <v>253</v>
      </c>
      <c r="C5" s="11">
        <v>345</v>
      </c>
      <c r="D5" s="11">
        <v>332</v>
      </c>
      <c r="E5" s="11">
        <v>1429</v>
      </c>
    </row>
    <row r="6" spans="1:5">
      <c r="A6" s="11">
        <v>222</v>
      </c>
      <c r="B6" s="11">
        <v>453</v>
      </c>
      <c r="C6" s="11">
        <v>431</v>
      </c>
      <c r="D6" s="11">
        <v>358</v>
      </c>
      <c r="E6" s="11">
        <v>1083</v>
      </c>
    </row>
    <row r="7" spans="1:5">
      <c r="A7" s="11">
        <v>244</v>
      </c>
      <c r="B7" s="11">
        <v>375</v>
      </c>
      <c r="C7" s="11">
        <v>306</v>
      </c>
      <c r="D7" s="11">
        <v>461</v>
      </c>
      <c r="E7" s="11">
        <v>542</v>
      </c>
    </row>
    <row r="8" spans="1:5">
      <c r="A8" s="11">
        <v>245</v>
      </c>
      <c r="B8" s="11">
        <v>351</v>
      </c>
      <c r="C8" s="11">
        <v>307</v>
      </c>
      <c r="D8" s="11">
        <v>395</v>
      </c>
      <c r="E8" s="11">
        <v>886</v>
      </c>
    </row>
  </sheetData>
  <mergeCells count="1">
    <mergeCell ref="A2:E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F1673-95B4-48D7-A5B8-2A690BE510B8}">
  <dimension ref="A1:E8"/>
  <sheetViews>
    <sheetView workbookViewId="0">
      <selection activeCell="L22" sqref="L22"/>
    </sheetView>
  </sheetViews>
  <sheetFormatPr defaultRowHeight="14.5"/>
  <cols>
    <col min="1" max="1" width="11" bestFit="1" customWidth="1"/>
    <col min="2" max="2" width="13.26953125" bestFit="1" customWidth="1"/>
    <col min="3" max="3" width="13.1796875" bestFit="1" customWidth="1"/>
    <col min="4" max="4" width="5" bestFit="1" customWidth="1"/>
  </cols>
  <sheetData>
    <row r="1" spans="1:5">
      <c r="A1" t="s">
        <v>301</v>
      </c>
    </row>
    <row r="2" spans="1:5">
      <c r="A2" s="43" t="s">
        <v>80</v>
      </c>
      <c r="B2" s="43"/>
      <c r="C2" s="43"/>
      <c r="D2" s="43"/>
      <c r="E2" s="43"/>
    </row>
    <row r="3" spans="1:5" s="4" customFormat="1">
      <c r="A3" s="3" t="s">
        <v>60</v>
      </c>
      <c r="B3" s="3" t="s">
        <v>61</v>
      </c>
      <c r="C3" s="3" t="s">
        <v>62</v>
      </c>
      <c r="D3" s="3" t="s">
        <v>63</v>
      </c>
      <c r="E3" s="3" t="s">
        <v>64</v>
      </c>
    </row>
    <row r="4" spans="1:5">
      <c r="A4" s="11">
        <v>258</v>
      </c>
      <c r="B4" s="11">
        <v>733</v>
      </c>
      <c r="C4" s="11">
        <v>414</v>
      </c>
      <c r="D4" s="11">
        <v>1611</v>
      </c>
      <c r="E4" s="11">
        <v>1362</v>
      </c>
    </row>
    <row r="5" spans="1:5">
      <c r="A5" s="11">
        <v>389</v>
      </c>
      <c r="B5" s="11">
        <v>860</v>
      </c>
      <c r="C5" s="11">
        <v>622</v>
      </c>
      <c r="D5" s="11">
        <v>1917</v>
      </c>
      <c r="E5" s="11">
        <v>1747</v>
      </c>
    </row>
    <row r="6" spans="1:5">
      <c r="A6" s="11">
        <v>339</v>
      </c>
      <c r="B6" s="11">
        <v>747</v>
      </c>
      <c r="C6" s="11">
        <v>526</v>
      </c>
      <c r="D6" s="11">
        <v>1731</v>
      </c>
      <c r="E6" s="11">
        <v>1595</v>
      </c>
    </row>
    <row r="7" spans="1:5">
      <c r="A7" s="11">
        <v>356</v>
      </c>
      <c r="B7" s="11">
        <v>758</v>
      </c>
      <c r="C7" s="11">
        <v>548</v>
      </c>
      <c r="D7" s="11">
        <v>1563</v>
      </c>
      <c r="E7" s="11">
        <v>1308</v>
      </c>
    </row>
    <row r="8" spans="1:5">
      <c r="A8" s="11">
        <v>393</v>
      </c>
      <c r="B8" s="11">
        <v>710</v>
      </c>
      <c r="C8" s="11">
        <v>530</v>
      </c>
      <c r="D8" s="11">
        <v>2013</v>
      </c>
      <c r="E8" s="11">
        <v>2054</v>
      </c>
    </row>
  </sheetData>
  <mergeCells count="1">
    <mergeCell ref="A2:E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EFC39-D7CD-4A78-A630-56C0F1B84FAB}">
  <dimension ref="A1:E8"/>
  <sheetViews>
    <sheetView workbookViewId="0">
      <selection activeCell="J10" sqref="J10"/>
    </sheetView>
  </sheetViews>
  <sheetFormatPr defaultRowHeight="14.5"/>
  <cols>
    <col min="1" max="1" width="11" bestFit="1" customWidth="1"/>
    <col min="2" max="2" width="13.26953125" bestFit="1" customWidth="1"/>
    <col min="3" max="3" width="13.1796875" bestFit="1" customWidth="1"/>
    <col min="4" max="4" width="4.453125" bestFit="1" customWidth="1"/>
  </cols>
  <sheetData>
    <row r="1" spans="1:5">
      <c r="A1" t="s">
        <v>301</v>
      </c>
    </row>
    <row r="2" spans="1:5">
      <c r="A2" s="43" t="s">
        <v>81</v>
      </c>
      <c r="B2" s="43"/>
      <c r="C2" s="43"/>
      <c r="D2" s="43"/>
      <c r="E2" s="43"/>
    </row>
    <row r="3" spans="1:5" s="4" customFormat="1">
      <c r="A3" s="3" t="s">
        <v>60</v>
      </c>
      <c r="B3" s="3" t="s">
        <v>61</v>
      </c>
      <c r="C3" s="3" t="s">
        <v>62</v>
      </c>
      <c r="D3" s="3" t="s">
        <v>63</v>
      </c>
      <c r="E3" s="3" t="s">
        <v>64</v>
      </c>
    </row>
    <row r="4" spans="1:5">
      <c r="A4" s="11">
        <v>451</v>
      </c>
      <c r="B4" s="11">
        <v>688</v>
      </c>
      <c r="C4" s="11">
        <v>559</v>
      </c>
      <c r="D4" s="11">
        <v>731</v>
      </c>
      <c r="E4" s="11">
        <v>1086</v>
      </c>
    </row>
    <row r="5" spans="1:5">
      <c r="A5" s="11">
        <v>703</v>
      </c>
      <c r="B5" s="11">
        <v>1114</v>
      </c>
      <c r="C5" s="11">
        <v>940</v>
      </c>
      <c r="D5" s="11">
        <v>760</v>
      </c>
      <c r="E5" s="11">
        <v>863</v>
      </c>
    </row>
    <row r="6" spans="1:5">
      <c r="A6" s="11">
        <v>906</v>
      </c>
      <c r="B6" s="11">
        <v>1576</v>
      </c>
      <c r="C6" s="11">
        <v>1245</v>
      </c>
      <c r="D6" s="11">
        <v>995</v>
      </c>
      <c r="E6" s="11">
        <v>1442</v>
      </c>
    </row>
    <row r="7" spans="1:5">
      <c r="A7" s="11">
        <v>741</v>
      </c>
      <c r="B7" s="11">
        <v>966</v>
      </c>
      <c r="C7" s="11">
        <v>812</v>
      </c>
      <c r="D7" s="11">
        <v>781</v>
      </c>
      <c r="E7" s="11">
        <v>832</v>
      </c>
    </row>
    <row r="8" spans="1:5">
      <c r="A8" s="11">
        <v>524</v>
      </c>
      <c r="B8" s="11">
        <v>874</v>
      </c>
      <c r="C8" s="11">
        <v>645</v>
      </c>
      <c r="D8" s="11">
        <v>848</v>
      </c>
      <c r="E8" s="11">
        <v>960</v>
      </c>
    </row>
  </sheetData>
  <mergeCells count="1">
    <mergeCell ref="A2:E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878E6-E537-4A08-9DA4-C682CA08320F}">
  <dimension ref="A1:E8"/>
  <sheetViews>
    <sheetView workbookViewId="0">
      <selection activeCell="I10" activeCellId="1" sqref="A1 I10"/>
    </sheetView>
  </sheetViews>
  <sheetFormatPr defaultRowHeight="14.5"/>
  <cols>
    <col min="1" max="1" width="11" bestFit="1" customWidth="1"/>
    <col min="2" max="2" width="13.26953125" bestFit="1" customWidth="1"/>
    <col min="3" max="3" width="13.1796875" bestFit="1" customWidth="1"/>
    <col min="4" max="4" width="4.453125" bestFit="1" customWidth="1"/>
  </cols>
  <sheetData>
    <row r="1" spans="1:5">
      <c r="A1" t="s">
        <v>301</v>
      </c>
    </row>
    <row r="2" spans="1:5">
      <c r="A2" s="43" t="s">
        <v>82</v>
      </c>
      <c r="B2" s="43"/>
      <c r="C2" s="43"/>
      <c r="D2" s="43"/>
      <c r="E2" s="43"/>
    </row>
    <row r="3" spans="1:5" s="4" customFormat="1">
      <c r="A3" s="3" t="s">
        <v>60</v>
      </c>
      <c r="B3" s="3" t="s">
        <v>61</v>
      </c>
      <c r="C3" s="3" t="s">
        <v>62</v>
      </c>
      <c r="D3" s="3" t="s">
        <v>63</v>
      </c>
      <c r="E3" s="3" t="s">
        <v>64</v>
      </c>
    </row>
    <row r="4" spans="1:5">
      <c r="A4" s="11">
        <v>98.2</v>
      </c>
      <c r="B4" s="11">
        <v>119</v>
      </c>
      <c r="C4" s="11">
        <v>95.2</v>
      </c>
      <c r="D4" s="11">
        <v>119</v>
      </c>
      <c r="E4" s="11">
        <v>38.5</v>
      </c>
    </row>
    <row r="5" spans="1:5">
      <c r="A5" s="11">
        <v>77.3</v>
      </c>
      <c r="B5" s="11">
        <v>232</v>
      </c>
      <c r="C5" s="11">
        <v>189</v>
      </c>
      <c r="D5" s="11">
        <v>174</v>
      </c>
      <c r="E5" s="11">
        <v>392</v>
      </c>
    </row>
    <row r="6" spans="1:5">
      <c r="A6" s="11">
        <v>84.3</v>
      </c>
      <c r="B6" s="11">
        <v>324</v>
      </c>
      <c r="C6" s="11">
        <v>259</v>
      </c>
      <c r="D6" s="11">
        <v>225</v>
      </c>
      <c r="E6" s="11">
        <v>587</v>
      </c>
    </row>
    <row r="7" spans="1:5">
      <c r="A7" s="11">
        <v>90.2</v>
      </c>
      <c r="B7" s="11">
        <v>227</v>
      </c>
      <c r="C7" s="11">
        <v>124</v>
      </c>
      <c r="D7" s="11">
        <v>319</v>
      </c>
      <c r="E7" s="11">
        <v>638</v>
      </c>
    </row>
    <row r="8" spans="1:5">
      <c r="A8" s="11">
        <v>75.8</v>
      </c>
      <c r="B8" s="11">
        <v>281</v>
      </c>
      <c r="C8" s="11">
        <v>142</v>
      </c>
      <c r="D8" s="11">
        <v>312</v>
      </c>
      <c r="E8" s="11">
        <v>717</v>
      </c>
    </row>
  </sheetData>
  <mergeCells count="1">
    <mergeCell ref="A2:E2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E0D82-52AD-4F32-94FC-AA2536118911}">
  <dimension ref="A1:Y4"/>
  <sheetViews>
    <sheetView workbookViewId="0">
      <selection activeCell="Q10" sqref="Q10"/>
    </sheetView>
  </sheetViews>
  <sheetFormatPr defaultRowHeight="14.5"/>
  <cols>
    <col min="1" max="1" width="8.81640625" style="4"/>
  </cols>
  <sheetData>
    <row r="1" spans="1:25" ht="16.5">
      <c r="A1" t="s">
        <v>302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25" s="4" customFormat="1" ht="15.5">
      <c r="A2" s="3"/>
      <c r="B2" s="45" t="s">
        <v>50</v>
      </c>
      <c r="C2" s="45"/>
      <c r="D2" s="45"/>
      <c r="E2" s="45"/>
      <c r="F2" s="45"/>
      <c r="G2" s="45"/>
      <c r="H2" s="45"/>
      <c r="I2" s="45"/>
      <c r="J2" s="45"/>
      <c r="K2" s="48" t="s">
        <v>54</v>
      </c>
      <c r="L2" s="48"/>
      <c r="M2" s="48"/>
      <c r="N2" s="48"/>
      <c r="O2" s="48"/>
      <c r="P2" s="48"/>
      <c r="Q2" s="48"/>
      <c r="R2" s="48"/>
      <c r="S2" s="48"/>
      <c r="T2" s="7"/>
      <c r="U2" s="7"/>
      <c r="V2" s="7"/>
      <c r="W2" s="7"/>
      <c r="X2" s="7"/>
      <c r="Y2" s="7"/>
    </row>
    <row r="3" spans="1:25">
      <c r="A3" s="5" t="s">
        <v>52</v>
      </c>
      <c r="B3" s="6">
        <v>0.27</v>
      </c>
      <c r="C3" s="6">
        <v>0.46</v>
      </c>
      <c r="D3" s="6">
        <v>0.25</v>
      </c>
      <c r="E3" s="6">
        <v>1.26</v>
      </c>
      <c r="F3" s="6">
        <v>2.17</v>
      </c>
      <c r="G3" s="6">
        <v>1.1200000000000001</v>
      </c>
      <c r="H3" s="6">
        <v>2.25</v>
      </c>
      <c r="I3" s="6">
        <v>1.45</v>
      </c>
      <c r="J3" s="6">
        <v>0.53</v>
      </c>
      <c r="K3" s="6">
        <v>1.3</v>
      </c>
      <c r="L3" s="6">
        <v>0.67</v>
      </c>
      <c r="M3" s="6">
        <v>0.83</v>
      </c>
      <c r="N3" s="6">
        <v>1.6</v>
      </c>
      <c r="O3" s="6">
        <v>0.92</v>
      </c>
      <c r="P3" s="6">
        <v>1.1399999999999999</v>
      </c>
      <c r="Q3" s="6">
        <v>1.1499999999999999</v>
      </c>
      <c r="R3" s="6">
        <v>1.0900000000000001</v>
      </c>
      <c r="S3" s="6">
        <v>1.36</v>
      </c>
      <c r="T3" s="6"/>
      <c r="U3" s="6"/>
      <c r="V3" s="6"/>
    </row>
    <row r="4" spans="1:25">
      <c r="A4" s="5" t="s">
        <v>53</v>
      </c>
      <c r="B4" s="6">
        <v>11.8</v>
      </c>
      <c r="C4" s="6">
        <v>1.5</v>
      </c>
      <c r="D4" s="6">
        <v>4.28</v>
      </c>
      <c r="E4" s="6">
        <v>3.4</v>
      </c>
      <c r="F4" s="6">
        <v>5.77</v>
      </c>
      <c r="G4" s="6">
        <v>11.3</v>
      </c>
      <c r="H4" s="6">
        <v>1.48</v>
      </c>
      <c r="I4" s="6">
        <v>5.22</v>
      </c>
      <c r="J4" s="6">
        <v>5.43</v>
      </c>
      <c r="K4" s="6">
        <v>11.2</v>
      </c>
      <c r="L4" s="6">
        <v>7.92</v>
      </c>
      <c r="M4" s="6">
        <v>11</v>
      </c>
      <c r="N4" s="6">
        <v>3.94</v>
      </c>
      <c r="O4" s="6">
        <v>8.9600000000000009</v>
      </c>
      <c r="P4" s="6">
        <v>12.1</v>
      </c>
      <c r="Q4" s="6">
        <v>7.22</v>
      </c>
      <c r="R4" s="6">
        <v>1.47</v>
      </c>
      <c r="S4" s="6">
        <v>2.4700000000000002</v>
      </c>
      <c r="T4" s="6"/>
      <c r="U4" s="6"/>
      <c r="V4" s="6"/>
    </row>
  </sheetData>
  <mergeCells count="2">
    <mergeCell ref="B2:J2"/>
    <mergeCell ref="K2:S2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10369-5D08-47E3-BCF9-C57501FABC17}">
  <dimension ref="A1:S4"/>
  <sheetViews>
    <sheetView workbookViewId="0">
      <selection activeCell="R11" sqref="R11"/>
    </sheetView>
  </sheetViews>
  <sheetFormatPr defaultRowHeight="14.5"/>
  <sheetData>
    <row r="1" spans="1:19" ht="16.5">
      <c r="A1" t="s">
        <v>303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ht="15.5">
      <c r="A2" s="3"/>
      <c r="B2" s="45" t="s">
        <v>50</v>
      </c>
      <c r="C2" s="45"/>
      <c r="D2" s="45"/>
      <c r="E2" s="45"/>
      <c r="F2" s="45"/>
      <c r="G2" s="45"/>
      <c r="H2" s="45"/>
      <c r="I2" s="45"/>
      <c r="J2" s="45"/>
      <c r="K2" s="48" t="s">
        <v>54</v>
      </c>
      <c r="L2" s="48"/>
      <c r="M2" s="48"/>
      <c r="N2" s="48"/>
      <c r="O2" s="48"/>
      <c r="P2" s="48"/>
      <c r="Q2" s="48"/>
      <c r="R2" s="48"/>
      <c r="S2" s="48"/>
    </row>
    <row r="3" spans="1:19">
      <c r="A3" s="5" t="s">
        <v>52</v>
      </c>
      <c r="B3" s="11">
        <v>0.87</v>
      </c>
      <c r="C3" s="11">
        <v>0.45</v>
      </c>
      <c r="D3" s="11">
        <v>3.18</v>
      </c>
      <c r="E3" s="11">
        <v>0.92</v>
      </c>
      <c r="F3" s="11">
        <v>1.94</v>
      </c>
      <c r="G3" s="11">
        <v>1.86</v>
      </c>
      <c r="H3" s="11">
        <v>1.35</v>
      </c>
      <c r="I3" s="11">
        <v>2.79</v>
      </c>
      <c r="J3" s="11">
        <v>1.63</v>
      </c>
      <c r="K3" s="11">
        <v>2.02</v>
      </c>
      <c r="L3" s="11">
        <v>0.75</v>
      </c>
      <c r="M3" s="11">
        <v>2.29</v>
      </c>
      <c r="N3" s="11">
        <v>0.96</v>
      </c>
      <c r="O3" s="11">
        <v>1.1100000000000001</v>
      </c>
      <c r="P3" s="11">
        <v>6.75</v>
      </c>
      <c r="Q3" s="11">
        <v>0.21</v>
      </c>
      <c r="R3" s="11">
        <v>1.0900000000000001</v>
      </c>
      <c r="S3" s="11">
        <v>1.29</v>
      </c>
    </row>
    <row r="4" spans="1:19">
      <c r="A4" s="5" t="s">
        <v>53</v>
      </c>
      <c r="B4" s="11">
        <v>6.85</v>
      </c>
      <c r="C4" s="11">
        <v>7.52</v>
      </c>
      <c r="D4" s="11">
        <v>2.52</v>
      </c>
      <c r="E4" s="11">
        <v>5.31</v>
      </c>
      <c r="F4" s="11">
        <v>0.97</v>
      </c>
      <c r="G4" s="11">
        <v>3.47</v>
      </c>
      <c r="H4" s="11">
        <v>4.87</v>
      </c>
      <c r="I4" s="11">
        <v>4.32</v>
      </c>
      <c r="J4" s="11">
        <v>2.95</v>
      </c>
      <c r="K4" s="11">
        <v>8.2899999999999991</v>
      </c>
      <c r="L4" s="11">
        <v>5.71</v>
      </c>
      <c r="M4" s="11">
        <v>6.3</v>
      </c>
      <c r="N4" s="11">
        <v>6.29</v>
      </c>
      <c r="O4" s="11">
        <v>16.399999999999999</v>
      </c>
      <c r="P4" s="11">
        <v>13.8</v>
      </c>
      <c r="Q4" s="11">
        <v>2.64</v>
      </c>
      <c r="R4" s="11">
        <v>5.45</v>
      </c>
      <c r="S4" s="11">
        <v>3.13</v>
      </c>
    </row>
  </sheetData>
  <mergeCells count="2">
    <mergeCell ref="B2:J2"/>
    <mergeCell ref="K2:S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0907B-6B7B-45BF-B952-DA77D22678D7}">
  <dimension ref="A1:Y5"/>
  <sheetViews>
    <sheetView tabSelected="1" workbookViewId="0">
      <selection activeCell="N16" sqref="N16"/>
    </sheetView>
  </sheetViews>
  <sheetFormatPr defaultRowHeight="14.5"/>
  <cols>
    <col min="1" max="1" width="8.81640625" style="4"/>
  </cols>
  <sheetData>
    <row r="1" spans="1:25" ht="16.5">
      <c r="A1" t="s">
        <v>304</v>
      </c>
    </row>
    <row r="2" spans="1:25">
      <c r="A2" s="49" t="s">
        <v>83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s="4" customFormat="1" ht="15.5">
      <c r="A3" s="3"/>
      <c r="B3" s="45" t="s">
        <v>50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8" t="s">
        <v>54</v>
      </c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>
      <c r="A4" s="5" t="s">
        <v>52</v>
      </c>
      <c r="B4" s="11">
        <v>0.39</v>
      </c>
      <c r="C4" s="11">
        <v>0.61</v>
      </c>
      <c r="D4" s="11">
        <v>0.78</v>
      </c>
      <c r="E4" s="11">
        <v>1.33</v>
      </c>
      <c r="F4" s="11">
        <v>1.7</v>
      </c>
      <c r="G4" s="11">
        <v>1.5</v>
      </c>
      <c r="H4" s="11">
        <v>0.51</v>
      </c>
      <c r="I4" s="11">
        <v>0.72</v>
      </c>
      <c r="J4" s="11">
        <v>0.84</v>
      </c>
      <c r="K4" s="11">
        <v>2.42</v>
      </c>
      <c r="L4" s="11">
        <v>5.05</v>
      </c>
      <c r="M4" s="11">
        <v>1.61</v>
      </c>
      <c r="N4" s="11">
        <v>3.02</v>
      </c>
      <c r="O4" s="11">
        <v>1.44</v>
      </c>
      <c r="P4" s="11">
        <v>2.36</v>
      </c>
      <c r="Q4" s="11">
        <v>2.5099999999999998</v>
      </c>
      <c r="R4" s="11">
        <v>1.56</v>
      </c>
      <c r="S4" s="11">
        <v>1.1399999999999999</v>
      </c>
      <c r="T4" s="11">
        <v>1.1200000000000001</v>
      </c>
      <c r="U4" s="11">
        <v>1.59</v>
      </c>
      <c r="V4" s="11">
        <v>0.99</v>
      </c>
      <c r="W4" s="11">
        <v>1.82</v>
      </c>
      <c r="X4" s="11">
        <v>3.44</v>
      </c>
      <c r="Y4" s="11">
        <v>0.8</v>
      </c>
    </row>
    <row r="5" spans="1:25">
      <c r="A5" s="5" t="s">
        <v>53</v>
      </c>
      <c r="B5" s="11">
        <v>4.04</v>
      </c>
      <c r="C5" s="11">
        <v>26.3</v>
      </c>
      <c r="D5" s="11">
        <v>4.1399999999999997</v>
      </c>
      <c r="E5" s="11">
        <v>5.27</v>
      </c>
      <c r="F5" s="11">
        <v>12.5</v>
      </c>
      <c r="G5" s="11">
        <v>17.5</v>
      </c>
      <c r="H5" s="11">
        <v>7.39</v>
      </c>
      <c r="I5" s="11"/>
      <c r="J5" s="11">
        <v>9.61</v>
      </c>
      <c r="K5" s="11">
        <v>11.3</v>
      </c>
      <c r="L5" s="11">
        <v>8.35</v>
      </c>
      <c r="M5" s="11">
        <v>3.26</v>
      </c>
      <c r="N5" s="11">
        <v>1.99</v>
      </c>
      <c r="O5" s="11">
        <v>10.199999999999999</v>
      </c>
      <c r="P5" s="11">
        <v>22.4</v>
      </c>
      <c r="Q5" s="11">
        <v>7.71</v>
      </c>
      <c r="R5" s="11">
        <v>15.6</v>
      </c>
      <c r="S5" s="11">
        <v>5.07</v>
      </c>
      <c r="T5" s="11">
        <v>6.15</v>
      </c>
      <c r="U5" s="11">
        <v>6.39</v>
      </c>
      <c r="V5" s="11">
        <v>17.3</v>
      </c>
      <c r="W5" s="11">
        <v>27.3</v>
      </c>
      <c r="X5" s="11">
        <v>9.2899999999999991</v>
      </c>
      <c r="Y5" s="11">
        <v>11.2</v>
      </c>
    </row>
  </sheetData>
  <mergeCells count="3">
    <mergeCell ref="B3:M3"/>
    <mergeCell ref="N3:Y3"/>
    <mergeCell ref="A2:Y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3E324-6BAA-4A3F-A1C2-8002C6BE3A3E}">
  <dimension ref="A1:I24"/>
  <sheetViews>
    <sheetView zoomScale="77" workbookViewId="0">
      <selection activeCell="N7" sqref="N7"/>
    </sheetView>
  </sheetViews>
  <sheetFormatPr defaultRowHeight="14.5"/>
  <cols>
    <col min="1" max="1" width="25.453125" bestFit="1" customWidth="1"/>
  </cols>
  <sheetData>
    <row r="1" spans="1:9">
      <c r="A1" s="54" t="s">
        <v>256</v>
      </c>
      <c r="B1" s="55"/>
      <c r="C1" s="56"/>
      <c r="D1" s="56"/>
      <c r="E1" s="56"/>
      <c r="F1" s="56"/>
      <c r="G1" s="56"/>
      <c r="H1" s="56"/>
      <c r="I1" s="57"/>
    </row>
    <row r="2" spans="1:9">
      <c r="B2" t="s">
        <v>121</v>
      </c>
      <c r="C2" t="s">
        <v>122</v>
      </c>
      <c r="D2" t="s">
        <v>110</v>
      </c>
      <c r="E2" t="s">
        <v>111</v>
      </c>
      <c r="F2" t="s">
        <v>112</v>
      </c>
      <c r="G2" t="s">
        <v>123</v>
      </c>
      <c r="H2" t="s">
        <v>113</v>
      </c>
      <c r="I2" t="s">
        <v>114</v>
      </c>
    </row>
    <row r="3" spans="1:9">
      <c r="A3" s="43" t="s">
        <v>116</v>
      </c>
      <c r="B3">
        <v>-44.9</v>
      </c>
      <c r="C3">
        <v>-19.3</v>
      </c>
      <c r="D3">
        <v>366</v>
      </c>
      <c r="E3">
        <v>1018</v>
      </c>
      <c r="F3">
        <v>436</v>
      </c>
      <c r="G3">
        <v>591</v>
      </c>
      <c r="H3">
        <v>564</v>
      </c>
      <c r="I3">
        <v>105</v>
      </c>
    </row>
    <row r="4" spans="1:9">
      <c r="A4" s="43"/>
      <c r="B4">
        <v>-30.8</v>
      </c>
      <c r="C4">
        <v>-7.7</v>
      </c>
      <c r="D4">
        <v>354</v>
      </c>
      <c r="E4">
        <v>972</v>
      </c>
      <c r="F4">
        <v>421</v>
      </c>
      <c r="G4">
        <v>565</v>
      </c>
      <c r="H4">
        <v>473</v>
      </c>
      <c r="I4">
        <v>126</v>
      </c>
    </row>
    <row r="5" spans="1:9">
      <c r="A5" s="43" t="s">
        <v>117</v>
      </c>
      <c r="B5">
        <v>-61.6</v>
      </c>
      <c r="C5">
        <v>-39.4</v>
      </c>
      <c r="D5">
        <v>200</v>
      </c>
      <c r="E5">
        <v>444</v>
      </c>
      <c r="F5">
        <v>173</v>
      </c>
      <c r="G5">
        <v>258</v>
      </c>
      <c r="H5">
        <v>179</v>
      </c>
      <c r="I5">
        <v>-13.1</v>
      </c>
    </row>
    <row r="6" spans="1:9">
      <c r="A6" s="43"/>
      <c r="B6">
        <v>-67.400000000000006</v>
      </c>
      <c r="C6">
        <v>-43.5</v>
      </c>
      <c r="D6">
        <v>193</v>
      </c>
      <c r="E6">
        <v>415</v>
      </c>
      <c r="F6">
        <v>146</v>
      </c>
      <c r="G6">
        <v>234</v>
      </c>
      <c r="H6">
        <v>154</v>
      </c>
      <c r="I6">
        <v>-22.2</v>
      </c>
    </row>
    <row r="7" spans="1:9">
      <c r="A7" s="43"/>
      <c r="B7">
        <v>-69.900000000000006</v>
      </c>
      <c r="C7">
        <v>-52.6</v>
      </c>
      <c r="D7">
        <v>169</v>
      </c>
      <c r="E7">
        <v>428</v>
      </c>
      <c r="F7">
        <v>174</v>
      </c>
      <c r="G7">
        <v>237</v>
      </c>
      <c r="H7">
        <v>180</v>
      </c>
      <c r="I7">
        <v>-9.0299999999999994</v>
      </c>
    </row>
    <row r="8" spans="1:9">
      <c r="A8" s="43"/>
      <c r="B8">
        <v>-47.5</v>
      </c>
      <c r="C8">
        <v>-12.8</v>
      </c>
      <c r="D8">
        <v>336</v>
      </c>
      <c r="E8">
        <v>923</v>
      </c>
      <c r="F8">
        <v>406</v>
      </c>
      <c r="G8">
        <v>528</v>
      </c>
      <c r="H8">
        <v>497</v>
      </c>
      <c r="I8">
        <v>116</v>
      </c>
    </row>
    <row r="9" spans="1:9">
      <c r="A9" s="43"/>
      <c r="B9">
        <v>-28.2</v>
      </c>
      <c r="C9">
        <v>8.98</v>
      </c>
      <c r="D9">
        <v>317</v>
      </c>
      <c r="E9">
        <v>816</v>
      </c>
      <c r="F9">
        <v>398</v>
      </c>
      <c r="G9">
        <v>477</v>
      </c>
      <c r="H9">
        <v>414</v>
      </c>
      <c r="I9">
        <v>99</v>
      </c>
    </row>
    <row r="10" spans="1:9">
      <c r="A10" s="43" t="s">
        <v>118</v>
      </c>
      <c r="B10">
        <v>-65.8</v>
      </c>
      <c r="C10">
        <v>-42.7</v>
      </c>
      <c r="D10">
        <v>172</v>
      </c>
      <c r="E10">
        <v>379</v>
      </c>
      <c r="F10">
        <v>111</v>
      </c>
      <c r="G10">
        <v>230</v>
      </c>
      <c r="H10">
        <v>130</v>
      </c>
      <c r="I10">
        <v>-29.6</v>
      </c>
    </row>
    <row r="11" spans="1:9">
      <c r="A11" s="43"/>
      <c r="B11">
        <v>-82.3</v>
      </c>
      <c r="C11">
        <v>-55.9</v>
      </c>
      <c r="D11">
        <v>156</v>
      </c>
      <c r="E11">
        <v>341</v>
      </c>
      <c r="F11">
        <v>83.9</v>
      </c>
      <c r="G11">
        <v>189</v>
      </c>
      <c r="H11">
        <v>104</v>
      </c>
      <c r="I11">
        <v>-64.900000000000006</v>
      </c>
    </row>
    <row r="12" spans="1:9">
      <c r="A12" s="43"/>
      <c r="B12">
        <v>-55.1</v>
      </c>
      <c r="C12">
        <v>-32.799999999999997</v>
      </c>
      <c r="D12">
        <v>174</v>
      </c>
      <c r="E12">
        <v>416</v>
      </c>
      <c r="F12">
        <v>156</v>
      </c>
      <c r="G12">
        <v>243</v>
      </c>
      <c r="H12">
        <v>189</v>
      </c>
      <c r="I12">
        <v>3.28</v>
      </c>
    </row>
    <row r="13" spans="1:9">
      <c r="A13" s="43"/>
      <c r="B13">
        <v>-80.900000000000006</v>
      </c>
      <c r="C13">
        <v>-60.4</v>
      </c>
      <c r="D13">
        <v>412</v>
      </c>
      <c r="E13">
        <v>1285</v>
      </c>
      <c r="F13">
        <v>543</v>
      </c>
      <c r="G13">
        <v>417</v>
      </c>
      <c r="H13">
        <v>622</v>
      </c>
      <c r="I13">
        <v>131</v>
      </c>
    </row>
    <row r="14" spans="1:9">
      <c r="A14" s="43"/>
      <c r="B14">
        <v>-62.9</v>
      </c>
      <c r="C14">
        <v>-46.2</v>
      </c>
      <c r="D14">
        <v>409</v>
      </c>
      <c r="E14">
        <v>1220</v>
      </c>
      <c r="F14">
        <v>522</v>
      </c>
      <c r="G14">
        <v>389</v>
      </c>
      <c r="H14">
        <v>565</v>
      </c>
      <c r="I14">
        <v>117</v>
      </c>
    </row>
    <row r="15" spans="1:9">
      <c r="A15" s="43" t="s">
        <v>119</v>
      </c>
      <c r="B15">
        <v>-64.900000000000006</v>
      </c>
      <c r="C15">
        <v>-42.7</v>
      </c>
      <c r="D15">
        <v>159</v>
      </c>
      <c r="E15">
        <v>414</v>
      </c>
      <c r="F15">
        <v>124</v>
      </c>
      <c r="G15">
        <v>279</v>
      </c>
      <c r="H15">
        <v>146</v>
      </c>
      <c r="I15">
        <v>-23.8</v>
      </c>
    </row>
    <row r="16" spans="1:9">
      <c r="A16" s="43"/>
      <c r="B16">
        <v>-63.3</v>
      </c>
      <c r="C16">
        <v>-37</v>
      </c>
      <c r="D16">
        <v>151</v>
      </c>
      <c r="E16">
        <v>407</v>
      </c>
      <c r="F16">
        <v>115</v>
      </c>
      <c r="G16">
        <v>283</v>
      </c>
      <c r="H16">
        <v>143</v>
      </c>
      <c r="I16">
        <v>-23</v>
      </c>
    </row>
    <row r="17" spans="1:9">
      <c r="A17" s="43"/>
      <c r="B17">
        <v>-66.599999999999994</v>
      </c>
      <c r="C17">
        <v>-46.8</v>
      </c>
      <c r="D17">
        <v>140</v>
      </c>
      <c r="E17">
        <v>421</v>
      </c>
      <c r="F17">
        <v>138</v>
      </c>
      <c r="G17">
        <v>277</v>
      </c>
      <c r="H17">
        <v>177</v>
      </c>
      <c r="I17">
        <v>-27.9</v>
      </c>
    </row>
    <row r="18" spans="1:9">
      <c r="A18" s="43"/>
      <c r="B18">
        <v>-18</v>
      </c>
      <c r="C18">
        <v>33.4</v>
      </c>
      <c r="D18">
        <v>248</v>
      </c>
      <c r="E18">
        <v>666</v>
      </c>
      <c r="F18">
        <v>263</v>
      </c>
      <c r="G18">
        <v>487</v>
      </c>
      <c r="H18">
        <v>366</v>
      </c>
      <c r="I18">
        <v>109</v>
      </c>
    </row>
    <row r="19" spans="1:9">
      <c r="A19" s="43"/>
      <c r="B19">
        <v>-11.6</v>
      </c>
      <c r="C19">
        <v>29.5</v>
      </c>
      <c r="D19">
        <v>259</v>
      </c>
      <c r="E19">
        <v>646</v>
      </c>
      <c r="F19">
        <v>253</v>
      </c>
      <c r="G19">
        <v>447</v>
      </c>
      <c r="H19">
        <v>350</v>
      </c>
      <c r="I19">
        <v>96.4</v>
      </c>
    </row>
    <row r="20" spans="1:9">
      <c r="A20" s="43" t="s">
        <v>120</v>
      </c>
      <c r="B20">
        <v>-68.2</v>
      </c>
      <c r="C20">
        <v>-54.2</v>
      </c>
      <c r="D20">
        <v>183</v>
      </c>
      <c r="E20">
        <v>543</v>
      </c>
      <c r="F20">
        <v>194</v>
      </c>
      <c r="G20">
        <v>352</v>
      </c>
      <c r="H20">
        <v>217</v>
      </c>
      <c r="I20">
        <v>-5.75</v>
      </c>
    </row>
    <row r="21" spans="1:9">
      <c r="A21" s="43"/>
      <c r="B21">
        <v>-64.900000000000006</v>
      </c>
      <c r="C21">
        <v>-44.4</v>
      </c>
      <c r="D21">
        <v>168</v>
      </c>
      <c r="E21">
        <v>481</v>
      </c>
      <c r="F21">
        <v>163</v>
      </c>
      <c r="G21">
        <v>329</v>
      </c>
      <c r="H21">
        <v>197</v>
      </c>
      <c r="I21">
        <v>-0.82</v>
      </c>
    </row>
    <row r="22" spans="1:9">
      <c r="A22" s="43"/>
      <c r="B22">
        <v>-64.099999999999994</v>
      </c>
      <c r="C22">
        <v>-51.8</v>
      </c>
      <c r="D22">
        <v>161</v>
      </c>
      <c r="E22">
        <v>532</v>
      </c>
      <c r="F22">
        <v>216</v>
      </c>
      <c r="G22">
        <v>348</v>
      </c>
      <c r="H22">
        <v>257</v>
      </c>
      <c r="I22">
        <v>24.6</v>
      </c>
    </row>
    <row r="23" spans="1:9">
      <c r="A23" s="43"/>
      <c r="B23">
        <v>-19.3</v>
      </c>
      <c r="C23">
        <v>27</v>
      </c>
      <c r="D23">
        <v>301</v>
      </c>
      <c r="E23">
        <v>948</v>
      </c>
      <c r="F23">
        <v>399</v>
      </c>
      <c r="G23">
        <v>668</v>
      </c>
      <c r="H23">
        <v>528</v>
      </c>
      <c r="I23">
        <v>160</v>
      </c>
    </row>
    <row r="24" spans="1:9">
      <c r="A24" s="43"/>
      <c r="B24">
        <v>-23.1</v>
      </c>
      <c r="C24">
        <v>12.8</v>
      </c>
      <c r="D24">
        <v>331</v>
      </c>
      <c r="E24">
        <v>1020</v>
      </c>
      <c r="F24">
        <v>440</v>
      </c>
      <c r="G24">
        <v>611</v>
      </c>
      <c r="H24">
        <v>484</v>
      </c>
      <c r="I24">
        <v>149</v>
      </c>
    </row>
  </sheetData>
  <mergeCells count="5">
    <mergeCell ref="A20:A24"/>
    <mergeCell ref="A3:A4"/>
    <mergeCell ref="A5:A9"/>
    <mergeCell ref="A10:A14"/>
    <mergeCell ref="A15:A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379D5-AE94-4DFF-87BE-1BAF931F6818}">
  <dimension ref="A1:I24"/>
  <sheetViews>
    <sheetView zoomScale="80" workbookViewId="0">
      <selection activeCell="H13" sqref="H13"/>
    </sheetView>
  </sheetViews>
  <sheetFormatPr defaultRowHeight="14.5"/>
  <cols>
    <col min="1" max="1" width="25.453125" bestFit="1" customWidth="1"/>
  </cols>
  <sheetData>
    <row r="1" spans="1:9">
      <c r="A1" s="54" t="s">
        <v>257</v>
      </c>
      <c r="B1" s="55"/>
      <c r="C1" s="56"/>
      <c r="D1" s="56"/>
      <c r="E1" s="56"/>
      <c r="F1" s="56"/>
      <c r="G1" s="56"/>
      <c r="H1" s="56"/>
      <c r="I1" s="57"/>
    </row>
    <row r="2" spans="1:9">
      <c r="B2" t="s">
        <v>121</v>
      </c>
      <c r="C2" t="s">
        <v>122</v>
      </c>
      <c r="D2" t="s">
        <v>110</v>
      </c>
      <c r="E2" t="s">
        <v>111</v>
      </c>
      <c r="F2" t="s">
        <v>112</v>
      </c>
      <c r="G2" t="s">
        <v>123</v>
      </c>
      <c r="H2" t="s">
        <v>113</v>
      </c>
      <c r="I2" t="s">
        <v>114</v>
      </c>
    </row>
    <row r="3" spans="1:9">
      <c r="A3" s="43" t="s">
        <v>116</v>
      </c>
      <c r="B3">
        <v>30.8</v>
      </c>
      <c r="C3">
        <v>1509</v>
      </c>
      <c r="D3">
        <v>2037</v>
      </c>
      <c r="E3">
        <v>387</v>
      </c>
      <c r="F3">
        <v>2.57</v>
      </c>
      <c r="G3">
        <v>779</v>
      </c>
      <c r="H3">
        <v>84.8</v>
      </c>
      <c r="I3">
        <v>-16.7</v>
      </c>
    </row>
    <row r="4" spans="1:9">
      <c r="A4" s="43"/>
      <c r="B4">
        <v>37.200000000000003</v>
      </c>
      <c r="C4">
        <v>1484</v>
      </c>
      <c r="D4">
        <v>2132</v>
      </c>
      <c r="E4">
        <v>388</v>
      </c>
      <c r="F4">
        <v>10.3</v>
      </c>
      <c r="G4">
        <v>835</v>
      </c>
      <c r="H4">
        <v>70.599999999999994</v>
      </c>
      <c r="I4">
        <v>-12.8</v>
      </c>
    </row>
    <row r="5" spans="1:9">
      <c r="A5" s="43" t="s">
        <v>117</v>
      </c>
      <c r="B5">
        <v>15.6</v>
      </c>
      <c r="C5">
        <v>796</v>
      </c>
      <c r="D5">
        <v>1073</v>
      </c>
      <c r="E5">
        <v>164</v>
      </c>
      <c r="F5">
        <v>0.82</v>
      </c>
      <c r="G5">
        <v>405</v>
      </c>
      <c r="H5">
        <v>47.6</v>
      </c>
      <c r="I5">
        <v>-3.28</v>
      </c>
    </row>
    <row r="6" spans="1:9">
      <c r="A6" s="43"/>
      <c r="B6">
        <v>16.399999999999999</v>
      </c>
      <c r="C6">
        <v>828</v>
      </c>
      <c r="D6">
        <v>1020</v>
      </c>
      <c r="E6">
        <v>153</v>
      </c>
      <c r="F6">
        <v>-0.82</v>
      </c>
      <c r="G6">
        <v>395</v>
      </c>
      <c r="H6">
        <v>46</v>
      </c>
      <c r="I6">
        <v>-0.82</v>
      </c>
    </row>
    <row r="7" spans="1:9">
      <c r="A7" s="43"/>
      <c r="B7">
        <v>16.399999999999999</v>
      </c>
      <c r="C7">
        <v>845</v>
      </c>
      <c r="D7">
        <v>1078</v>
      </c>
      <c r="E7">
        <v>175</v>
      </c>
      <c r="F7">
        <v>2.46</v>
      </c>
      <c r="G7">
        <v>418</v>
      </c>
      <c r="H7">
        <v>56.7</v>
      </c>
      <c r="I7">
        <v>-0.82</v>
      </c>
    </row>
    <row r="8" spans="1:9">
      <c r="A8" s="43"/>
      <c r="B8">
        <v>12.8</v>
      </c>
      <c r="C8">
        <v>996</v>
      </c>
      <c r="D8">
        <v>1350</v>
      </c>
      <c r="E8">
        <v>265</v>
      </c>
      <c r="F8">
        <v>-5.13</v>
      </c>
      <c r="G8">
        <v>527</v>
      </c>
      <c r="H8">
        <v>43.6</v>
      </c>
      <c r="I8">
        <v>-15.4</v>
      </c>
    </row>
    <row r="9" spans="1:9">
      <c r="A9" s="43"/>
      <c r="B9">
        <v>24.4</v>
      </c>
      <c r="C9">
        <v>976</v>
      </c>
      <c r="D9">
        <v>1345</v>
      </c>
      <c r="E9">
        <v>257</v>
      </c>
      <c r="F9">
        <v>8.98</v>
      </c>
      <c r="G9">
        <v>491</v>
      </c>
      <c r="H9">
        <v>53.9</v>
      </c>
      <c r="I9">
        <v>-2.57</v>
      </c>
    </row>
    <row r="10" spans="1:9">
      <c r="A10" s="43" t="s">
        <v>118</v>
      </c>
      <c r="B10">
        <v>11.5</v>
      </c>
      <c r="C10">
        <v>664</v>
      </c>
      <c r="D10">
        <v>918</v>
      </c>
      <c r="E10">
        <v>144</v>
      </c>
      <c r="F10">
        <v>-0.82</v>
      </c>
      <c r="G10">
        <v>344</v>
      </c>
      <c r="H10">
        <v>39.4</v>
      </c>
      <c r="I10">
        <v>-3.28</v>
      </c>
    </row>
    <row r="11" spans="1:9">
      <c r="A11" s="43"/>
      <c r="B11">
        <v>7.39</v>
      </c>
      <c r="C11">
        <v>671</v>
      </c>
      <c r="D11">
        <v>867</v>
      </c>
      <c r="E11">
        <v>138</v>
      </c>
      <c r="F11">
        <v>-7.39</v>
      </c>
      <c r="G11">
        <v>324</v>
      </c>
      <c r="H11">
        <v>33.700000000000003</v>
      </c>
      <c r="I11">
        <v>-11.5</v>
      </c>
    </row>
    <row r="12" spans="1:9">
      <c r="A12" s="43"/>
      <c r="B12">
        <v>18.899999999999999</v>
      </c>
      <c r="C12">
        <v>713</v>
      </c>
      <c r="D12">
        <v>941</v>
      </c>
      <c r="E12">
        <v>166</v>
      </c>
      <c r="F12">
        <v>9.0299999999999994</v>
      </c>
      <c r="G12">
        <v>362</v>
      </c>
      <c r="H12">
        <v>55.9</v>
      </c>
      <c r="I12">
        <v>9.0299999999999994</v>
      </c>
    </row>
    <row r="13" spans="1:9">
      <c r="A13" s="43"/>
      <c r="B13">
        <v>-1.28</v>
      </c>
      <c r="C13">
        <v>929</v>
      </c>
      <c r="D13">
        <v>1693</v>
      </c>
      <c r="E13">
        <v>328</v>
      </c>
      <c r="F13">
        <v>-27</v>
      </c>
      <c r="G13">
        <v>888</v>
      </c>
      <c r="H13">
        <v>38.5</v>
      </c>
      <c r="I13">
        <v>-33.4</v>
      </c>
    </row>
    <row r="14" spans="1:9">
      <c r="A14" s="43"/>
      <c r="B14">
        <v>8.98</v>
      </c>
      <c r="C14">
        <v>910</v>
      </c>
      <c r="D14">
        <v>1791</v>
      </c>
      <c r="E14">
        <v>335</v>
      </c>
      <c r="F14">
        <v>-10.3</v>
      </c>
      <c r="G14">
        <v>914</v>
      </c>
      <c r="H14">
        <v>41.1</v>
      </c>
      <c r="I14">
        <v>-23.1</v>
      </c>
    </row>
    <row r="15" spans="1:9">
      <c r="A15" s="43" t="s">
        <v>119</v>
      </c>
      <c r="B15">
        <v>13.1</v>
      </c>
      <c r="C15">
        <v>598</v>
      </c>
      <c r="D15">
        <v>879</v>
      </c>
      <c r="E15">
        <v>148</v>
      </c>
      <c r="F15">
        <v>0</v>
      </c>
      <c r="G15">
        <v>313</v>
      </c>
      <c r="H15">
        <v>40.200000000000003</v>
      </c>
      <c r="I15">
        <v>-1.64</v>
      </c>
    </row>
    <row r="16" spans="1:9">
      <c r="A16" s="43"/>
      <c r="B16">
        <v>17.2</v>
      </c>
      <c r="C16">
        <v>611</v>
      </c>
      <c r="D16">
        <v>832</v>
      </c>
      <c r="E16">
        <v>146</v>
      </c>
      <c r="F16">
        <v>2.46</v>
      </c>
      <c r="G16">
        <v>301</v>
      </c>
      <c r="H16">
        <v>42.7</v>
      </c>
      <c r="I16">
        <v>0.82</v>
      </c>
    </row>
    <row r="17" spans="1:9">
      <c r="A17" s="43"/>
      <c r="B17">
        <v>17.2</v>
      </c>
      <c r="C17">
        <v>616</v>
      </c>
      <c r="D17">
        <v>867</v>
      </c>
      <c r="E17">
        <v>168</v>
      </c>
      <c r="F17">
        <v>7.39</v>
      </c>
      <c r="G17">
        <v>311</v>
      </c>
      <c r="H17">
        <v>50.1</v>
      </c>
      <c r="I17">
        <v>1.64</v>
      </c>
    </row>
    <row r="18" spans="1:9">
      <c r="A18" s="43"/>
      <c r="B18">
        <v>41.1</v>
      </c>
      <c r="C18">
        <v>690</v>
      </c>
      <c r="D18">
        <v>968</v>
      </c>
      <c r="E18">
        <v>246</v>
      </c>
      <c r="F18">
        <v>38.5</v>
      </c>
      <c r="G18">
        <v>362</v>
      </c>
      <c r="H18">
        <v>77.099999999999994</v>
      </c>
      <c r="I18">
        <v>41.1</v>
      </c>
    </row>
    <row r="19" spans="1:9">
      <c r="A19" s="43"/>
      <c r="B19">
        <v>27</v>
      </c>
      <c r="C19">
        <v>657</v>
      </c>
      <c r="D19">
        <v>994</v>
      </c>
      <c r="E19">
        <v>221</v>
      </c>
      <c r="F19">
        <v>20.5</v>
      </c>
      <c r="G19">
        <v>352</v>
      </c>
      <c r="H19">
        <v>47.5</v>
      </c>
      <c r="I19">
        <v>15.4</v>
      </c>
    </row>
    <row r="20" spans="1:9">
      <c r="A20" s="43" t="s">
        <v>120</v>
      </c>
      <c r="B20">
        <v>10.7</v>
      </c>
      <c r="C20">
        <v>569</v>
      </c>
      <c r="D20">
        <v>944</v>
      </c>
      <c r="E20">
        <v>173</v>
      </c>
      <c r="F20">
        <v>-2.46</v>
      </c>
      <c r="G20">
        <v>338</v>
      </c>
      <c r="H20">
        <v>30.4</v>
      </c>
      <c r="I20">
        <v>-3.28</v>
      </c>
    </row>
    <row r="21" spans="1:9">
      <c r="A21" s="43"/>
      <c r="B21">
        <v>13.1</v>
      </c>
      <c r="C21">
        <v>563</v>
      </c>
      <c r="D21">
        <v>862</v>
      </c>
      <c r="E21">
        <v>157</v>
      </c>
      <c r="F21">
        <v>1.64</v>
      </c>
      <c r="G21">
        <v>304</v>
      </c>
      <c r="H21">
        <v>36.1</v>
      </c>
      <c r="I21">
        <v>-2.46</v>
      </c>
    </row>
    <row r="22" spans="1:9">
      <c r="A22" s="43"/>
      <c r="B22">
        <v>18.899999999999999</v>
      </c>
      <c r="C22">
        <v>581</v>
      </c>
      <c r="D22">
        <v>883</v>
      </c>
      <c r="E22">
        <v>179</v>
      </c>
      <c r="F22">
        <v>9.0299999999999994</v>
      </c>
      <c r="G22">
        <v>318</v>
      </c>
      <c r="H22">
        <v>46.8</v>
      </c>
      <c r="I22">
        <v>4.0999999999999996</v>
      </c>
    </row>
    <row r="23" spans="1:9">
      <c r="A23" s="43"/>
      <c r="B23">
        <v>19.3</v>
      </c>
      <c r="C23">
        <v>653</v>
      </c>
      <c r="D23">
        <v>1020</v>
      </c>
      <c r="E23">
        <v>257</v>
      </c>
      <c r="F23">
        <v>15.4</v>
      </c>
      <c r="G23">
        <v>363</v>
      </c>
      <c r="H23">
        <v>55.2</v>
      </c>
      <c r="I23">
        <v>8.98</v>
      </c>
    </row>
    <row r="24" spans="1:9">
      <c r="A24" s="43"/>
      <c r="B24">
        <v>19.3</v>
      </c>
      <c r="C24">
        <v>707</v>
      </c>
      <c r="D24">
        <v>1181</v>
      </c>
      <c r="E24">
        <v>274</v>
      </c>
      <c r="F24">
        <v>14.1</v>
      </c>
      <c r="G24">
        <v>420</v>
      </c>
      <c r="H24">
        <v>42.4</v>
      </c>
      <c r="I24">
        <v>3.85</v>
      </c>
    </row>
  </sheetData>
  <mergeCells count="5">
    <mergeCell ref="A20:A24"/>
    <mergeCell ref="A3:A4"/>
    <mergeCell ref="A5:A9"/>
    <mergeCell ref="A10:A14"/>
    <mergeCell ref="A15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76</vt:i4>
      </vt:variant>
    </vt:vector>
  </HeadingPairs>
  <TitlesOfParts>
    <vt:vector size="76" baseType="lpstr">
      <vt:lpstr>Fig 1B</vt:lpstr>
      <vt:lpstr>Fig 1D CCR4+</vt:lpstr>
      <vt:lpstr>Fig 1D CCR4+CCR7+</vt:lpstr>
      <vt:lpstr>Fig 1D CCR7+</vt:lpstr>
      <vt:lpstr>Fig1 --supplemental figure 1A</vt:lpstr>
      <vt:lpstr>Fig1 --supplemental figure 1C</vt:lpstr>
      <vt:lpstr>Fig1 --supplemental figure 2B</vt:lpstr>
      <vt:lpstr>Fig1 --supplemental figure 2C</vt:lpstr>
      <vt:lpstr>Fig1 --supplemental figure 2D</vt:lpstr>
      <vt:lpstr>Fig 2A CCL17</vt:lpstr>
      <vt:lpstr>Fig 2B CCL22</vt:lpstr>
      <vt:lpstr>Fig 2C CCL19</vt:lpstr>
      <vt:lpstr>Fig 2D CCL21</vt:lpstr>
      <vt:lpstr>Fig2 --supplemental figure 1A</vt:lpstr>
      <vt:lpstr>Fig2 --supplemental figure 2A</vt:lpstr>
      <vt:lpstr>Fig 3B</vt:lpstr>
      <vt:lpstr>Fig 3C</vt:lpstr>
      <vt:lpstr>Fig 4C CCR4+</vt:lpstr>
      <vt:lpstr>Fig 4C CCR4+CCR7+</vt:lpstr>
      <vt:lpstr>Fig 4E</vt:lpstr>
      <vt:lpstr>Fig4 --supplement1B top left</vt:lpstr>
      <vt:lpstr>Fig4 --supplement1B top right</vt:lpstr>
      <vt:lpstr>Fig4 --supplement1B bottom left</vt:lpstr>
      <vt:lpstr>Fig4 --supplement1B bottom righ</vt:lpstr>
      <vt:lpstr>Fig4 --supplement1C left</vt:lpstr>
      <vt:lpstr>Fig4 --supplement1C right</vt:lpstr>
      <vt:lpstr>Fig4 --supplement1E</vt:lpstr>
      <vt:lpstr>Fig 5B DP CD3loCD69+</vt:lpstr>
      <vt:lpstr>Fig 5B CD4SP SM</vt:lpstr>
      <vt:lpstr>Fig 5B CD4SP M1+M2</vt:lpstr>
      <vt:lpstr>Fig 5C top WT vs CCR4KO</vt:lpstr>
      <vt:lpstr>Fig 5C top WT vs CCR7KO</vt:lpstr>
      <vt:lpstr>Fig 5C top CCR7KO vs DKO</vt:lpstr>
      <vt:lpstr>Fig 5C mid WT vs CCR4KO</vt:lpstr>
      <vt:lpstr>Fig 5C mid WT vs CCR7KO</vt:lpstr>
      <vt:lpstr>Fig 5C mid CCR7KO vs DKO</vt:lpstr>
      <vt:lpstr>Fig 5C bottom WT vs CCR4KO</vt:lpstr>
      <vt:lpstr>Fig 5C bottom WT vs CCR7KO</vt:lpstr>
      <vt:lpstr>Fig 5C bottom CCR7KO vs DKO</vt:lpstr>
      <vt:lpstr>Fig 5D DP CD3loCD69+ speed</vt:lpstr>
      <vt:lpstr>Fig 5D CD4SP SM speed</vt:lpstr>
      <vt:lpstr>Fig 5D CD4SP M1+M2 speed</vt:lpstr>
      <vt:lpstr>Fig 5E top straightness</vt:lpstr>
      <vt:lpstr>Fig 5E mid straightness</vt:lpstr>
      <vt:lpstr>Fig 5E bottom straightness</vt:lpstr>
      <vt:lpstr>Fig 6C left</vt:lpstr>
      <vt:lpstr>Fig 6C middle</vt:lpstr>
      <vt:lpstr>Fig 6C right</vt:lpstr>
      <vt:lpstr>Fig 6D</vt:lpstr>
      <vt:lpstr>Fig6 --supplement1A</vt:lpstr>
      <vt:lpstr>Fig6 --supplement1B</vt:lpstr>
      <vt:lpstr>Fig 7A</vt:lpstr>
      <vt:lpstr>Fig 7B</vt:lpstr>
      <vt:lpstr>Fig 7C</vt:lpstr>
      <vt:lpstr>Fig 7D left</vt:lpstr>
      <vt:lpstr>Fig 7D right</vt:lpstr>
      <vt:lpstr>Fig 7E left</vt:lpstr>
      <vt:lpstr>Fig 7E right</vt:lpstr>
      <vt:lpstr>Fig 7F left</vt:lpstr>
      <vt:lpstr>Fig 7F middle</vt:lpstr>
      <vt:lpstr>Fig 7F right</vt:lpstr>
      <vt:lpstr>Fig7 --supplement1B</vt:lpstr>
      <vt:lpstr>Fig7 --supplement1C</vt:lpstr>
      <vt:lpstr>Fig7 --supplement1D</vt:lpstr>
      <vt:lpstr>Fig7 --supplement2B top left</vt:lpstr>
      <vt:lpstr>Fig7 --supplement2B mid left</vt:lpstr>
      <vt:lpstr>Fig7 --supplement2B bottom left</vt:lpstr>
      <vt:lpstr>Fig7 --supplement2B top mid</vt:lpstr>
      <vt:lpstr>Fig7 --supplement2B mid mid</vt:lpstr>
      <vt:lpstr>Fig7 --supplement2B bottom mid</vt:lpstr>
      <vt:lpstr>Fig7 --supplement2B top right</vt:lpstr>
      <vt:lpstr>Fig7 --supplement2B mid right</vt:lpstr>
      <vt:lpstr>Fig7 --supplement2 bottom right</vt:lpstr>
      <vt:lpstr>Fig7 --supplement2C top</vt:lpstr>
      <vt:lpstr>Fig7 --supplement2C mid</vt:lpstr>
      <vt:lpstr>Fig7 --supplement2C bottom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 Li</dc:creator>
  <cp:lastModifiedBy>Yu Li</cp:lastModifiedBy>
  <dcterms:created xsi:type="dcterms:W3CDTF">2015-06-05T18:17:20Z</dcterms:created>
  <dcterms:modified xsi:type="dcterms:W3CDTF">2023-05-16T17:32:12Z</dcterms:modified>
</cp:coreProperties>
</file>