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/Downloads/01 - Manuscript 1/31 - Data Source Files for Resubmission/"/>
    </mc:Choice>
  </mc:AlternateContent>
  <xr:revisionPtr revIDLastSave="0" documentId="13_ncr:1_{0C2B9FA4-3C69-5049-9D6A-A879016AAB66}" xr6:coauthVersionLast="36" xr6:coauthVersionMax="36" xr10:uidLastSave="{00000000-0000-0000-0000-000000000000}"/>
  <bookViews>
    <workbookView xWindow="0" yWindow="460" windowWidth="28800" windowHeight="17540" tabRatio="500" xr2:uid="{00000000-000D-0000-FFFF-FFFF00000000}"/>
  </bookViews>
  <sheets>
    <sheet name="Experiment 1" sheetId="3" r:id="rId1"/>
    <sheet name="Experiment 2" sheetId="5" r:id="rId2"/>
    <sheet name="Standards for Exp 1" sheetId="4" r:id="rId3"/>
    <sheet name="Standards for Exp 2" sheetId="6" r:id="rId4"/>
  </sheets>
  <definedNames>
    <definedName name="_xlnm._FilterDatabase" localSheetId="0" hidden="1">'Experiment 1'!$A$1:$I$71</definedName>
    <definedName name="_xlnm._FilterDatabase" localSheetId="1" hidden="1">'Experiment 2'!$A$1:$I$73</definedName>
  </definedNames>
  <calcPr calcId="181029"/>
</workbook>
</file>

<file path=xl/calcChain.xml><?xml version="1.0" encoding="utf-8"?>
<calcChain xmlns="http://schemas.openxmlformats.org/spreadsheetml/2006/main">
  <c r="E10" i="6" l="1"/>
  <c r="E8" i="6"/>
  <c r="E6" i="6"/>
  <c r="I6" i="6"/>
  <c r="I5" i="6"/>
  <c r="E4" i="6"/>
  <c r="I4" i="6"/>
  <c r="I3" i="6"/>
  <c r="E2" i="6"/>
  <c r="I2" i="6"/>
  <c r="G73" i="5"/>
  <c r="I73" i="5" s="1"/>
  <c r="I72" i="5"/>
  <c r="I71" i="5"/>
  <c r="G70" i="5"/>
  <c r="I70" i="5" s="1"/>
  <c r="G69" i="5"/>
  <c r="I69" i="5" s="1"/>
  <c r="G68" i="5"/>
  <c r="I68" i="5" s="1"/>
  <c r="I67" i="5"/>
  <c r="G66" i="5"/>
  <c r="I66" i="5" s="1"/>
  <c r="I65" i="5"/>
  <c r="G64" i="5"/>
  <c r="I64" i="5" s="1"/>
  <c r="I63" i="5"/>
  <c r="G62" i="5"/>
  <c r="I62" i="5" s="1"/>
  <c r="I61" i="5"/>
  <c r="I60" i="5"/>
  <c r="I59" i="5"/>
  <c r="G58" i="5"/>
  <c r="I58" i="5" s="1"/>
  <c r="G57" i="5"/>
  <c r="I57" i="5" s="1"/>
  <c r="G56" i="5"/>
  <c r="I56" i="5" s="1"/>
  <c r="G55" i="5"/>
  <c r="I55" i="5" s="1"/>
  <c r="I54" i="5"/>
  <c r="G53" i="5"/>
  <c r="I53" i="5" s="1"/>
  <c r="G52" i="5"/>
  <c r="I52" i="5" s="1"/>
  <c r="G51" i="5"/>
  <c r="I51" i="5" s="1"/>
  <c r="G50" i="5"/>
  <c r="I50" i="5" s="1"/>
  <c r="G49" i="5"/>
  <c r="I49" i="5" s="1"/>
  <c r="G48" i="5"/>
  <c r="I48" i="5" s="1"/>
  <c r="G47" i="5"/>
  <c r="I47" i="5" s="1"/>
  <c r="G46" i="5"/>
  <c r="I46" i="5" s="1"/>
  <c r="G45" i="5"/>
  <c r="I45" i="5" s="1"/>
  <c r="G44" i="5"/>
  <c r="I44" i="5" s="1"/>
  <c r="I43" i="5"/>
  <c r="G42" i="5"/>
  <c r="I42" i="5" s="1"/>
  <c r="G41" i="5"/>
  <c r="I41" i="5" s="1"/>
  <c r="G40" i="5"/>
  <c r="I40" i="5" s="1"/>
  <c r="G39" i="5"/>
  <c r="I39" i="5" s="1"/>
  <c r="G38" i="5"/>
  <c r="I38" i="5" s="1"/>
  <c r="G37" i="5"/>
  <c r="I37" i="5" s="1"/>
  <c r="G36" i="5"/>
  <c r="I36" i="5" s="1"/>
  <c r="G35" i="5"/>
  <c r="I35" i="5" s="1"/>
  <c r="G34" i="5"/>
  <c r="I34" i="5" s="1"/>
  <c r="G33" i="5"/>
  <c r="I33" i="5" s="1"/>
  <c r="G32" i="5"/>
  <c r="I32" i="5" s="1"/>
  <c r="I31" i="5"/>
  <c r="G31" i="5"/>
  <c r="G30" i="5"/>
  <c r="I30" i="5" s="1"/>
  <c r="G29" i="5"/>
  <c r="I29" i="5" s="1"/>
  <c r="G28" i="5"/>
  <c r="I28" i="5" s="1"/>
  <c r="G27" i="5"/>
  <c r="I27" i="5" s="1"/>
  <c r="G26" i="5"/>
  <c r="I26" i="5" s="1"/>
  <c r="G25" i="5"/>
  <c r="I25" i="5" s="1"/>
  <c r="G24" i="5"/>
  <c r="I24" i="5" s="1"/>
  <c r="G23" i="5"/>
  <c r="I23" i="5" s="1"/>
  <c r="G22" i="5"/>
  <c r="I22" i="5" s="1"/>
  <c r="G21" i="5"/>
  <c r="I21" i="5" s="1"/>
  <c r="G20" i="5"/>
  <c r="I20" i="5" s="1"/>
  <c r="G19" i="5"/>
  <c r="I19" i="5" s="1"/>
  <c r="G18" i="5"/>
  <c r="I18" i="5" s="1"/>
  <c r="G17" i="5"/>
  <c r="I17" i="5" s="1"/>
  <c r="G16" i="5"/>
  <c r="I16" i="5" s="1"/>
  <c r="G15" i="5"/>
  <c r="I15" i="5" s="1"/>
  <c r="G14" i="5"/>
  <c r="I14" i="5" s="1"/>
  <c r="G13" i="5"/>
  <c r="I13" i="5" s="1"/>
  <c r="G12" i="5"/>
  <c r="I12" i="5" s="1"/>
  <c r="G11" i="5"/>
  <c r="I11" i="5" s="1"/>
  <c r="G10" i="5"/>
  <c r="I10" i="5" s="1"/>
  <c r="G9" i="5"/>
  <c r="I9" i="5" s="1"/>
  <c r="G8" i="5"/>
  <c r="I8" i="5" s="1"/>
  <c r="G7" i="5"/>
  <c r="I7" i="5" s="1"/>
  <c r="G6" i="5"/>
  <c r="I6" i="5" s="1"/>
  <c r="G5" i="5"/>
  <c r="I5" i="5" s="1"/>
  <c r="G4" i="5"/>
  <c r="I4" i="5" s="1"/>
  <c r="G3" i="5"/>
  <c r="I3" i="5" s="1"/>
  <c r="G2" i="5"/>
  <c r="I2" i="5" s="1"/>
  <c r="I15" i="3" l="1"/>
  <c r="I24" i="3"/>
  <c r="I27" i="3"/>
  <c r="I41" i="3"/>
  <c r="I57" i="3"/>
  <c r="I58" i="3"/>
  <c r="I59" i="3"/>
  <c r="I64" i="3"/>
  <c r="I65" i="3"/>
  <c r="I70" i="3"/>
  <c r="I71" i="3"/>
  <c r="G5" i="3" l="1"/>
  <c r="I5" i="3" s="1"/>
  <c r="G8" i="3"/>
  <c r="I8" i="3" s="1"/>
  <c r="G11" i="3"/>
  <c r="I11" i="3" s="1"/>
  <c r="G14" i="3"/>
  <c r="I14" i="3" s="1"/>
  <c r="G16" i="3"/>
  <c r="I16" i="3" s="1"/>
  <c r="G3" i="3"/>
  <c r="I3" i="3" s="1"/>
  <c r="G6" i="3"/>
  <c r="I6" i="3" s="1"/>
  <c r="G9" i="3"/>
  <c r="I9" i="3" s="1"/>
  <c r="G12" i="3"/>
  <c r="I12" i="3" s="1"/>
  <c r="G17" i="3"/>
  <c r="I17" i="3" s="1"/>
  <c r="G4" i="3"/>
  <c r="I4" i="3" s="1"/>
  <c r="G7" i="3"/>
  <c r="I7" i="3" s="1"/>
  <c r="G10" i="3"/>
  <c r="I10" i="3" s="1"/>
  <c r="G13" i="3"/>
  <c r="I13" i="3" s="1"/>
  <c r="G18" i="3"/>
  <c r="I18" i="3" s="1"/>
  <c r="G19" i="3"/>
  <c r="I19" i="3" s="1"/>
  <c r="G22" i="3"/>
  <c r="I22" i="3" s="1"/>
  <c r="G25" i="3"/>
  <c r="I25" i="3" s="1"/>
  <c r="G28" i="3"/>
  <c r="I28" i="3" s="1"/>
  <c r="G30" i="3"/>
  <c r="I30" i="3" s="1"/>
  <c r="G33" i="3"/>
  <c r="I33" i="3" s="1"/>
  <c r="G20" i="3"/>
  <c r="I20" i="3" s="1"/>
  <c r="G23" i="3"/>
  <c r="I23" i="3" s="1"/>
  <c r="G26" i="3"/>
  <c r="I26" i="3" s="1"/>
  <c r="G31" i="3"/>
  <c r="I31" i="3" s="1"/>
  <c r="G34" i="3"/>
  <c r="I34" i="3" s="1"/>
  <c r="G21" i="3"/>
  <c r="I21" i="3" s="1"/>
  <c r="G29" i="3"/>
  <c r="I29" i="3" s="1"/>
  <c r="G32" i="3"/>
  <c r="I32" i="3" s="1"/>
  <c r="G35" i="3"/>
  <c r="I35" i="3" s="1"/>
  <c r="G36" i="3"/>
  <c r="I36" i="3" s="1"/>
  <c r="G39" i="3"/>
  <c r="I39" i="3" s="1"/>
  <c r="G42" i="3"/>
  <c r="I42" i="3" s="1"/>
  <c r="G45" i="3"/>
  <c r="I45" i="3" s="1"/>
  <c r="G48" i="3"/>
  <c r="I48" i="3" s="1"/>
  <c r="G51" i="3"/>
  <c r="I51" i="3" s="1"/>
  <c r="G37" i="3"/>
  <c r="I37" i="3" s="1"/>
  <c r="G40" i="3"/>
  <c r="I40" i="3" s="1"/>
  <c r="G43" i="3"/>
  <c r="I43" i="3" s="1"/>
  <c r="G46" i="3"/>
  <c r="I46" i="3" s="1"/>
  <c r="G49" i="3"/>
  <c r="I49" i="3" s="1"/>
  <c r="G52" i="3"/>
  <c r="I52" i="3" s="1"/>
  <c r="G38" i="3"/>
  <c r="I38" i="3" s="1"/>
  <c r="G44" i="3"/>
  <c r="I44" i="3" s="1"/>
  <c r="G47" i="3"/>
  <c r="I47" i="3" s="1"/>
  <c r="G50" i="3"/>
  <c r="I50" i="3" s="1"/>
  <c r="G53" i="3"/>
  <c r="I53" i="3" s="1"/>
  <c r="G54" i="3"/>
  <c r="I54" i="3" s="1"/>
  <c r="G60" i="3"/>
  <c r="I60" i="3" s="1"/>
  <c r="G63" i="3"/>
  <c r="I63" i="3" s="1"/>
  <c r="G66" i="3"/>
  <c r="I66" i="3" s="1"/>
  <c r="G69" i="3"/>
  <c r="I69" i="3" s="1"/>
  <c r="G55" i="3"/>
  <c r="I55" i="3" s="1"/>
  <c r="G61" i="3"/>
  <c r="I61" i="3" s="1"/>
  <c r="G67" i="3"/>
  <c r="I67" i="3" s="1"/>
  <c r="G56" i="3"/>
  <c r="I56" i="3" s="1"/>
  <c r="G62" i="3"/>
  <c r="I62" i="3" s="1"/>
  <c r="G68" i="3"/>
  <c r="I68" i="3" s="1"/>
  <c r="G2" i="3"/>
  <c r="I2" i="3" s="1"/>
  <c r="E10" i="4" l="1"/>
  <c r="E2" i="4"/>
  <c r="E8" i="4"/>
  <c r="E6" i="4"/>
  <c r="E4" i="4"/>
  <c r="I6" i="4"/>
  <c r="I5" i="4"/>
  <c r="I4" i="4"/>
  <c r="I3" i="4"/>
  <c r="I2" i="4"/>
</calcChain>
</file>

<file path=xl/sharedStrings.xml><?xml version="1.0" encoding="utf-8"?>
<sst xmlns="http://schemas.openxmlformats.org/spreadsheetml/2006/main" count="790" uniqueCount="197">
  <si>
    <t>Well</t>
  </si>
  <si>
    <t>Sample</t>
  </si>
  <si>
    <t>Cq</t>
  </si>
  <si>
    <t/>
  </si>
  <si>
    <t>NTC</t>
  </si>
  <si>
    <t>1 wpi</t>
  </si>
  <si>
    <t>2 wpi</t>
  </si>
  <si>
    <t>3 wpi</t>
  </si>
  <si>
    <t>30,000</t>
  </si>
  <si>
    <t>3,000</t>
  </si>
  <si>
    <t>300</t>
  </si>
  <si>
    <t>30</t>
  </si>
  <si>
    <t>3</t>
  </si>
  <si>
    <t>Concentration (gc/rxn)</t>
  </si>
  <si>
    <t>ng gDNA / rxn</t>
  </si>
  <si>
    <t>GC per 1 ug gDNA</t>
  </si>
  <si>
    <t>GC per rxn</t>
  </si>
  <si>
    <t>Animal</t>
  </si>
  <si>
    <t>Average Cq</t>
  </si>
  <si>
    <t>Conc (genomes/rxn)</t>
  </si>
  <si>
    <t>Log (Conc)</t>
  </si>
  <si>
    <t>Regression</t>
  </si>
  <si>
    <t>Standard</t>
  </si>
  <si>
    <t>Standard - 30,000</t>
  </si>
  <si>
    <t>Standard - 3,000</t>
  </si>
  <si>
    <t>Standard - 300</t>
  </si>
  <si>
    <t>Standard - 30</t>
  </si>
  <si>
    <t>Standard - 3</t>
  </si>
  <si>
    <t>Blank</t>
  </si>
  <si>
    <t>1 wpi - A1 - Brain</t>
  </si>
  <si>
    <t>1 wpi - A1 - DCLN</t>
  </si>
  <si>
    <t>1 wpi - A1 - Subcut</t>
  </si>
  <si>
    <t>2 wpi - A1 - Brain</t>
  </si>
  <si>
    <t>2 wpi - A1 - DCLN</t>
  </si>
  <si>
    <t>2 wpi - A1 - Subcut</t>
  </si>
  <si>
    <t>3 wpi - A1 - Brain</t>
  </si>
  <si>
    <t>3 wpi - A1 - DCLN</t>
  </si>
  <si>
    <t>3 wpi - A1 - Subcut</t>
  </si>
  <si>
    <t>6 wpi - A1 - Brain</t>
  </si>
  <si>
    <t>6 wpi - A1 - DCLN</t>
  </si>
  <si>
    <t>6 wpi - A1 - Subcut</t>
  </si>
  <si>
    <t>1 wpi - A2 - Brain</t>
  </si>
  <si>
    <t>1 wpi - A2 - DCLN</t>
  </si>
  <si>
    <t>1 wpi - A2 - Subcut</t>
  </si>
  <si>
    <t>2 wpi - A2 - Brain</t>
  </si>
  <si>
    <t>2 wpi - A2 - DCLN</t>
  </si>
  <si>
    <t>2 wpi - A2 - Subcut</t>
  </si>
  <si>
    <t>3 wpi - A2 - Brain</t>
  </si>
  <si>
    <t>3 wpi - A2 - DCLN</t>
  </si>
  <si>
    <t>3 wpi - A2 - Subcut</t>
  </si>
  <si>
    <t>6 wpi - A2 - Brain</t>
  </si>
  <si>
    <t>6 wpi - A2 - DCLN</t>
  </si>
  <si>
    <t>6 wpi - A2 - Subcut</t>
  </si>
  <si>
    <t>1 wpi - A3 - Brain</t>
  </si>
  <si>
    <t>1 wpi - A3 - DCLN</t>
  </si>
  <si>
    <t>1 wpi - A3 - Subcut</t>
  </si>
  <si>
    <t>2 wpi - A3 - Brain</t>
  </si>
  <si>
    <t>2 wpi - A3 - DCLN</t>
  </si>
  <si>
    <t>2 wpi - A3 - Subcut</t>
  </si>
  <si>
    <t>3 wpi - A3 - Brain</t>
  </si>
  <si>
    <t>3 wpi - A3 - DCLN</t>
  </si>
  <si>
    <t>3 wpi - A3 - Subcut</t>
  </si>
  <si>
    <t>6 wpi - A3 - Brain</t>
  </si>
  <si>
    <t>6 wpi - A3 - DCLN</t>
  </si>
  <si>
    <t>6 wpi - A3 - Subcut</t>
  </si>
  <si>
    <t>1 wpi - A1 - Dura</t>
  </si>
  <si>
    <t>1 wpi - A1 - ILN</t>
  </si>
  <si>
    <t>1 wpi - A1 - Quadriceps</t>
  </si>
  <si>
    <t>2 wpi - A1 - Dura</t>
  </si>
  <si>
    <t>2 wpi - A1 - ILN</t>
  </si>
  <si>
    <t>2 wpi - A1 - Quadriceps</t>
  </si>
  <si>
    <t>3 wpi - A1 - Dura</t>
  </si>
  <si>
    <t>3 wpi - A1 - ILN</t>
  </si>
  <si>
    <t>3 wpi - A1 - Quadriceps</t>
  </si>
  <si>
    <t>6 wpi - A1 - Dura</t>
  </si>
  <si>
    <t>6 wpi - A1 - ILN</t>
  </si>
  <si>
    <t>6 wpi - A1 - Quadriceps</t>
  </si>
  <si>
    <t>1 wpi - A2 - Dura</t>
  </si>
  <si>
    <t>1 wpi - A2 - ILN</t>
  </si>
  <si>
    <t>1 wpi - A2 - Quadriceps</t>
  </si>
  <si>
    <t>2 wpi - A2 - Dura</t>
  </si>
  <si>
    <t>2 wpi - A2 - Quadriceps</t>
  </si>
  <si>
    <t>3 wpi - A2 - Dura</t>
  </si>
  <si>
    <t>3 wpi - A2 - ILN</t>
  </si>
  <si>
    <t>3 wpi - A2 - Quadriceps</t>
  </si>
  <si>
    <t>6 wpi - A2 - Dura</t>
  </si>
  <si>
    <t>6 wpi - A2 - ILN</t>
  </si>
  <si>
    <t>6 wpi - A2 - Quadriceps</t>
  </si>
  <si>
    <t>1 wpi - A3 - Dura</t>
  </si>
  <si>
    <t>1 wpi - A3 - ILN</t>
  </si>
  <si>
    <t>2 wpi - A3 - Dura</t>
  </si>
  <si>
    <t>2 wpi - A3 - ILN</t>
  </si>
  <si>
    <t>2 wpi - A3 - Quadriceps</t>
  </si>
  <si>
    <t>3 wpi - A3 - Dura</t>
  </si>
  <si>
    <t>3 wpi - A3 - ILN</t>
  </si>
  <si>
    <t>3 wpi - A3 - Quadriceps</t>
  </si>
  <si>
    <t>6 wpi - A3 - Dura</t>
  </si>
  <si>
    <t>6 wpi - A3 - ILN</t>
  </si>
  <si>
    <t>6 wpi - A3 - Quadriceps</t>
  </si>
  <si>
    <t>0</t>
  </si>
  <si>
    <t>Cq = (-3.797)(log(conc.)) + 33.658</t>
  </si>
  <si>
    <t>Log(conc.) = (Cq-33.658)/(-3.797)</t>
  </si>
  <si>
    <t>Timepoint</t>
  </si>
  <si>
    <t>Tissue</t>
  </si>
  <si>
    <t>A1</t>
  </si>
  <si>
    <t>A2</t>
  </si>
  <si>
    <t>A3</t>
  </si>
  <si>
    <t>Trial</t>
  </si>
  <si>
    <t>1</t>
  </si>
  <si>
    <t>Brain</t>
  </si>
  <si>
    <t>DCLN</t>
  </si>
  <si>
    <t>Dura</t>
  </si>
  <si>
    <t>ILN</t>
  </si>
  <si>
    <t>Quadriceps</t>
  </si>
  <si>
    <t>Subcut</t>
  </si>
  <si>
    <t>6 wpi</t>
  </si>
  <si>
    <t>Undetected</t>
  </si>
  <si>
    <t>Conc = 10^((Cq-33.658)/(-3.797))</t>
  </si>
  <si>
    <t>1 wpi - B1 - Brain</t>
  </si>
  <si>
    <t>B1</t>
  </si>
  <si>
    <t>1 wpi - B2 - Brain</t>
  </si>
  <si>
    <t>B2</t>
  </si>
  <si>
    <t>1 wpi - B3 - Brain</t>
  </si>
  <si>
    <t>B3</t>
  </si>
  <si>
    <t>1 wpi - B1 - DCLN</t>
  </si>
  <si>
    <t>1 wpi - B2 - DCLN</t>
  </si>
  <si>
    <t>1 wpi - B3 - DCLN</t>
  </si>
  <si>
    <t>1 wpi - B1 - Dura</t>
  </si>
  <si>
    <t>1 wpi - B2 - Dura</t>
  </si>
  <si>
    <t>1 wpi - B3 - Dura</t>
  </si>
  <si>
    <t>1 wpi - B1 - ILN</t>
  </si>
  <si>
    <t>1 wpi - B2 - ILN</t>
  </si>
  <si>
    <t>1 wpi - B3 - ILN</t>
  </si>
  <si>
    <t>1 wpi - B1 - Quadriceps</t>
  </si>
  <si>
    <t>1 wpi - B2 - Quadriceps</t>
  </si>
  <si>
    <t>1 wpi - B3 - Quadriceps</t>
  </si>
  <si>
    <t>1 wpi - B1 - Subcut</t>
  </si>
  <si>
    <t>1 wpi - B2 - Subcut</t>
  </si>
  <si>
    <t>1 wpi - B3 - Subcut</t>
  </si>
  <si>
    <t>2 wpi - B1 - Brain</t>
  </si>
  <si>
    <t>2 wpi - B2 - Brain</t>
  </si>
  <si>
    <t>2 wpi - B3 - Brain</t>
  </si>
  <si>
    <t>2 wpi - B1 - DCLN</t>
  </si>
  <si>
    <t>2 wpi - B2 - DCLN</t>
  </si>
  <si>
    <t>2 wpi - B3 - DCLN</t>
  </si>
  <si>
    <t>2 wpi - B1 - Dura</t>
  </si>
  <si>
    <t>2 wpi - B2 - Dura</t>
  </si>
  <si>
    <t>2 wpi - B3 - Dura</t>
  </si>
  <si>
    <t>2 wpi - B1 - ILN</t>
  </si>
  <si>
    <t>2 wpi - B2 - ILN</t>
  </si>
  <si>
    <t>2 wpi - B3 - ILN</t>
  </si>
  <si>
    <t>2 wpi - B1 - Quadriceps</t>
  </si>
  <si>
    <t>2 wpi - B2 - Quadriceps</t>
  </si>
  <si>
    <t>2 wpi - B3 - Quadriceps</t>
  </si>
  <si>
    <t>2 wpi - B1 - Subcut</t>
  </si>
  <si>
    <t>2 wpi - B2 - Subcut</t>
  </si>
  <si>
    <t>2 wpi - B3 - Subcut</t>
  </si>
  <si>
    <t>3 wpi - B1 - Brain</t>
  </si>
  <si>
    <t>3 wpi - B2 - Brain</t>
  </si>
  <si>
    <t>3 wpi - B3 - Brain</t>
  </si>
  <si>
    <t>3 wpi - B1 - DCLN</t>
  </si>
  <si>
    <t>3 wpi - B2 - DCLN</t>
  </si>
  <si>
    <t>3 wpi - B3 - DCLN</t>
  </si>
  <si>
    <t>3 wpi - B1 - Dura</t>
  </si>
  <si>
    <t>3 wpi - B2 - Dura</t>
  </si>
  <si>
    <t>3 wpi - B3 - Dura</t>
  </si>
  <si>
    <t>3 wpi - B1 - ILN</t>
  </si>
  <si>
    <t>3 wpi - B2 - ILN</t>
  </si>
  <si>
    <t>3 wpi - B3 - ILN</t>
  </si>
  <si>
    <t>3 wpi - B1 - Quadriceps</t>
  </si>
  <si>
    <t>3 wpi - B2 - Quadriceps</t>
  </si>
  <si>
    <t>3 wpi - B3 - Quadriceps</t>
  </si>
  <si>
    <t>3 wpi - B1 - Subcut</t>
  </si>
  <si>
    <t>3 wpi - B2 - Subcut</t>
  </si>
  <si>
    <t>3 wpi - B3 - Subcut</t>
  </si>
  <si>
    <t>6 wpi - B1 - Brain</t>
  </si>
  <si>
    <t>6 wpi - B2 - Brain</t>
  </si>
  <si>
    <t>6 wpi - B3 - Brain</t>
  </si>
  <si>
    <t>6 wpi - B1 - DCLN</t>
  </si>
  <si>
    <t>6 wpi - B2 - DCLN</t>
  </si>
  <si>
    <t>6 wpi - B3 - DCLN</t>
  </si>
  <si>
    <t>6 wpi - B1 - Dura</t>
  </si>
  <si>
    <t>6 wpi - B2 - Dura</t>
  </si>
  <si>
    <t>6 wpi - B3 - Dura</t>
  </si>
  <si>
    <t>6 wpi - B1 - ILN</t>
  </si>
  <si>
    <t>6 wpi - B2 - ILN</t>
  </si>
  <si>
    <t>6 wpi - B3 - ILN</t>
  </si>
  <si>
    <t>6 wpi - B1 - Quadriceps</t>
  </si>
  <si>
    <t>6 wpi - B2 - Quadriceps</t>
  </si>
  <si>
    <t>6 wpi - B3 - Quadriceps</t>
  </si>
  <si>
    <t>6 wpi - B1 - Subcut</t>
  </si>
  <si>
    <t>6 wpi - B2 - Subcut</t>
  </si>
  <si>
    <t>6 wpi - B3 - Subcut</t>
  </si>
  <si>
    <t>Cq = (-3.4309)(log(conc.)) + 32.848</t>
  </si>
  <si>
    <t>Log(conc.) = (Cq-32.848)/(-3.4309)</t>
  </si>
  <si>
    <t>Conc = 10^((Cq-32.848)/(-3.4309))</t>
  </si>
  <si>
    <t>Limit of detection = 6 GC /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</si>
</sst>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.00;\-###0.00"/>
    <numFmt numFmtId="165" formatCode="###0.000;\-###0.000"/>
    <numFmt numFmtId="166" formatCode="###0.00000;\-###0.00000"/>
    <numFmt numFmtId="167" formatCode="###0.0;\-###0.0"/>
    <numFmt numFmtId="168" formatCode="0.0"/>
  </numFmts>
  <fonts count="6" x14ac:knownFonts="1">
    <font>
      <sz val="8.25"/>
      <name val="Microsoft Sans Serif"/>
      <charset val="1"/>
    </font>
    <font>
      <sz val="8.25"/>
      <name val="Microsoft Sans Serif"/>
      <family val="2"/>
    </font>
    <font>
      <sz val="8.25"/>
      <name val="Microsoft Sans Serif"/>
      <family val="2"/>
    </font>
    <font>
      <sz val="8.25"/>
      <name val="Microsoft Sans Serif"/>
      <family val="2"/>
    </font>
    <font>
      <sz val="8.25"/>
      <color theme="1"/>
      <name val="Arial"/>
      <family val="2"/>
    </font>
    <font>
      <sz val="8.25"/>
      <color theme="1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D3DCE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7">
    <xf numFmtId="0" fontId="1" fillId="0" borderId="0" xfId="0" applyFont="1" applyFill="1" applyBorder="1" applyAlignment="1" applyProtection="1">
      <alignment vertical="top"/>
      <protection locked="0"/>
    </xf>
    <xf numFmtId="49" fontId="2" fillId="0" borderId="0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3" borderId="0" xfId="1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>
      <alignment vertical="top"/>
      <protection locked="0"/>
    </xf>
    <xf numFmtId="0" fontId="1" fillId="4" borderId="0" xfId="1" applyFont="1" applyFill="1" applyBorder="1" applyAlignment="1" applyProtection="1">
      <alignment vertical="top"/>
      <protection locked="0"/>
    </xf>
    <xf numFmtId="49" fontId="1" fillId="0" borderId="0" xfId="1" applyNumberFormat="1" applyFont="1" applyFill="1" applyBorder="1" applyAlignment="1" applyProtection="1">
      <alignment vertical="center"/>
    </xf>
    <xf numFmtId="49" fontId="1" fillId="0" borderId="0" xfId="1" applyNumberFormat="1" applyFont="1" applyFill="1" applyBorder="1" applyAlignment="1" applyProtection="1">
      <alignment horizontal="center" vertical="center"/>
    </xf>
    <xf numFmtId="164" fontId="1" fillId="0" borderId="0" xfId="1" applyNumberFormat="1" applyFont="1" applyFill="1" applyBorder="1" applyAlignment="1" applyProtection="1">
      <alignment vertical="top"/>
      <protection locked="0"/>
    </xf>
    <xf numFmtId="49" fontId="1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164" fontId="1" fillId="0" borderId="0" xfId="1" applyNumberFormat="1" applyFont="1" applyFill="1" applyBorder="1" applyAlignment="1" applyProtection="1">
      <alignment vertical="center"/>
    </xf>
    <xf numFmtId="166" fontId="1" fillId="0" borderId="0" xfId="0" applyNumberFormat="1" applyFont="1" applyFill="1" applyBorder="1" applyAlignment="1" applyProtection="1">
      <alignment vertical="center"/>
    </xf>
    <xf numFmtId="165" fontId="1" fillId="0" borderId="0" xfId="0" applyNumberFormat="1" applyFont="1" applyFill="1" applyBorder="1" applyAlignment="1" applyProtection="1">
      <alignment vertical="center"/>
    </xf>
    <xf numFmtId="167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top"/>
      <protection locked="0"/>
    </xf>
    <xf numFmtId="0" fontId="4" fillId="0" borderId="0" xfId="1" applyFont="1" applyFill="1" applyBorder="1" applyAlignment="1" applyProtection="1">
      <alignment horizontal="center" vertical="top"/>
      <protection locked="0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2" fontId="4" fillId="0" borderId="0" xfId="1" applyNumberFormat="1" applyFont="1" applyFill="1" applyBorder="1" applyAlignment="1" applyProtection="1">
      <alignment vertical="top"/>
      <protection locked="0"/>
    </xf>
    <xf numFmtId="49" fontId="5" fillId="0" borderId="0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168" fontId="4" fillId="0" borderId="0" xfId="1" applyNumberFormat="1" applyFont="1" applyFill="1" applyBorder="1" applyAlignment="1" applyProtection="1">
      <alignment vertical="top"/>
      <protection locked="0"/>
    </xf>
    <xf numFmtId="164" fontId="4" fillId="0" borderId="0" xfId="1" applyNumberFormat="1" applyFont="1" applyFill="1" applyBorder="1" applyAlignment="1" applyProtection="1">
      <alignment vertical="center"/>
    </xf>
    <xf numFmtId="49" fontId="5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</xf>
  </cellXfs>
  <cellStyles count="2">
    <cellStyle name="Normal" xfId="0" builtinId="0"/>
    <cellStyle name="Normal 2" xfId="1" xr:uid="{A6DF899B-C529-3244-8B58-66FE44C2D4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495559930008749E-2"/>
                  <c:y val="-0.5372856517935258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'Standards for Exp 1'!$I$2:$I$6</c:f>
              <c:numCache>
                <c:formatCode>General</c:formatCode>
                <c:ptCount val="5"/>
                <c:pt idx="0">
                  <c:v>4.4771212547196626</c:v>
                </c:pt>
                <c:pt idx="1">
                  <c:v>3.4771212547196626</c:v>
                </c:pt>
                <c:pt idx="2">
                  <c:v>2.4771212547196626</c:v>
                </c:pt>
                <c:pt idx="3">
                  <c:v>1.4771212547196624</c:v>
                </c:pt>
                <c:pt idx="4">
                  <c:v>0.47712125471966244</c:v>
                </c:pt>
              </c:numCache>
            </c:numRef>
          </c:xVal>
          <c:yVal>
            <c:numRef>
              <c:f>'Standards for Exp 1'!$J$2:$J$6</c:f>
              <c:numCache>
                <c:formatCode>###0.00;\-###0.00</c:formatCode>
                <c:ptCount val="5"/>
                <c:pt idx="0">
                  <c:v>16.184131571744349</c:v>
                </c:pt>
                <c:pt idx="1">
                  <c:v>21.012218566650951</c:v>
                </c:pt>
                <c:pt idx="2">
                  <c:v>24.5832467090931</c:v>
                </c:pt>
                <c:pt idx="3">
                  <c:v>27.613311350059551</c:v>
                </c:pt>
                <c:pt idx="4">
                  <c:v>31.868791269562902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43-034A-AC4F-5219EC0FD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87488"/>
        <c:axId val="76198992"/>
      </c:scatterChart>
      <c:valAx>
        <c:axId val="76187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98992"/>
        <c:crosses val="autoZero"/>
        <c:crossBetween val="midCat"/>
      </c:valAx>
      <c:valAx>
        <c:axId val="7619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0;\-#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87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495559930008749E-2"/>
                  <c:y val="-0.5372856517935258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'Standards for Exp 2'!$I$2:$I$6</c:f>
              <c:numCache>
                <c:formatCode>General</c:formatCode>
                <c:ptCount val="5"/>
                <c:pt idx="0">
                  <c:v>4.4771212547196626</c:v>
                </c:pt>
                <c:pt idx="1">
                  <c:v>3.4771212547196626</c:v>
                </c:pt>
                <c:pt idx="2">
                  <c:v>2.4771212547196626</c:v>
                </c:pt>
                <c:pt idx="3">
                  <c:v>1.4771212547196624</c:v>
                </c:pt>
                <c:pt idx="4">
                  <c:v>0.47712125471966244</c:v>
                </c:pt>
              </c:numCache>
            </c:numRef>
          </c:xVal>
          <c:yVal>
            <c:numRef>
              <c:f>'Standards for Exp 2'!$J$2:$J$6</c:f>
              <c:numCache>
                <c:formatCode>General</c:formatCode>
                <c:ptCount val="5"/>
                <c:pt idx="0">
                  <c:v>17.880144349063599</c:v>
                </c:pt>
                <c:pt idx="1">
                  <c:v>20.52924868490285</c:v>
                </c:pt>
                <c:pt idx="2">
                  <c:v>24.248838553053147</c:v>
                </c:pt>
                <c:pt idx="3">
                  <c:v>27.577660479501148</c:v>
                </c:pt>
                <c:pt idx="4">
                  <c:v>31.5105730727938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0F-794F-A2AE-0244847EF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87488"/>
        <c:axId val="76198992"/>
      </c:scatterChart>
      <c:valAx>
        <c:axId val="76187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98992"/>
        <c:crosses val="autoZero"/>
        <c:crossBetween val="midCat"/>
      </c:valAx>
      <c:valAx>
        <c:axId val="7619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87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485735</xdr:colOff>
      <xdr:row>9</xdr:row>
      <xdr:rowOff>7839</xdr:rowOff>
    </xdr:from>
    <xdr:to>
      <xdr:col>14</xdr:col>
      <xdr:colOff>216370</xdr:colOff>
      <xdr:row>28</xdr:row>
      <xdr:rowOff>96739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E95374-5EDF-AF47-A68E-2004C6586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548451</xdr:colOff>
      <xdr:row>8</xdr:row>
      <xdr:rowOff>23519</xdr:rowOff>
    </xdr:from>
    <xdr:to>
      <xdr:col>14</xdr:col>
      <xdr:colOff>279086</xdr:colOff>
      <xdr:row>27</xdr:row>
      <xdr:rowOff>112418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B653FC-9173-FE48-84F0-14D9B85E7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47888-BDE2-2D49-87DF-26F85E165768}">
  <dimension ref="A1:K71"/>
  <sheetViews>
    <sheetView tabSelected="1" zoomScale="120" workbookViewId="0">
      <selection activeCell="L25" sqref="L25"/>
    </sheetView>
  </sheetViews>
  <sheetFormatPr baseColWidth="10" defaultRowHeight="11" x14ac:dyDescent="0.15"/>
  <cols>
    <col min="1" max="1" width="28" style="18" customWidth="1"/>
    <col min="2" max="2" width="12.75" style="18" customWidth="1"/>
    <col min="3" max="3" width="11.5" style="24" bestFit="1" customWidth="1"/>
    <col min="4" max="5" width="15" style="24" customWidth="1"/>
    <col min="6" max="6" width="17" style="17" customWidth="1"/>
    <col min="7" max="7" width="26.5" style="17" customWidth="1"/>
    <col min="8" max="8" width="18.5" style="17" bestFit="1" customWidth="1"/>
    <col min="9" max="9" width="22.25" style="17" bestFit="1" customWidth="1"/>
    <col min="10" max="16384" width="10.75" style="17"/>
  </cols>
  <sheetData>
    <row r="1" spans="1:11" ht="12" x14ac:dyDescent="0.15">
      <c r="A1" s="18" t="s">
        <v>1</v>
      </c>
      <c r="B1" s="18" t="s">
        <v>107</v>
      </c>
      <c r="C1" s="19" t="s">
        <v>102</v>
      </c>
      <c r="D1" s="19" t="s">
        <v>103</v>
      </c>
      <c r="E1" s="19" t="s">
        <v>17</v>
      </c>
      <c r="F1" s="17" t="s">
        <v>2</v>
      </c>
      <c r="G1" s="20" t="s">
        <v>13</v>
      </c>
      <c r="H1" s="17" t="s">
        <v>14</v>
      </c>
      <c r="I1" s="17" t="s">
        <v>15</v>
      </c>
      <c r="K1" s="17" t="s">
        <v>196</v>
      </c>
    </row>
    <row r="2" spans="1:11" x14ac:dyDescent="0.15">
      <c r="A2" s="21" t="s">
        <v>29</v>
      </c>
      <c r="B2" s="21" t="s">
        <v>108</v>
      </c>
      <c r="C2" s="21" t="s">
        <v>5</v>
      </c>
      <c r="D2" s="21" t="s">
        <v>109</v>
      </c>
      <c r="E2" s="21" t="s">
        <v>104</v>
      </c>
      <c r="F2" s="22">
        <v>37.796311079622797</v>
      </c>
      <c r="G2" s="22">
        <f t="shared" ref="G2:G14" si="0" xml:space="preserve"> 10^((F2-33.658)/(-3.797))</f>
        <v>8.1303703598668606E-2</v>
      </c>
      <c r="H2" s="22">
        <v>500</v>
      </c>
      <c r="I2" s="23">
        <f t="shared" ref="I2:I33" si="1">1000/H2*G2</f>
        <v>0.16260740719733721</v>
      </c>
    </row>
    <row r="3" spans="1:11" x14ac:dyDescent="0.15">
      <c r="A3" s="21" t="s">
        <v>41</v>
      </c>
      <c r="B3" s="21" t="s">
        <v>108</v>
      </c>
      <c r="C3" s="21" t="s">
        <v>5</v>
      </c>
      <c r="D3" s="21" t="s">
        <v>109</v>
      </c>
      <c r="E3" s="21" t="s">
        <v>105</v>
      </c>
      <c r="F3" s="22">
        <v>39.790097226392298</v>
      </c>
      <c r="G3" s="22">
        <f t="shared" si="0"/>
        <v>2.4266951133375493E-2</v>
      </c>
      <c r="H3" s="22">
        <v>500</v>
      </c>
      <c r="I3" s="23">
        <f t="shared" si="1"/>
        <v>4.8533902266750986E-2</v>
      </c>
    </row>
    <row r="4" spans="1:11" x14ac:dyDescent="0.15">
      <c r="A4" s="21" t="s">
        <v>53</v>
      </c>
      <c r="B4" s="21" t="s">
        <v>108</v>
      </c>
      <c r="C4" s="21" t="s">
        <v>5</v>
      </c>
      <c r="D4" s="21" t="s">
        <v>109</v>
      </c>
      <c r="E4" s="21" t="s">
        <v>106</v>
      </c>
      <c r="F4" s="22">
        <v>35.111237611434603</v>
      </c>
      <c r="G4" s="22">
        <f t="shared" si="0"/>
        <v>0.41425417291947814</v>
      </c>
      <c r="H4" s="22">
        <v>500</v>
      </c>
      <c r="I4" s="23">
        <f t="shared" si="1"/>
        <v>0.82850834583895627</v>
      </c>
    </row>
    <row r="5" spans="1:11" x14ac:dyDescent="0.15">
      <c r="A5" s="21" t="s">
        <v>30</v>
      </c>
      <c r="B5" s="21" t="s">
        <v>108</v>
      </c>
      <c r="C5" s="21" t="s">
        <v>5</v>
      </c>
      <c r="D5" s="21" t="s">
        <v>110</v>
      </c>
      <c r="E5" s="21" t="s">
        <v>104</v>
      </c>
      <c r="F5" s="22">
        <v>32.386376958652001</v>
      </c>
      <c r="G5" s="22">
        <f t="shared" si="0"/>
        <v>2.1622307473349673</v>
      </c>
      <c r="H5" s="22">
        <v>288.71100000000001</v>
      </c>
      <c r="I5" s="23">
        <f t="shared" si="1"/>
        <v>7.4892565483648603</v>
      </c>
    </row>
    <row r="6" spans="1:11" x14ac:dyDescent="0.15">
      <c r="A6" s="21" t="s">
        <v>42</v>
      </c>
      <c r="B6" s="21" t="s">
        <v>108</v>
      </c>
      <c r="C6" s="21" t="s">
        <v>5</v>
      </c>
      <c r="D6" s="21" t="s">
        <v>110</v>
      </c>
      <c r="E6" s="21" t="s">
        <v>105</v>
      </c>
      <c r="F6" s="22">
        <v>34.840659963883702</v>
      </c>
      <c r="G6" s="22">
        <f t="shared" si="0"/>
        <v>0.48812133974219957</v>
      </c>
      <c r="H6" s="22">
        <v>308.75399999999996</v>
      </c>
      <c r="I6" s="23">
        <f t="shared" si="1"/>
        <v>1.5809393230280404</v>
      </c>
    </row>
    <row r="7" spans="1:11" x14ac:dyDescent="0.15">
      <c r="A7" s="21" t="s">
        <v>54</v>
      </c>
      <c r="B7" s="21" t="s">
        <v>108</v>
      </c>
      <c r="C7" s="21" t="s">
        <v>5</v>
      </c>
      <c r="D7" s="21" t="s">
        <v>110</v>
      </c>
      <c r="E7" s="21" t="s">
        <v>106</v>
      </c>
      <c r="F7" s="22">
        <v>33.431732234650298</v>
      </c>
      <c r="G7" s="22">
        <f t="shared" si="0"/>
        <v>1.147073362035552</v>
      </c>
      <c r="H7" s="22">
        <v>298.44349999999997</v>
      </c>
      <c r="I7" s="23">
        <f t="shared" si="1"/>
        <v>3.8435193329241617</v>
      </c>
    </row>
    <row r="8" spans="1:11" x14ac:dyDescent="0.15">
      <c r="A8" s="21" t="s">
        <v>65</v>
      </c>
      <c r="B8" s="21" t="s">
        <v>108</v>
      </c>
      <c r="C8" s="21" t="s">
        <v>5</v>
      </c>
      <c r="D8" s="21" t="s">
        <v>111</v>
      </c>
      <c r="E8" s="21" t="s">
        <v>104</v>
      </c>
      <c r="F8" s="22">
        <v>38.441305449646897</v>
      </c>
      <c r="G8" s="22">
        <f t="shared" si="0"/>
        <v>5.4984573575591396E-2</v>
      </c>
      <c r="H8" s="22">
        <v>500</v>
      </c>
      <c r="I8" s="23">
        <f t="shared" si="1"/>
        <v>0.10996914715118279</v>
      </c>
    </row>
    <row r="9" spans="1:11" x14ac:dyDescent="0.15">
      <c r="A9" s="21" t="s">
        <v>77</v>
      </c>
      <c r="B9" s="21" t="s">
        <v>108</v>
      </c>
      <c r="C9" s="21" t="s">
        <v>5</v>
      </c>
      <c r="D9" s="21" t="s">
        <v>111</v>
      </c>
      <c r="E9" s="21" t="s">
        <v>105</v>
      </c>
      <c r="F9" s="22">
        <v>36.603417275037302</v>
      </c>
      <c r="G9" s="22">
        <f t="shared" si="0"/>
        <v>0.1676014526630277</v>
      </c>
      <c r="H9" s="22">
        <v>500</v>
      </c>
      <c r="I9" s="23">
        <f t="shared" si="1"/>
        <v>0.3352029053260554</v>
      </c>
    </row>
    <row r="10" spans="1:11" x14ac:dyDescent="0.15">
      <c r="A10" s="21" t="s">
        <v>88</v>
      </c>
      <c r="B10" s="21" t="s">
        <v>108</v>
      </c>
      <c r="C10" s="21" t="s">
        <v>5</v>
      </c>
      <c r="D10" s="21" t="s">
        <v>111</v>
      </c>
      <c r="E10" s="21" t="s">
        <v>106</v>
      </c>
      <c r="F10" s="22">
        <v>34.755309136592203</v>
      </c>
      <c r="G10" s="22">
        <f t="shared" si="0"/>
        <v>0.51405109051627718</v>
      </c>
      <c r="H10" s="22">
        <v>500</v>
      </c>
      <c r="I10" s="23">
        <f t="shared" si="1"/>
        <v>1.0281021810325544</v>
      </c>
    </row>
    <row r="11" spans="1:11" x14ac:dyDescent="0.15">
      <c r="A11" s="21" t="s">
        <v>66</v>
      </c>
      <c r="B11" s="21" t="s">
        <v>108</v>
      </c>
      <c r="C11" s="21" t="s">
        <v>5</v>
      </c>
      <c r="D11" s="21" t="s">
        <v>112</v>
      </c>
      <c r="E11" s="21" t="s">
        <v>104</v>
      </c>
      <c r="F11" s="22">
        <v>31.896554170018</v>
      </c>
      <c r="G11" s="22">
        <f t="shared" si="0"/>
        <v>2.9100779134609716</v>
      </c>
      <c r="H11" s="22">
        <v>438.14100000000002</v>
      </c>
      <c r="I11" s="23">
        <f t="shared" si="1"/>
        <v>6.6418753630930949</v>
      </c>
    </row>
    <row r="12" spans="1:11" x14ac:dyDescent="0.15">
      <c r="A12" s="21" t="s">
        <v>78</v>
      </c>
      <c r="B12" s="21" t="s">
        <v>108</v>
      </c>
      <c r="C12" s="21" t="s">
        <v>5</v>
      </c>
      <c r="D12" s="21" t="s">
        <v>112</v>
      </c>
      <c r="E12" s="21" t="s">
        <v>105</v>
      </c>
      <c r="F12" s="22">
        <v>27.536696709807799</v>
      </c>
      <c r="G12" s="22">
        <f t="shared" si="0"/>
        <v>40.939452521965343</v>
      </c>
      <c r="H12" s="22">
        <v>461.06550000000004</v>
      </c>
      <c r="I12" s="23">
        <f t="shared" si="1"/>
        <v>88.793137898986885</v>
      </c>
    </row>
    <row r="13" spans="1:11" x14ac:dyDescent="0.15">
      <c r="A13" s="21" t="s">
        <v>89</v>
      </c>
      <c r="B13" s="21" t="s">
        <v>108</v>
      </c>
      <c r="C13" s="21" t="s">
        <v>5</v>
      </c>
      <c r="D13" s="21" t="s">
        <v>112</v>
      </c>
      <c r="E13" s="21" t="s">
        <v>106</v>
      </c>
      <c r="F13" s="22">
        <v>29.173281111958399</v>
      </c>
      <c r="G13" s="22">
        <f t="shared" si="0"/>
        <v>15.174753515124781</v>
      </c>
      <c r="H13" s="22">
        <v>500</v>
      </c>
      <c r="I13" s="23">
        <f t="shared" si="1"/>
        <v>30.349507030249562</v>
      </c>
    </row>
    <row r="14" spans="1:11" x14ac:dyDescent="0.15">
      <c r="A14" s="21" t="s">
        <v>67</v>
      </c>
      <c r="B14" s="21" t="s">
        <v>108</v>
      </c>
      <c r="C14" s="21" t="s">
        <v>5</v>
      </c>
      <c r="D14" s="21" t="s">
        <v>113</v>
      </c>
      <c r="E14" s="21" t="s">
        <v>104</v>
      </c>
      <c r="F14" s="22">
        <v>35.893725732475403</v>
      </c>
      <c r="G14" s="22">
        <f t="shared" si="0"/>
        <v>0.25774263851762275</v>
      </c>
      <c r="H14" s="22">
        <v>199.07000000000002</v>
      </c>
      <c r="I14" s="23">
        <f t="shared" si="1"/>
        <v>1.2947337043131697</v>
      </c>
    </row>
    <row r="15" spans="1:11" x14ac:dyDescent="0.15">
      <c r="A15" s="21" t="s">
        <v>79</v>
      </c>
      <c r="B15" s="21" t="s">
        <v>108</v>
      </c>
      <c r="C15" s="21" t="s">
        <v>5</v>
      </c>
      <c r="D15" s="21" t="s">
        <v>113</v>
      </c>
      <c r="E15" s="21" t="s">
        <v>105</v>
      </c>
      <c r="F15" s="22" t="s">
        <v>116</v>
      </c>
      <c r="G15" s="22">
        <v>0</v>
      </c>
      <c r="H15" s="22">
        <v>222.50450000000001</v>
      </c>
      <c r="I15" s="23">
        <f t="shared" si="1"/>
        <v>0</v>
      </c>
    </row>
    <row r="16" spans="1:11" x14ac:dyDescent="0.15">
      <c r="A16" s="21" t="s">
        <v>31</v>
      </c>
      <c r="B16" s="21" t="s">
        <v>108</v>
      </c>
      <c r="C16" s="21" t="s">
        <v>5</v>
      </c>
      <c r="D16" s="21" t="s">
        <v>114</v>
      </c>
      <c r="E16" s="21" t="s">
        <v>104</v>
      </c>
      <c r="F16" s="22">
        <v>31.750584945132999</v>
      </c>
      <c r="G16" s="22">
        <f t="shared" ref="G16:G23" si="2" xml:space="preserve"> 10^((F16-33.658)/(-3.797))</f>
        <v>3.1794201381830862</v>
      </c>
      <c r="H16" s="22">
        <v>500</v>
      </c>
      <c r="I16" s="23">
        <f t="shared" si="1"/>
        <v>6.3588402763661724</v>
      </c>
    </row>
    <row r="17" spans="1:9" x14ac:dyDescent="0.15">
      <c r="A17" s="21" t="s">
        <v>43</v>
      </c>
      <c r="B17" s="21" t="s">
        <v>108</v>
      </c>
      <c r="C17" s="21" t="s">
        <v>5</v>
      </c>
      <c r="D17" s="21" t="s">
        <v>114</v>
      </c>
      <c r="E17" s="21" t="s">
        <v>105</v>
      </c>
      <c r="F17" s="22">
        <v>32.469076842520799</v>
      </c>
      <c r="G17" s="22">
        <f t="shared" si="2"/>
        <v>2.056466865885521</v>
      </c>
      <c r="H17" s="22">
        <v>500</v>
      </c>
      <c r="I17" s="23">
        <f t="shared" si="1"/>
        <v>4.1129337317710419</v>
      </c>
    </row>
    <row r="18" spans="1:9" x14ac:dyDescent="0.15">
      <c r="A18" s="21" t="s">
        <v>55</v>
      </c>
      <c r="B18" s="21" t="s">
        <v>108</v>
      </c>
      <c r="C18" s="21" t="s">
        <v>5</v>
      </c>
      <c r="D18" s="21" t="s">
        <v>114</v>
      </c>
      <c r="E18" s="21" t="s">
        <v>106</v>
      </c>
      <c r="F18" s="22">
        <v>32.604644507228898</v>
      </c>
      <c r="G18" s="22">
        <f t="shared" si="2"/>
        <v>1.8941650890524007</v>
      </c>
      <c r="H18" s="22">
        <v>500</v>
      </c>
      <c r="I18" s="23">
        <f t="shared" si="1"/>
        <v>3.7883301781048013</v>
      </c>
    </row>
    <row r="19" spans="1:9" x14ac:dyDescent="0.15">
      <c r="A19" s="21" t="s">
        <v>32</v>
      </c>
      <c r="B19" s="21" t="s">
        <v>108</v>
      </c>
      <c r="C19" s="21" t="s">
        <v>6</v>
      </c>
      <c r="D19" s="21" t="s">
        <v>109</v>
      </c>
      <c r="E19" s="21" t="s">
        <v>104</v>
      </c>
      <c r="F19" s="22">
        <v>30.789007114325699</v>
      </c>
      <c r="G19" s="22">
        <f t="shared" si="2"/>
        <v>5.6963235596388344</v>
      </c>
      <c r="H19" s="22">
        <v>500</v>
      </c>
      <c r="I19" s="23">
        <f t="shared" si="1"/>
        <v>11.392647119277669</v>
      </c>
    </row>
    <row r="20" spans="1:9" x14ac:dyDescent="0.15">
      <c r="A20" s="21" t="s">
        <v>44</v>
      </c>
      <c r="B20" s="21" t="s">
        <v>108</v>
      </c>
      <c r="C20" s="21" t="s">
        <v>6</v>
      </c>
      <c r="D20" s="21" t="s">
        <v>109</v>
      </c>
      <c r="E20" s="21" t="s">
        <v>105</v>
      </c>
      <c r="F20" s="22">
        <v>29.890068480626301</v>
      </c>
      <c r="G20" s="22">
        <f t="shared" si="2"/>
        <v>9.825266882750185</v>
      </c>
      <c r="H20" s="22">
        <v>500</v>
      </c>
      <c r="I20" s="23">
        <f t="shared" si="1"/>
        <v>19.65053376550037</v>
      </c>
    </row>
    <row r="21" spans="1:9" x14ac:dyDescent="0.15">
      <c r="A21" s="21" t="s">
        <v>56</v>
      </c>
      <c r="B21" s="21" t="s">
        <v>108</v>
      </c>
      <c r="C21" s="21" t="s">
        <v>6</v>
      </c>
      <c r="D21" s="21" t="s">
        <v>109</v>
      </c>
      <c r="E21" s="21" t="s">
        <v>106</v>
      </c>
      <c r="F21" s="22">
        <v>29.599695814625399</v>
      </c>
      <c r="G21" s="22">
        <f t="shared" si="2"/>
        <v>11.717058271646774</v>
      </c>
      <c r="H21" s="22">
        <v>500</v>
      </c>
      <c r="I21" s="23">
        <f t="shared" si="1"/>
        <v>23.434116543293548</v>
      </c>
    </row>
    <row r="22" spans="1:9" x14ac:dyDescent="0.15">
      <c r="A22" s="21" t="s">
        <v>33</v>
      </c>
      <c r="B22" s="21" t="s">
        <v>108</v>
      </c>
      <c r="C22" s="21" t="s">
        <v>6</v>
      </c>
      <c r="D22" s="21" t="s">
        <v>110</v>
      </c>
      <c r="E22" s="21" t="s">
        <v>104</v>
      </c>
      <c r="F22" s="22">
        <v>33.434877914484098</v>
      </c>
      <c r="G22" s="22">
        <f t="shared" si="2"/>
        <v>1.1448872790817999</v>
      </c>
      <c r="H22" s="22">
        <v>500</v>
      </c>
      <c r="I22" s="23">
        <f t="shared" si="1"/>
        <v>2.2897745581635998</v>
      </c>
    </row>
    <row r="23" spans="1:9" x14ac:dyDescent="0.15">
      <c r="A23" s="21" t="s">
        <v>45</v>
      </c>
      <c r="B23" s="21" t="s">
        <v>108</v>
      </c>
      <c r="C23" s="21" t="s">
        <v>6</v>
      </c>
      <c r="D23" s="21" t="s">
        <v>110</v>
      </c>
      <c r="E23" s="21" t="s">
        <v>105</v>
      </c>
      <c r="F23" s="22">
        <v>32.723563954680799</v>
      </c>
      <c r="G23" s="22">
        <f t="shared" si="2"/>
        <v>1.7623757596868483</v>
      </c>
      <c r="H23" s="22">
        <v>500</v>
      </c>
      <c r="I23" s="23">
        <f t="shared" si="1"/>
        <v>3.5247515193736967</v>
      </c>
    </row>
    <row r="24" spans="1:9" x14ac:dyDescent="0.15">
      <c r="A24" s="21" t="s">
        <v>57</v>
      </c>
      <c r="B24" s="21" t="s">
        <v>108</v>
      </c>
      <c r="C24" s="21" t="s">
        <v>6</v>
      </c>
      <c r="D24" s="21" t="s">
        <v>110</v>
      </c>
      <c r="E24" s="21" t="s">
        <v>106</v>
      </c>
      <c r="F24" s="22" t="s">
        <v>116</v>
      </c>
      <c r="G24" s="22">
        <v>0</v>
      </c>
      <c r="H24" s="22">
        <v>500</v>
      </c>
      <c r="I24" s="23">
        <f t="shared" si="1"/>
        <v>0</v>
      </c>
    </row>
    <row r="25" spans="1:9" x14ac:dyDescent="0.15">
      <c r="A25" s="21" t="s">
        <v>68</v>
      </c>
      <c r="B25" s="21" t="s">
        <v>108</v>
      </c>
      <c r="C25" s="21" t="s">
        <v>6</v>
      </c>
      <c r="D25" s="21" t="s">
        <v>111</v>
      </c>
      <c r="E25" s="21" t="s">
        <v>104</v>
      </c>
      <c r="F25" s="22">
        <v>34.092096295069503</v>
      </c>
      <c r="G25" s="22">
        <f xml:space="preserve"> 10^((F25-33.658)/(-3.797))</f>
        <v>0.76855309425747609</v>
      </c>
      <c r="H25" s="22">
        <v>500</v>
      </c>
      <c r="I25" s="23">
        <f t="shared" si="1"/>
        <v>1.5371061885149522</v>
      </c>
    </row>
    <row r="26" spans="1:9" x14ac:dyDescent="0.15">
      <c r="A26" s="21" t="s">
        <v>80</v>
      </c>
      <c r="B26" s="21" t="s">
        <v>108</v>
      </c>
      <c r="C26" s="21" t="s">
        <v>6</v>
      </c>
      <c r="D26" s="21" t="s">
        <v>111</v>
      </c>
      <c r="E26" s="21" t="s">
        <v>105</v>
      </c>
      <c r="F26" s="22">
        <v>38.787500381290002</v>
      </c>
      <c r="G26" s="22">
        <f xml:space="preserve"> 10^((F26-33.658)/(-3.797))</f>
        <v>4.4572290352894429E-2</v>
      </c>
      <c r="H26" s="22">
        <v>500</v>
      </c>
      <c r="I26" s="23">
        <f t="shared" si="1"/>
        <v>8.9144580705788859E-2</v>
      </c>
    </row>
    <row r="27" spans="1:9" x14ac:dyDescent="0.15">
      <c r="A27" s="21" t="s">
        <v>90</v>
      </c>
      <c r="B27" s="21" t="s">
        <v>108</v>
      </c>
      <c r="C27" s="21" t="s">
        <v>6</v>
      </c>
      <c r="D27" s="21" t="s">
        <v>111</v>
      </c>
      <c r="E27" s="21" t="s">
        <v>106</v>
      </c>
      <c r="F27" s="22" t="s">
        <v>116</v>
      </c>
      <c r="G27" s="22">
        <v>0</v>
      </c>
      <c r="H27" s="22">
        <v>500</v>
      </c>
      <c r="I27" s="23">
        <f t="shared" si="1"/>
        <v>0</v>
      </c>
    </row>
    <row r="28" spans="1:9" x14ac:dyDescent="0.15">
      <c r="A28" s="21" t="s">
        <v>69</v>
      </c>
      <c r="B28" s="21" t="s">
        <v>108</v>
      </c>
      <c r="C28" s="21" t="s">
        <v>6</v>
      </c>
      <c r="D28" s="21" t="s">
        <v>112</v>
      </c>
      <c r="E28" s="21" t="s">
        <v>104</v>
      </c>
      <c r="F28" s="22">
        <v>34.030288940368699</v>
      </c>
      <c r="G28" s="22">
        <f t="shared" ref="G28:G40" si="3" xml:space="preserve"> 10^((F28-33.658)/(-3.797))</f>
        <v>0.7979061633653719</v>
      </c>
      <c r="H28" s="22">
        <v>500</v>
      </c>
      <c r="I28" s="23">
        <f t="shared" si="1"/>
        <v>1.5958123267307438</v>
      </c>
    </row>
    <row r="29" spans="1:9" x14ac:dyDescent="0.15">
      <c r="A29" s="21" t="s">
        <v>91</v>
      </c>
      <c r="B29" s="21" t="s">
        <v>108</v>
      </c>
      <c r="C29" s="21" t="s">
        <v>6</v>
      </c>
      <c r="D29" s="21" t="s">
        <v>112</v>
      </c>
      <c r="E29" s="21" t="s">
        <v>106</v>
      </c>
      <c r="F29" s="22">
        <v>31.001660895036</v>
      </c>
      <c r="G29" s="22">
        <f t="shared" si="3"/>
        <v>5.0071305359264349</v>
      </c>
      <c r="H29" s="22">
        <v>500</v>
      </c>
      <c r="I29" s="23">
        <f t="shared" si="1"/>
        <v>10.01426107185287</v>
      </c>
    </row>
    <row r="30" spans="1:9" x14ac:dyDescent="0.15">
      <c r="A30" s="21" t="s">
        <v>70</v>
      </c>
      <c r="B30" s="21" t="s">
        <v>108</v>
      </c>
      <c r="C30" s="21" t="s">
        <v>6</v>
      </c>
      <c r="D30" s="21" t="s">
        <v>113</v>
      </c>
      <c r="E30" s="21" t="s">
        <v>104</v>
      </c>
      <c r="F30" s="22">
        <v>32.843785164862503</v>
      </c>
      <c r="G30" s="22">
        <f t="shared" si="3"/>
        <v>1.6384619255576669</v>
      </c>
      <c r="H30" s="22">
        <v>500</v>
      </c>
      <c r="I30" s="23">
        <f t="shared" si="1"/>
        <v>3.2769238511153338</v>
      </c>
    </row>
    <row r="31" spans="1:9" x14ac:dyDescent="0.15">
      <c r="A31" s="21" t="s">
        <v>81</v>
      </c>
      <c r="B31" s="21" t="s">
        <v>108</v>
      </c>
      <c r="C31" s="21" t="s">
        <v>6</v>
      </c>
      <c r="D31" s="21" t="s">
        <v>113</v>
      </c>
      <c r="E31" s="21" t="s">
        <v>105</v>
      </c>
      <c r="F31" s="22">
        <v>36.441896264895199</v>
      </c>
      <c r="G31" s="22">
        <f t="shared" si="3"/>
        <v>0.18484890871677334</v>
      </c>
      <c r="H31" s="22">
        <v>500</v>
      </c>
      <c r="I31" s="23">
        <f t="shared" si="1"/>
        <v>0.36969781743354668</v>
      </c>
    </row>
    <row r="32" spans="1:9" x14ac:dyDescent="0.15">
      <c r="A32" s="21" t="s">
        <v>92</v>
      </c>
      <c r="B32" s="21" t="s">
        <v>108</v>
      </c>
      <c r="C32" s="21" t="s">
        <v>6</v>
      </c>
      <c r="D32" s="21" t="s">
        <v>113</v>
      </c>
      <c r="E32" s="21" t="s">
        <v>106</v>
      </c>
      <c r="F32" s="22">
        <v>34.427291932043502</v>
      </c>
      <c r="G32" s="22">
        <f t="shared" si="3"/>
        <v>0.62718375833701334</v>
      </c>
      <c r="H32" s="22">
        <v>500</v>
      </c>
      <c r="I32" s="23">
        <f t="shared" si="1"/>
        <v>1.2543675166740267</v>
      </c>
    </row>
    <row r="33" spans="1:9" x14ac:dyDescent="0.15">
      <c r="A33" s="21" t="s">
        <v>34</v>
      </c>
      <c r="B33" s="21" t="s">
        <v>108</v>
      </c>
      <c r="C33" s="21" t="s">
        <v>6</v>
      </c>
      <c r="D33" s="21" t="s">
        <v>114</v>
      </c>
      <c r="E33" s="21" t="s">
        <v>104</v>
      </c>
      <c r="F33" s="22">
        <v>33.551602903645801</v>
      </c>
      <c r="G33" s="22">
        <f t="shared" si="3"/>
        <v>1.0666485762555713</v>
      </c>
      <c r="H33" s="22">
        <v>500</v>
      </c>
      <c r="I33" s="23">
        <f t="shared" si="1"/>
        <v>2.1332971525111426</v>
      </c>
    </row>
    <row r="34" spans="1:9" x14ac:dyDescent="0.15">
      <c r="A34" s="21" t="s">
        <v>46</v>
      </c>
      <c r="B34" s="21" t="s">
        <v>108</v>
      </c>
      <c r="C34" s="21" t="s">
        <v>6</v>
      </c>
      <c r="D34" s="21" t="s">
        <v>114</v>
      </c>
      <c r="E34" s="21" t="s">
        <v>105</v>
      </c>
      <c r="F34" s="22">
        <v>37.806828736972101</v>
      </c>
      <c r="G34" s="22">
        <f t="shared" si="3"/>
        <v>8.0786787355508163E-2</v>
      </c>
      <c r="H34" s="22">
        <v>500</v>
      </c>
      <c r="I34" s="23">
        <f t="shared" ref="I34:I65" si="4">1000/H34*G34</f>
        <v>0.16157357471101633</v>
      </c>
    </row>
    <row r="35" spans="1:9" x14ac:dyDescent="0.15">
      <c r="A35" s="21" t="s">
        <v>58</v>
      </c>
      <c r="B35" s="21" t="s">
        <v>108</v>
      </c>
      <c r="C35" s="21" t="s">
        <v>6</v>
      </c>
      <c r="D35" s="21" t="s">
        <v>114</v>
      </c>
      <c r="E35" s="21" t="s">
        <v>106</v>
      </c>
      <c r="F35" s="22">
        <v>31.697410773726698</v>
      </c>
      <c r="G35" s="22">
        <f t="shared" si="3"/>
        <v>3.2836146126808794</v>
      </c>
      <c r="H35" s="22">
        <v>500</v>
      </c>
      <c r="I35" s="23">
        <f t="shared" si="4"/>
        <v>6.5672292253617588</v>
      </c>
    </row>
    <row r="36" spans="1:9" x14ac:dyDescent="0.15">
      <c r="A36" s="21" t="s">
        <v>35</v>
      </c>
      <c r="B36" s="21" t="s">
        <v>108</v>
      </c>
      <c r="C36" s="21" t="s">
        <v>7</v>
      </c>
      <c r="D36" s="21" t="s">
        <v>109</v>
      </c>
      <c r="E36" s="21" t="s">
        <v>104</v>
      </c>
      <c r="F36" s="22">
        <v>29.471420018890399</v>
      </c>
      <c r="G36" s="22">
        <f t="shared" si="3"/>
        <v>12.664908289510704</v>
      </c>
      <c r="H36" s="22">
        <v>500</v>
      </c>
      <c r="I36" s="23">
        <f t="shared" si="4"/>
        <v>25.329816579021408</v>
      </c>
    </row>
    <row r="37" spans="1:9" s="20" customFormat="1" x14ac:dyDescent="0.15">
      <c r="A37" s="21" t="s">
        <v>47</v>
      </c>
      <c r="B37" s="21" t="s">
        <v>108</v>
      </c>
      <c r="C37" s="21" t="s">
        <v>7</v>
      </c>
      <c r="D37" s="21" t="s">
        <v>109</v>
      </c>
      <c r="E37" s="21" t="s">
        <v>105</v>
      </c>
      <c r="F37" s="22">
        <v>30.532718807678901</v>
      </c>
      <c r="G37" s="22">
        <f t="shared" si="3"/>
        <v>6.6541445153741421</v>
      </c>
      <c r="H37" s="22">
        <v>500</v>
      </c>
      <c r="I37" s="23">
        <f t="shared" si="4"/>
        <v>13.308289030748284</v>
      </c>
    </row>
    <row r="38" spans="1:9" s="20" customFormat="1" x14ac:dyDescent="0.15">
      <c r="A38" s="21" t="s">
        <v>59</v>
      </c>
      <c r="B38" s="21" t="s">
        <v>108</v>
      </c>
      <c r="C38" s="21" t="s">
        <v>7</v>
      </c>
      <c r="D38" s="21" t="s">
        <v>109</v>
      </c>
      <c r="E38" s="21" t="s">
        <v>106</v>
      </c>
      <c r="F38" s="22">
        <v>28.4167305260112</v>
      </c>
      <c r="G38" s="22">
        <f t="shared" si="3"/>
        <v>24.008841651461438</v>
      </c>
      <c r="H38" s="22">
        <v>500</v>
      </c>
      <c r="I38" s="23">
        <f t="shared" si="4"/>
        <v>48.017683302922876</v>
      </c>
    </row>
    <row r="39" spans="1:9" s="20" customFormat="1" x14ac:dyDescent="0.15">
      <c r="A39" s="21" t="s">
        <v>36</v>
      </c>
      <c r="B39" s="21" t="s">
        <v>108</v>
      </c>
      <c r="C39" s="21" t="s">
        <v>7</v>
      </c>
      <c r="D39" s="21" t="s">
        <v>110</v>
      </c>
      <c r="E39" s="21" t="s">
        <v>104</v>
      </c>
      <c r="F39" s="22">
        <v>31.667685292719199</v>
      </c>
      <c r="G39" s="22">
        <f t="shared" si="3"/>
        <v>3.3433423936554152</v>
      </c>
      <c r="H39" s="22">
        <v>500</v>
      </c>
      <c r="I39" s="23">
        <f t="shared" si="4"/>
        <v>6.6866847873108304</v>
      </c>
    </row>
    <row r="40" spans="1:9" s="20" customFormat="1" x14ac:dyDescent="0.15">
      <c r="A40" s="21" t="s">
        <v>48</v>
      </c>
      <c r="B40" s="21" t="s">
        <v>108</v>
      </c>
      <c r="C40" s="21" t="s">
        <v>7</v>
      </c>
      <c r="D40" s="21" t="s">
        <v>110</v>
      </c>
      <c r="E40" s="21" t="s">
        <v>105</v>
      </c>
      <c r="F40" s="22">
        <v>37.881189620766797</v>
      </c>
      <c r="G40" s="22">
        <f t="shared" si="3"/>
        <v>7.7224698806595632E-2</v>
      </c>
      <c r="H40" s="22">
        <v>500</v>
      </c>
      <c r="I40" s="23">
        <f t="shared" si="4"/>
        <v>0.15444939761319126</v>
      </c>
    </row>
    <row r="41" spans="1:9" s="20" customFormat="1" x14ac:dyDescent="0.15">
      <c r="A41" s="21" t="s">
        <v>60</v>
      </c>
      <c r="B41" s="21" t="s">
        <v>108</v>
      </c>
      <c r="C41" s="21" t="s">
        <v>7</v>
      </c>
      <c r="D41" s="21" t="s">
        <v>110</v>
      </c>
      <c r="E41" s="21" t="s">
        <v>106</v>
      </c>
      <c r="F41" s="22" t="s">
        <v>116</v>
      </c>
      <c r="G41" s="22">
        <v>0</v>
      </c>
      <c r="H41" s="22">
        <v>317.577</v>
      </c>
      <c r="I41" s="23">
        <f t="shared" si="4"/>
        <v>0</v>
      </c>
    </row>
    <row r="42" spans="1:9" s="20" customFormat="1" x14ac:dyDescent="0.15">
      <c r="A42" s="21" t="s">
        <v>71</v>
      </c>
      <c r="B42" s="21" t="s">
        <v>108</v>
      </c>
      <c r="C42" s="21" t="s">
        <v>7</v>
      </c>
      <c r="D42" s="21" t="s">
        <v>111</v>
      </c>
      <c r="E42" s="21" t="s">
        <v>104</v>
      </c>
      <c r="F42" s="22">
        <v>34.002386789139898</v>
      </c>
      <c r="G42" s="22">
        <f t="shared" ref="G42:G56" si="5" xml:space="preserve"> 10^((F42-33.658)/(-3.797))</f>
        <v>0.81152199011651338</v>
      </c>
      <c r="H42" s="22">
        <v>500</v>
      </c>
      <c r="I42" s="23">
        <f t="shared" si="4"/>
        <v>1.6230439802330268</v>
      </c>
    </row>
    <row r="43" spans="1:9" s="20" customFormat="1" x14ac:dyDescent="0.15">
      <c r="A43" s="21" t="s">
        <v>82</v>
      </c>
      <c r="B43" s="21" t="s">
        <v>108</v>
      </c>
      <c r="C43" s="21" t="s">
        <v>7</v>
      </c>
      <c r="D43" s="21" t="s">
        <v>111</v>
      </c>
      <c r="E43" s="21" t="s">
        <v>105</v>
      </c>
      <c r="F43" s="22">
        <v>37.128902405257598</v>
      </c>
      <c r="G43" s="22">
        <f t="shared" si="5"/>
        <v>0.12186611288869831</v>
      </c>
      <c r="H43" s="22">
        <v>500</v>
      </c>
      <c r="I43" s="23">
        <f t="shared" si="4"/>
        <v>0.24373222577739662</v>
      </c>
    </row>
    <row r="44" spans="1:9" s="20" customFormat="1" x14ac:dyDescent="0.15">
      <c r="A44" s="21" t="s">
        <v>93</v>
      </c>
      <c r="B44" s="21" t="s">
        <v>108</v>
      </c>
      <c r="C44" s="21" t="s">
        <v>7</v>
      </c>
      <c r="D44" s="21" t="s">
        <v>111</v>
      </c>
      <c r="E44" s="21" t="s">
        <v>106</v>
      </c>
      <c r="F44" s="22">
        <v>31.546667422147799</v>
      </c>
      <c r="G44" s="22">
        <f t="shared" si="5"/>
        <v>3.5979309587797692</v>
      </c>
      <c r="H44" s="22">
        <v>500</v>
      </c>
      <c r="I44" s="23">
        <f t="shared" si="4"/>
        <v>7.1958619175595384</v>
      </c>
    </row>
    <row r="45" spans="1:9" s="20" customFormat="1" x14ac:dyDescent="0.15">
      <c r="A45" s="21" t="s">
        <v>72</v>
      </c>
      <c r="B45" s="21" t="s">
        <v>108</v>
      </c>
      <c r="C45" s="21" t="s">
        <v>7</v>
      </c>
      <c r="D45" s="21" t="s">
        <v>112</v>
      </c>
      <c r="E45" s="21" t="s">
        <v>104</v>
      </c>
      <c r="F45" s="22">
        <v>33.462081999332398</v>
      </c>
      <c r="G45" s="22">
        <f t="shared" si="5"/>
        <v>1.1261548302909716</v>
      </c>
      <c r="H45" s="22">
        <v>500</v>
      </c>
      <c r="I45" s="23">
        <f t="shared" si="4"/>
        <v>2.2523096605819433</v>
      </c>
    </row>
    <row r="46" spans="1:9" s="20" customFormat="1" x14ac:dyDescent="0.15">
      <c r="A46" s="21" t="s">
        <v>83</v>
      </c>
      <c r="B46" s="21" t="s">
        <v>108</v>
      </c>
      <c r="C46" s="21" t="s">
        <v>7</v>
      </c>
      <c r="D46" s="21" t="s">
        <v>112</v>
      </c>
      <c r="E46" s="21" t="s">
        <v>105</v>
      </c>
      <c r="F46" s="22">
        <v>35.0069318684615</v>
      </c>
      <c r="G46" s="22">
        <f t="shared" si="5"/>
        <v>0.44130358845803891</v>
      </c>
      <c r="H46" s="22">
        <v>500</v>
      </c>
      <c r="I46" s="23">
        <f t="shared" si="4"/>
        <v>0.88260717691607782</v>
      </c>
    </row>
    <row r="47" spans="1:9" s="20" customFormat="1" x14ac:dyDescent="0.15">
      <c r="A47" s="21" t="s">
        <v>94</v>
      </c>
      <c r="B47" s="21" t="s">
        <v>108</v>
      </c>
      <c r="C47" s="21" t="s">
        <v>7</v>
      </c>
      <c r="D47" s="21" t="s">
        <v>112</v>
      </c>
      <c r="E47" s="21" t="s">
        <v>106</v>
      </c>
      <c r="F47" s="22">
        <v>33.183789756432297</v>
      </c>
      <c r="G47" s="22">
        <f t="shared" si="5"/>
        <v>1.3331860703521694</v>
      </c>
      <c r="H47" s="22">
        <v>500</v>
      </c>
      <c r="I47" s="23">
        <f t="shared" si="4"/>
        <v>2.6663721407043388</v>
      </c>
    </row>
    <row r="48" spans="1:9" s="20" customFormat="1" x14ac:dyDescent="0.15">
      <c r="A48" s="21" t="s">
        <v>73</v>
      </c>
      <c r="B48" s="21" t="s">
        <v>108</v>
      </c>
      <c r="C48" s="21" t="s">
        <v>7</v>
      </c>
      <c r="D48" s="21" t="s">
        <v>113</v>
      </c>
      <c r="E48" s="21" t="s">
        <v>104</v>
      </c>
      <c r="F48" s="22">
        <v>34.354334977731902</v>
      </c>
      <c r="G48" s="22">
        <f t="shared" si="5"/>
        <v>0.65555505560670113</v>
      </c>
      <c r="H48" s="22">
        <v>500</v>
      </c>
      <c r="I48" s="23">
        <f t="shared" si="4"/>
        <v>1.3111101112134023</v>
      </c>
    </row>
    <row r="49" spans="1:9" s="20" customFormat="1" x14ac:dyDescent="0.15">
      <c r="A49" s="21" t="s">
        <v>84</v>
      </c>
      <c r="B49" s="21" t="s">
        <v>108</v>
      </c>
      <c r="C49" s="21" t="s">
        <v>7</v>
      </c>
      <c r="D49" s="21" t="s">
        <v>113</v>
      </c>
      <c r="E49" s="21" t="s">
        <v>105</v>
      </c>
      <c r="F49" s="22">
        <v>36.161138292943797</v>
      </c>
      <c r="G49" s="22">
        <f t="shared" si="5"/>
        <v>0.21915881480089838</v>
      </c>
      <c r="H49" s="22">
        <v>500</v>
      </c>
      <c r="I49" s="23">
        <f t="shared" si="4"/>
        <v>0.43831762960179677</v>
      </c>
    </row>
    <row r="50" spans="1:9" s="20" customFormat="1" x14ac:dyDescent="0.15">
      <c r="A50" s="21" t="s">
        <v>95</v>
      </c>
      <c r="B50" s="21" t="s">
        <v>108</v>
      </c>
      <c r="C50" s="21" t="s">
        <v>7</v>
      </c>
      <c r="D50" s="21" t="s">
        <v>113</v>
      </c>
      <c r="E50" s="21" t="s">
        <v>106</v>
      </c>
      <c r="F50" s="22">
        <v>36.385184761853097</v>
      </c>
      <c r="G50" s="22">
        <f t="shared" si="5"/>
        <v>0.19131664760021819</v>
      </c>
      <c r="H50" s="22">
        <v>500</v>
      </c>
      <c r="I50" s="23">
        <f t="shared" si="4"/>
        <v>0.38263329520043637</v>
      </c>
    </row>
    <row r="51" spans="1:9" s="20" customFormat="1" x14ac:dyDescent="0.15">
      <c r="A51" s="21" t="s">
        <v>37</v>
      </c>
      <c r="B51" s="21" t="s">
        <v>108</v>
      </c>
      <c r="C51" s="21" t="s">
        <v>7</v>
      </c>
      <c r="D51" s="21" t="s">
        <v>114</v>
      </c>
      <c r="E51" s="21" t="s">
        <v>104</v>
      </c>
      <c r="F51" s="22">
        <v>36.733068639649403</v>
      </c>
      <c r="G51" s="22">
        <f t="shared" si="5"/>
        <v>0.15492875865863814</v>
      </c>
      <c r="H51" s="22">
        <v>500</v>
      </c>
      <c r="I51" s="23">
        <f t="shared" si="4"/>
        <v>0.30985751731727629</v>
      </c>
    </row>
    <row r="52" spans="1:9" s="20" customFormat="1" x14ac:dyDescent="0.15">
      <c r="A52" s="21" t="s">
        <v>49</v>
      </c>
      <c r="B52" s="21" t="s">
        <v>108</v>
      </c>
      <c r="C52" s="21" t="s">
        <v>7</v>
      </c>
      <c r="D52" s="21" t="s">
        <v>114</v>
      </c>
      <c r="E52" s="21" t="s">
        <v>105</v>
      </c>
      <c r="F52" s="22">
        <v>33.631721524752301</v>
      </c>
      <c r="G52" s="22">
        <f t="shared" si="5"/>
        <v>1.0160635036235872</v>
      </c>
      <c r="H52" s="22">
        <v>500</v>
      </c>
      <c r="I52" s="23">
        <f t="shared" si="4"/>
        <v>2.0321270072471744</v>
      </c>
    </row>
    <row r="53" spans="1:9" s="20" customFormat="1" x14ac:dyDescent="0.15">
      <c r="A53" s="21" t="s">
        <v>61</v>
      </c>
      <c r="B53" s="21" t="s">
        <v>108</v>
      </c>
      <c r="C53" s="21" t="s">
        <v>7</v>
      </c>
      <c r="D53" s="21" t="s">
        <v>114</v>
      </c>
      <c r="E53" s="21" t="s">
        <v>106</v>
      </c>
      <c r="F53" s="22">
        <v>36.341650425642598</v>
      </c>
      <c r="G53" s="22">
        <f t="shared" si="5"/>
        <v>0.19643470462825494</v>
      </c>
      <c r="H53" s="22">
        <v>500</v>
      </c>
      <c r="I53" s="23">
        <f t="shared" si="4"/>
        <v>0.39286940925650987</v>
      </c>
    </row>
    <row r="54" spans="1:9" s="20" customFormat="1" x14ac:dyDescent="0.15">
      <c r="A54" s="21" t="s">
        <v>38</v>
      </c>
      <c r="B54" s="21" t="s">
        <v>108</v>
      </c>
      <c r="C54" s="21" t="s">
        <v>115</v>
      </c>
      <c r="D54" s="21" t="s">
        <v>109</v>
      </c>
      <c r="E54" s="21" t="s">
        <v>104</v>
      </c>
      <c r="F54" s="22">
        <v>29.976632097005599</v>
      </c>
      <c r="G54" s="22">
        <f t="shared" si="5"/>
        <v>9.3228019539418288</v>
      </c>
      <c r="H54" s="22">
        <v>500</v>
      </c>
      <c r="I54" s="23">
        <f t="shared" si="4"/>
        <v>18.645603907883658</v>
      </c>
    </row>
    <row r="55" spans="1:9" s="20" customFormat="1" x14ac:dyDescent="0.15">
      <c r="A55" s="21" t="s">
        <v>50</v>
      </c>
      <c r="B55" s="21" t="s">
        <v>108</v>
      </c>
      <c r="C55" s="21" t="s">
        <v>115</v>
      </c>
      <c r="D55" s="21" t="s">
        <v>109</v>
      </c>
      <c r="E55" s="21" t="s">
        <v>105</v>
      </c>
      <c r="F55" s="22">
        <v>30.311796865509798</v>
      </c>
      <c r="G55" s="22">
        <f t="shared" si="5"/>
        <v>7.6080878033969173</v>
      </c>
      <c r="H55" s="22">
        <v>500</v>
      </c>
      <c r="I55" s="23">
        <f t="shared" si="4"/>
        <v>15.216175606793835</v>
      </c>
    </row>
    <row r="56" spans="1:9" s="20" customFormat="1" x14ac:dyDescent="0.15">
      <c r="A56" s="21" t="s">
        <v>62</v>
      </c>
      <c r="B56" s="21" t="s">
        <v>108</v>
      </c>
      <c r="C56" s="21" t="s">
        <v>115</v>
      </c>
      <c r="D56" s="21" t="s">
        <v>109</v>
      </c>
      <c r="E56" s="21" t="s">
        <v>106</v>
      </c>
      <c r="F56" s="22">
        <v>29.345734096681898</v>
      </c>
      <c r="G56" s="22">
        <f t="shared" si="5"/>
        <v>13.667951360609544</v>
      </c>
      <c r="H56" s="22">
        <v>500</v>
      </c>
      <c r="I56" s="23">
        <f t="shared" si="4"/>
        <v>27.335902721219089</v>
      </c>
    </row>
    <row r="57" spans="1:9" s="20" customFormat="1" x14ac:dyDescent="0.15">
      <c r="A57" s="21" t="s">
        <v>39</v>
      </c>
      <c r="B57" s="21" t="s">
        <v>108</v>
      </c>
      <c r="C57" s="21" t="s">
        <v>115</v>
      </c>
      <c r="D57" s="21" t="s">
        <v>110</v>
      </c>
      <c r="E57" s="21" t="s">
        <v>104</v>
      </c>
      <c r="F57" s="22" t="s">
        <v>116</v>
      </c>
      <c r="G57" s="22">
        <v>0</v>
      </c>
      <c r="H57" s="22">
        <v>370.86349999999999</v>
      </c>
      <c r="I57" s="23">
        <f t="shared" si="4"/>
        <v>0</v>
      </c>
    </row>
    <row r="58" spans="1:9" s="20" customFormat="1" x14ac:dyDescent="0.15">
      <c r="A58" s="21" t="s">
        <v>51</v>
      </c>
      <c r="B58" s="21" t="s">
        <v>108</v>
      </c>
      <c r="C58" s="21" t="s">
        <v>115</v>
      </c>
      <c r="D58" s="21" t="s">
        <v>110</v>
      </c>
      <c r="E58" s="21" t="s">
        <v>105</v>
      </c>
      <c r="F58" s="22" t="s">
        <v>116</v>
      </c>
      <c r="G58" s="22">
        <v>0</v>
      </c>
      <c r="H58" s="22">
        <v>302.46400000000006</v>
      </c>
      <c r="I58" s="23">
        <f t="shared" si="4"/>
        <v>0</v>
      </c>
    </row>
    <row r="59" spans="1:9" s="20" customFormat="1" x14ac:dyDescent="0.15">
      <c r="A59" s="21" t="s">
        <v>63</v>
      </c>
      <c r="B59" s="21" t="s">
        <v>108</v>
      </c>
      <c r="C59" s="21" t="s">
        <v>115</v>
      </c>
      <c r="D59" s="21" t="s">
        <v>110</v>
      </c>
      <c r="E59" s="21" t="s">
        <v>106</v>
      </c>
      <c r="F59" s="22" t="s">
        <v>116</v>
      </c>
      <c r="G59" s="22">
        <v>0</v>
      </c>
      <c r="H59" s="22">
        <v>500</v>
      </c>
      <c r="I59" s="23">
        <f t="shared" si="4"/>
        <v>0</v>
      </c>
    </row>
    <row r="60" spans="1:9" s="20" customFormat="1" x14ac:dyDescent="0.15">
      <c r="A60" s="21" t="s">
        <v>74</v>
      </c>
      <c r="B60" s="21" t="s">
        <v>108</v>
      </c>
      <c r="C60" s="21" t="s">
        <v>115</v>
      </c>
      <c r="D60" s="21" t="s">
        <v>111</v>
      </c>
      <c r="E60" s="21" t="s">
        <v>104</v>
      </c>
      <c r="F60" s="22">
        <v>39.004854252898198</v>
      </c>
      <c r="G60" s="22">
        <f xml:space="preserve"> 10^((F60-33.658)/(-3.797))</f>
        <v>3.9068017301137979E-2</v>
      </c>
      <c r="H60" s="22">
        <v>500</v>
      </c>
      <c r="I60" s="23">
        <f t="shared" si="4"/>
        <v>7.8136034602275958E-2</v>
      </c>
    </row>
    <row r="61" spans="1:9" s="20" customFormat="1" x14ac:dyDescent="0.15">
      <c r="A61" s="21" t="s">
        <v>85</v>
      </c>
      <c r="B61" s="21" t="s">
        <v>108</v>
      </c>
      <c r="C61" s="21" t="s">
        <v>115</v>
      </c>
      <c r="D61" s="21" t="s">
        <v>111</v>
      </c>
      <c r="E61" s="21" t="s">
        <v>105</v>
      </c>
      <c r="F61" s="22">
        <v>36.62180947956</v>
      </c>
      <c r="G61" s="22">
        <f xml:space="preserve"> 10^((F61-33.658)/(-3.797))</f>
        <v>0.16574250582584055</v>
      </c>
      <c r="H61" s="22">
        <v>500</v>
      </c>
      <c r="I61" s="23">
        <f t="shared" si="4"/>
        <v>0.33148501165168109</v>
      </c>
    </row>
    <row r="62" spans="1:9" s="20" customFormat="1" x14ac:dyDescent="0.15">
      <c r="A62" s="21" t="s">
        <v>96</v>
      </c>
      <c r="B62" s="21" t="s">
        <v>108</v>
      </c>
      <c r="C62" s="21" t="s">
        <v>115</v>
      </c>
      <c r="D62" s="21" t="s">
        <v>111</v>
      </c>
      <c r="E62" s="21" t="s">
        <v>106</v>
      </c>
      <c r="F62" s="22">
        <v>37.312048908971697</v>
      </c>
      <c r="G62" s="22">
        <f xml:space="preserve"> 10^((F62-33.658)/(-3.797))</f>
        <v>0.10905571529003134</v>
      </c>
      <c r="H62" s="22">
        <v>500</v>
      </c>
      <c r="I62" s="23">
        <f t="shared" si="4"/>
        <v>0.21811143058006269</v>
      </c>
    </row>
    <row r="63" spans="1:9" s="20" customFormat="1" x14ac:dyDescent="0.15">
      <c r="A63" s="21" t="s">
        <v>75</v>
      </c>
      <c r="B63" s="21" t="s">
        <v>108</v>
      </c>
      <c r="C63" s="21" t="s">
        <v>115</v>
      </c>
      <c r="D63" s="21" t="s">
        <v>112</v>
      </c>
      <c r="E63" s="21" t="s">
        <v>104</v>
      </c>
      <c r="F63" s="22">
        <v>39.604618473312399</v>
      </c>
      <c r="G63" s="22">
        <f xml:space="preserve"> 10^((F63-33.658)/(-3.797))</f>
        <v>2.7155886108837572E-2</v>
      </c>
      <c r="H63" s="22">
        <v>500</v>
      </c>
      <c r="I63" s="23">
        <f t="shared" si="4"/>
        <v>5.4311772217675143E-2</v>
      </c>
    </row>
    <row r="64" spans="1:9" s="20" customFormat="1" x14ac:dyDescent="0.15">
      <c r="A64" s="21" t="s">
        <v>86</v>
      </c>
      <c r="B64" s="21" t="s">
        <v>108</v>
      </c>
      <c r="C64" s="21" t="s">
        <v>115</v>
      </c>
      <c r="D64" s="21" t="s">
        <v>112</v>
      </c>
      <c r="E64" s="21" t="s">
        <v>105</v>
      </c>
      <c r="F64" s="22" t="s">
        <v>116</v>
      </c>
      <c r="G64" s="22">
        <v>0</v>
      </c>
      <c r="H64" s="22">
        <v>500</v>
      </c>
      <c r="I64" s="23">
        <f t="shared" si="4"/>
        <v>0</v>
      </c>
    </row>
    <row r="65" spans="1:9" s="20" customFormat="1" x14ac:dyDescent="0.15">
      <c r="A65" s="21" t="s">
        <v>97</v>
      </c>
      <c r="B65" s="21" t="s">
        <v>108</v>
      </c>
      <c r="C65" s="21" t="s">
        <v>115</v>
      </c>
      <c r="D65" s="21" t="s">
        <v>112</v>
      </c>
      <c r="E65" s="21" t="s">
        <v>106</v>
      </c>
      <c r="F65" s="22" t="s">
        <v>116</v>
      </c>
      <c r="G65" s="22">
        <v>0</v>
      </c>
      <c r="H65" s="22">
        <v>500</v>
      </c>
      <c r="I65" s="23">
        <f t="shared" si="4"/>
        <v>0</v>
      </c>
    </row>
    <row r="66" spans="1:9" s="20" customFormat="1" x14ac:dyDescent="0.15">
      <c r="A66" s="21" t="s">
        <v>76</v>
      </c>
      <c r="B66" s="21" t="s">
        <v>108</v>
      </c>
      <c r="C66" s="21" t="s">
        <v>115</v>
      </c>
      <c r="D66" s="21" t="s">
        <v>113</v>
      </c>
      <c r="E66" s="21" t="s">
        <v>104</v>
      </c>
      <c r="F66" s="22">
        <v>37.3397536902798</v>
      </c>
      <c r="G66" s="22">
        <f xml:space="preserve"> 10^((F66-33.658)/(-3.797))</f>
        <v>0.10723879819919849</v>
      </c>
      <c r="H66" s="22">
        <v>500</v>
      </c>
      <c r="I66" s="23">
        <f t="shared" ref="I66:I71" si="6">1000/H66*G66</f>
        <v>0.21447759639839697</v>
      </c>
    </row>
    <row r="67" spans="1:9" s="20" customFormat="1" x14ac:dyDescent="0.15">
      <c r="A67" s="21" t="s">
        <v>87</v>
      </c>
      <c r="B67" s="21" t="s">
        <v>108</v>
      </c>
      <c r="C67" s="21" t="s">
        <v>115</v>
      </c>
      <c r="D67" s="21" t="s">
        <v>113</v>
      </c>
      <c r="E67" s="21" t="s">
        <v>105</v>
      </c>
      <c r="F67" s="22">
        <v>35.609034719632</v>
      </c>
      <c r="G67" s="22">
        <f xml:space="preserve"> 10^((F67-33.658)/(-3.797))</f>
        <v>0.30631209859774777</v>
      </c>
      <c r="H67" s="22">
        <v>500</v>
      </c>
      <c r="I67" s="23">
        <f t="shared" si="6"/>
        <v>0.61262419719549555</v>
      </c>
    </row>
    <row r="68" spans="1:9" s="20" customFormat="1" x14ac:dyDescent="0.15">
      <c r="A68" s="21" t="s">
        <v>98</v>
      </c>
      <c r="B68" s="21" t="s">
        <v>108</v>
      </c>
      <c r="C68" s="21" t="s">
        <v>115</v>
      </c>
      <c r="D68" s="21" t="s">
        <v>113</v>
      </c>
      <c r="E68" s="21" t="s">
        <v>106</v>
      </c>
      <c r="F68" s="22">
        <v>33.895137862575702</v>
      </c>
      <c r="G68" s="22">
        <f xml:space="preserve"> 10^((F68-33.658)/(-3.797))</f>
        <v>0.8660560373116678</v>
      </c>
      <c r="H68" s="22">
        <v>500</v>
      </c>
      <c r="I68" s="23">
        <f t="shared" si="6"/>
        <v>1.7321120746233356</v>
      </c>
    </row>
    <row r="69" spans="1:9" s="20" customFormat="1" x14ac:dyDescent="0.15">
      <c r="A69" s="21" t="s">
        <v>40</v>
      </c>
      <c r="B69" s="21" t="s">
        <v>108</v>
      </c>
      <c r="C69" s="21" t="s">
        <v>115</v>
      </c>
      <c r="D69" s="21" t="s">
        <v>114</v>
      </c>
      <c r="E69" s="21" t="s">
        <v>104</v>
      </c>
      <c r="F69" s="22">
        <v>38.233836612152302</v>
      </c>
      <c r="G69" s="22">
        <f xml:space="preserve"> 10^((F69-33.658)/(-3.797))</f>
        <v>6.2356403808722947E-2</v>
      </c>
      <c r="H69" s="22">
        <v>500</v>
      </c>
      <c r="I69" s="23">
        <f t="shared" si="6"/>
        <v>0.12471280761744589</v>
      </c>
    </row>
    <row r="70" spans="1:9" x14ac:dyDescent="0.15">
      <c r="A70" s="21" t="s">
        <v>52</v>
      </c>
      <c r="B70" s="21" t="s">
        <v>108</v>
      </c>
      <c r="C70" s="21" t="s">
        <v>115</v>
      </c>
      <c r="D70" s="21" t="s">
        <v>114</v>
      </c>
      <c r="E70" s="21" t="s">
        <v>105</v>
      </c>
      <c r="F70" s="22" t="s">
        <v>116</v>
      </c>
      <c r="G70" s="22">
        <v>0</v>
      </c>
      <c r="H70" s="22">
        <v>500</v>
      </c>
      <c r="I70" s="23">
        <f t="shared" si="6"/>
        <v>0</v>
      </c>
    </row>
    <row r="71" spans="1:9" x14ac:dyDescent="0.15">
      <c r="A71" s="21" t="s">
        <v>64</v>
      </c>
      <c r="B71" s="21" t="s">
        <v>108</v>
      </c>
      <c r="C71" s="21" t="s">
        <v>115</v>
      </c>
      <c r="D71" s="21" t="s">
        <v>114</v>
      </c>
      <c r="E71" s="21" t="s">
        <v>106</v>
      </c>
      <c r="F71" s="22" t="s">
        <v>116</v>
      </c>
      <c r="G71" s="22">
        <v>0</v>
      </c>
      <c r="H71" s="22">
        <v>500</v>
      </c>
      <c r="I71" s="23">
        <f t="shared" si="6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71F12-FDEE-F848-AACF-18201441E770}">
  <dimension ref="A1:K73"/>
  <sheetViews>
    <sheetView zoomScale="120" workbookViewId="0">
      <selection activeCell="G7" sqref="G7"/>
    </sheetView>
  </sheetViews>
  <sheetFormatPr baseColWidth="10" defaultRowHeight="11" x14ac:dyDescent="0.15"/>
  <cols>
    <col min="1" max="1" width="28" style="18" customWidth="1"/>
    <col min="2" max="2" width="12.75" style="18" customWidth="1"/>
    <col min="3" max="3" width="16.25" style="24" customWidth="1"/>
    <col min="4" max="5" width="15" style="24" customWidth="1"/>
    <col min="6" max="6" width="17" style="17" customWidth="1"/>
    <col min="7" max="7" width="26.5" style="17" customWidth="1"/>
    <col min="8" max="8" width="18.5" style="17" bestFit="1" customWidth="1"/>
    <col min="9" max="9" width="22.25" style="17" bestFit="1" customWidth="1"/>
    <col min="10" max="16384" width="10.75" style="17"/>
  </cols>
  <sheetData>
    <row r="1" spans="1:11" ht="12" x14ac:dyDescent="0.15">
      <c r="A1" s="18" t="s">
        <v>1</v>
      </c>
      <c r="B1" s="18" t="s">
        <v>107</v>
      </c>
      <c r="C1" s="19" t="s">
        <v>102</v>
      </c>
      <c r="D1" s="19" t="s">
        <v>103</v>
      </c>
      <c r="E1" s="19" t="s">
        <v>17</v>
      </c>
      <c r="F1" s="17" t="s">
        <v>2</v>
      </c>
      <c r="G1" s="20" t="s">
        <v>13</v>
      </c>
      <c r="H1" s="17" t="s">
        <v>14</v>
      </c>
      <c r="I1" s="17" t="s">
        <v>15</v>
      </c>
      <c r="K1" s="17" t="s">
        <v>196</v>
      </c>
    </row>
    <row r="2" spans="1:11" x14ac:dyDescent="0.15">
      <c r="A2" s="21" t="s">
        <v>118</v>
      </c>
      <c r="B2" s="18">
        <v>2</v>
      </c>
      <c r="C2" s="21" t="s">
        <v>5</v>
      </c>
      <c r="D2" s="24" t="s">
        <v>109</v>
      </c>
      <c r="E2" s="25" t="s">
        <v>119</v>
      </c>
      <c r="F2" s="22">
        <v>33.6443307608018</v>
      </c>
      <c r="G2" s="26">
        <f t="shared" ref="G2:G42" si="0" xml:space="preserve"> 10^((F2-32.848)/(-3.4309))</f>
        <v>0.58599579519055889</v>
      </c>
      <c r="H2" s="26">
        <v>500</v>
      </c>
      <c r="I2" s="23">
        <f t="shared" ref="I2:I65" si="1">1000/H2*G2</f>
        <v>1.1719915903811178</v>
      </c>
    </row>
    <row r="3" spans="1:11" x14ac:dyDescent="0.15">
      <c r="A3" s="21" t="s">
        <v>120</v>
      </c>
      <c r="B3" s="18">
        <v>2</v>
      </c>
      <c r="C3" s="21" t="s">
        <v>5</v>
      </c>
      <c r="D3" s="24" t="s">
        <v>109</v>
      </c>
      <c r="E3" s="25" t="s">
        <v>121</v>
      </c>
      <c r="F3" s="22">
        <v>35.181800735449499</v>
      </c>
      <c r="G3" s="26">
        <f t="shared" si="0"/>
        <v>0.20881904646158084</v>
      </c>
      <c r="H3" s="26">
        <v>500</v>
      </c>
      <c r="I3" s="23">
        <f t="shared" si="1"/>
        <v>0.41763809292316167</v>
      </c>
    </row>
    <row r="4" spans="1:11" x14ac:dyDescent="0.15">
      <c r="A4" s="21" t="s">
        <v>122</v>
      </c>
      <c r="B4" s="18">
        <v>2</v>
      </c>
      <c r="C4" s="21" t="s">
        <v>5</v>
      </c>
      <c r="D4" s="24" t="s">
        <v>109</v>
      </c>
      <c r="E4" s="25" t="s">
        <v>123</v>
      </c>
      <c r="F4" s="22">
        <v>37.175407816798298</v>
      </c>
      <c r="G4" s="26">
        <f t="shared" si="0"/>
        <v>5.4789334132524438E-2</v>
      </c>
      <c r="H4" s="26">
        <v>500</v>
      </c>
      <c r="I4" s="23">
        <f t="shared" si="1"/>
        <v>0.10957866826504888</v>
      </c>
    </row>
    <row r="5" spans="1:11" x14ac:dyDescent="0.15">
      <c r="A5" s="21" t="s">
        <v>124</v>
      </c>
      <c r="B5" s="18">
        <v>2</v>
      </c>
      <c r="C5" s="21" t="s">
        <v>5</v>
      </c>
      <c r="D5" s="24" t="s">
        <v>110</v>
      </c>
      <c r="E5" s="25" t="s">
        <v>119</v>
      </c>
      <c r="F5" s="22">
        <v>30.468930886740502</v>
      </c>
      <c r="G5" s="26">
        <f t="shared" si="0"/>
        <v>4.9365575849640315</v>
      </c>
      <c r="H5" s="26">
        <v>496.62950000000001</v>
      </c>
      <c r="I5" s="23">
        <f t="shared" si="1"/>
        <v>9.9401215291561051</v>
      </c>
    </row>
    <row r="6" spans="1:11" x14ac:dyDescent="0.15">
      <c r="A6" s="21" t="s">
        <v>125</v>
      </c>
      <c r="B6" s="18">
        <v>2</v>
      </c>
      <c r="C6" s="21" t="s">
        <v>5</v>
      </c>
      <c r="D6" s="24" t="s">
        <v>110</v>
      </c>
      <c r="E6" s="25" t="s">
        <v>121</v>
      </c>
      <c r="F6" s="22">
        <v>35.675287515959702</v>
      </c>
      <c r="G6" s="26">
        <f t="shared" si="0"/>
        <v>0.14994574715459266</v>
      </c>
      <c r="H6" s="26">
        <v>236.37650000000002</v>
      </c>
      <c r="I6" s="23">
        <f t="shared" si="1"/>
        <v>0.634351329995125</v>
      </c>
    </row>
    <row r="7" spans="1:11" x14ac:dyDescent="0.15">
      <c r="A7" s="21" t="s">
        <v>126</v>
      </c>
      <c r="B7" s="18">
        <v>2</v>
      </c>
      <c r="C7" s="21" t="s">
        <v>5</v>
      </c>
      <c r="D7" s="24" t="s">
        <v>110</v>
      </c>
      <c r="E7" s="25" t="s">
        <v>123</v>
      </c>
      <c r="F7" s="22">
        <v>30.663009633782998</v>
      </c>
      <c r="G7" s="26">
        <f t="shared" si="0"/>
        <v>4.3336748656763788</v>
      </c>
      <c r="H7" s="26">
        <v>223.38</v>
      </c>
      <c r="I7" s="23">
        <f t="shared" si="1"/>
        <v>19.400460496357681</v>
      </c>
    </row>
    <row r="8" spans="1:11" x14ac:dyDescent="0.15">
      <c r="A8" s="21" t="s">
        <v>127</v>
      </c>
      <c r="B8" s="18">
        <v>2</v>
      </c>
      <c r="C8" s="21" t="s">
        <v>5</v>
      </c>
      <c r="D8" s="24" t="s">
        <v>111</v>
      </c>
      <c r="E8" s="25" t="s">
        <v>119</v>
      </c>
      <c r="F8" s="22">
        <v>37.056401253105598</v>
      </c>
      <c r="G8" s="26">
        <f t="shared" si="0"/>
        <v>5.9344805675894785E-2</v>
      </c>
      <c r="H8" s="26">
        <v>500</v>
      </c>
      <c r="I8" s="23">
        <f t="shared" si="1"/>
        <v>0.11868961135178957</v>
      </c>
    </row>
    <row r="9" spans="1:11" x14ac:dyDescent="0.15">
      <c r="A9" s="21" t="s">
        <v>128</v>
      </c>
      <c r="B9" s="18">
        <v>2</v>
      </c>
      <c r="C9" s="21" t="s">
        <v>5</v>
      </c>
      <c r="D9" s="24" t="s">
        <v>111</v>
      </c>
      <c r="E9" s="25" t="s">
        <v>121</v>
      </c>
      <c r="F9" s="22">
        <v>38.306873247476403</v>
      </c>
      <c r="G9" s="26">
        <f t="shared" si="0"/>
        <v>2.5639482304770929E-2</v>
      </c>
      <c r="H9" s="26">
        <v>500</v>
      </c>
      <c r="I9" s="23">
        <f t="shared" si="1"/>
        <v>5.1278964609541858E-2</v>
      </c>
    </row>
    <row r="10" spans="1:11" x14ac:dyDescent="0.15">
      <c r="A10" s="21" t="s">
        <v>129</v>
      </c>
      <c r="B10" s="18">
        <v>2</v>
      </c>
      <c r="C10" s="21" t="s">
        <v>5</v>
      </c>
      <c r="D10" s="24" t="s">
        <v>111</v>
      </c>
      <c r="E10" s="25" t="s">
        <v>123</v>
      </c>
      <c r="F10" s="22">
        <v>34.014756857796002</v>
      </c>
      <c r="G10" s="26">
        <f t="shared" si="0"/>
        <v>0.45701124137804078</v>
      </c>
      <c r="H10" s="26">
        <v>500</v>
      </c>
      <c r="I10" s="23">
        <f t="shared" si="1"/>
        <v>0.91402248275608156</v>
      </c>
    </row>
    <row r="11" spans="1:11" x14ac:dyDescent="0.15">
      <c r="A11" s="21" t="s">
        <v>130</v>
      </c>
      <c r="B11" s="18">
        <v>2</v>
      </c>
      <c r="C11" s="21" t="s">
        <v>5</v>
      </c>
      <c r="D11" s="24" t="s">
        <v>112</v>
      </c>
      <c r="E11" s="25" t="s">
        <v>119</v>
      </c>
      <c r="F11" s="22">
        <v>30.9212645867219</v>
      </c>
      <c r="G11" s="26">
        <f t="shared" si="0"/>
        <v>3.6440395932456142</v>
      </c>
      <c r="H11" s="26">
        <v>339.77049999999997</v>
      </c>
      <c r="I11" s="23">
        <f t="shared" si="1"/>
        <v>10.725002886494309</v>
      </c>
    </row>
    <row r="12" spans="1:11" x14ac:dyDescent="0.15">
      <c r="A12" s="21" t="s">
        <v>131</v>
      </c>
      <c r="B12" s="18">
        <v>2</v>
      </c>
      <c r="C12" s="21" t="s">
        <v>5</v>
      </c>
      <c r="D12" s="24" t="s">
        <v>112</v>
      </c>
      <c r="E12" s="25" t="s">
        <v>121</v>
      </c>
      <c r="F12" s="22">
        <v>31.371878130850099</v>
      </c>
      <c r="G12" s="26">
        <f t="shared" si="0"/>
        <v>2.6930433122714295</v>
      </c>
      <c r="H12" s="26">
        <v>403.82650000000001</v>
      </c>
      <c r="I12" s="23">
        <f t="shared" si="1"/>
        <v>6.6688127507021688</v>
      </c>
    </row>
    <row r="13" spans="1:11" x14ac:dyDescent="0.15">
      <c r="A13" s="21" t="s">
        <v>132</v>
      </c>
      <c r="B13" s="18">
        <v>2</v>
      </c>
      <c r="C13" s="21" t="s">
        <v>5</v>
      </c>
      <c r="D13" s="24" t="s">
        <v>112</v>
      </c>
      <c r="E13" s="25" t="s">
        <v>123</v>
      </c>
      <c r="F13" s="22">
        <v>27.3407538175979</v>
      </c>
      <c r="G13" s="26">
        <f t="shared" si="0"/>
        <v>40.289320702058447</v>
      </c>
      <c r="H13" s="26">
        <v>500</v>
      </c>
      <c r="I13" s="23">
        <f t="shared" si="1"/>
        <v>80.578641404116894</v>
      </c>
    </row>
    <row r="14" spans="1:11" x14ac:dyDescent="0.15">
      <c r="A14" s="21" t="s">
        <v>133</v>
      </c>
      <c r="B14" s="18">
        <v>2</v>
      </c>
      <c r="C14" s="21" t="s">
        <v>5</v>
      </c>
      <c r="D14" s="24" t="s">
        <v>113</v>
      </c>
      <c r="E14" s="25" t="s">
        <v>119</v>
      </c>
      <c r="F14" s="22">
        <v>31.210566424375799</v>
      </c>
      <c r="G14" s="26">
        <f t="shared" si="0"/>
        <v>3.0009630862726984</v>
      </c>
      <c r="H14" s="26">
        <v>500</v>
      </c>
      <c r="I14" s="23">
        <f t="shared" si="1"/>
        <v>6.0019261725453967</v>
      </c>
    </row>
    <row r="15" spans="1:11" x14ac:dyDescent="0.15">
      <c r="A15" s="21" t="s">
        <v>134</v>
      </c>
      <c r="B15" s="18">
        <v>2</v>
      </c>
      <c r="C15" s="21" t="s">
        <v>5</v>
      </c>
      <c r="D15" s="24" t="s">
        <v>113</v>
      </c>
      <c r="E15" s="25" t="s">
        <v>121</v>
      </c>
      <c r="F15" s="22">
        <v>32.331810339033701</v>
      </c>
      <c r="G15" s="26">
        <f t="shared" si="0"/>
        <v>1.4140121299583563</v>
      </c>
      <c r="H15" s="26">
        <v>500</v>
      </c>
      <c r="I15" s="23">
        <f t="shared" si="1"/>
        <v>2.8280242599167127</v>
      </c>
    </row>
    <row r="16" spans="1:11" x14ac:dyDescent="0.15">
      <c r="A16" s="21" t="s">
        <v>135</v>
      </c>
      <c r="B16" s="18">
        <v>2</v>
      </c>
      <c r="C16" s="21" t="s">
        <v>5</v>
      </c>
      <c r="D16" s="24" t="s">
        <v>113</v>
      </c>
      <c r="E16" s="25" t="s">
        <v>123</v>
      </c>
      <c r="F16" s="22">
        <v>32.626401058044102</v>
      </c>
      <c r="G16" s="26">
        <f t="shared" si="0"/>
        <v>1.1603504043603785</v>
      </c>
      <c r="H16" s="26">
        <v>500</v>
      </c>
      <c r="I16" s="23">
        <f t="shared" si="1"/>
        <v>2.320700808720757</v>
      </c>
    </row>
    <row r="17" spans="1:9" x14ac:dyDescent="0.15">
      <c r="A17" s="21" t="s">
        <v>136</v>
      </c>
      <c r="B17" s="18">
        <v>2</v>
      </c>
      <c r="C17" s="21" t="s">
        <v>5</v>
      </c>
      <c r="D17" s="24" t="s">
        <v>114</v>
      </c>
      <c r="E17" s="25" t="s">
        <v>119</v>
      </c>
      <c r="F17" s="22">
        <v>30.682663980351101</v>
      </c>
      <c r="G17" s="26">
        <f t="shared" si="0"/>
        <v>4.2768862347475762</v>
      </c>
      <c r="H17" s="26">
        <v>500</v>
      </c>
      <c r="I17" s="23">
        <f t="shared" si="1"/>
        <v>8.5537724694951525</v>
      </c>
    </row>
    <row r="18" spans="1:9" x14ac:dyDescent="0.15">
      <c r="A18" s="21" t="s">
        <v>137</v>
      </c>
      <c r="B18" s="18">
        <v>2</v>
      </c>
      <c r="C18" s="21" t="s">
        <v>5</v>
      </c>
      <c r="D18" s="24" t="s">
        <v>114</v>
      </c>
      <c r="E18" s="25" t="s">
        <v>121</v>
      </c>
      <c r="F18" s="22">
        <v>31.1837439210051</v>
      </c>
      <c r="G18" s="26">
        <f t="shared" si="0"/>
        <v>3.0554738685799419</v>
      </c>
      <c r="H18" s="26">
        <v>500</v>
      </c>
      <c r="I18" s="23">
        <f t="shared" si="1"/>
        <v>6.1109477371598837</v>
      </c>
    </row>
    <row r="19" spans="1:9" x14ac:dyDescent="0.15">
      <c r="A19" s="21" t="s">
        <v>138</v>
      </c>
      <c r="B19" s="18">
        <v>2</v>
      </c>
      <c r="C19" s="21" t="s">
        <v>5</v>
      </c>
      <c r="D19" s="24" t="s">
        <v>114</v>
      </c>
      <c r="E19" s="25" t="s">
        <v>123</v>
      </c>
      <c r="F19" s="22">
        <v>29.630517196261</v>
      </c>
      <c r="G19" s="26">
        <f t="shared" si="0"/>
        <v>8.6655386758620452</v>
      </c>
      <c r="H19" s="26">
        <v>413.58449999999999</v>
      </c>
      <c r="I19" s="23">
        <f t="shared" si="1"/>
        <v>20.952281035343553</v>
      </c>
    </row>
    <row r="20" spans="1:9" x14ac:dyDescent="0.15">
      <c r="A20" s="21" t="s">
        <v>139</v>
      </c>
      <c r="B20" s="18">
        <v>2</v>
      </c>
      <c r="C20" s="21" t="s">
        <v>6</v>
      </c>
      <c r="D20" s="24" t="s">
        <v>109</v>
      </c>
      <c r="E20" s="25" t="s">
        <v>119</v>
      </c>
      <c r="F20" s="22">
        <v>30.101221616120402</v>
      </c>
      <c r="G20" s="26">
        <f t="shared" si="0"/>
        <v>6.3182958049048326</v>
      </c>
      <c r="H20" s="26">
        <v>500</v>
      </c>
      <c r="I20" s="23">
        <f t="shared" si="1"/>
        <v>12.636591609809665</v>
      </c>
    </row>
    <row r="21" spans="1:9" x14ac:dyDescent="0.15">
      <c r="A21" s="21" t="s">
        <v>140</v>
      </c>
      <c r="B21" s="18">
        <v>2</v>
      </c>
      <c r="C21" s="21" t="s">
        <v>6</v>
      </c>
      <c r="D21" s="24" t="s">
        <v>109</v>
      </c>
      <c r="E21" s="25" t="s">
        <v>121</v>
      </c>
      <c r="F21" s="22">
        <v>30.413737264639099</v>
      </c>
      <c r="G21" s="26">
        <f t="shared" si="0"/>
        <v>5.1228474242324955</v>
      </c>
      <c r="H21" s="26">
        <v>500</v>
      </c>
      <c r="I21" s="23">
        <f t="shared" si="1"/>
        <v>10.245694848464991</v>
      </c>
    </row>
    <row r="22" spans="1:9" x14ac:dyDescent="0.15">
      <c r="A22" s="21" t="s">
        <v>141</v>
      </c>
      <c r="B22" s="18">
        <v>2</v>
      </c>
      <c r="C22" s="21" t="s">
        <v>6</v>
      </c>
      <c r="D22" s="24" t="s">
        <v>109</v>
      </c>
      <c r="E22" s="25" t="s">
        <v>123</v>
      </c>
      <c r="F22" s="22">
        <v>31.429900535117699</v>
      </c>
      <c r="G22" s="26">
        <f t="shared" si="0"/>
        <v>2.5901900030417031</v>
      </c>
      <c r="H22" s="26">
        <v>500</v>
      </c>
      <c r="I22" s="23">
        <f t="shared" si="1"/>
        <v>5.1803800060834062</v>
      </c>
    </row>
    <row r="23" spans="1:9" x14ac:dyDescent="0.15">
      <c r="A23" s="21" t="s">
        <v>142</v>
      </c>
      <c r="B23" s="18">
        <v>2</v>
      </c>
      <c r="C23" s="21" t="s">
        <v>6</v>
      </c>
      <c r="D23" s="24" t="s">
        <v>110</v>
      </c>
      <c r="E23" s="25" t="s">
        <v>119</v>
      </c>
      <c r="F23" s="22">
        <v>29.931222994403701</v>
      </c>
      <c r="G23" s="26">
        <f t="shared" si="0"/>
        <v>7.0818909270168371</v>
      </c>
      <c r="H23" s="26">
        <v>500</v>
      </c>
      <c r="I23" s="23">
        <f t="shared" si="1"/>
        <v>14.163781854033674</v>
      </c>
    </row>
    <row r="24" spans="1:9" x14ac:dyDescent="0.15">
      <c r="A24" s="21" t="s">
        <v>143</v>
      </c>
      <c r="B24" s="18">
        <v>2</v>
      </c>
      <c r="C24" s="21" t="s">
        <v>6</v>
      </c>
      <c r="D24" s="24" t="s">
        <v>110</v>
      </c>
      <c r="E24" s="25" t="s">
        <v>121</v>
      </c>
      <c r="F24" s="22">
        <v>31.724861283160699</v>
      </c>
      <c r="G24" s="26">
        <f t="shared" si="0"/>
        <v>2.1250042055243483</v>
      </c>
      <c r="H24" s="26">
        <v>500</v>
      </c>
      <c r="I24" s="23">
        <f t="shared" si="1"/>
        <v>4.2500084110486966</v>
      </c>
    </row>
    <row r="25" spans="1:9" x14ac:dyDescent="0.15">
      <c r="A25" s="21" t="s">
        <v>144</v>
      </c>
      <c r="B25" s="18">
        <v>2</v>
      </c>
      <c r="C25" s="21" t="s">
        <v>6</v>
      </c>
      <c r="D25" s="24" t="s">
        <v>110</v>
      </c>
      <c r="E25" s="25" t="s">
        <v>123</v>
      </c>
      <c r="F25" s="22">
        <v>31.765777032804799</v>
      </c>
      <c r="G25" s="26">
        <f t="shared" si="0"/>
        <v>2.0674458006669942</v>
      </c>
      <c r="H25" s="26">
        <v>500</v>
      </c>
      <c r="I25" s="23">
        <f t="shared" si="1"/>
        <v>4.1348916013339885</v>
      </c>
    </row>
    <row r="26" spans="1:9" x14ac:dyDescent="0.15">
      <c r="A26" s="21" t="s">
        <v>145</v>
      </c>
      <c r="B26" s="18">
        <v>2</v>
      </c>
      <c r="C26" s="21" t="s">
        <v>6</v>
      </c>
      <c r="D26" s="24" t="s">
        <v>111</v>
      </c>
      <c r="E26" s="25" t="s">
        <v>119</v>
      </c>
      <c r="F26" s="22">
        <v>31.335689122781499</v>
      </c>
      <c r="G26" s="26">
        <f t="shared" si="0"/>
        <v>2.7592515917840506</v>
      </c>
      <c r="H26" s="26">
        <v>500</v>
      </c>
      <c r="I26" s="23">
        <f t="shared" si="1"/>
        <v>5.5185031835681011</v>
      </c>
    </row>
    <row r="27" spans="1:9" x14ac:dyDescent="0.15">
      <c r="A27" s="21" t="s">
        <v>146</v>
      </c>
      <c r="B27" s="18">
        <v>2</v>
      </c>
      <c r="C27" s="21" t="s">
        <v>6</v>
      </c>
      <c r="D27" s="24" t="s">
        <v>111</v>
      </c>
      <c r="E27" s="25" t="s">
        <v>121</v>
      </c>
      <c r="F27" s="22">
        <v>35.707616554807103</v>
      </c>
      <c r="G27" s="26">
        <f t="shared" si="0"/>
        <v>0.14672740924093972</v>
      </c>
      <c r="H27" s="26">
        <v>500</v>
      </c>
      <c r="I27" s="23">
        <f t="shared" si="1"/>
        <v>0.29345481848187943</v>
      </c>
    </row>
    <row r="28" spans="1:9" x14ac:dyDescent="0.15">
      <c r="A28" s="21" t="s">
        <v>147</v>
      </c>
      <c r="B28" s="18">
        <v>2</v>
      </c>
      <c r="C28" s="21" t="s">
        <v>6</v>
      </c>
      <c r="D28" s="24" t="s">
        <v>111</v>
      </c>
      <c r="E28" s="25" t="s">
        <v>123</v>
      </c>
      <c r="F28" s="22">
        <v>33.068435934540503</v>
      </c>
      <c r="G28" s="26">
        <f t="shared" si="0"/>
        <v>0.86248156751101657</v>
      </c>
      <c r="H28" s="26">
        <v>500</v>
      </c>
      <c r="I28" s="23">
        <f t="shared" si="1"/>
        <v>1.7249631350220331</v>
      </c>
    </row>
    <row r="29" spans="1:9" x14ac:dyDescent="0.15">
      <c r="A29" s="21" t="s">
        <v>148</v>
      </c>
      <c r="B29" s="18">
        <v>2</v>
      </c>
      <c r="C29" s="21" t="s">
        <v>6</v>
      </c>
      <c r="D29" s="24" t="s">
        <v>112</v>
      </c>
      <c r="E29" s="25" t="s">
        <v>119</v>
      </c>
      <c r="F29" s="22">
        <v>29.482966368580801</v>
      </c>
      <c r="G29" s="26">
        <f t="shared" si="0"/>
        <v>9.5675780650147324</v>
      </c>
      <c r="H29" s="26">
        <v>500</v>
      </c>
      <c r="I29" s="23">
        <f t="shared" si="1"/>
        <v>19.135156130029465</v>
      </c>
    </row>
    <row r="30" spans="1:9" x14ac:dyDescent="0.15">
      <c r="A30" s="21" t="s">
        <v>149</v>
      </c>
      <c r="B30" s="18">
        <v>2</v>
      </c>
      <c r="C30" s="21" t="s">
        <v>6</v>
      </c>
      <c r="D30" s="24" t="s">
        <v>112</v>
      </c>
      <c r="E30" s="25" t="s">
        <v>121</v>
      </c>
      <c r="F30" s="22">
        <v>32.4321078165055</v>
      </c>
      <c r="G30" s="26">
        <f t="shared" si="0"/>
        <v>1.3219637870965764</v>
      </c>
      <c r="H30" s="26">
        <v>500</v>
      </c>
      <c r="I30" s="23">
        <f t="shared" si="1"/>
        <v>2.6439275741931527</v>
      </c>
    </row>
    <row r="31" spans="1:9" x14ac:dyDescent="0.15">
      <c r="A31" s="21" t="s">
        <v>150</v>
      </c>
      <c r="B31" s="18">
        <v>2</v>
      </c>
      <c r="C31" s="21" t="s">
        <v>6</v>
      </c>
      <c r="D31" s="24" t="s">
        <v>112</v>
      </c>
      <c r="E31" s="25" t="s">
        <v>123</v>
      </c>
      <c r="F31" s="22">
        <v>33.3470270885514</v>
      </c>
      <c r="G31" s="26">
        <f t="shared" si="0"/>
        <v>0.71540046455611184</v>
      </c>
      <c r="H31" s="26">
        <v>500</v>
      </c>
      <c r="I31" s="23">
        <f t="shared" si="1"/>
        <v>1.4308009291122237</v>
      </c>
    </row>
    <row r="32" spans="1:9" x14ac:dyDescent="0.15">
      <c r="A32" s="21" t="s">
        <v>151</v>
      </c>
      <c r="B32" s="18">
        <v>2</v>
      </c>
      <c r="C32" s="21" t="s">
        <v>6</v>
      </c>
      <c r="D32" s="24" t="s">
        <v>113</v>
      </c>
      <c r="E32" s="25" t="s">
        <v>119</v>
      </c>
      <c r="F32" s="22">
        <v>32.747924352723203</v>
      </c>
      <c r="G32" s="26">
        <f t="shared" si="0"/>
        <v>1.0694707716004401</v>
      </c>
      <c r="H32" s="26">
        <v>500</v>
      </c>
      <c r="I32" s="23">
        <f t="shared" si="1"/>
        <v>2.1389415432008803</v>
      </c>
    </row>
    <row r="33" spans="1:9" x14ac:dyDescent="0.15">
      <c r="A33" s="21" t="s">
        <v>152</v>
      </c>
      <c r="B33" s="18">
        <v>2</v>
      </c>
      <c r="C33" s="21" t="s">
        <v>6</v>
      </c>
      <c r="D33" s="24" t="s">
        <v>113</v>
      </c>
      <c r="E33" s="25" t="s">
        <v>121</v>
      </c>
      <c r="F33" s="22">
        <v>33.907665942497701</v>
      </c>
      <c r="G33" s="26">
        <f t="shared" si="0"/>
        <v>0.49106675527282678</v>
      </c>
      <c r="H33" s="26">
        <v>500</v>
      </c>
      <c r="I33" s="23">
        <f t="shared" si="1"/>
        <v>0.98213351054565357</v>
      </c>
    </row>
    <row r="34" spans="1:9" x14ac:dyDescent="0.15">
      <c r="A34" s="21" t="s">
        <v>153</v>
      </c>
      <c r="B34" s="18">
        <v>2</v>
      </c>
      <c r="C34" s="21" t="s">
        <v>6</v>
      </c>
      <c r="D34" s="24" t="s">
        <v>113</v>
      </c>
      <c r="E34" s="25" t="s">
        <v>123</v>
      </c>
      <c r="F34" s="22">
        <v>37.240509076341702</v>
      </c>
      <c r="G34" s="26">
        <f t="shared" si="0"/>
        <v>5.2447047201533592E-2</v>
      </c>
      <c r="H34" s="26">
        <v>500</v>
      </c>
      <c r="I34" s="23">
        <f t="shared" si="1"/>
        <v>0.10489409440306718</v>
      </c>
    </row>
    <row r="35" spans="1:9" x14ac:dyDescent="0.15">
      <c r="A35" s="21" t="s">
        <v>154</v>
      </c>
      <c r="B35" s="18">
        <v>2</v>
      </c>
      <c r="C35" s="21" t="s">
        <v>6</v>
      </c>
      <c r="D35" s="24" t="s">
        <v>114</v>
      </c>
      <c r="E35" s="25" t="s">
        <v>119</v>
      </c>
      <c r="F35" s="22">
        <v>30.367735745522602</v>
      </c>
      <c r="G35" s="26">
        <f t="shared" si="0"/>
        <v>5.2834721773477371</v>
      </c>
      <c r="H35" s="26">
        <v>500</v>
      </c>
      <c r="I35" s="23">
        <f t="shared" si="1"/>
        <v>10.566944354695474</v>
      </c>
    </row>
    <row r="36" spans="1:9" s="20" customFormat="1" x14ac:dyDescent="0.15">
      <c r="A36" s="21" t="s">
        <v>155</v>
      </c>
      <c r="B36" s="18">
        <v>2</v>
      </c>
      <c r="C36" s="21" t="s">
        <v>6</v>
      </c>
      <c r="D36" s="24" t="s">
        <v>114</v>
      </c>
      <c r="E36" s="25" t="s">
        <v>121</v>
      </c>
      <c r="F36" s="22">
        <v>32.7853293265809</v>
      </c>
      <c r="G36" s="26">
        <f t="shared" si="0"/>
        <v>1.0429573292194843</v>
      </c>
      <c r="H36" s="26">
        <v>500</v>
      </c>
      <c r="I36" s="23">
        <f t="shared" si="1"/>
        <v>2.0859146584389685</v>
      </c>
    </row>
    <row r="37" spans="1:9" s="20" customFormat="1" x14ac:dyDescent="0.15">
      <c r="A37" s="21" t="s">
        <v>156</v>
      </c>
      <c r="B37" s="18">
        <v>2</v>
      </c>
      <c r="C37" s="21" t="s">
        <v>6</v>
      </c>
      <c r="D37" s="24" t="s">
        <v>114</v>
      </c>
      <c r="E37" s="25" t="s">
        <v>123</v>
      </c>
      <c r="F37" s="22">
        <v>33.251322750634003</v>
      </c>
      <c r="G37" s="26">
        <f t="shared" si="0"/>
        <v>0.76285858464420209</v>
      </c>
      <c r="H37" s="26">
        <v>500</v>
      </c>
      <c r="I37" s="23">
        <f t="shared" si="1"/>
        <v>1.5257171692884042</v>
      </c>
    </row>
    <row r="38" spans="1:9" s="20" customFormat="1" x14ac:dyDescent="0.15">
      <c r="A38" s="21" t="s">
        <v>157</v>
      </c>
      <c r="B38" s="18">
        <v>2</v>
      </c>
      <c r="C38" s="21" t="s">
        <v>7</v>
      </c>
      <c r="D38" s="24" t="s">
        <v>109</v>
      </c>
      <c r="E38" s="25" t="s">
        <v>119</v>
      </c>
      <c r="F38" s="22">
        <v>28.174082218747301</v>
      </c>
      <c r="G38" s="26">
        <f t="shared" si="0"/>
        <v>23.030363369292502</v>
      </c>
      <c r="H38" s="26">
        <v>500</v>
      </c>
      <c r="I38" s="23">
        <f t="shared" si="1"/>
        <v>46.060726738585004</v>
      </c>
    </row>
    <row r="39" spans="1:9" s="20" customFormat="1" x14ac:dyDescent="0.15">
      <c r="A39" s="21" t="s">
        <v>158</v>
      </c>
      <c r="B39" s="18">
        <v>2</v>
      </c>
      <c r="C39" s="21" t="s">
        <v>7</v>
      </c>
      <c r="D39" s="24" t="s">
        <v>109</v>
      </c>
      <c r="E39" s="25" t="s">
        <v>121</v>
      </c>
      <c r="F39" s="22">
        <v>29.1471543440455</v>
      </c>
      <c r="G39" s="26">
        <f t="shared" si="0"/>
        <v>11.98617770922565</v>
      </c>
      <c r="H39" s="26">
        <v>500</v>
      </c>
      <c r="I39" s="23">
        <f t="shared" si="1"/>
        <v>23.972355418451301</v>
      </c>
    </row>
    <row r="40" spans="1:9" s="20" customFormat="1" x14ac:dyDescent="0.15">
      <c r="A40" s="21" t="s">
        <v>159</v>
      </c>
      <c r="B40" s="18">
        <v>2</v>
      </c>
      <c r="C40" s="21" t="s">
        <v>7</v>
      </c>
      <c r="D40" s="24" t="s">
        <v>109</v>
      </c>
      <c r="E40" s="25" t="s">
        <v>123</v>
      </c>
      <c r="F40" s="22">
        <v>30.873840383021399</v>
      </c>
      <c r="G40" s="26">
        <f t="shared" si="0"/>
        <v>3.7618871084407712</v>
      </c>
      <c r="H40" s="26">
        <v>500</v>
      </c>
      <c r="I40" s="23">
        <f t="shared" si="1"/>
        <v>7.5237742168815425</v>
      </c>
    </row>
    <row r="41" spans="1:9" s="20" customFormat="1" x14ac:dyDescent="0.15">
      <c r="A41" s="21" t="s">
        <v>160</v>
      </c>
      <c r="B41" s="18">
        <v>2</v>
      </c>
      <c r="C41" s="21" t="s">
        <v>7</v>
      </c>
      <c r="D41" s="24" t="s">
        <v>110</v>
      </c>
      <c r="E41" s="25" t="s">
        <v>119</v>
      </c>
      <c r="F41" s="22">
        <v>38.803325082924097</v>
      </c>
      <c r="G41" s="26">
        <f t="shared" si="0"/>
        <v>1.837422691637873E-2</v>
      </c>
      <c r="H41" s="26">
        <v>500</v>
      </c>
      <c r="I41" s="23">
        <f t="shared" si="1"/>
        <v>3.6748453832757461E-2</v>
      </c>
    </row>
    <row r="42" spans="1:9" s="20" customFormat="1" x14ac:dyDescent="0.15">
      <c r="A42" s="21" t="s">
        <v>161</v>
      </c>
      <c r="B42" s="18">
        <v>2</v>
      </c>
      <c r="C42" s="21" t="s">
        <v>7</v>
      </c>
      <c r="D42" s="24" t="s">
        <v>110</v>
      </c>
      <c r="E42" s="25" t="s">
        <v>121</v>
      </c>
      <c r="F42" s="22">
        <v>32.9987021440771</v>
      </c>
      <c r="G42" s="26">
        <f t="shared" si="0"/>
        <v>0.9038056258969982</v>
      </c>
      <c r="H42" s="26">
        <v>500</v>
      </c>
      <c r="I42" s="23">
        <f t="shared" si="1"/>
        <v>1.8076112517939964</v>
      </c>
    </row>
    <row r="43" spans="1:9" s="20" customFormat="1" x14ac:dyDescent="0.15">
      <c r="A43" s="21" t="s">
        <v>162</v>
      </c>
      <c r="B43" s="18">
        <v>2</v>
      </c>
      <c r="C43" s="21" t="s">
        <v>7</v>
      </c>
      <c r="D43" s="24" t="s">
        <v>110</v>
      </c>
      <c r="E43" s="25" t="s">
        <v>123</v>
      </c>
      <c r="F43" s="22" t="s">
        <v>116</v>
      </c>
      <c r="G43" s="26">
        <v>0</v>
      </c>
      <c r="H43" s="26">
        <v>222.4025</v>
      </c>
      <c r="I43" s="23">
        <f t="shared" si="1"/>
        <v>0</v>
      </c>
    </row>
    <row r="44" spans="1:9" s="20" customFormat="1" x14ac:dyDescent="0.15">
      <c r="A44" s="21" t="s">
        <v>163</v>
      </c>
      <c r="B44" s="18">
        <v>2</v>
      </c>
      <c r="C44" s="21" t="s">
        <v>7</v>
      </c>
      <c r="D44" s="24" t="s">
        <v>111</v>
      </c>
      <c r="E44" s="25" t="s">
        <v>119</v>
      </c>
      <c r="F44" s="22">
        <v>35.028472147502796</v>
      </c>
      <c r="G44" s="26">
        <f t="shared" ref="G44:G53" si="2" xml:space="preserve"> 10^((F44-32.848)/(-3.4309))</f>
        <v>0.23145181679777366</v>
      </c>
      <c r="H44" s="26">
        <v>500</v>
      </c>
      <c r="I44" s="23">
        <f t="shared" si="1"/>
        <v>0.46290363359554731</v>
      </c>
    </row>
    <row r="45" spans="1:9" s="20" customFormat="1" x14ac:dyDescent="0.15">
      <c r="A45" s="21" t="s">
        <v>164</v>
      </c>
      <c r="B45" s="18">
        <v>2</v>
      </c>
      <c r="C45" s="21" t="s">
        <v>7</v>
      </c>
      <c r="D45" s="24" t="s">
        <v>111</v>
      </c>
      <c r="E45" s="25" t="s">
        <v>121</v>
      </c>
      <c r="F45" s="22">
        <v>35.351438965266503</v>
      </c>
      <c r="G45" s="26">
        <f t="shared" si="2"/>
        <v>0.18634848749796931</v>
      </c>
      <c r="H45" s="26">
        <v>500</v>
      </c>
      <c r="I45" s="23">
        <f t="shared" si="1"/>
        <v>0.37269697499593862</v>
      </c>
    </row>
    <row r="46" spans="1:9" s="20" customFormat="1" x14ac:dyDescent="0.15">
      <c r="A46" s="21" t="s">
        <v>165</v>
      </c>
      <c r="B46" s="18">
        <v>2</v>
      </c>
      <c r="C46" s="21" t="s">
        <v>7</v>
      </c>
      <c r="D46" s="24" t="s">
        <v>111</v>
      </c>
      <c r="E46" s="25" t="s">
        <v>123</v>
      </c>
      <c r="F46" s="22">
        <v>35.459051848211203</v>
      </c>
      <c r="G46" s="26">
        <f t="shared" si="2"/>
        <v>0.17336446507015507</v>
      </c>
      <c r="H46" s="26">
        <v>500</v>
      </c>
      <c r="I46" s="23">
        <f t="shared" si="1"/>
        <v>0.34672893014031014</v>
      </c>
    </row>
    <row r="47" spans="1:9" s="20" customFormat="1" x14ac:dyDescent="0.15">
      <c r="A47" s="21" t="s">
        <v>166</v>
      </c>
      <c r="B47" s="18">
        <v>2</v>
      </c>
      <c r="C47" s="21" t="s">
        <v>7</v>
      </c>
      <c r="D47" s="24" t="s">
        <v>112</v>
      </c>
      <c r="E47" s="25" t="s">
        <v>119</v>
      </c>
      <c r="F47" s="22">
        <v>33.592142008336097</v>
      </c>
      <c r="G47" s="26">
        <f t="shared" si="2"/>
        <v>0.60688427994180738</v>
      </c>
      <c r="H47" s="26">
        <v>500</v>
      </c>
      <c r="I47" s="23">
        <f t="shared" si="1"/>
        <v>1.2137685598836148</v>
      </c>
    </row>
    <row r="48" spans="1:9" s="20" customFormat="1" x14ac:dyDescent="0.15">
      <c r="A48" s="21" t="s">
        <v>167</v>
      </c>
      <c r="B48" s="18">
        <v>2</v>
      </c>
      <c r="C48" s="21" t="s">
        <v>7</v>
      </c>
      <c r="D48" s="24" t="s">
        <v>112</v>
      </c>
      <c r="E48" s="25" t="s">
        <v>121</v>
      </c>
      <c r="F48" s="22">
        <v>38.2113327299529</v>
      </c>
      <c r="G48" s="26">
        <f t="shared" si="2"/>
        <v>2.7337344356737781E-2</v>
      </c>
      <c r="H48" s="26">
        <v>500</v>
      </c>
      <c r="I48" s="23">
        <f t="shared" si="1"/>
        <v>5.4674688713475562E-2</v>
      </c>
    </row>
    <row r="49" spans="1:9" s="20" customFormat="1" x14ac:dyDescent="0.15">
      <c r="A49" s="21" t="s">
        <v>168</v>
      </c>
      <c r="B49" s="18">
        <v>2</v>
      </c>
      <c r="C49" s="21" t="s">
        <v>7</v>
      </c>
      <c r="D49" s="24" t="s">
        <v>112</v>
      </c>
      <c r="E49" s="25" t="s">
        <v>123</v>
      </c>
      <c r="F49" s="22">
        <v>34.370682797140702</v>
      </c>
      <c r="G49" s="26">
        <f t="shared" si="2"/>
        <v>0.35990311713311801</v>
      </c>
      <c r="H49" s="26">
        <v>500</v>
      </c>
      <c r="I49" s="23">
        <f t="shared" si="1"/>
        <v>0.71980623426623602</v>
      </c>
    </row>
    <row r="50" spans="1:9" s="20" customFormat="1" x14ac:dyDescent="0.15">
      <c r="A50" s="21" t="s">
        <v>169</v>
      </c>
      <c r="B50" s="18">
        <v>2</v>
      </c>
      <c r="C50" s="21" t="s">
        <v>7</v>
      </c>
      <c r="D50" s="24" t="s">
        <v>113</v>
      </c>
      <c r="E50" s="25" t="s">
        <v>119</v>
      </c>
      <c r="F50" s="22">
        <v>30.712624825100601</v>
      </c>
      <c r="G50" s="26">
        <f t="shared" si="2"/>
        <v>4.1917468763405967</v>
      </c>
      <c r="H50" s="26">
        <v>500</v>
      </c>
      <c r="I50" s="23">
        <f t="shared" si="1"/>
        <v>8.3834937526811935</v>
      </c>
    </row>
    <row r="51" spans="1:9" s="20" customFormat="1" x14ac:dyDescent="0.15">
      <c r="A51" s="21" t="s">
        <v>170</v>
      </c>
      <c r="B51" s="18">
        <v>2</v>
      </c>
      <c r="C51" s="21" t="s">
        <v>7</v>
      </c>
      <c r="D51" s="24" t="s">
        <v>113</v>
      </c>
      <c r="E51" s="25" t="s">
        <v>121</v>
      </c>
      <c r="F51" s="22">
        <v>36.267404050420403</v>
      </c>
      <c r="G51" s="26">
        <f t="shared" si="2"/>
        <v>0.10077451335562322</v>
      </c>
      <c r="H51" s="26">
        <v>500</v>
      </c>
      <c r="I51" s="23">
        <f t="shared" si="1"/>
        <v>0.20154902671124644</v>
      </c>
    </row>
    <row r="52" spans="1:9" s="20" customFormat="1" x14ac:dyDescent="0.15">
      <c r="A52" s="21" t="s">
        <v>171</v>
      </c>
      <c r="B52" s="18">
        <v>2</v>
      </c>
      <c r="C52" s="21" t="s">
        <v>7</v>
      </c>
      <c r="D52" s="24" t="s">
        <v>113</v>
      </c>
      <c r="E52" s="25" t="s">
        <v>123</v>
      </c>
      <c r="F52" s="22">
        <v>31.439759934616099</v>
      </c>
      <c r="G52" s="26">
        <f t="shared" si="2"/>
        <v>2.573107415495711</v>
      </c>
      <c r="H52" s="26">
        <v>500</v>
      </c>
      <c r="I52" s="23">
        <f t="shared" si="1"/>
        <v>5.146214830991422</v>
      </c>
    </row>
    <row r="53" spans="1:9" s="20" customFormat="1" x14ac:dyDescent="0.15">
      <c r="A53" s="21" t="s">
        <v>172</v>
      </c>
      <c r="B53" s="18">
        <v>2</v>
      </c>
      <c r="C53" s="21" t="s">
        <v>7</v>
      </c>
      <c r="D53" s="24" t="s">
        <v>114</v>
      </c>
      <c r="E53" s="25" t="s">
        <v>119</v>
      </c>
      <c r="F53" s="22">
        <v>34.859141729697399</v>
      </c>
      <c r="G53" s="26">
        <f t="shared" si="2"/>
        <v>0.25930752066377039</v>
      </c>
      <c r="H53" s="26">
        <v>500</v>
      </c>
      <c r="I53" s="23">
        <f t="shared" si="1"/>
        <v>0.51861504132754077</v>
      </c>
    </row>
    <row r="54" spans="1:9" s="20" customFormat="1" x14ac:dyDescent="0.15">
      <c r="A54" s="21" t="s">
        <v>173</v>
      </c>
      <c r="B54" s="18">
        <v>2</v>
      </c>
      <c r="C54" s="21" t="s">
        <v>7</v>
      </c>
      <c r="D54" s="24" t="s">
        <v>114</v>
      </c>
      <c r="E54" s="25" t="s">
        <v>121</v>
      </c>
      <c r="F54" s="22" t="s">
        <v>116</v>
      </c>
      <c r="G54" s="26">
        <v>0</v>
      </c>
      <c r="H54" s="26">
        <v>500</v>
      </c>
      <c r="I54" s="23">
        <f t="shared" si="1"/>
        <v>0</v>
      </c>
    </row>
    <row r="55" spans="1:9" s="20" customFormat="1" x14ac:dyDescent="0.15">
      <c r="A55" s="21" t="s">
        <v>174</v>
      </c>
      <c r="B55" s="18">
        <v>2</v>
      </c>
      <c r="C55" s="21" t="s">
        <v>7</v>
      </c>
      <c r="D55" s="24" t="s">
        <v>114</v>
      </c>
      <c r="E55" s="25" t="s">
        <v>123</v>
      </c>
      <c r="F55" s="22">
        <v>38.767780623369397</v>
      </c>
      <c r="G55" s="26">
        <f xml:space="preserve"> 10^((F55-32.848)/(-3.4309))</f>
        <v>1.8817814075615467E-2</v>
      </c>
      <c r="H55" s="26">
        <v>500</v>
      </c>
      <c r="I55" s="23">
        <f t="shared" si="1"/>
        <v>3.7635628151230935E-2</v>
      </c>
    </row>
    <row r="56" spans="1:9" s="20" customFormat="1" x14ac:dyDescent="0.15">
      <c r="A56" s="21" t="s">
        <v>175</v>
      </c>
      <c r="B56" s="18">
        <v>2</v>
      </c>
      <c r="C56" s="21" t="s">
        <v>115</v>
      </c>
      <c r="D56" s="24" t="s">
        <v>109</v>
      </c>
      <c r="E56" s="25" t="s">
        <v>119</v>
      </c>
      <c r="F56" s="22">
        <v>28.724590006643101</v>
      </c>
      <c r="G56" s="26">
        <f xml:space="preserve"> 10^((F56-32.848)/(-3.4309))</f>
        <v>15.916405497407309</v>
      </c>
      <c r="H56" s="26">
        <v>500</v>
      </c>
      <c r="I56" s="23">
        <f t="shared" si="1"/>
        <v>31.832810994814619</v>
      </c>
    </row>
    <row r="57" spans="1:9" s="20" customFormat="1" x14ac:dyDescent="0.15">
      <c r="A57" s="21" t="s">
        <v>176</v>
      </c>
      <c r="B57" s="18">
        <v>2</v>
      </c>
      <c r="C57" s="21" t="s">
        <v>115</v>
      </c>
      <c r="D57" s="24" t="s">
        <v>109</v>
      </c>
      <c r="E57" s="25" t="s">
        <v>121</v>
      </c>
      <c r="F57" s="22">
        <v>28.2136051074188</v>
      </c>
      <c r="G57" s="26">
        <f xml:space="preserve"> 10^((F57-32.848)/(-3.4309))</f>
        <v>22.427512367461567</v>
      </c>
      <c r="H57" s="26">
        <v>500</v>
      </c>
      <c r="I57" s="23">
        <f t="shared" si="1"/>
        <v>44.855024734923134</v>
      </c>
    </row>
    <row r="58" spans="1:9" s="20" customFormat="1" x14ac:dyDescent="0.15">
      <c r="A58" s="21" t="s">
        <v>177</v>
      </c>
      <c r="B58" s="18">
        <v>2</v>
      </c>
      <c r="C58" s="21" t="s">
        <v>115</v>
      </c>
      <c r="D58" s="24" t="s">
        <v>109</v>
      </c>
      <c r="E58" s="25" t="s">
        <v>123</v>
      </c>
      <c r="F58" s="22">
        <v>28.2061931951724</v>
      </c>
      <c r="G58" s="26">
        <f xml:space="preserve"> 10^((F58-32.848)/(-3.4309))</f>
        <v>22.539353001497819</v>
      </c>
      <c r="H58" s="26">
        <v>500</v>
      </c>
      <c r="I58" s="23">
        <f t="shared" si="1"/>
        <v>45.078706002995638</v>
      </c>
    </row>
    <row r="59" spans="1:9" s="20" customFormat="1" x14ac:dyDescent="0.15">
      <c r="A59" s="21" t="s">
        <v>178</v>
      </c>
      <c r="B59" s="18">
        <v>2</v>
      </c>
      <c r="C59" s="21" t="s">
        <v>115</v>
      </c>
      <c r="D59" s="24" t="s">
        <v>110</v>
      </c>
      <c r="E59" s="25" t="s">
        <v>119</v>
      </c>
      <c r="F59" s="22" t="s">
        <v>116</v>
      </c>
      <c r="G59" s="26">
        <v>0</v>
      </c>
      <c r="H59" s="26">
        <v>500</v>
      </c>
      <c r="I59" s="23">
        <f t="shared" si="1"/>
        <v>0</v>
      </c>
    </row>
    <row r="60" spans="1:9" s="20" customFormat="1" x14ac:dyDescent="0.15">
      <c r="A60" s="21" t="s">
        <v>179</v>
      </c>
      <c r="B60" s="18">
        <v>2</v>
      </c>
      <c r="C60" s="21" t="s">
        <v>115</v>
      </c>
      <c r="D60" s="24" t="s">
        <v>110</v>
      </c>
      <c r="E60" s="25" t="s">
        <v>121</v>
      </c>
      <c r="F60" s="22" t="s">
        <v>116</v>
      </c>
      <c r="G60" s="26">
        <v>0</v>
      </c>
      <c r="H60" s="26">
        <v>444.52449999999999</v>
      </c>
      <c r="I60" s="23">
        <f t="shared" si="1"/>
        <v>0</v>
      </c>
    </row>
    <row r="61" spans="1:9" s="20" customFormat="1" x14ac:dyDescent="0.15">
      <c r="A61" s="21" t="s">
        <v>180</v>
      </c>
      <c r="B61" s="18">
        <v>2</v>
      </c>
      <c r="C61" s="21" t="s">
        <v>115</v>
      </c>
      <c r="D61" s="24" t="s">
        <v>110</v>
      </c>
      <c r="E61" s="25" t="s">
        <v>123</v>
      </c>
      <c r="F61" s="22" t="s">
        <v>116</v>
      </c>
      <c r="G61" s="26">
        <v>0</v>
      </c>
      <c r="H61" s="26">
        <v>380.91050000000001</v>
      </c>
      <c r="I61" s="23">
        <f t="shared" si="1"/>
        <v>0</v>
      </c>
    </row>
    <row r="62" spans="1:9" s="20" customFormat="1" x14ac:dyDescent="0.15">
      <c r="A62" s="21" t="s">
        <v>181</v>
      </c>
      <c r="B62" s="18">
        <v>2</v>
      </c>
      <c r="C62" s="21" t="s">
        <v>115</v>
      </c>
      <c r="D62" s="24" t="s">
        <v>111</v>
      </c>
      <c r="E62" s="25" t="s">
        <v>119</v>
      </c>
      <c r="F62" s="22">
        <v>38.043037164589698</v>
      </c>
      <c r="G62" s="26">
        <f xml:space="preserve"> 10^((F62-32.848)/(-3.4309))</f>
        <v>3.0606186118703919E-2</v>
      </c>
      <c r="H62" s="26">
        <v>500</v>
      </c>
      <c r="I62" s="23">
        <f t="shared" si="1"/>
        <v>6.1212372237407837E-2</v>
      </c>
    </row>
    <row r="63" spans="1:9" s="20" customFormat="1" x14ac:dyDescent="0.15">
      <c r="A63" s="21" t="s">
        <v>182</v>
      </c>
      <c r="B63" s="18">
        <v>2</v>
      </c>
      <c r="C63" s="21" t="s">
        <v>115</v>
      </c>
      <c r="D63" s="24" t="s">
        <v>111</v>
      </c>
      <c r="E63" s="25" t="s">
        <v>121</v>
      </c>
      <c r="F63" s="22" t="s">
        <v>116</v>
      </c>
      <c r="G63" s="26">
        <v>0</v>
      </c>
      <c r="H63" s="26">
        <v>452.08100000000002</v>
      </c>
      <c r="I63" s="23">
        <f t="shared" si="1"/>
        <v>0</v>
      </c>
    </row>
    <row r="64" spans="1:9" s="20" customFormat="1" x14ac:dyDescent="0.15">
      <c r="A64" s="21" t="s">
        <v>183</v>
      </c>
      <c r="B64" s="18">
        <v>2</v>
      </c>
      <c r="C64" s="21" t="s">
        <v>115</v>
      </c>
      <c r="D64" s="24" t="s">
        <v>111</v>
      </c>
      <c r="E64" s="25" t="s">
        <v>123</v>
      </c>
      <c r="F64" s="22">
        <v>34.774336079173501</v>
      </c>
      <c r="G64" s="26">
        <f xml:space="preserve"> 10^((F64-32.848)/(-3.4309))</f>
        <v>0.27449428471382309</v>
      </c>
      <c r="H64" s="26">
        <v>500</v>
      </c>
      <c r="I64" s="23">
        <f t="shared" si="1"/>
        <v>0.54898856942764618</v>
      </c>
    </row>
    <row r="65" spans="1:9" s="20" customFormat="1" x14ac:dyDescent="0.15">
      <c r="A65" s="21" t="s">
        <v>184</v>
      </c>
      <c r="B65" s="18">
        <v>2</v>
      </c>
      <c r="C65" s="21" t="s">
        <v>115</v>
      </c>
      <c r="D65" s="24" t="s">
        <v>112</v>
      </c>
      <c r="E65" s="25" t="s">
        <v>119</v>
      </c>
      <c r="F65" s="22" t="s">
        <v>116</v>
      </c>
      <c r="G65" s="26">
        <v>0</v>
      </c>
      <c r="H65" s="26">
        <v>500</v>
      </c>
      <c r="I65" s="23">
        <f t="shared" si="1"/>
        <v>0</v>
      </c>
    </row>
    <row r="66" spans="1:9" s="20" customFormat="1" x14ac:dyDescent="0.15">
      <c r="A66" s="21" t="s">
        <v>185</v>
      </c>
      <c r="B66" s="18">
        <v>2</v>
      </c>
      <c r="C66" s="21" t="s">
        <v>115</v>
      </c>
      <c r="D66" s="24" t="s">
        <v>112</v>
      </c>
      <c r="E66" s="25" t="s">
        <v>121</v>
      </c>
      <c r="F66" s="22">
        <v>38.755795772586097</v>
      </c>
      <c r="G66" s="26">
        <f xml:space="preserve"> 10^((F66-32.848)/(-3.4309))</f>
        <v>1.8969783846440609E-2</v>
      </c>
      <c r="H66" s="26">
        <v>500</v>
      </c>
      <c r="I66" s="23">
        <f t="shared" ref="I66:I73" si="3">1000/H66*G66</f>
        <v>3.7939567692881218E-2</v>
      </c>
    </row>
    <row r="67" spans="1:9" s="20" customFormat="1" x14ac:dyDescent="0.15">
      <c r="A67" s="21" t="s">
        <v>186</v>
      </c>
      <c r="B67" s="18">
        <v>2</v>
      </c>
      <c r="C67" s="21" t="s">
        <v>115</v>
      </c>
      <c r="D67" s="24" t="s">
        <v>112</v>
      </c>
      <c r="E67" s="25" t="s">
        <v>123</v>
      </c>
      <c r="F67" s="22" t="s">
        <v>116</v>
      </c>
      <c r="G67" s="26">
        <v>0</v>
      </c>
      <c r="H67" s="26">
        <v>500</v>
      </c>
      <c r="I67" s="23">
        <f t="shared" si="3"/>
        <v>0</v>
      </c>
    </row>
    <row r="68" spans="1:9" s="20" customFormat="1" x14ac:dyDescent="0.15">
      <c r="A68" s="21" t="s">
        <v>187</v>
      </c>
      <c r="B68" s="18">
        <v>2</v>
      </c>
      <c r="C68" s="21" t="s">
        <v>115</v>
      </c>
      <c r="D68" s="24" t="s">
        <v>113</v>
      </c>
      <c r="E68" s="25" t="s">
        <v>119</v>
      </c>
      <c r="F68" s="22">
        <v>31.2528623679646</v>
      </c>
      <c r="G68" s="26">
        <f xml:space="preserve"> 10^((F68-32.848)/(-3.4309))</f>
        <v>2.9169750148097333</v>
      </c>
      <c r="H68" s="26">
        <v>500</v>
      </c>
      <c r="I68" s="23">
        <f t="shared" si="3"/>
        <v>5.8339500296194666</v>
      </c>
    </row>
    <row r="69" spans="1:9" x14ac:dyDescent="0.15">
      <c r="A69" s="21" t="s">
        <v>188</v>
      </c>
      <c r="B69" s="18">
        <v>2</v>
      </c>
      <c r="C69" s="21" t="s">
        <v>115</v>
      </c>
      <c r="D69" s="24" t="s">
        <v>113</v>
      </c>
      <c r="E69" s="25" t="s">
        <v>121</v>
      </c>
      <c r="F69" s="22">
        <v>37.364838609399897</v>
      </c>
      <c r="G69" s="26">
        <f xml:space="preserve"> 10^((F69-32.848)/(-3.4309))</f>
        <v>4.8248395279249769E-2</v>
      </c>
      <c r="H69" s="26">
        <v>500</v>
      </c>
      <c r="I69" s="23">
        <f t="shared" si="3"/>
        <v>9.6496790558499537E-2</v>
      </c>
    </row>
    <row r="70" spans="1:9" x14ac:dyDescent="0.15">
      <c r="A70" s="21" t="s">
        <v>189</v>
      </c>
      <c r="B70" s="18">
        <v>2</v>
      </c>
      <c r="C70" s="21" t="s">
        <v>115</v>
      </c>
      <c r="D70" s="24" t="s">
        <v>113</v>
      </c>
      <c r="E70" s="25" t="s">
        <v>123</v>
      </c>
      <c r="F70" s="22">
        <v>35.149553016326301</v>
      </c>
      <c r="G70" s="26">
        <f xml:space="preserve"> 10^((F70-32.848)/(-3.4309))</f>
        <v>0.21338766414040281</v>
      </c>
      <c r="H70" s="26">
        <v>500</v>
      </c>
      <c r="I70" s="23">
        <f t="shared" si="3"/>
        <v>0.42677532828080561</v>
      </c>
    </row>
    <row r="71" spans="1:9" x14ac:dyDescent="0.15">
      <c r="A71" s="21" t="s">
        <v>190</v>
      </c>
      <c r="B71" s="18">
        <v>2</v>
      </c>
      <c r="C71" s="21" t="s">
        <v>115</v>
      </c>
      <c r="D71" s="24" t="s">
        <v>114</v>
      </c>
      <c r="E71" s="25" t="s">
        <v>119</v>
      </c>
      <c r="F71" s="22" t="s">
        <v>116</v>
      </c>
      <c r="G71" s="26">
        <v>0</v>
      </c>
      <c r="H71" s="26">
        <v>500</v>
      </c>
      <c r="I71" s="23">
        <f t="shared" si="3"/>
        <v>0</v>
      </c>
    </row>
    <row r="72" spans="1:9" x14ac:dyDescent="0.15">
      <c r="A72" s="21" t="s">
        <v>191</v>
      </c>
      <c r="B72" s="18">
        <v>2</v>
      </c>
      <c r="C72" s="21" t="s">
        <v>115</v>
      </c>
      <c r="D72" s="24" t="s">
        <v>114</v>
      </c>
      <c r="E72" s="25" t="s">
        <v>121</v>
      </c>
      <c r="F72" s="22" t="s">
        <v>116</v>
      </c>
      <c r="G72" s="26">
        <v>0</v>
      </c>
      <c r="H72" s="26">
        <v>500</v>
      </c>
      <c r="I72" s="23">
        <f t="shared" si="3"/>
        <v>0</v>
      </c>
    </row>
    <row r="73" spans="1:9" x14ac:dyDescent="0.15">
      <c r="A73" s="21" t="s">
        <v>192</v>
      </c>
      <c r="B73" s="18">
        <v>2</v>
      </c>
      <c r="C73" s="21" t="s">
        <v>115</v>
      </c>
      <c r="D73" s="24" t="s">
        <v>114</v>
      </c>
      <c r="E73" s="25" t="s">
        <v>123</v>
      </c>
      <c r="F73" s="22">
        <v>35.9756682044885</v>
      </c>
      <c r="G73" s="26">
        <f t="shared" ref="G73" si="4" xml:space="preserve"> 10^((F73-32.848)/(-3.4309))</f>
        <v>0.12256954686253346</v>
      </c>
      <c r="H73" s="26">
        <v>500</v>
      </c>
      <c r="I73" s="23">
        <f t="shared" si="3"/>
        <v>0.24513909372506693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9034F-3CB6-9A4C-A140-5DF481D191D3}">
  <dimension ref="A1:L12"/>
  <sheetViews>
    <sheetView zoomScale="162" workbookViewId="0">
      <selection activeCell="L6" sqref="L6"/>
    </sheetView>
  </sheetViews>
  <sheetFormatPr baseColWidth="10" defaultRowHeight="11" x14ac:dyDescent="0.15"/>
  <cols>
    <col min="1" max="4" width="16.25" style="5" customWidth="1"/>
    <col min="5" max="5" width="18.5" style="5" customWidth="1"/>
    <col min="6" max="7" width="10.75" style="5"/>
    <col min="8" max="8" width="20" style="5" customWidth="1"/>
    <col min="9" max="10" width="10.75" style="5"/>
    <col min="11" max="11" width="16.75" style="5" customWidth="1"/>
    <col min="12" max="16384" width="10.75" style="5"/>
  </cols>
  <sheetData>
    <row r="1" spans="1:12" ht="12" x14ac:dyDescent="0.15">
      <c r="A1" s="3" t="s">
        <v>0</v>
      </c>
      <c r="B1" s="3" t="s">
        <v>16</v>
      </c>
      <c r="C1" s="3" t="s">
        <v>17</v>
      </c>
      <c r="D1" s="3" t="s">
        <v>2</v>
      </c>
      <c r="E1" s="4" t="s">
        <v>18</v>
      </c>
      <c r="H1" s="6" t="s">
        <v>19</v>
      </c>
      <c r="I1" s="6" t="s">
        <v>20</v>
      </c>
      <c r="J1" s="6" t="s">
        <v>2</v>
      </c>
      <c r="L1" s="5" t="s">
        <v>21</v>
      </c>
    </row>
    <row r="2" spans="1:12" x14ac:dyDescent="0.15">
      <c r="A2" s="1" t="s">
        <v>23</v>
      </c>
      <c r="B2" s="7" t="s">
        <v>8</v>
      </c>
      <c r="C2" s="8" t="s">
        <v>22</v>
      </c>
      <c r="D2" s="2">
        <v>15.3030471925944</v>
      </c>
      <c r="E2" s="9">
        <f>AVERAGE(D2:D3)</f>
        <v>16.184131571744349</v>
      </c>
      <c r="H2" s="7" t="s">
        <v>8</v>
      </c>
      <c r="I2" s="5">
        <f>LOG(H2)</f>
        <v>4.4771212547196626</v>
      </c>
      <c r="J2" s="9">
        <v>16.184131571744349</v>
      </c>
      <c r="L2" s="5" t="s">
        <v>100</v>
      </c>
    </row>
    <row r="3" spans="1:12" x14ac:dyDescent="0.15">
      <c r="A3" s="1" t="s">
        <v>23</v>
      </c>
      <c r="B3" s="7" t="s">
        <v>8</v>
      </c>
      <c r="C3" s="8" t="s">
        <v>22</v>
      </c>
      <c r="D3" s="2">
        <v>17.065215950894299</v>
      </c>
      <c r="H3" s="7" t="s">
        <v>9</v>
      </c>
      <c r="I3" s="5">
        <f>LOG(H3)</f>
        <v>3.4771212547196626</v>
      </c>
      <c r="J3" s="9">
        <v>21.012218566650951</v>
      </c>
      <c r="L3" s="5" t="s">
        <v>101</v>
      </c>
    </row>
    <row r="4" spans="1:12" x14ac:dyDescent="0.15">
      <c r="A4" s="1" t="s">
        <v>24</v>
      </c>
      <c r="B4" s="7" t="s">
        <v>9</v>
      </c>
      <c r="C4" s="8" t="s">
        <v>22</v>
      </c>
      <c r="D4" s="2">
        <v>20.947309533180199</v>
      </c>
      <c r="E4" s="9">
        <f>AVERAGE(D4:D5)</f>
        <v>21.012218566650951</v>
      </c>
      <c r="H4" s="7" t="s">
        <v>10</v>
      </c>
      <c r="I4" s="5">
        <f>LOG(H4)</f>
        <v>2.4771212547196626</v>
      </c>
      <c r="J4" s="9">
        <v>24.5832467090931</v>
      </c>
      <c r="L4" s="5" t="s">
        <v>117</v>
      </c>
    </row>
    <row r="5" spans="1:12" x14ac:dyDescent="0.15">
      <c r="A5" s="1" t="s">
        <v>24</v>
      </c>
      <c r="B5" s="7" t="s">
        <v>9</v>
      </c>
      <c r="C5" s="8" t="s">
        <v>22</v>
      </c>
      <c r="D5" s="2">
        <v>21.077127600121699</v>
      </c>
      <c r="H5" s="7" t="s">
        <v>11</v>
      </c>
      <c r="I5" s="5">
        <f t="shared" ref="I5" si="0">LOG(H5)</f>
        <v>1.4771212547196624</v>
      </c>
      <c r="J5" s="9">
        <v>27.613311350059551</v>
      </c>
    </row>
    <row r="6" spans="1:12" x14ac:dyDescent="0.15">
      <c r="A6" s="1" t="s">
        <v>25</v>
      </c>
      <c r="B6" s="7" t="s">
        <v>10</v>
      </c>
      <c r="C6" s="8" t="s">
        <v>22</v>
      </c>
      <c r="D6" s="2">
        <v>24.506657205640298</v>
      </c>
      <c r="E6" s="9">
        <f>AVERAGE(D6:D7)</f>
        <v>24.5832467090931</v>
      </c>
      <c r="H6" s="7" t="s">
        <v>12</v>
      </c>
      <c r="I6" s="5">
        <f>LOG(H6)</f>
        <v>0.47712125471966244</v>
      </c>
      <c r="J6" s="9">
        <v>31.868791269562902</v>
      </c>
    </row>
    <row r="7" spans="1:12" x14ac:dyDescent="0.15">
      <c r="A7" s="1" t="s">
        <v>25</v>
      </c>
      <c r="B7" s="7" t="s">
        <v>10</v>
      </c>
      <c r="C7" s="8" t="s">
        <v>22</v>
      </c>
      <c r="D7" s="2">
        <v>24.659836212545901</v>
      </c>
      <c r="J7" s="9"/>
    </row>
    <row r="8" spans="1:12" x14ac:dyDescent="0.15">
      <c r="A8" s="1" t="s">
        <v>26</v>
      </c>
      <c r="B8" s="7" t="s">
        <v>11</v>
      </c>
      <c r="C8" s="8" t="s">
        <v>22</v>
      </c>
      <c r="D8" s="2">
        <v>27.2751610980362</v>
      </c>
      <c r="E8" s="9">
        <f>AVERAGE(D8:D9)</f>
        <v>27.613311350059551</v>
      </c>
    </row>
    <row r="9" spans="1:12" x14ac:dyDescent="0.15">
      <c r="A9" s="1" t="s">
        <v>26</v>
      </c>
      <c r="B9" s="7" t="s">
        <v>11</v>
      </c>
      <c r="C9" s="8" t="s">
        <v>22</v>
      </c>
      <c r="D9" s="2">
        <v>27.951461602082901</v>
      </c>
    </row>
    <row r="10" spans="1:12" x14ac:dyDescent="0.15">
      <c r="A10" s="1" t="s">
        <v>27</v>
      </c>
      <c r="B10" s="7" t="s">
        <v>12</v>
      </c>
      <c r="C10" s="8" t="s">
        <v>22</v>
      </c>
      <c r="D10" s="2">
        <v>31.868791269562902</v>
      </c>
      <c r="E10" s="9">
        <f>D10</f>
        <v>31.868791269562902</v>
      </c>
    </row>
    <row r="11" spans="1:12" x14ac:dyDescent="0.15">
      <c r="A11" s="1" t="s">
        <v>27</v>
      </c>
      <c r="B11" s="7" t="s">
        <v>12</v>
      </c>
      <c r="C11" s="8" t="s">
        <v>22</v>
      </c>
      <c r="D11" s="2">
        <v>30.9416959108522</v>
      </c>
      <c r="E11" s="9"/>
    </row>
    <row r="12" spans="1:12" x14ac:dyDescent="0.15">
      <c r="A12" s="5" t="s">
        <v>4</v>
      </c>
      <c r="B12" s="7" t="s">
        <v>99</v>
      </c>
      <c r="C12" s="8" t="s">
        <v>28</v>
      </c>
      <c r="D12" s="2">
        <v>39.790895446134101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F920-A213-734C-8C57-6ED0B3B16ADA}">
  <dimension ref="A1:M28"/>
  <sheetViews>
    <sheetView zoomScale="125" workbookViewId="0">
      <selection activeCell="D26" sqref="D26"/>
    </sheetView>
  </sheetViews>
  <sheetFormatPr baseColWidth="10" defaultRowHeight="11" x14ac:dyDescent="0.15"/>
  <cols>
    <col min="1" max="4" width="16.25" style="5" customWidth="1"/>
    <col min="5" max="5" width="18.5" style="5" customWidth="1"/>
    <col min="6" max="7" width="10.75" style="5"/>
    <col min="8" max="8" width="20" style="5" customWidth="1"/>
    <col min="9" max="10" width="10.75" style="5"/>
    <col min="11" max="11" width="16.75" style="5" customWidth="1"/>
    <col min="12" max="16384" width="10.75" style="5"/>
  </cols>
  <sheetData>
    <row r="1" spans="1:12" ht="12" x14ac:dyDescent="0.15">
      <c r="A1" s="3" t="s">
        <v>0</v>
      </c>
      <c r="B1" s="3" t="s">
        <v>16</v>
      </c>
      <c r="C1" s="3" t="s">
        <v>17</v>
      </c>
      <c r="D1" s="3" t="s">
        <v>2</v>
      </c>
      <c r="E1" s="4" t="s">
        <v>18</v>
      </c>
      <c r="H1" s="6" t="s">
        <v>19</v>
      </c>
      <c r="I1" s="6" t="s">
        <v>20</v>
      </c>
      <c r="J1" s="6" t="s">
        <v>2</v>
      </c>
      <c r="L1" s="5" t="s">
        <v>21</v>
      </c>
    </row>
    <row r="2" spans="1:12" x14ac:dyDescent="0.15">
      <c r="A2" s="7" t="s">
        <v>23</v>
      </c>
      <c r="B2" s="7" t="s">
        <v>8</v>
      </c>
      <c r="C2" s="8" t="s">
        <v>22</v>
      </c>
      <c r="D2" s="11">
        <v>18.5970885860356</v>
      </c>
      <c r="E2" s="9">
        <f>AVERAGE(D2:D3)</f>
        <v>17.880144349063599</v>
      </c>
      <c r="F2" s="5">
        <v>17.880144349063599</v>
      </c>
      <c r="H2" s="7" t="s">
        <v>8</v>
      </c>
      <c r="I2" s="5">
        <f>LOG(H2)</f>
        <v>4.4771212547196626</v>
      </c>
      <c r="J2" s="5">
        <v>17.880144349063599</v>
      </c>
      <c r="L2" s="5" t="s">
        <v>193</v>
      </c>
    </row>
    <row r="3" spans="1:12" x14ac:dyDescent="0.15">
      <c r="A3" s="7" t="s">
        <v>23</v>
      </c>
      <c r="B3" s="7" t="s">
        <v>8</v>
      </c>
      <c r="C3" s="8" t="s">
        <v>22</v>
      </c>
      <c r="D3" s="11">
        <v>17.163200112091602</v>
      </c>
      <c r="H3" s="7" t="s">
        <v>9</v>
      </c>
      <c r="I3" s="5">
        <f>LOG(H3)</f>
        <v>3.4771212547196626</v>
      </c>
      <c r="J3" s="5">
        <v>20.52924868490285</v>
      </c>
      <c r="L3" s="5" t="s">
        <v>194</v>
      </c>
    </row>
    <row r="4" spans="1:12" x14ac:dyDescent="0.15">
      <c r="A4" s="7" t="s">
        <v>24</v>
      </c>
      <c r="B4" s="7" t="s">
        <v>9</v>
      </c>
      <c r="C4" s="8" t="s">
        <v>22</v>
      </c>
      <c r="D4" s="11">
        <v>20.356435735935701</v>
      </c>
      <c r="E4" s="9">
        <f>AVERAGE(D4:D5)</f>
        <v>20.52924868490285</v>
      </c>
      <c r="F4" s="5">
        <v>20.52924868490285</v>
      </c>
      <c r="H4" s="7" t="s">
        <v>10</v>
      </c>
      <c r="I4" s="5">
        <f>LOG(H4)</f>
        <v>2.4771212547196626</v>
      </c>
      <c r="J4" s="5">
        <v>24.248838553053147</v>
      </c>
      <c r="L4" s="5" t="s">
        <v>195</v>
      </c>
    </row>
    <row r="5" spans="1:12" x14ac:dyDescent="0.15">
      <c r="A5" s="7" t="s">
        <v>24</v>
      </c>
      <c r="B5" s="7" t="s">
        <v>9</v>
      </c>
      <c r="C5" s="8" t="s">
        <v>22</v>
      </c>
      <c r="D5" s="11">
        <v>20.702061633869999</v>
      </c>
      <c r="H5" s="7" t="s">
        <v>11</v>
      </c>
      <c r="I5" s="5">
        <f t="shared" ref="I5" si="0">LOG(H5)</f>
        <v>1.4771212547196624</v>
      </c>
      <c r="J5" s="5">
        <v>27.577660479501148</v>
      </c>
    </row>
    <row r="6" spans="1:12" x14ac:dyDescent="0.15">
      <c r="A6" s="7" t="s">
        <v>25</v>
      </c>
      <c r="B6" s="7" t="s">
        <v>10</v>
      </c>
      <c r="C6" s="8" t="s">
        <v>22</v>
      </c>
      <c r="D6" s="11">
        <v>24.205577666692498</v>
      </c>
      <c r="E6" s="9">
        <f>AVERAGE(D6:D7)</f>
        <v>24.248838553053147</v>
      </c>
      <c r="F6" s="5">
        <v>24.248838553053147</v>
      </c>
      <c r="H6" s="7" t="s">
        <v>12</v>
      </c>
      <c r="I6" s="5">
        <f>LOG(H6)</f>
        <v>0.47712125471966244</v>
      </c>
      <c r="J6" s="5">
        <v>31.5105730727938</v>
      </c>
    </row>
    <row r="7" spans="1:12" x14ac:dyDescent="0.15">
      <c r="A7" s="7" t="s">
        <v>25</v>
      </c>
      <c r="B7" s="7" t="s">
        <v>10</v>
      </c>
      <c r="C7" s="8" t="s">
        <v>22</v>
      </c>
      <c r="D7" s="11">
        <v>24.2920994394138</v>
      </c>
      <c r="J7" s="9"/>
    </row>
    <row r="8" spans="1:12" x14ac:dyDescent="0.15">
      <c r="A8" s="7" t="s">
        <v>26</v>
      </c>
      <c r="B8" s="7" t="s">
        <v>11</v>
      </c>
      <c r="C8" s="8" t="s">
        <v>22</v>
      </c>
      <c r="D8" s="11">
        <v>27.599098278951701</v>
      </c>
      <c r="E8" s="9">
        <f>AVERAGE(D8:D9)</f>
        <v>27.577660479501148</v>
      </c>
      <c r="F8" s="5">
        <v>27.577660479501148</v>
      </c>
    </row>
    <row r="9" spans="1:12" x14ac:dyDescent="0.15">
      <c r="A9" s="7" t="s">
        <v>26</v>
      </c>
      <c r="B9" s="7" t="s">
        <v>11</v>
      </c>
      <c r="C9" s="8" t="s">
        <v>22</v>
      </c>
      <c r="D9" s="11">
        <v>27.556222680050599</v>
      </c>
    </row>
    <row r="10" spans="1:12" x14ac:dyDescent="0.15">
      <c r="A10" s="7" t="s">
        <v>27</v>
      </c>
      <c r="B10" s="7" t="s">
        <v>12</v>
      </c>
      <c r="C10" s="8" t="s">
        <v>22</v>
      </c>
      <c r="D10" s="11">
        <v>31.5105730727938</v>
      </c>
      <c r="E10" s="9">
        <f>D10</f>
        <v>31.5105730727938</v>
      </c>
      <c r="F10" s="5">
        <v>31.5105730727938</v>
      </c>
    </row>
    <row r="11" spans="1:12" x14ac:dyDescent="0.15">
      <c r="A11" s="7" t="s">
        <v>27</v>
      </c>
      <c r="B11" s="7" t="s">
        <v>12</v>
      </c>
      <c r="C11" s="8" t="s">
        <v>22</v>
      </c>
      <c r="D11" s="11">
        <v>30.957217380098601</v>
      </c>
      <c r="E11" s="9"/>
    </row>
    <row r="12" spans="1:12" x14ac:dyDescent="0.15">
      <c r="A12" s="5" t="s">
        <v>4</v>
      </c>
      <c r="B12" s="7" t="s">
        <v>99</v>
      </c>
      <c r="C12" s="8" t="s">
        <v>28</v>
      </c>
      <c r="D12" s="12"/>
    </row>
    <row r="16" spans="1:12" x14ac:dyDescent="0.15">
      <c r="A16" s="10"/>
      <c r="B16" s="10"/>
      <c r="C16" s="10"/>
      <c r="D16" s="10"/>
      <c r="E16" s="11"/>
    </row>
    <row r="17" spans="1:13" x14ac:dyDescent="0.15">
      <c r="A17" s="10"/>
      <c r="B17" s="10"/>
      <c r="C17" s="10"/>
      <c r="D17" s="10"/>
      <c r="E17" s="11"/>
      <c r="H17" s="14"/>
      <c r="I17" s="13"/>
      <c r="J17" s="13">
        <v>0</v>
      </c>
    </row>
    <row r="18" spans="1:13" x14ac:dyDescent="0.15">
      <c r="A18" s="10"/>
      <c r="B18" s="10"/>
      <c r="C18" s="10"/>
      <c r="D18" s="10"/>
      <c r="E18" s="11"/>
      <c r="G18" s="13"/>
      <c r="H18" s="14"/>
      <c r="I18" s="13"/>
      <c r="J18" s="13">
        <v>0</v>
      </c>
      <c r="K18" s="15">
        <v>60</v>
      </c>
      <c r="L18" s="10" t="s">
        <v>3</v>
      </c>
      <c r="M18" s="16"/>
    </row>
    <row r="19" spans="1:13" x14ac:dyDescent="0.15">
      <c r="A19" s="10"/>
      <c r="B19" s="10"/>
      <c r="C19" s="10"/>
      <c r="D19" s="10"/>
      <c r="E19" s="11"/>
      <c r="G19" s="13"/>
      <c r="H19" s="14"/>
      <c r="I19" s="13"/>
      <c r="J19" s="13">
        <v>0</v>
      </c>
      <c r="K19" s="15">
        <v>60</v>
      </c>
      <c r="L19" s="10" t="s">
        <v>3</v>
      </c>
      <c r="M19" s="16"/>
    </row>
    <row r="20" spans="1:13" x14ac:dyDescent="0.15">
      <c r="A20" s="10"/>
      <c r="B20" s="10"/>
      <c r="C20" s="10"/>
      <c r="D20" s="10"/>
      <c r="E20" s="11"/>
      <c r="G20" s="13"/>
      <c r="H20" s="14"/>
      <c r="I20" s="13"/>
      <c r="J20" s="13">
        <v>0</v>
      </c>
      <c r="K20" s="15">
        <v>60</v>
      </c>
      <c r="L20" s="10" t="s">
        <v>3</v>
      </c>
      <c r="M20" s="16"/>
    </row>
    <row r="21" spans="1:13" x14ac:dyDescent="0.15">
      <c r="A21" s="10"/>
      <c r="B21" s="10"/>
      <c r="C21" s="10"/>
      <c r="D21" s="10"/>
      <c r="E21" s="11"/>
      <c r="G21" s="13"/>
      <c r="H21" s="14"/>
      <c r="I21" s="13"/>
      <c r="J21" s="13">
        <v>0</v>
      </c>
      <c r="K21" s="15">
        <v>60</v>
      </c>
      <c r="L21" s="10" t="s">
        <v>3</v>
      </c>
      <c r="M21" s="16"/>
    </row>
    <row r="22" spans="1:13" x14ac:dyDescent="0.15">
      <c r="A22" s="10"/>
      <c r="B22" s="10"/>
      <c r="C22" s="10"/>
      <c r="D22" s="10"/>
      <c r="E22" s="11"/>
      <c r="G22" s="13"/>
      <c r="H22" s="14"/>
      <c r="I22" s="13"/>
      <c r="J22" s="13">
        <v>0</v>
      </c>
      <c r="K22" s="15">
        <v>60</v>
      </c>
      <c r="L22" s="10" t="s">
        <v>3</v>
      </c>
      <c r="M22" s="16"/>
    </row>
    <row r="23" spans="1:13" x14ac:dyDescent="0.15">
      <c r="A23" s="10"/>
      <c r="B23" s="10"/>
      <c r="C23" s="10"/>
      <c r="D23" s="10"/>
      <c r="E23" s="11"/>
      <c r="G23" s="13"/>
      <c r="H23" s="14"/>
      <c r="I23" s="13"/>
      <c r="J23" s="13">
        <v>0</v>
      </c>
      <c r="K23" s="15">
        <v>60</v>
      </c>
      <c r="L23" s="10" t="s">
        <v>3</v>
      </c>
      <c r="M23" s="16"/>
    </row>
    <row r="24" spans="1:13" x14ac:dyDescent="0.15">
      <c r="A24" s="10"/>
      <c r="B24" s="10"/>
      <c r="C24" s="10"/>
      <c r="D24" s="10"/>
      <c r="E24" s="11"/>
      <c r="G24" s="13"/>
      <c r="H24" s="14"/>
      <c r="I24" s="13"/>
      <c r="J24" s="13">
        <v>0</v>
      </c>
      <c r="K24" s="15">
        <v>60</v>
      </c>
      <c r="L24" s="10" t="s">
        <v>3</v>
      </c>
      <c r="M24" s="16"/>
    </row>
    <row r="25" spans="1:13" x14ac:dyDescent="0.15">
      <c r="A25" s="10"/>
      <c r="B25" s="10"/>
      <c r="C25" s="10"/>
      <c r="D25" s="10"/>
      <c r="E25" s="11"/>
      <c r="G25" s="13"/>
      <c r="H25" s="14"/>
      <c r="I25" s="13"/>
      <c r="J25" s="13">
        <v>0</v>
      </c>
      <c r="K25" s="15">
        <v>60</v>
      </c>
      <c r="L25" s="10" t="s">
        <v>3</v>
      </c>
      <c r="M25" s="16"/>
    </row>
    <row r="26" spans="1:13" x14ac:dyDescent="0.15">
      <c r="A26" s="10"/>
      <c r="B26" s="10"/>
      <c r="C26" s="10"/>
      <c r="D26" s="10"/>
      <c r="G26" s="13"/>
      <c r="H26" s="14"/>
      <c r="I26" s="13"/>
      <c r="J26" s="13">
        <v>0</v>
      </c>
      <c r="K26" s="15">
        <v>60</v>
      </c>
      <c r="L26" s="10" t="s">
        <v>3</v>
      </c>
      <c r="M26" s="16"/>
    </row>
    <row r="27" spans="1:13" x14ac:dyDescent="0.15">
      <c r="G27" s="13"/>
      <c r="H27" s="14"/>
      <c r="I27" s="13"/>
      <c r="J27" s="13">
        <v>0</v>
      </c>
      <c r="K27" s="15">
        <v>60</v>
      </c>
      <c r="L27" s="10" t="s">
        <v>3</v>
      </c>
      <c r="M27" s="16"/>
    </row>
    <row r="28" spans="1:13" x14ac:dyDescent="0.15">
      <c r="G28" s="13"/>
      <c r="K28" s="15">
        <v>60</v>
      </c>
      <c r="L28" s="10" t="s">
        <v>3</v>
      </c>
      <c r="M28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Experiment 1</vt:lpstr>
      <vt:lpstr>Experiment 2</vt:lpstr>
      <vt:lpstr>Standards for Exp 1</vt:lpstr>
      <vt:lpstr>Standards for Exp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Kovacs</cp:lastModifiedBy>
  <dcterms:modified xsi:type="dcterms:W3CDTF">2022-11-16T04:22:57Z</dcterms:modified>
</cp:coreProperties>
</file>