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sm\ChowersLab\ChowersLabSharedFiles\Itay Chowers group - Shared Files\sarah1\results-ORIGINAL\LD + AMD macrophages\publication\new article\e life\data source for Elife\final\"/>
    </mc:Choice>
  </mc:AlternateContent>
  <bookViews>
    <workbookView xWindow="0" yWindow="0" windowWidth="13365" windowHeight="8610" tabRatio="500"/>
  </bookViews>
  <sheets>
    <sheet name="qPCR CXCL10" sheetId="3" r:id="rId1"/>
    <sheet name="qPCR CCL17" sheetId="6" r:id="rId2"/>
    <sheet name="qPCR CD163 " sheetId="9" r:id="rId3"/>
  </sheets>
  <calcPr calcId="162913" iterateCount="1"/>
</workbook>
</file>

<file path=xl/calcChain.xml><?xml version="1.0" encoding="utf-8"?>
<calcChain xmlns="http://schemas.openxmlformats.org/spreadsheetml/2006/main">
  <c r="G115" i="9" l="1"/>
  <c r="AG21" i="9"/>
  <c r="AH21" i="9"/>
  <c r="AI21" i="9"/>
  <c r="AF21" i="9"/>
  <c r="AF19" i="9"/>
  <c r="AG19" i="9"/>
  <c r="AH19" i="9"/>
  <c r="AI19" i="9"/>
  <c r="AH18" i="9"/>
  <c r="AG18" i="9"/>
  <c r="AF18" i="9"/>
  <c r="AA19" i="9" l="1"/>
  <c r="AA18" i="9"/>
  <c r="AA20" i="9" s="1"/>
  <c r="AB18" i="9"/>
  <c r="AC18" i="9"/>
  <c r="AD18" i="9"/>
  <c r="F99" i="9"/>
  <c r="G99" i="9" s="1"/>
  <c r="H99" i="9" s="1"/>
  <c r="I99" i="9" s="1"/>
  <c r="G87" i="9"/>
  <c r="G62" i="9"/>
  <c r="H62" i="9" s="1"/>
  <c r="I62" i="9" s="1"/>
  <c r="G56" i="9"/>
  <c r="G2" i="9"/>
  <c r="G217" i="9"/>
  <c r="G214" i="9"/>
  <c r="G211" i="9"/>
  <c r="G208" i="9"/>
  <c r="G205" i="9"/>
  <c r="G202" i="9"/>
  <c r="G199" i="9"/>
  <c r="G196" i="9"/>
  <c r="G193" i="9"/>
  <c r="G190" i="9"/>
  <c r="G187" i="9"/>
  <c r="G184" i="9"/>
  <c r="G181" i="9"/>
  <c r="G178" i="9"/>
  <c r="G170" i="9"/>
  <c r="G164" i="9"/>
  <c r="G161" i="9"/>
  <c r="G158" i="9"/>
  <c r="G155" i="9"/>
  <c r="G152" i="9"/>
  <c r="G149" i="9"/>
  <c r="G146" i="9"/>
  <c r="G143" i="9"/>
  <c r="G140" i="9"/>
  <c r="G137" i="9"/>
  <c r="G124" i="9"/>
  <c r="H124" i="9" s="1"/>
  <c r="I124" i="9" s="1"/>
  <c r="G121" i="9"/>
  <c r="H121" i="9" s="1"/>
  <c r="I121" i="9" s="1"/>
  <c r="G118" i="9"/>
  <c r="H118" i="9" s="1"/>
  <c r="I118" i="9" s="1"/>
  <c r="H115" i="9"/>
  <c r="I115" i="9" s="1"/>
  <c r="G96" i="9"/>
  <c r="H96" i="9" s="1"/>
  <c r="I96" i="9" s="1"/>
  <c r="G93" i="9"/>
  <c r="H93" i="9" s="1"/>
  <c r="I93" i="9" s="1"/>
  <c r="G90" i="9"/>
  <c r="H90" i="9" s="1"/>
  <c r="I90" i="9" s="1"/>
  <c r="H87" i="9"/>
  <c r="I87" i="9" s="1"/>
  <c r="G84" i="9"/>
  <c r="H84" i="9" s="1"/>
  <c r="I84" i="9" s="1"/>
  <c r="G81" i="9"/>
  <c r="H81" i="9" s="1"/>
  <c r="I81" i="9" s="1"/>
  <c r="G78" i="9"/>
  <c r="H78" i="9" s="1"/>
  <c r="I78" i="9" s="1"/>
  <c r="G75" i="9"/>
  <c r="H75" i="9" s="1"/>
  <c r="I75" i="9" s="1"/>
  <c r="V72" i="9"/>
  <c r="G72" i="9" s="1"/>
  <c r="H72" i="9" s="1"/>
  <c r="I72" i="9" s="1"/>
  <c r="G59" i="9"/>
  <c r="H59" i="9" s="1"/>
  <c r="I59" i="9" s="1"/>
  <c r="H56" i="9"/>
  <c r="I56" i="9" s="1"/>
  <c r="G53" i="9"/>
  <c r="H53" i="9" s="1"/>
  <c r="I53" i="9" s="1"/>
  <c r="G50" i="9"/>
  <c r="H50" i="9" s="1"/>
  <c r="I50" i="9" s="1"/>
  <c r="G47" i="9"/>
  <c r="H47" i="9" s="1"/>
  <c r="I47" i="9" s="1"/>
  <c r="G44" i="9"/>
  <c r="H44" i="9" s="1"/>
  <c r="I44" i="9" s="1"/>
  <c r="F41" i="9"/>
  <c r="G41" i="9" s="1"/>
  <c r="H41" i="9" s="1"/>
  <c r="I41" i="9" s="1"/>
  <c r="F38" i="9"/>
  <c r="G38" i="9" s="1"/>
  <c r="H38" i="9" s="1"/>
  <c r="I38" i="9" s="1"/>
  <c r="G35" i="9"/>
  <c r="H35" i="9" s="1"/>
  <c r="I35" i="9" s="1"/>
  <c r="G32" i="9"/>
  <c r="H32" i="9" s="1"/>
  <c r="I32" i="9" s="1"/>
  <c r="G29" i="9"/>
  <c r="H29" i="9" s="1"/>
  <c r="I29" i="9" s="1"/>
  <c r="G26" i="9"/>
  <c r="H26" i="9" s="1"/>
  <c r="I26" i="9" s="1"/>
  <c r="G23" i="9"/>
  <c r="H23" i="9" s="1"/>
  <c r="I23" i="9" s="1"/>
  <c r="G20" i="9"/>
  <c r="H20" i="9" s="1"/>
  <c r="I20" i="9" s="1"/>
  <c r="AD19" i="9"/>
  <c r="AC19" i="9"/>
  <c r="AB19" i="9"/>
  <c r="AI18" i="9"/>
  <c r="G17" i="9"/>
  <c r="H17" i="9" s="1"/>
  <c r="I17" i="9" s="1"/>
  <c r="G14" i="9"/>
  <c r="H14" i="9" s="1"/>
  <c r="I14" i="9" s="1"/>
  <c r="G11" i="9"/>
  <c r="H11" i="9" s="1"/>
  <c r="I11" i="9" s="1"/>
  <c r="G8" i="9"/>
  <c r="H8" i="9" s="1"/>
  <c r="I8" i="9" s="1"/>
  <c r="G5" i="9"/>
  <c r="H5" i="9" s="1"/>
  <c r="I5" i="9" s="1"/>
  <c r="H2" i="9"/>
  <c r="I2" i="9" s="1"/>
  <c r="S18" i="3"/>
  <c r="H204" i="6"/>
  <c r="G204" i="6"/>
  <c r="I204" i="6"/>
  <c r="AD20" i="9" l="1"/>
  <c r="H146" i="9"/>
  <c r="I146" i="9" s="1"/>
  <c r="J146" i="9" s="1"/>
  <c r="H158" i="9"/>
  <c r="I158" i="9" s="1"/>
  <c r="J158" i="9" s="1"/>
  <c r="H170" i="9"/>
  <c r="I170" i="9" s="1"/>
  <c r="J170" i="9" s="1"/>
  <c r="H152" i="9"/>
  <c r="I152" i="9" s="1"/>
  <c r="J152" i="9" s="1"/>
  <c r="H143" i="9"/>
  <c r="I143" i="9" s="1"/>
  <c r="J143" i="9" s="1"/>
  <c r="H155" i="9"/>
  <c r="I155" i="9" s="1"/>
  <c r="J155" i="9" s="1"/>
  <c r="H140" i="9"/>
  <c r="I140" i="9" s="1"/>
  <c r="J140" i="9" s="1"/>
  <c r="AC20" i="9"/>
  <c r="H137" i="9"/>
  <c r="I137" i="9" s="1"/>
  <c r="J137" i="9" s="1"/>
  <c r="H161" i="9"/>
  <c r="I161" i="9" s="1"/>
  <c r="J161" i="9" s="1"/>
  <c r="H149" i="9"/>
  <c r="I149" i="9" s="1"/>
  <c r="J149" i="9" s="1"/>
  <c r="H164" i="9"/>
  <c r="I164" i="9" s="1"/>
  <c r="J164" i="9" s="1"/>
  <c r="AB20" i="9"/>
  <c r="Q26" i="6"/>
  <c r="U15" i="3"/>
  <c r="T15" i="3"/>
  <c r="S15" i="3"/>
  <c r="R26" i="6"/>
  <c r="P26" i="6"/>
  <c r="O26" i="6"/>
  <c r="Q27" i="6"/>
  <c r="Q28" i="6" s="1"/>
  <c r="F204" i="6"/>
  <c r="G65" i="3"/>
  <c r="H65" i="3"/>
  <c r="I65" i="3" s="1"/>
  <c r="O65" i="3"/>
  <c r="G56" i="3"/>
  <c r="T18" i="3"/>
  <c r="U18" i="3"/>
  <c r="F174" i="6" l="1"/>
  <c r="G174" i="6" s="1"/>
  <c r="H174" i="6" s="1"/>
  <c r="I174" i="6" s="1"/>
  <c r="G171" i="6"/>
  <c r="H171" i="6" s="1"/>
  <c r="I171" i="6" s="1"/>
  <c r="G168" i="6"/>
  <c r="H168" i="6" s="1"/>
  <c r="I168" i="6" s="1"/>
  <c r="G165" i="6"/>
  <c r="H165" i="6" s="1"/>
  <c r="I165" i="6" s="1"/>
  <c r="G162" i="6"/>
  <c r="H162" i="6" s="1"/>
  <c r="I162" i="6" s="1"/>
  <c r="G159" i="6"/>
  <c r="H159" i="6" s="1"/>
  <c r="I159" i="6" s="1"/>
  <c r="F156" i="6"/>
  <c r="G156" i="6" s="1"/>
  <c r="H156" i="6" s="1"/>
  <c r="I156" i="6" s="1"/>
  <c r="G72" i="6" l="1"/>
  <c r="H72" i="6" s="1"/>
  <c r="I72" i="6" s="1"/>
  <c r="G78" i="6"/>
  <c r="H78" i="6" s="1"/>
  <c r="I78" i="6" s="1"/>
  <c r="G84" i="6"/>
  <c r="H84" i="6" s="1"/>
  <c r="I84" i="6" s="1"/>
  <c r="G96" i="6"/>
  <c r="H96" i="6" s="1"/>
  <c r="I96" i="6" s="1"/>
  <c r="F118" i="6"/>
  <c r="F90" i="6"/>
  <c r="G90" i="6" s="1"/>
  <c r="H90" i="6" s="1"/>
  <c r="I90" i="6" s="1"/>
  <c r="F66" i="6"/>
  <c r="G2" i="3"/>
  <c r="G66" i="6" l="1"/>
  <c r="H66" i="6" s="1"/>
  <c r="I66" i="6" s="1"/>
  <c r="G2" i="6" l="1"/>
  <c r="H2" i="6" s="1"/>
  <c r="I2" i="6" s="1"/>
  <c r="G8" i="6"/>
  <c r="H8" i="6" s="1"/>
  <c r="I8" i="6" s="1"/>
  <c r="O27" i="6"/>
  <c r="O28" i="6" s="1"/>
  <c r="P27" i="6"/>
  <c r="P28" i="6" s="1"/>
  <c r="R27" i="6"/>
  <c r="R28" i="6" s="1"/>
  <c r="G11" i="6"/>
  <c r="H11" i="6" s="1"/>
  <c r="I11" i="6" s="1"/>
  <c r="G14" i="6"/>
  <c r="H14" i="6" s="1"/>
  <c r="I14" i="6" s="1"/>
  <c r="G17" i="6"/>
  <c r="H17" i="6" s="1"/>
  <c r="I17" i="6" s="1"/>
  <c r="G20" i="6"/>
  <c r="H20" i="6" s="1"/>
  <c r="I20" i="6" s="1"/>
  <c r="G23" i="6"/>
  <c r="H23" i="6" s="1"/>
  <c r="I23" i="6" s="1"/>
  <c r="F56" i="6"/>
  <c r="G26" i="6" s="1"/>
  <c r="H26" i="6" s="1"/>
  <c r="I26" i="6" s="1"/>
  <c r="G50" i="3" l="1"/>
  <c r="H50" i="3" s="1"/>
  <c r="I50" i="3" s="1"/>
  <c r="S16" i="3"/>
  <c r="S17" i="3" s="1"/>
  <c r="T16" i="3"/>
  <c r="T17" i="3" s="1"/>
  <c r="U16" i="3"/>
  <c r="U17" i="3" s="1"/>
  <c r="R16" i="3"/>
  <c r="R17" i="3" s="1"/>
  <c r="R15" i="3"/>
  <c r="G59" i="3"/>
  <c r="H59" i="3" s="1"/>
  <c r="I59" i="3" s="1"/>
  <c r="H2" i="3"/>
  <c r="I2" i="3" s="1"/>
  <c r="G62" i="3"/>
  <c r="H62" i="3" s="1"/>
  <c r="I62" i="3" s="1"/>
  <c r="H56" i="3"/>
  <c r="I56" i="3" s="1"/>
  <c r="G14" i="3"/>
  <c r="H14" i="3" s="1"/>
  <c r="I14" i="3" s="1"/>
  <c r="G20" i="3"/>
  <c r="H20" i="3" s="1"/>
  <c r="I20" i="3" s="1"/>
  <c r="G23" i="3"/>
  <c r="H23" i="3" s="1"/>
  <c r="I23" i="3" s="1"/>
  <c r="G26" i="3"/>
  <c r="H26" i="3" s="1"/>
  <c r="I26" i="3" s="1"/>
  <c r="G29" i="3"/>
  <c r="H29" i="3" s="1"/>
  <c r="I29" i="3" s="1"/>
  <c r="G32" i="3"/>
  <c r="H32" i="3" s="1"/>
  <c r="I32" i="3" s="1"/>
  <c r="G35" i="3"/>
  <c r="H35" i="3" s="1"/>
  <c r="I35" i="3" s="1"/>
  <c r="G38" i="3"/>
  <c r="H38" i="3" s="1"/>
  <c r="I38" i="3" s="1"/>
  <c r="G41" i="3"/>
  <c r="H41" i="3" s="1"/>
  <c r="I41" i="3" s="1"/>
  <c r="G44" i="3"/>
  <c r="H44" i="3" s="1"/>
  <c r="I44" i="3" s="1"/>
  <c r="G47" i="3"/>
  <c r="H47" i="3" s="1"/>
  <c r="I47" i="3" s="1"/>
  <c r="G53" i="3"/>
  <c r="H53" i="3" s="1"/>
  <c r="I53" i="3" s="1"/>
  <c r="G8" i="3"/>
  <c r="H8" i="3" s="1"/>
  <c r="I8" i="3" s="1"/>
  <c r="G11" i="3"/>
  <c r="H11" i="3" s="1"/>
  <c r="I11" i="3" s="1"/>
  <c r="G5" i="3"/>
  <c r="H5" i="3" s="1"/>
  <c r="I5" i="3" s="1"/>
  <c r="F17" i="3"/>
  <c r="G17" i="3" s="1"/>
  <c r="H17" i="3" s="1"/>
  <c r="I17" i="3" s="1"/>
</calcChain>
</file>

<file path=xl/sharedStrings.xml><?xml version="1.0" encoding="utf-8"?>
<sst xmlns="http://schemas.openxmlformats.org/spreadsheetml/2006/main" count="2356" uniqueCount="183">
  <si>
    <t>Well</t>
  </si>
  <si>
    <t>A01</t>
  </si>
  <si>
    <t>SYBR</t>
  </si>
  <si>
    <t>Unkn-01</t>
  </si>
  <si>
    <t>1</t>
  </si>
  <si>
    <t/>
  </si>
  <si>
    <t>Unkn-02</t>
  </si>
  <si>
    <t>2</t>
  </si>
  <si>
    <t>A03</t>
  </si>
  <si>
    <t>Unkn-03</t>
  </si>
  <si>
    <t>3</t>
  </si>
  <si>
    <t>Unkn-04</t>
  </si>
  <si>
    <t>4</t>
  </si>
  <si>
    <t>A05</t>
  </si>
  <si>
    <t>Unkn-05</t>
  </si>
  <si>
    <t>5</t>
  </si>
  <si>
    <t>Unkn-06</t>
  </si>
  <si>
    <t>6</t>
  </si>
  <si>
    <t>A07</t>
  </si>
  <si>
    <t>Unkn-07</t>
  </si>
  <si>
    <t>7</t>
  </si>
  <si>
    <t>Unkn-08</t>
  </si>
  <si>
    <t>8</t>
  </si>
  <si>
    <t>A09</t>
  </si>
  <si>
    <t>Unkn-09</t>
  </si>
  <si>
    <t>9</t>
  </si>
  <si>
    <t>Unkn-10</t>
  </si>
  <si>
    <t>10</t>
  </si>
  <si>
    <t>A11</t>
  </si>
  <si>
    <t>Unkn-11</t>
  </si>
  <si>
    <t>11</t>
  </si>
  <si>
    <t>Unkn-12</t>
  </si>
  <si>
    <t>12</t>
  </si>
  <si>
    <t>B01</t>
  </si>
  <si>
    <t>B03</t>
  </si>
  <si>
    <t>B05</t>
  </si>
  <si>
    <t>B07</t>
  </si>
  <si>
    <t>B09</t>
  </si>
  <si>
    <t>B11</t>
  </si>
  <si>
    <t>C01</t>
  </si>
  <si>
    <t>C03</t>
  </si>
  <si>
    <t>C05</t>
  </si>
  <si>
    <t>C07</t>
  </si>
  <si>
    <t>C09</t>
  </si>
  <si>
    <t>C11</t>
  </si>
  <si>
    <t>Unkn-13</t>
  </si>
  <si>
    <t>13</t>
  </si>
  <si>
    <t>Unkn-14</t>
  </si>
  <si>
    <t>14</t>
  </si>
  <si>
    <t>Unkn-15</t>
  </si>
  <si>
    <t>15</t>
  </si>
  <si>
    <t>Unkn-16</t>
  </si>
  <si>
    <t>16</t>
  </si>
  <si>
    <t>D05</t>
  </si>
  <si>
    <t>Unkn-17</t>
  </si>
  <si>
    <t>17</t>
  </si>
  <si>
    <t>D06</t>
  </si>
  <si>
    <t>Unkn-18</t>
  </si>
  <si>
    <t>18</t>
  </si>
  <si>
    <t>D07</t>
  </si>
  <si>
    <t>Unkn-19</t>
  </si>
  <si>
    <t>19</t>
  </si>
  <si>
    <t>D08</t>
  </si>
  <si>
    <t>Unkn-20</t>
  </si>
  <si>
    <t>20</t>
  </si>
  <si>
    <t>Unkn-21</t>
  </si>
  <si>
    <t>21</t>
  </si>
  <si>
    <t>GAPDH</t>
  </si>
  <si>
    <t>Unkn-22</t>
  </si>
  <si>
    <t>22</t>
  </si>
  <si>
    <t>Unkn-23</t>
  </si>
  <si>
    <t>23</t>
  </si>
  <si>
    <t>Unkn-24</t>
  </si>
  <si>
    <t>24</t>
  </si>
  <si>
    <t>E05</t>
  </si>
  <si>
    <t>E06</t>
  </si>
  <si>
    <t>E07</t>
  </si>
  <si>
    <t>E08</t>
  </si>
  <si>
    <t>F05</t>
  </si>
  <si>
    <t>F06</t>
  </si>
  <si>
    <t>F07</t>
  </si>
  <si>
    <t>F08</t>
  </si>
  <si>
    <t>Unkn</t>
  </si>
  <si>
    <t>cd163</t>
  </si>
  <si>
    <t>NTC</t>
  </si>
  <si>
    <t>H05</t>
  </si>
  <si>
    <t>H06</t>
  </si>
  <si>
    <t>M0 6287</t>
  </si>
  <si>
    <t>M1 6287</t>
  </si>
  <si>
    <t>M2A 6287</t>
  </si>
  <si>
    <t>M2C 6287</t>
  </si>
  <si>
    <t>M1 25.5</t>
  </si>
  <si>
    <t>M2A 25.5</t>
  </si>
  <si>
    <t>M0 25.7</t>
  </si>
  <si>
    <t>M1 25.7</t>
  </si>
  <si>
    <t>M2A 25.7</t>
  </si>
  <si>
    <t>M2C 27.7</t>
  </si>
  <si>
    <t>M0 NO NAME</t>
  </si>
  <si>
    <t>M1 NO NAME</t>
  </si>
  <si>
    <t>M2A NO NAME</t>
  </si>
  <si>
    <t>M2C NO NAMR</t>
  </si>
  <si>
    <t>M0 6251</t>
  </si>
  <si>
    <t>M1 6251</t>
  </si>
  <si>
    <t>M2A 6251</t>
  </si>
  <si>
    <t>M2C 6251</t>
  </si>
  <si>
    <t>m0 6230</t>
  </si>
  <si>
    <t>m2a 6230</t>
  </si>
  <si>
    <t>m1 6230</t>
  </si>
  <si>
    <t>m0</t>
  </si>
  <si>
    <t>m1</t>
  </si>
  <si>
    <t>m2a</t>
  </si>
  <si>
    <t>m2c</t>
  </si>
  <si>
    <t>average</t>
  </si>
  <si>
    <t>stdv</t>
  </si>
  <si>
    <t>sem</t>
  </si>
  <si>
    <t>M0</t>
  </si>
  <si>
    <t>M1</t>
  </si>
  <si>
    <t>M2C</t>
  </si>
  <si>
    <t>Std-11</t>
  </si>
  <si>
    <t>Std-12</t>
  </si>
  <si>
    <t>Std-13</t>
  </si>
  <si>
    <t>Std-14</t>
  </si>
  <si>
    <t>Std-15</t>
  </si>
  <si>
    <t>Std-16</t>
  </si>
  <si>
    <t>Std-17</t>
  </si>
  <si>
    <t>Std-18</t>
  </si>
  <si>
    <t>Std-19</t>
  </si>
  <si>
    <t>CCL17</t>
  </si>
  <si>
    <t>mean</t>
  </si>
  <si>
    <t>M2a</t>
  </si>
  <si>
    <t>ccl17</t>
  </si>
  <si>
    <t>TNF</t>
  </si>
  <si>
    <t xml:space="preserve"> M1-1</t>
  </si>
  <si>
    <t xml:space="preserve"> M2a-1</t>
  </si>
  <si>
    <t>m1-2</t>
  </si>
  <si>
    <t>m1-3</t>
  </si>
  <si>
    <t>m1-5</t>
  </si>
  <si>
    <t>m1-4</t>
  </si>
  <si>
    <t>m2a-2</t>
  </si>
  <si>
    <t>m2a-3</t>
  </si>
  <si>
    <t>m2a-4</t>
  </si>
  <si>
    <t>m2a-1</t>
  </si>
  <si>
    <t>M2c</t>
  </si>
  <si>
    <t>m1--1</t>
  </si>
  <si>
    <t>Unkn-3</t>
  </si>
  <si>
    <t>m2c 6230</t>
  </si>
  <si>
    <t>Unkn-7</t>
  </si>
  <si>
    <t>Unkn-28</t>
  </si>
  <si>
    <t>m1.3</t>
  </si>
  <si>
    <t>m2a.3</t>
  </si>
  <si>
    <t>m2c.4</t>
  </si>
  <si>
    <t>m2c.1</t>
  </si>
  <si>
    <t>m2a.1</t>
  </si>
  <si>
    <t>m2c.3</t>
  </si>
  <si>
    <t>m2a.4</t>
  </si>
  <si>
    <t>m0.1</t>
  </si>
  <si>
    <t>m1.1</t>
  </si>
  <si>
    <t>m1.4</t>
  </si>
  <si>
    <t>m0.3</t>
  </si>
  <si>
    <t>Unkn-25</t>
  </si>
  <si>
    <t>m1.2</t>
  </si>
  <si>
    <t>Unkn-27</t>
  </si>
  <si>
    <t>m2c.2</t>
  </si>
  <si>
    <t>Unkn-26</t>
  </si>
  <si>
    <t>Target Name</t>
  </si>
  <si>
    <t>Sample Name</t>
  </si>
  <si>
    <t>Cт</t>
  </si>
  <si>
    <t>Cт Mean</t>
  </si>
  <si>
    <t>ΔCт</t>
  </si>
  <si>
    <t>ΔΔCT</t>
  </si>
  <si>
    <t>2^(-ΔΔCT)</t>
  </si>
  <si>
    <t>error</t>
  </si>
  <si>
    <t>clu 6 M1</t>
  </si>
  <si>
    <t>clu 6 M2</t>
  </si>
  <si>
    <t>clu 7 M1</t>
  </si>
  <si>
    <t>clu 7 M2</t>
  </si>
  <si>
    <t>m0-1</t>
  </si>
  <si>
    <t>m0-2</t>
  </si>
  <si>
    <t>m0-3</t>
  </si>
  <si>
    <t>m0-4</t>
  </si>
  <si>
    <t>Legend</t>
  </si>
  <si>
    <r>
      <t>(</t>
    </r>
    <r>
      <rPr>
        <b/>
        <sz val="12"/>
        <rFont val="Times New Roman"/>
        <family val="1"/>
      </rPr>
      <t>A</t>
    </r>
    <r>
      <rPr>
        <sz val="12"/>
        <rFont val="Times New Roman"/>
        <family val="1"/>
      </rPr>
      <t>) Human M0 macrophages (hMdɸs) were polarized to form M1, M2a, or M2c hMdɸs, and expression of the phenotype-specific markers CXCL10, CCL17, and CD163, respectively, was confirmed using quantitative real-time PCR (n=5 per group, one-way ANOVA with multiple comparisons).</t>
    </r>
  </si>
  <si>
    <t>CXCL10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</si>
</sst>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##0.00;\-###0.00"/>
    <numFmt numFmtId="165" formatCode="###0.000;\-###0.000"/>
    <numFmt numFmtId="166" formatCode="###0.00000;\-###0.00000"/>
    <numFmt numFmtId="167" formatCode="###0.0;\-###0.0"/>
    <numFmt numFmtId="168" formatCode="0.0000000000000_ ;\-0.0000000000000\ "/>
    <numFmt numFmtId="169" formatCode="0.000000000000_ ;\-0.000000000000\ "/>
    <numFmt numFmtId="170" formatCode="0.00_ ;\-0.00\ "/>
  </numFmts>
  <fonts count="11" x14ac:knownFonts="1">
    <font>
      <sz val="8.25"/>
      <name val="Microsoft Sans Serif"/>
      <charset val="1"/>
    </font>
    <font>
      <sz val="8.25"/>
      <name val="Microsoft Sans Serif"/>
      <family val="2"/>
    </font>
    <font>
      <sz val="8.25"/>
      <name val="Microsoft Sans Serif"/>
      <family val="2"/>
    </font>
    <font>
      <sz val="8.25"/>
      <name val="Microsoft Sans Serif"/>
      <family val="2"/>
    </font>
    <font>
      <sz val="11"/>
      <color rgb="FF9C0006"/>
      <name val="Arial"/>
      <family val="2"/>
      <charset val="177"/>
      <scheme val="minor"/>
    </font>
    <font>
      <sz val="8.25"/>
      <color rgb="FFFF0000"/>
      <name val="Microsoft Sans Serif"/>
      <family val="2"/>
    </font>
    <font>
      <b/>
      <sz val="8.25"/>
      <name val="Microsoft Sans Serif"/>
      <family val="2"/>
    </font>
    <font>
      <sz val="10"/>
      <name val="Arial"/>
      <family val="2"/>
    </font>
    <font>
      <sz val="11"/>
      <color rgb="FF9C0006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top"/>
      <protection locked="0"/>
    </xf>
    <xf numFmtId="0" fontId="4" fillId="2" borderId="0" applyNumberFormat="0" applyBorder="0" applyAlignment="0" applyProtection="0"/>
    <xf numFmtId="0" fontId="1" fillId="0" borderId="0">
      <alignment vertical="top"/>
      <protection locked="0"/>
    </xf>
  </cellStyleXfs>
  <cellXfs count="126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49" fontId="1" fillId="0" borderId="0" xfId="2" applyNumberFormat="1" applyFont="1" applyFill="1" applyBorder="1" applyAlignment="1" applyProtection="1">
      <alignment vertical="center"/>
    </xf>
    <xf numFmtId="164" fontId="1" fillId="0" borderId="0" xfId="2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164" fontId="4" fillId="2" borderId="0" xfId="1" applyNumberFormat="1" applyBorder="1" applyAlignment="1" applyProtection="1">
      <alignment vertical="center"/>
    </xf>
    <xf numFmtId="168" fontId="0" fillId="0" borderId="0" xfId="0" applyNumberFormat="1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165" fontId="1" fillId="0" borderId="0" xfId="2" applyNumberFormat="1" applyFont="1" applyFill="1" applyBorder="1" applyAlignment="1" applyProtection="1">
      <alignment vertical="center"/>
    </xf>
    <xf numFmtId="166" fontId="1" fillId="0" borderId="0" xfId="2" applyNumberFormat="1" applyFont="1" applyFill="1" applyBorder="1" applyAlignment="1" applyProtection="1">
      <alignment vertical="center"/>
    </xf>
    <xf numFmtId="167" fontId="1" fillId="0" borderId="0" xfId="2" applyNumberFormat="1" applyFont="1" applyFill="1" applyBorder="1" applyAlignment="1" applyProtection="1">
      <alignment vertical="center"/>
    </xf>
    <xf numFmtId="0" fontId="1" fillId="0" borderId="0" xfId="2" applyFont="1" applyFill="1" applyBorder="1" applyAlignment="1" applyProtection="1">
      <alignment vertical="center"/>
    </xf>
    <xf numFmtId="0" fontId="1" fillId="0" borderId="0" xfId="2" applyNumberFormat="1" applyFont="1" applyFill="1" applyBorder="1" applyAlignment="1" applyProtection="1">
      <alignment vertical="center"/>
    </xf>
    <xf numFmtId="168" fontId="1" fillId="0" borderId="0" xfId="2" applyNumberFormat="1" applyFont="1" applyFill="1" applyBorder="1" applyAlignment="1" applyProtection="1">
      <alignment vertical="center"/>
    </xf>
    <xf numFmtId="164" fontId="5" fillId="0" borderId="0" xfId="2" applyNumberFormat="1" applyFont="1" applyFill="1" applyBorder="1" applyAlignment="1" applyProtection="1">
      <alignment vertical="center"/>
    </xf>
    <xf numFmtId="0" fontId="6" fillId="0" borderId="0" xfId="2" applyFont="1" applyFill="1" applyBorder="1" applyAlignment="1" applyProtection="1">
      <alignment vertical="center"/>
    </xf>
    <xf numFmtId="0" fontId="1" fillId="0" borderId="0" xfId="2" applyFont="1" applyFill="1" applyBorder="1" applyAlignment="1" applyProtection="1">
      <alignment vertical="top"/>
      <protection locked="0"/>
    </xf>
    <xf numFmtId="169" fontId="1" fillId="0" borderId="0" xfId="2" applyNumberFormat="1" applyFont="1" applyFill="1" applyBorder="1" applyAlignment="1" applyProtection="1">
      <alignment vertical="top"/>
      <protection locked="0"/>
    </xf>
    <xf numFmtId="0" fontId="1" fillId="0" borderId="0" xfId="2" applyNumberFormat="1" applyFont="1" applyFill="1" applyBorder="1" applyAlignment="1" applyProtection="1">
      <alignment vertical="top"/>
      <protection locked="0"/>
    </xf>
    <xf numFmtId="165" fontId="1" fillId="0" borderId="0" xfId="0" applyNumberFormat="1" applyFont="1" applyFill="1" applyBorder="1" applyAlignment="1" applyProtection="1">
      <alignment vertical="center"/>
    </xf>
    <xf numFmtId="166" fontId="1" fillId="0" borderId="0" xfId="0" applyNumberFormat="1" applyFont="1" applyFill="1" applyBorder="1" applyAlignment="1" applyProtection="1">
      <alignment vertical="center"/>
    </xf>
    <xf numFmtId="167" fontId="1" fillId="0" borderId="0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vertical="center"/>
    </xf>
    <xf numFmtId="49" fontId="5" fillId="0" borderId="0" xfId="2" applyNumberFormat="1" applyFont="1" applyFill="1" applyBorder="1" applyAlignment="1" applyProtection="1">
      <alignment vertical="center"/>
    </xf>
    <xf numFmtId="0" fontId="0" fillId="0" borderId="0" xfId="0">
      <alignment vertical="top"/>
      <protection locked="0"/>
    </xf>
    <xf numFmtId="49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vertical="center"/>
    </xf>
    <xf numFmtId="165" fontId="1" fillId="0" borderId="0" xfId="0" applyNumberFormat="1" applyFont="1" applyAlignment="1" applyProtection="1">
      <alignment vertical="center"/>
    </xf>
    <xf numFmtId="166" fontId="1" fillId="0" borderId="0" xfId="0" applyNumberFormat="1" applyFont="1" applyAlignment="1" applyProtection="1">
      <alignment vertical="center"/>
    </xf>
    <xf numFmtId="167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70" fontId="0" fillId="0" borderId="0" xfId="0" applyNumberFormat="1" applyFont="1" applyFill="1" applyBorder="1" applyAlignment="1" applyProtection="1">
      <alignment vertical="top"/>
      <protection locked="0"/>
    </xf>
    <xf numFmtId="164" fontId="1" fillId="0" borderId="0" xfId="2" applyNumberFormat="1" applyFont="1" applyFill="1" applyBorder="1" applyAlignment="1" applyProtection="1">
      <alignment vertical="top"/>
      <protection locked="0"/>
    </xf>
    <xf numFmtId="49" fontId="1" fillId="0" borderId="0" xfId="0" applyNumberFormat="1" applyFont="1" applyFill="1" applyAlignment="1" applyProtection="1">
      <alignment vertical="center"/>
    </xf>
    <xf numFmtId="49" fontId="1" fillId="0" borderId="0" xfId="2" applyNumberFormat="1" applyFont="1" applyFill="1" applyBorder="1" applyAlignment="1" applyProtection="1">
      <alignment vertical="top"/>
      <protection locked="0"/>
    </xf>
    <xf numFmtId="49" fontId="1" fillId="3" borderId="0" xfId="2" applyNumberFormat="1" applyFont="1" applyFill="1" applyBorder="1" applyAlignment="1" applyProtection="1">
      <alignment vertical="center"/>
    </xf>
    <xf numFmtId="165" fontId="1" fillId="0" borderId="0" xfId="2" applyNumberFormat="1" applyFont="1" applyFill="1" applyBorder="1" applyAlignment="1" applyProtection="1">
      <alignment vertical="top"/>
      <protection locked="0"/>
    </xf>
    <xf numFmtId="0" fontId="1" fillId="0" borderId="0" xfId="2" applyFill="1" applyAlignment="1" applyProtection="1"/>
    <xf numFmtId="0" fontId="7" fillId="0" borderId="0" xfId="0" applyFont="1" applyAlignment="1" applyProtection="1"/>
    <xf numFmtId="49" fontId="1" fillId="0" borderId="2" xfId="2" applyNumberFormat="1" applyFont="1" applyFill="1" applyBorder="1" applyAlignment="1" applyProtection="1">
      <alignment vertical="center"/>
    </xf>
    <xf numFmtId="49" fontId="1" fillId="0" borderId="3" xfId="2" applyNumberFormat="1" applyFont="1" applyFill="1" applyBorder="1" applyAlignment="1" applyProtection="1">
      <alignment vertical="center"/>
    </xf>
    <xf numFmtId="164" fontId="1" fillId="0" borderId="3" xfId="2" applyNumberFormat="1" applyFont="1" applyFill="1" applyBorder="1" applyAlignment="1" applyProtection="1">
      <alignment vertical="center"/>
    </xf>
    <xf numFmtId="0" fontId="1" fillId="0" borderId="4" xfId="2" applyFont="1" applyFill="1" applyBorder="1" applyAlignment="1" applyProtection="1">
      <alignment vertical="top"/>
      <protection locked="0"/>
    </xf>
    <xf numFmtId="49" fontId="1" fillId="0" borderId="5" xfId="2" applyNumberFormat="1" applyFont="1" applyFill="1" applyBorder="1" applyAlignment="1" applyProtection="1">
      <alignment vertical="center"/>
    </xf>
    <xf numFmtId="0" fontId="1" fillId="0" borderId="6" xfId="2" applyFont="1" applyFill="1" applyBorder="1" applyAlignment="1" applyProtection="1">
      <alignment vertical="top"/>
      <protection locked="0"/>
    </xf>
    <xf numFmtId="0" fontId="1" fillId="0" borderId="5" xfId="2" applyFont="1" applyFill="1" applyBorder="1" applyAlignment="1" applyProtection="1">
      <alignment vertical="top"/>
      <protection locked="0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2" applyNumberFormat="1" applyFont="1" applyFill="1" applyBorder="1" applyAlignment="1" applyProtection="1">
      <alignment vertical="center"/>
    </xf>
    <xf numFmtId="164" fontId="1" fillId="0" borderId="1" xfId="2" applyNumberFormat="1" applyFont="1" applyFill="1" applyBorder="1" applyAlignment="1" applyProtection="1">
      <alignment vertical="center"/>
    </xf>
    <xf numFmtId="0" fontId="1" fillId="0" borderId="1" xfId="2" applyFont="1" applyFill="1" applyBorder="1" applyAlignment="1" applyProtection="1">
      <alignment vertical="top"/>
      <protection locked="0"/>
    </xf>
    <xf numFmtId="0" fontId="1" fillId="0" borderId="8" xfId="2" applyFont="1" applyFill="1" applyBorder="1" applyAlignment="1" applyProtection="1">
      <alignment vertical="top"/>
      <protection locked="0"/>
    </xf>
    <xf numFmtId="49" fontId="1" fillId="0" borderId="2" xfId="0" applyNumberFormat="1" applyFont="1" applyFill="1" applyBorder="1" applyAlignment="1" applyProtection="1">
      <alignment vertical="center"/>
    </xf>
    <xf numFmtId="49" fontId="1" fillId="0" borderId="3" xfId="0" applyNumberFormat="1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164" fontId="1" fillId="0" borderId="3" xfId="0" applyNumberFormat="1" applyFont="1" applyFill="1" applyBorder="1" applyAlignment="1" applyProtection="1">
      <alignment vertical="center"/>
    </xf>
    <xf numFmtId="166" fontId="1" fillId="0" borderId="3" xfId="0" applyNumberFormat="1" applyFont="1" applyFill="1" applyBorder="1" applyAlignment="1" applyProtection="1">
      <alignment vertical="center"/>
    </xf>
    <xf numFmtId="165" fontId="1" fillId="0" borderId="4" xfId="0" applyNumberFormat="1" applyFont="1" applyFill="1" applyBorder="1" applyAlignment="1" applyProtection="1">
      <alignment vertical="center"/>
    </xf>
    <xf numFmtId="49" fontId="1" fillId="0" borderId="5" xfId="0" applyNumberFormat="1" applyFont="1" applyFill="1" applyBorder="1" applyAlignment="1" applyProtection="1">
      <alignment vertical="center"/>
    </xf>
    <xf numFmtId="165" fontId="1" fillId="0" borderId="6" xfId="0" applyNumberFormat="1" applyFont="1" applyFill="1" applyBorder="1" applyAlignment="1" applyProtection="1">
      <alignment vertical="center"/>
    </xf>
    <xf numFmtId="167" fontId="1" fillId="0" borderId="5" xfId="0" applyNumberFormat="1" applyFont="1" applyFill="1" applyBorder="1" applyAlignment="1" applyProtection="1">
      <alignment vertical="center"/>
    </xf>
    <xf numFmtId="49" fontId="1" fillId="0" borderId="7" xfId="0" applyNumberFormat="1" applyFont="1" applyFill="1" applyBorder="1" applyAlignment="1" applyProtection="1">
      <alignment vertical="center"/>
    </xf>
    <xf numFmtId="165" fontId="1" fillId="0" borderId="1" xfId="0" applyNumberFormat="1" applyFont="1" applyFill="1" applyBorder="1" applyAlignment="1" applyProtection="1">
      <alignment vertical="center"/>
    </xf>
    <xf numFmtId="165" fontId="1" fillId="0" borderId="3" xfId="2" applyNumberFormat="1" applyFont="1" applyFill="1" applyBorder="1" applyAlignment="1" applyProtection="1">
      <alignment vertical="center"/>
    </xf>
    <xf numFmtId="166" fontId="1" fillId="0" borderId="3" xfId="2" applyNumberFormat="1" applyFont="1" applyFill="1" applyBorder="1" applyAlignment="1" applyProtection="1">
      <alignment vertical="center"/>
    </xf>
    <xf numFmtId="165" fontId="1" fillId="0" borderId="4" xfId="2" applyNumberFormat="1" applyFont="1" applyFill="1" applyBorder="1" applyAlignment="1" applyProtection="1">
      <alignment vertical="center"/>
    </xf>
    <xf numFmtId="165" fontId="1" fillId="0" borderId="6" xfId="2" applyNumberFormat="1" applyFont="1" applyFill="1" applyBorder="1" applyAlignment="1" applyProtection="1">
      <alignment vertical="center"/>
    </xf>
    <xf numFmtId="0" fontId="0" fillId="0" borderId="5" xfId="0" applyBorder="1">
      <alignment vertical="top"/>
      <protection locked="0"/>
    </xf>
    <xf numFmtId="0" fontId="0" fillId="0" borderId="0" xfId="0" applyBorder="1">
      <alignment vertical="top"/>
      <protection locked="0"/>
    </xf>
    <xf numFmtId="0" fontId="0" fillId="0" borderId="6" xfId="0" applyBorder="1">
      <alignment vertical="top"/>
      <protection locked="0"/>
    </xf>
    <xf numFmtId="165" fontId="1" fillId="0" borderId="1" xfId="2" applyNumberFormat="1" applyFont="1" applyFill="1" applyBorder="1" applyAlignment="1" applyProtection="1">
      <alignment vertical="center"/>
    </xf>
    <xf numFmtId="166" fontId="1" fillId="0" borderId="1" xfId="2" applyNumberFormat="1" applyFont="1" applyFill="1" applyBorder="1" applyAlignment="1" applyProtection="1">
      <alignment vertical="center"/>
    </xf>
    <xf numFmtId="164" fontId="1" fillId="0" borderId="0" xfId="0" applyNumberFormat="1" applyFont="1" applyFill="1" applyAlignment="1" applyProtection="1">
      <alignment vertical="center"/>
    </xf>
    <xf numFmtId="2" fontId="1" fillId="0" borderId="0" xfId="0" applyNumberFormat="1" applyFont="1" applyFill="1" applyAlignment="1" applyProtection="1">
      <alignment vertical="center"/>
    </xf>
    <xf numFmtId="0" fontId="1" fillId="0" borderId="3" xfId="2" applyFont="1" applyFill="1" applyBorder="1" applyAlignment="1" applyProtection="1">
      <alignment vertical="top"/>
      <protection locked="0"/>
    </xf>
    <xf numFmtId="49" fontId="1" fillId="0" borderId="5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vertical="center"/>
    </xf>
    <xf numFmtId="49" fontId="1" fillId="0" borderId="6" xfId="2" applyNumberFormat="1" applyFont="1" applyFill="1" applyBorder="1" applyAlignment="1" applyProtection="1">
      <alignment vertical="top"/>
      <protection locked="0"/>
    </xf>
    <xf numFmtId="0" fontId="1" fillId="0" borderId="3" xfId="2" applyNumberFormat="1" applyFont="1" applyFill="1" applyBorder="1" applyAlignment="1" applyProtection="1">
      <alignment vertical="top"/>
      <protection locked="0"/>
    </xf>
    <xf numFmtId="49" fontId="2" fillId="0" borderId="3" xfId="0" applyNumberFormat="1" applyFont="1" applyFill="1" applyBorder="1" applyAlignment="1" applyProtection="1">
      <alignment vertical="center"/>
    </xf>
    <xf numFmtId="164" fontId="3" fillId="0" borderId="3" xfId="0" applyNumberFormat="1" applyFont="1" applyFill="1" applyBorder="1" applyAlignment="1" applyProtection="1">
      <alignment vertical="center"/>
    </xf>
    <xf numFmtId="168" fontId="0" fillId="0" borderId="3" xfId="0" applyNumberFormat="1" applyFont="1" applyFill="1" applyBorder="1" applyAlignment="1" applyProtection="1">
      <alignment vertical="top"/>
      <protection locked="0"/>
    </xf>
    <xf numFmtId="0" fontId="0" fillId="0" borderId="3" xfId="0" applyNumberFormat="1" applyFont="1" applyFill="1" applyBorder="1" applyAlignment="1" applyProtection="1">
      <alignment vertical="top"/>
      <protection locked="0"/>
    </xf>
    <xf numFmtId="0" fontId="0" fillId="0" borderId="3" xfId="0" applyFont="1" applyFill="1" applyBorder="1" applyAlignment="1" applyProtection="1">
      <alignment vertical="top"/>
      <protection locked="0"/>
    </xf>
    <xf numFmtId="164" fontId="1" fillId="0" borderId="4" xfId="2" applyNumberFormat="1" applyFont="1" applyFill="1" applyBorder="1" applyAlignment="1" applyProtection="1">
      <alignment vertical="center"/>
    </xf>
    <xf numFmtId="0" fontId="0" fillId="0" borderId="6" xfId="0" applyFont="1" applyFill="1" applyBorder="1" applyAlignment="1" applyProtection="1">
      <alignment vertical="top"/>
      <protection locked="0"/>
    </xf>
    <xf numFmtId="164" fontId="1" fillId="0" borderId="6" xfId="0" applyNumberFormat="1" applyFont="1" applyFill="1" applyBorder="1" applyAlignment="1" applyProtection="1">
      <alignment vertical="center"/>
    </xf>
    <xf numFmtId="164" fontId="1" fillId="0" borderId="6" xfId="2" applyNumberFormat="1" applyFont="1" applyFill="1" applyBorder="1" applyAlignment="1" applyProtection="1">
      <alignment vertical="center"/>
    </xf>
    <xf numFmtId="164" fontId="3" fillId="0" borderId="6" xfId="0" applyNumberFormat="1" applyFont="1" applyFill="1" applyBorder="1" applyAlignment="1" applyProtection="1">
      <alignment vertical="center"/>
    </xf>
    <xf numFmtId="164" fontId="0" fillId="0" borderId="6" xfId="0" applyNumberFormat="1" applyFont="1" applyFill="1" applyBorder="1" applyAlignment="1" applyProtection="1">
      <alignment vertical="top"/>
      <protection locked="0"/>
    </xf>
    <xf numFmtId="0" fontId="0" fillId="0" borderId="1" xfId="0" applyFont="1" applyFill="1" applyBorder="1" applyAlignment="1" applyProtection="1">
      <alignment vertical="top"/>
      <protection locked="0"/>
    </xf>
    <xf numFmtId="0" fontId="0" fillId="0" borderId="1" xfId="0" applyNumberFormat="1" applyFont="1" applyFill="1" applyBorder="1" applyAlignment="1" applyProtection="1">
      <alignment vertical="top"/>
      <protection locked="0"/>
    </xf>
    <xf numFmtId="164" fontId="1" fillId="0" borderId="1" xfId="0" applyNumberFormat="1" applyFont="1" applyBorder="1" applyAlignment="1" applyProtection="1">
      <alignment vertical="center"/>
    </xf>
    <xf numFmtId="0" fontId="0" fillId="0" borderId="8" xfId="0" applyFont="1" applyFill="1" applyBorder="1" applyAlignment="1" applyProtection="1">
      <alignment vertical="top"/>
      <protection locked="0"/>
    </xf>
    <xf numFmtId="0" fontId="1" fillId="0" borderId="0" xfId="2">
      <alignment vertical="top"/>
      <protection locked="0"/>
    </xf>
    <xf numFmtId="164" fontId="1" fillId="3" borderId="0" xfId="2" applyNumberFormat="1" applyFont="1" applyFill="1" applyBorder="1" applyAlignment="1" applyProtection="1">
      <alignment vertical="center"/>
    </xf>
    <xf numFmtId="0" fontId="1" fillId="0" borderId="3" xfId="2" applyNumberFormat="1" applyFont="1" applyFill="1" applyBorder="1" applyAlignment="1" applyProtection="1">
      <alignment vertical="center"/>
    </xf>
    <xf numFmtId="0" fontId="1" fillId="0" borderId="3" xfId="2" applyFont="1" applyFill="1" applyBorder="1" applyAlignment="1" applyProtection="1">
      <alignment vertical="center"/>
    </xf>
    <xf numFmtId="0" fontId="1" fillId="0" borderId="4" xfId="2" applyFont="1" applyFill="1" applyBorder="1" applyAlignment="1" applyProtection="1">
      <alignment vertical="center"/>
    </xf>
    <xf numFmtId="0" fontId="1" fillId="0" borderId="6" xfId="2" applyFont="1" applyFill="1" applyBorder="1" applyAlignment="1" applyProtection="1">
      <alignment vertical="center"/>
    </xf>
    <xf numFmtId="0" fontId="1" fillId="0" borderId="1" xfId="2" applyFont="1" applyFill="1" applyBorder="1" applyAlignment="1" applyProtection="1">
      <alignment vertical="center"/>
    </xf>
    <xf numFmtId="0" fontId="1" fillId="0" borderId="8" xfId="2" applyFont="1" applyFill="1" applyBorder="1" applyAlignment="1" applyProtection="1">
      <alignment vertical="center"/>
    </xf>
    <xf numFmtId="167" fontId="1" fillId="0" borderId="3" xfId="2" applyNumberFormat="1" applyFont="1" applyFill="1" applyBorder="1" applyAlignment="1" applyProtection="1">
      <alignment vertical="center"/>
    </xf>
    <xf numFmtId="0" fontId="1" fillId="0" borderId="6" xfId="2" applyNumberFormat="1" applyFont="1" applyFill="1" applyBorder="1" applyAlignment="1" applyProtection="1">
      <alignment vertical="center"/>
    </xf>
    <xf numFmtId="167" fontId="1" fillId="0" borderId="1" xfId="2" applyNumberFormat="1" applyFont="1" applyFill="1" applyBorder="1" applyAlignment="1" applyProtection="1">
      <alignment vertical="center"/>
    </xf>
    <xf numFmtId="0" fontId="1" fillId="0" borderId="0" xfId="2" applyBorder="1">
      <alignment vertical="top"/>
      <protection locked="0"/>
    </xf>
    <xf numFmtId="0" fontId="4" fillId="2" borderId="0" xfId="1" applyBorder="1" applyAlignment="1" applyProtection="1">
      <alignment vertical="top"/>
      <protection locked="0"/>
    </xf>
    <xf numFmtId="0" fontId="0" fillId="3" borderId="0" xfId="0" applyFill="1">
      <alignment vertical="top"/>
      <protection locked="0"/>
    </xf>
    <xf numFmtId="0" fontId="1" fillId="0" borderId="5" xfId="2" applyNumberFormat="1" applyFont="1" applyFill="1" applyBorder="1" applyAlignment="1" applyProtection="1">
      <alignment vertical="center"/>
    </xf>
    <xf numFmtId="0" fontId="1" fillId="0" borderId="5" xfId="2" applyFont="1" applyFill="1" applyBorder="1" applyAlignment="1" applyProtection="1">
      <alignment vertical="center"/>
    </xf>
    <xf numFmtId="168" fontId="1" fillId="0" borderId="5" xfId="2" applyNumberFormat="1" applyFont="1" applyFill="1" applyBorder="1" applyAlignment="1" applyProtection="1">
      <alignment vertical="center"/>
    </xf>
    <xf numFmtId="49" fontId="6" fillId="0" borderId="3" xfId="2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6" fillId="0" borderId="0" xfId="2" applyNumberFormat="1" applyFont="1" applyFill="1" applyBorder="1" applyAlignment="1" applyProtection="1">
      <alignment vertical="center"/>
    </xf>
    <xf numFmtId="49" fontId="6" fillId="0" borderId="2" xfId="0" applyNumberFormat="1" applyFont="1" applyFill="1" applyBorder="1" applyAlignment="1" applyProtection="1">
      <alignment vertical="center"/>
    </xf>
    <xf numFmtId="0" fontId="8" fillId="2" borderId="0" xfId="1" applyFont="1" applyBorder="1" applyAlignment="1" applyProtection="1">
      <alignment vertical="center"/>
    </xf>
    <xf numFmtId="0" fontId="1" fillId="0" borderId="0" xfId="2" applyFont="1">
      <alignment vertical="top"/>
      <protection locked="0"/>
    </xf>
    <xf numFmtId="0" fontId="1" fillId="0" borderId="0" xfId="0" applyFont="1">
      <alignment vertical="top"/>
      <protection locked="0"/>
    </xf>
    <xf numFmtId="0" fontId="9" fillId="0" borderId="0" xfId="0" applyFont="1" applyFill="1" applyBorder="1" applyAlignment="1" applyProtection="1">
      <alignment horizontal="left" vertical="center" readingOrder="1"/>
      <protection locked="0"/>
    </xf>
  </cellXfs>
  <cellStyles count="3">
    <cellStyle name="Bad" xfId="1" builtinId="27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1"/>
  <sheetViews>
    <sheetView tabSelected="1" topLeftCell="A12" zoomScale="80" zoomScaleNormal="80" workbookViewId="0">
      <selection activeCell="A2" sqref="A2:A67"/>
    </sheetView>
  </sheetViews>
  <sheetFormatPr defaultRowHeight="10.5" x14ac:dyDescent="0.15"/>
  <cols>
    <col min="7" max="7" width="17.6640625" bestFit="1" customWidth="1"/>
    <col min="8" max="8" width="16.5" bestFit="1" customWidth="1"/>
  </cols>
  <sheetData>
    <row r="1" spans="1:25" ht="12.75" x14ac:dyDescent="0.2">
      <c r="A1" s="44" t="s">
        <v>164</v>
      </c>
      <c r="B1" s="44" t="s">
        <v>0</v>
      </c>
      <c r="C1" s="44" t="s">
        <v>165</v>
      </c>
      <c r="D1" s="5"/>
      <c r="E1" s="44" t="s">
        <v>166</v>
      </c>
      <c r="F1" s="44" t="s">
        <v>167</v>
      </c>
      <c r="G1" s="44" t="s">
        <v>168</v>
      </c>
      <c r="H1" s="44" t="s">
        <v>169</v>
      </c>
      <c r="I1" s="45" t="s">
        <v>170</v>
      </c>
      <c r="R1" s="11" t="s">
        <v>108</v>
      </c>
      <c r="S1" s="11" t="s">
        <v>109</v>
      </c>
      <c r="T1" s="11" t="s">
        <v>110</v>
      </c>
      <c r="U1" s="11" t="s">
        <v>111</v>
      </c>
      <c r="W1" s="11"/>
      <c r="X1" s="11"/>
      <c r="Y1" s="11"/>
    </row>
    <row r="2" spans="1:25" x14ac:dyDescent="0.15">
      <c r="A2" s="121" t="s">
        <v>182</v>
      </c>
      <c r="B2" s="86" t="s">
        <v>3</v>
      </c>
      <c r="C2" s="86" t="s">
        <v>4</v>
      </c>
      <c r="D2" s="86" t="s">
        <v>5</v>
      </c>
      <c r="E2" s="87">
        <v>35.927134097510802</v>
      </c>
      <c r="F2" s="87">
        <v>36.175376840008497</v>
      </c>
      <c r="G2" s="88">
        <f>F2-O2</f>
        <v>12.946963470881496</v>
      </c>
      <c r="H2" s="89">
        <f>G2-12</f>
        <v>0.94696347088149579</v>
      </c>
      <c r="I2" s="90">
        <f>2^(-H2)</f>
        <v>0.51872310221426599</v>
      </c>
      <c r="J2" s="118" t="s">
        <v>67</v>
      </c>
      <c r="K2" s="47" t="s">
        <v>87</v>
      </c>
      <c r="L2" s="47" t="s">
        <v>4</v>
      </c>
      <c r="M2" s="47" t="s">
        <v>5</v>
      </c>
      <c r="N2" s="48">
        <v>23.198000130492499</v>
      </c>
      <c r="O2" s="91">
        <v>23.228413369127001</v>
      </c>
      <c r="R2" s="11">
        <v>0.51872310221426599</v>
      </c>
      <c r="S2" s="11">
        <v>217.56170305805608</v>
      </c>
      <c r="T2" s="11">
        <v>19.40523316991397</v>
      </c>
      <c r="U2" s="11">
        <v>0.274142702179278</v>
      </c>
    </row>
    <row r="3" spans="1:25" x14ac:dyDescent="0.15">
      <c r="A3" s="121" t="s">
        <v>182</v>
      </c>
      <c r="B3" s="2" t="s">
        <v>3</v>
      </c>
      <c r="C3" s="2" t="s">
        <v>4</v>
      </c>
      <c r="D3" s="2" t="s">
        <v>5</v>
      </c>
      <c r="E3" s="3">
        <v>36.3625246779104</v>
      </c>
      <c r="F3" s="3">
        <v>36.175376840008497</v>
      </c>
      <c r="H3" s="12"/>
      <c r="J3" s="13"/>
      <c r="O3" s="92"/>
      <c r="R3" s="11">
        <v>15.7842133450705</v>
      </c>
      <c r="S3" s="11">
        <v>611.42702345343639</v>
      </c>
      <c r="T3" s="11">
        <v>0.59094901904731145</v>
      </c>
      <c r="U3" s="11">
        <v>68.685188088395563</v>
      </c>
    </row>
    <row r="4" spans="1:25" x14ac:dyDescent="0.15">
      <c r="A4" s="121" t="s">
        <v>182</v>
      </c>
      <c r="B4" s="2" t="s">
        <v>3</v>
      </c>
      <c r="C4" s="2" t="s">
        <v>4</v>
      </c>
      <c r="D4" s="2" t="s">
        <v>5</v>
      </c>
      <c r="E4" s="3">
        <v>36.236471744604202</v>
      </c>
      <c r="F4" s="3">
        <v>36.175376840008497</v>
      </c>
      <c r="H4" s="12"/>
      <c r="J4" s="13"/>
      <c r="O4" s="92"/>
      <c r="R4" s="11">
        <v>51.165761160347394</v>
      </c>
      <c r="S4" s="11">
        <v>926.46883502095625</v>
      </c>
      <c r="T4" s="11">
        <v>3.7021332136399057</v>
      </c>
      <c r="U4" s="11">
        <v>49.486963287077607</v>
      </c>
    </row>
    <row r="5" spans="1:25" x14ac:dyDescent="0.15">
      <c r="A5" s="121" t="s">
        <v>182</v>
      </c>
      <c r="B5" s="2" t="s">
        <v>6</v>
      </c>
      <c r="C5" s="2" t="s">
        <v>7</v>
      </c>
      <c r="D5" s="2" t="s">
        <v>5</v>
      </c>
      <c r="E5" s="3">
        <v>27.6173782198372</v>
      </c>
      <c r="F5" s="3">
        <v>27.942602075543199</v>
      </c>
      <c r="G5" s="10">
        <f>F5-O5</f>
        <v>4.2347191859476006</v>
      </c>
      <c r="H5" s="12">
        <f t="shared" ref="H5" si="0">G5-12</f>
        <v>-7.7652808140523994</v>
      </c>
      <c r="I5">
        <f t="shared" ref="I5" si="1">2^(-H5)</f>
        <v>217.56170305805608</v>
      </c>
      <c r="J5" s="119" t="s">
        <v>67</v>
      </c>
      <c r="K5" s="7" t="s">
        <v>88</v>
      </c>
      <c r="L5" s="7" t="s">
        <v>7</v>
      </c>
      <c r="M5" s="7" t="s">
        <v>5</v>
      </c>
      <c r="N5" s="8">
        <v>23.5992269806118</v>
      </c>
      <c r="O5" s="93">
        <v>23.707882889595599</v>
      </c>
      <c r="R5" s="11">
        <v>3.5703493862602444E-2</v>
      </c>
      <c r="S5" s="11">
        <v>1185.9332448011764</v>
      </c>
      <c r="T5" s="11">
        <v>16.501467877682646</v>
      </c>
      <c r="U5" s="11">
        <v>0.11612501942193121</v>
      </c>
    </row>
    <row r="6" spans="1:25" x14ac:dyDescent="0.15">
      <c r="A6" s="121" t="s">
        <v>182</v>
      </c>
      <c r="B6" s="2" t="s">
        <v>6</v>
      </c>
      <c r="C6" s="2" t="s">
        <v>7</v>
      </c>
      <c r="D6" s="2" t="s">
        <v>5</v>
      </c>
      <c r="E6" s="3">
        <v>28.311614137756401</v>
      </c>
      <c r="F6" s="3">
        <v>27.942602075543199</v>
      </c>
      <c r="G6" s="10"/>
      <c r="H6" s="12"/>
      <c r="J6" s="13"/>
      <c r="O6" s="92"/>
      <c r="R6" s="11">
        <v>1.2027642448510205</v>
      </c>
      <c r="S6" s="11">
        <v>146.32839172177088</v>
      </c>
      <c r="T6" s="11">
        <v>3.0756283250998516E-2</v>
      </c>
      <c r="U6" s="11">
        <v>13.24</v>
      </c>
    </row>
    <row r="7" spans="1:25" x14ac:dyDescent="0.15">
      <c r="A7" s="121" t="s">
        <v>182</v>
      </c>
      <c r="B7" s="2" t="s">
        <v>6</v>
      </c>
      <c r="C7" s="2" t="s">
        <v>7</v>
      </c>
      <c r="D7" s="2" t="s">
        <v>5</v>
      </c>
      <c r="E7" s="3">
        <v>27.8988138690361</v>
      </c>
      <c r="F7" s="3">
        <v>27.942602075543199</v>
      </c>
      <c r="H7" s="12"/>
      <c r="J7" s="13"/>
      <c r="O7" s="92"/>
      <c r="R7" s="11"/>
      <c r="S7" s="11">
        <v>30.099953939265031</v>
      </c>
      <c r="T7" s="11">
        <v>70.171164125866412</v>
      </c>
      <c r="U7" s="11"/>
    </row>
    <row r="8" spans="1:25" x14ac:dyDescent="0.15">
      <c r="A8" s="121" t="s">
        <v>182</v>
      </c>
      <c r="B8" s="2" t="s">
        <v>9</v>
      </c>
      <c r="C8" s="2" t="s">
        <v>10</v>
      </c>
      <c r="D8" s="2" t="s">
        <v>5</v>
      </c>
      <c r="E8" s="3">
        <v>33.097788411971202</v>
      </c>
      <c r="F8" s="3">
        <v>33.503064950042798</v>
      </c>
      <c r="G8" s="10">
        <f>F8-O8</f>
        <v>7.7216261367118975</v>
      </c>
      <c r="H8" s="12">
        <f t="shared" ref="H8" si="2">G8-12</f>
        <v>-4.2783738632881025</v>
      </c>
      <c r="I8">
        <f t="shared" ref="I8" si="3">2^(-H8)</f>
        <v>19.40523316991397</v>
      </c>
      <c r="J8" s="119" t="s">
        <v>67</v>
      </c>
      <c r="K8" s="7" t="s">
        <v>89</v>
      </c>
      <c r="L8" s="7" t="s">
        <v>10</v>
      </c>
      <c r="M8" s="7" t="s">
        <v>5</v>
      </c>
      <c r="N8" s="8">
        <v>25.896972054717001</v>
      </c>
      <c r="O8" s="93">
        <v>25.781438813330901</v>
      </c>
      <c r="S8" s="13"/>
    </row>
    <row r="9" spans="1:25" x14ac:dyDescent="0.15">
      <c r="A9" s="121" t="s">
        <v>182</v>
      </c>
      <c r="B9" s="2" t="s">
        <v>9</v>
      </c>
      <c r="C9" s="2" t="s">
        <v>10</v>
      </c>
      <c r="D9" s="2" t="s">
        <v>5</v>
      </c>
      <c r="E9" s="3">
        <v>33.982482122982802</v>
      </c>
      <c r="F9" s="3">
        <v>33.503064950042798</v>
      </c>
      <c r="H9" s="12"/>
      <c r="J9" s="13"/>
      <c r="O9" s="92"/>
      <c r="S9" s="13"/>
    </row>
    <row r="10" spans="1:25" x14ac:dyDescent="0.15">
      <c r="A10" s="121" t="s">
        <v>182</v>
      </c>
      <c r="B10" s="2" t="s">
        <v>9</v>
      </c>
      <c r="C10" s="2" t="s">
        <v>10</v>
      </c>
      <c r="D10" s="2" t="s">
        <v>5</v>
      </c>
      <c r="E10" s="3">
        <v>33.428924315174399</v>
      </c>
      <c r="F10" s="3">
        <v>33.503064950042798</v>
      </c>
      <c r="H10" s="12"/>
      <c r="J10" s="13"/>
      <c r="O10" s="92"/>
      <c r="S10" s="13"/>
    </row>
    <row r="11" spans="1:25" x14ac:dyDescent="0.15">
      <c r="A11" s="121" t="s">
        <v>182</v>
      </c>
      <c r="B11" s="2" t="s">
        <v>11</v>
      </c>
      <c r="C11" s="2" t="s">
        <v>12</v>
      </c>
      <c r="D11" s="2" t="s">
        <v>5</v>
      </c>
      <c r="E11" s="3">
        <v>39.816333452564997</v>
      </c>
      <c r="F11" s="3">
        <v>39.330107136354897</v>
      </c>
      <c r="G11" s="10">
        <f>F11-O11</f>
        <v>13.867001026030696</v>
      </c>
      <c r="H11" s="12">
        <f t="shared" ref="H11" si="4">G11-12</f>
        <v>1.867001026030696</v>
      </c>
      <c r="I11">
        <f t="shared" ref="I11" si="5">2^(-H11)</f>
        <v>0.274142702179278</v>
      </c>
      <c r="J11" s="120" t="s">
        <v>67</v>
      </c>
      <c r="K11" s="5" t="s">
        <v>90</v>
      </c>
      <c r="L11" s="5" t="s">
        <v>12</v>
      </c>
      <c r="M11" s="5" t="s">
        <v>5</v>
      </c>
      <c r="N11" s="6">
        <v>25.615536692137098</v>
      </c>
      <c r="O11" s="94">
        <v>25.463106110324201</v>
      </c>
      <c r="S11" s="13"/>
    </row>
    <row r="12" spans="1:25" x14ac:dyDescent="0.15">
      <c r="A12" s="121" t="s">
        <v>182</v>
      </c>
      <c r="B12" s="2" t="s">
        <v>11</v>
      </c>
      <c r="C12" s="2" t="s">
        <v>12</v>
      </c>
      <c r="D12" s="2" t="s">
        <v>5</v>
      </c>
      <c r="E12" s="3">
        <v>40.129782569434497</v>
      </c>
      <c r="F12" s="3">
        <v>39.330107136354897</v>
      </c>
      <c r="H12" s="12"/>
      <c r="J12" s="13"/>
      <c r="O12" s="92"/>
      <c r="S12" s="13"/>
    </row>
    <row r="13" spans="1:25" x14ac:dyDescent="0.15">
      <c r="A13" s="121" t="s">
        <v>182</v>
      </c>
      <c r="B13" s="2" t="s">
        <v>11</v>
      </c>
      <c r="C13" s="2" t="s">
        <v>12</v>
      </c>
      <c r="D13" s="2" t="s">
        <v>5</v>
      </c>
      <c r="E13" s="3">
        <v>38.044205387065297</v>
      </c>
      <c r="F13" s="3">
        <v>39.330107136354897</v>
      </c>
      <c r="H13" s="12"/>
      <c r="J13" s="13"/>
      <c r="O13" s="92"/>
    </row>
    <row r="14" spans="1:25" x14ac:dyDescent="0.15">
      <c r="A14" s="121" t="s">
        <v>182</v>
      </c>
      <c r="B14" s="2" t="s">
        <v>14</v>
      </c>
      <c r="C14" s="2" t="s">
        <v>15</v>
      </c>
      <c r="D14" s="2" t="s">
        <v>5</v>
      </c>
      <c r="E14" s="3">
        <v>22.516082175834999</v>
      </c>
      <c r="F14" s="3">
        <v>22.683488741410699</v>
      </c>
      <c r="G14" s="10">
        <f>F14-O14</f>
        <v>2.743963493295297</v>
      </c>
      <c r="H14" s="12">
        <f t="shared" ref="H14" si="6">G14-12</f>
        <v>-9.256036506704703</v>
      </c>
      <c r="I14">
        <f t="shared" ref="I14" si="7">2^(-H14)</f>
        <v>611.42702345343639</v>
      </c>
      <c r="J14" s="119" t="s">
        <v>67</v>
      </c>
      <c r="K14" s="7" t="s">
        <v>91</v>
      </c>
      <c r="L14" s="7" t="s">
        <v>15</v>
      </c>
      <c r="M14" s="7" t="s">
        <v>5</v>
      </c>
      <c r="N14" s="8">
        <v>20.006369513952599</v>
      </c>
      <c r="O14" s="93">
        <v>19.939525248115402</v>
      </c>
      <c r="R14" s="13" t="s">
        <v>108</v>
      </c>
      <c r="S14" s="13" t="s">
        <v>109</v>
      </c>
      <c r="T14" s="13" t="s">
        <v>110</v>
      </c>
      <c r="U14" s="13" t="s">
        <v>111</v>
      </c>
    </row>
    <row r="15" spans="1:25" x14ac:dyDescent="0.15">
      <c r="A15" s="121" t="s">
        <v>182</v>
      </c>
      <c r="B15" s="2" t="s">
        <v>14</v>
      </c>
      <c r="C15" s="2" t="s">
        <v>15</v>
      </c>
      <c r="D15" s="2" t="s">
        <v>5</v>
      </c>
      <c r="E15" s="3">
        <v>23.010772044165101</v>
      </c>
      <c r="F15" s="3">
        <v>22.683488741410699</v>
      </c>
      <c r="H15" s="12"/>
      <c r="J15" s="13"/>
      <c r="O15" s="92"/>
      <c r="Q15" s="11" t="s">
        <v>112</v>
      </c>
      <c r="R15">
        <f>AVERAGE(R2:R6)</f>
        <v>13.741433069269155</v>
      </c>
      <c r="S15">
        <f>AVERAGE(S2:S7)</f>
        <v>519.63652533244351</v>
      </c>
      <c r="T15">
        <f>AVERAGE(T2:T7)</f>
        <v>18.40028394823354</v>
      </c>
      <c r="U15">
        <f>AVERAGE(U2:U6)</f>
        <v>26.360483819414878</v>
      </c>
    </row>
    <row r="16" spans="1:25" x14ac:dyDescent="0.15">
      <c r="A16" s="121" t="s">
        <v>182</v>
      </c>
      <c r="B16" s="2" t="s">
        <v>14</v>
      </c>
      <c r="C16" s="2" t="s">
        <v>15</v>
      </c>
      <c r="D16" s="2" t="s">
        <v>5</v>
      </c>
      <c r="E16" s="3">
        <v>22.523612004232</v>
      </c>
      <c r="F16" s="3">
        <v>22.683488741410699</v>
      </c>
      <c r="H16" s="12"/>
      <c r="J16" s="13"/>
      <c r="O16" s="92"/>
      <c r="Q16" s="11" t="s">
        <v>113</v>
      </c>
      <c r="R16">
        <f>STDEV(R2:R6)</f>
        <v>21.935465474200292</v>
      </c>
      <c r="S16">
        <f>STDEV(S2:S7)</f>
        <v>466.50692550699824</v>
      </c>
      <c r="T16">
        <f>STDEV(T2:T7)</f>
        <v>26.666409777268804</v>
      </c>
      <c r="U16">
        <f>STDEV(U2:U6)</f>
        <v>31.095117387573762</v>
      </c>
    </row>
    <row r="17" spans="1:21" x14ac:dyDescent="0.15">
      <c r="A17" s="121" t="s">
        <v>182</v>
      </c>
      <c r="B17" s="2" t="s">
        <v>16</v>
      </c>
      <c r="C17" s="2" t="s">
        <v>17</v>
      </c>
      <c r="D17" s="2" t="s">
        <v>5</v>
      </c>
      <c r="E17" s="3">
        <v>31.2099010122772</v>
      </c>
      <c r="F17" s="3">
        <f>AVERAGE(E17:E18)</f>
        <v>31.457674201563449</v>
      </c>
      <c r="G17" s="10">
        <f t="shared" ref="G17" si="8">F17-O17</f>
        <v>12.758894419882349</v>
      </c>
      <c r="H17" s="12">
        <f t="shared" ref="H17" si="9">G17-12</f>
        <v>0.75889441988234907</v>
      </c>
      <c r="I17">
        <f t="shared" ref="I17" si="10">2^(-H17)</f>
        <v>0.59094901904731145</v>
      </c>
      <c r="J17" s="119" t="s">
        <v>67</v>
      </c>
      <c r="K17" s="7" t="s">
        <v>92</v>
      </c>
      <c r="L17" s="7" t="s">
        <v>17</v>
      </c>
      <c r="M17" s="7" t="s">
        <v>5</v>
      </c>
      <c r="N17" s="8">
        <v>18.7552705170955</v>
      </c>
      <c r="O17" s="93">
        <v>18.6987797816811</v>
      </c>
      <c r="Q17" s="11" t="s">
        <v>114</v>
      </c>
      <c r="R17">
        <f>R16/SQRT(5)</f>
        <v>9.8098383836823029</v>
      </c>
      <c r="S17">
        <f>S16/SQRT(6)</f>
        <v>190.45065482778475</v>
      </c>
      <c r="T17">
        <f>T16/SQRT(6)</f>
        <v>10.886516204378832</v>
      </c>
      <c r="U17">
        <f t="shared" ref="U17" si="11">U16/SQRT(5)</f>
        <v>13.90615924939012</v>
      </c>
    </row>
    <row r="18" spans="1:21" x14ac:dyDescent="0.15">
      <c r="A18" s="121" t="s">
        <v>182</v>
      </c>
      <c r="B18" s="2" t="s">
        <v>16</v>
      </c>
      <c r="C18" s="2" t="s">
        <v>17</v>
      </c>
      <c r="D18" s="2" t="s">
        <v>5</v>
      </c>
      <c r="E18" s="3">
        <v>31.705447390849699</v>
      </c>
      <c r="F18" s="3">
        <v>31.8325029154378</v>
      </c>
      <c r="H18" s="12"/>
      <c r="J18" s="13"/>
      <c r="O18" s="92"/>
      <c r="S18">
        <f>TTEST(R2:R6,$S2:$S7,2,2)</f>
        <v>3.9858885600641991E-2</v>
      </c>
      <c r="T18">
        <f>TTEST(T2:T8,$S2:$S7,2,2)</f>
        <v>2.5268011277240359E-2</v>
      </c>
      <c r="U18">
        <f>TTEST(U2:U6,$S2:$S7,2,2)</f>
        <v>4.4118967164267719E-2</v>
      </c>
    </row>
    <row r="19" spans="1:21" x14ac:dyDescent="0.15">
      <c r="A19" s="121" t="s">
        <v>182</v>
      </c>
      <c r="B19" s="2" t="s">
        <v>16</v>
      </c>
      <c r="C19" s="2" t="s">
        <v>17</v>
      </c>
      <c r="D19" s="2" t="s">
        <v>5</v>
      </c>
      <c r="E19" s="4">
        <v>32.582160343186501</v>
      </c>
      <c r="F19" s="3">
        <v>31.8325029154378</v>
      </c>
      <c r="H19" s="12"/>
      <c r="J19" s="13"/>
      <c r="O19" s="92"/>
    </row>
    <row r="20" spans="1:21" x14ac:dyDescent="0.15">
      <c r="A20" s="121" t="s">
        <v>182</v>
      </c>
      <c r="B20" s="2" t="s">
        <v>19</v>
      </c>
      <c r="C20" s="2" t="s">
        <v>20</v>
      </c>
      <c r="D20" s="2" t="s">
        <v>5</v>
      </c>
      <c r="E20" s="3">
        <v>26.502784518518698</v>
      </c>
      <c r="F20" s="3">
        <v>26.5094235775722</v>
      </c>
      <c r="G20" s="10">
        <f t="shared" ref="G20" si="12">F20-O20</f>
        <v>8.0195895438248002</v>
      </c>
      <c r="H20" s="12">
        <f t="shared" ref="H20" si="13">G20-12</f>
        <v>-3.9804104561751998</v>
      </c>
      <c r="I20">
        <f t="shared" ref="I20" si="14">2^(-H20)</f>
        <v>15.7842133450705</v>
      </c>
      <c r="J20" s="120" t="s">
        <v>67</v>
      </c>
      <c r="K20" s="5" t="s">
        <v>93</v>
      </c>
      <c r="L20" s="5" t="s">
        <v>20</v>
      </c>
      <c r="M20" s="5" t="s">
        <v>5</v>
      </c>
      <c r="N20" s="6">
        <v>18.5175641008227</v>
      </c>
      <c r="O20" s="94">
        <v>18.4898340337474</v>
      </c>
    </row>
    <row r="21" spans="1:21" x14ac:dyDescent="0.15">
      <c r="A21" s="121" t="s">
        <v>182</v>
      </c>
      <c r="B21" s="2" t="s">
        <v>19</v>
      </c>
      <c r="C21" s="2" t="s">
        <v>20</v>
      </c>
      <c r="D21" s="2" t="s">
        <v>5</v>
      </c>
      <c r="E21" s="3">
        <v>26.516062636625801</v>
      </c>
      <c r="F21" s="3">
        <v>26.5094235775722</v>
      </c>
      <c r="H21" s="12"/>
      <c r="J21" s="13"/>
      <c r="O21" s="92"/>
    </row>
    <row r="22" spans="1:21" x14ac:dyDescent="0.15">
      <c r="A22" s="121" t="s">
        <v>182</v>
      </c>
      <c r="B22" s="2" t="s">
        <v>19</v>
      </c>
      <c r="C22" s="2" t="s">
        <v>20</v>
      </c>
      <c r="D22" s="2" t="s">
        <v>5</v>
      </c>
      <c r="E22" s="3"/>
      <c r="F22" s="3">
        <v>0</v>
      </c>
      <c r="H22" s="12"/>
      <c r="J22" s="13"/>
      <c r="O22" s="92"/>
    </row>
    <row r="23" spans="1:21" x14ac:dyDescent="0.15">
      <c r="A23" s="121" t="s">
        <v>182</v>
      </c>
      <c r="B23" s="2" t="s">
        <v>21</v>
      </c>
      <c r="C23" s="2" t="s">
        <v>22</v>
      </c>
      <c r="D23" s="2" t="s">
        <v>5</v>
      </c>
      <c r="E23" s="3">
        <v>23.291510291596499</v>
      </c>
      <c r="F23" s="3">
        <v>23.377552449248601</v>
      </c>
      <c r="G23" s="10">
        <f t="shared" ref="G23" si="15">F23-O23</f>
        <v>2.1444013631869012</v>
      </c>
      <c r="H23" s="12">
        <f t="shared" ref="H23" si="16">G23-12</f>
        <v>-9.8555986368130988</v>
      </c>
      <c r="I23">
        <f t="shared" ref="I23" si="17">2^(-H23)</f>
        <v>926.46883502095625</v>
      </c>
      <c r="J23" s="119" t="s">
        <v>67</v>
      </c>
      <c r="K23" s="7" t="s">
        <v>94</v>
      </c>
      <c r="L23" s="7" t="s">
        <v>22</v>
      </c>
      <c r="M23" s="7" t="s">
        <v>5</v>
      </c>
      <c r="N23" s="8">
        <v>21.251709988807601</v>
      </c>
      <c r="O23" s="93">
        <v>21.233151086061699</v>
      </c>
    </row>
    <row r="24" spans="1:21" x14ac:dyDescent="0.15">
      <c r="A24" s="121" t="s">
        <v>182</v>
      </c>
      <c r="B24" s="2" t="s">
        <v>21</v>
      </c>
      <c r="C24" s="2" t="s">
        <v>22</v>
      </c>
      <c r="D24" s="2" t="s">
        <v>5</v>
      </c>
      <c r="E24" s="3">
        <v>23.473845096483199</v>
      </c>
      <c r="F24" s="3">
        <v>23.377552449248601</v>
      </c>
      <c r="H24" s="12"/>
      <c r="J24" s="13"/>
      <c r="O24" s="92"/>
    </row>
    <row r="25" spans="1:21" x14ac:dyDescent="0.15">
      <c r="A25" s="121" t="s">
        <v>182</v>
      </c>
      <c r="B25" s="2" t="s">
        <v>21</v>
      </c>
      <c r="C25" s="2" t="s">
        <v>22</v>
      </c>
      <c r="D25" s="2" t="s">
        <v>5</v>
      </c>
      <c r="E25" s="3">
        <v>23.3673019596662</v>
      </c>
      <c r="F25" s="3">
        <v>23.377552449248601</v>
      </c>
      <c r="H25" s="12"/>
      <c r="J25" s="13"/>
      <c r="O25" s="92"/>
    </row>
    <row r="26" spans="1:21" x14ac:dyDescent="0.15">
      <c r="A26" s="121" t="s">
        <v>182</v>
      </c>
      <c r="B26" s="2" t="s">
        <v>24</v>
      </c>
      <c r="C26" s="2" t="s">
        <v>25</v>
      </c>
      <c r="D26" s="2" t="s">
        <v>5</v>
      </c>
      <c r="E26" s="3">
        <v>29.156042304573202</v>
      </c>
      <c r="F26" s="3">
        <v>29.194476659119999</v>
      </c>
      <c r="G26" s="10">
        <f t="shared" ref="G26" si="18">F26-O26</f>
        <v>10.111643191447399</v>
      </c>
      <c r="H26" s="12">
        <f t="shared" ref="H26" si="19">G26-12</f>
        <v>-1.8883568085526008</v>
      </c>
      <c r="I26">
        <f t="shared" ref="I26" si="20">2^(-H26)</f>
        <v>3.7021332136399057</v>
      </c>
      <c r="J26" s="119" t="s">
        <v>67</v>
      </c>
      <c r="K26" s="7" t="s">
        <v>95</v>
      </c>
      <c r="L26" s="7" t="s">
        <v>25</v>
      </c>
      <c r="M26" s="7" t="s">
        <v>5</v>
      </c>
      <c r="N26" s="8">
        <v>19.085526380741399</v>
      </c>
      <c r="O26" s="93">
        <v>19.0828334676726</v>
      </c>
    </row>
    <row r="27" spans="1:21" x14ac:dyDescent="0.15">
      <c r="A27" s="121" t="s">
        <v>182</v>
      </c>
      <c r="B27" s="2" t="s">
        <v>24</v>
      </c>
      <c r="C27" s="2" t="s">
        <v>25</v>
      </c>
      <c r="D27" s="2" t="s">
        <v>5</v>
      </c>
      <c r="E27" s="3">
        <v>29.2454160570582</v>
      </c>
      <c r="F27" s="3">
        <v>29.194476659119999</v>
      </c>
      <c r="H27" s="12"/>
      <c r="J27" s="13"/>
      <c r="O27" s="92"/>
    </row>
    <row r="28" spans="1:21" x14ac:dyDescent="0.15">
      <c r="A28" s="121" t="s">
        <v>182</v>
      </c>
      <c r="B28" s="2" t="s">
        <v>24</v>
      </c>
      <c r="C28" s="2" t="s">
        <v>25</v>
      </c>
      <c r="D28" s="2" t="s">
        <v>5</v>
      </c>
      <c r="E28" s="3">
        <v>29.181971615728798</v>
      </c>
      <c r="F28" s="3">
        <v>29.194476659119999</v>
      </c>
      <c r="H28" s="12"/>
      <c r="J28" s="13"/>
      <c r="O28" s="92"/>
    </row>
    <row r="29" spans="1:21" x14ac:dyDescent="0.15">
      <c r="A29" s="121" t="s">
        <v>182</v>
      </c>
      <c r="B29" s="2" t="s">
        <v>26</v>
      </c>
      <c r="C29" s="2" t="s">
        <v>27</v>
      </c>
      <c r="D29" s="2" t="s">
        <v>5</v>
      </c>
      <c r="E29" s="3">
        <v>25.8375649253828</v>
      </c>
      <c r="F29" s="3">
        <v>25.8393378794634</v>
      </c>
      <c r="G29" s="10">
        <f t="shared" ref="G29" si="21">F29-O29</f>
        <v>5.898072888680101</v>
      </c>
      <c r="H29" s="12">
        <f t="shared" ref="H29" si="22">G29-12</f>
        <v>-6.101927111319899</v>
      </c>
      <c r="I29">
        <f t="shared" ref="I29" si="23">2^(-H29)</f>
        <v>68.685188088395563</v>
      </c>
      <c r="J29" s="120" t="s">
        <v>67</v>
      </c>
      <c r="K29" s="5" t="s">
        <v>96</v>
      </c>
      <c r="L29" s="5" t="s">
        <v>27</v>
      </c>
      <c r="M29" s="5" t="s">
        <v>5</v>
      </c>
      <c r="N29" s="6">
        <v>19.806997442938702</v>
      </c>
      <c r="O29" s="94">
        <v>19.941264990783299</v>
      </c>
      <c r="Q29" s="13" t="s">
        <v>180</v>
      </c>
    </row>
    <row r="30" spans="1:21" ht="15.75" x14ac:dyDescent="0.15">
      <c r="A30" s="121" t="s">
        <v>182</v>
      </c>
      <c r="B30" s="2" t="s">
        <v>26</v>
      </c>
      <c r="C30" s="2" t="s">
        <v>27</v>
      </c>
      <c r="D30" s="2" t="s">
        <v>5</v>
      </c>
      <c r="E30" s="3">
        <v>25.919456679637001</v>
      </c>
      <c r="F30" s="3">
        <v>25.8393378794634</v>
      </c>
      <c r="H30" s="12"/>
      <c r="J30" s="13"/>
      <c r="O30" s="92"/>
      <c r="Q30" s="125" t="s">
        <v>181</v>
      </c>
    </row>
    <row r="31" spans="1:21" x14ac:dyDescent="0.15">
      <c r="A31" s="121" t="s">
        <v>182</v>
      </c>
      <c r="B31" s="2" t="s">
        <v>26</v>
      </c>
      <c r="C31" s="2" t="s">
        <v>27</v>
      </c>
      <c r="D31" s="2" t="s">
        <v>5</v>
      </c>
      <c r="E31" s="3">
        <v>25.7609920333704</v>
      </c>
      <c r="F31" s="3">
        <v>25.8393378794634</v>
      </c>
      <c r="H31" s="12"/>
      <c r="J31" s="13"/>
      <c r="O31" s="92"/>
    </row>
    <row r="32" spans="1:21" x14ac:dyDescent="0.15">
      <c r="A32" s="121" t="s">
        <v>182</v>
      </c>
      <c r="B32" s="2" t="s">
        <v>29</v>
      </c>
      <c r="C32" s="2" t="s">
        <v>30</v>
      </c>
      <c r="D32" s="2" t="s">
        <v>5</v>
      </c>
      <c r="E32" s="3">
        <v>28.1752333361196</v>
      </c>
      <c r="F32" s="3">
        <v>28.133215277975001</v>
      </c>
      <c r="G32" s="10">
        <f t="shared" ref="G32" si="24">F32-O32</f>
        <v>6.3228931872279013</v>
      </c>
      <c r="H32" s="12">
        <f t="shared" ref="H32" si="25">G32-12</f>
        <v>-5.6771068127720987</v>
      </c>
      <c r="I32">
        <f t="shared" ref="I32" si="26">2^(-H32)</f>
        <v>51.165761160347394</v>
      </c>
      <c r="J32" s="120" t="s">
        <v>67</v>
      </c>
      <c r="K32" s="5" t="s">
        <v>97</v>
      </c>
      <c r="L32" s="5" t="s">
        <v>30</v>
      </c>
      <c r="M32" s="5" t="s">
        <v>5</v>
      </c>
      <c r="N32" s="6">
        <v>21.7983426800463</v>
      </c>
      <c r="O32" s="94">
        <v>21.8103220907471</v>
      </c>
    </row>
    <row r="33" spans="1:26" x14ac:dyDescent="0.15">
      <c r="A33" s="121" t="s">
        <v>182</v>
      </c>
      <c r="B33" s="2" t="s">
        <v>29</v>
      </c>
      <c r="C33" s="2" t="s">
        <v>30</v>
      </c>
      <c r="D33" s="2" t="s">
        <v>5</v>
      </c>
      <c r="E33" s="3">
        <v>28.098854046690601</v>
      </c>
      <c r="F33" s="3">
        <v>28.133215277975001</v>
      </c>
      <c r="H33" s="12"/>
      <c r="J33" s="13"/>
      <c r="O33" s="92"/>
    </row>
    <row r="34" spans="1:26" x14ac:dyDescent="0.15">
      <c r="A34" s="121" t="s">
        <v>182</v>
      </c>
      <c r="B34" s="2" t="s">
        <v>29</v>
      </c>
      <c r="C34" s="2" t="s">
        <v>30</v>
      </c>
      <c r="D34" s="2" t="s">
        <v>5</v>
      </c>
      <c r="E34" s="3">
        <v>28.125558451114902</v>
      </c>
      <c r="F34" s="3">
        <v>28.133215277975001</v>
      </c>
      <c r="H34" s="12"/>
      <c r="J34" s="13"/>
      <c r="O34" s="92"/>
    </row>
    <row r="35" spans="1:26" x14ac:dyDescent="0.15">
      <c r="A35" s="121" t="s">
        <v>182</v>
      </c>
      <c r="B35" s="2" t="s">
        <v>31</v>
      </c>
      <c r="C35" s="2" t="s">
        <v>32</v>
      </c>
      <c r="D35" s="2" t="s">
        <v>5</v>
      </c>
      <c r="E35" s="3">
        <v>25.002196940210801</v>
      </c>
      <c r="F35" s="3">
        <v>25.2214977007452</v>
      </c>
      <c r="G35" s="10">
        <f t="shared" ref="G35" si="27">F35-O35</f>
        <v>1.7881929112758996</v>
      </c>
      <c r="H35" s="12">
        <f t="shared" ref="H35" si="28">G35-12</f>
        <v>-10.2118070887241</v>
      </c>
      <c r="I35">
        <f t="shared" ref="I35" si="29">2^(-H35)</f>
        <v>1185.9332448011764</v>
      </c>
      <c r="J35" s="119" t="s">
        <v>67</v>
      </c>
      <c r="K35" s="7" t="s">
        <v>98</v>
      </c>
      <c r="L35" s="7" t="s">
        <v>32</v>
      </c>
      <c r="M35" s="7" t="s">
        <v>5</v>
      </c>
      <c r="N35" s="8">
        <v>23.4247434917514</v>
      </c>
      <c r="O35" s="93">
        <v>23.4333047894693</v>
      </c>
    </row>
    <row r="36" spans="1:26" x14ac:dyDescent="0.15">
      <c r="A36" s="121" t="s">
        <v>182</v>
      </c>
      <c r="B36" s="2" t="s">
        <v>31</v>
      </c>
      <c r="C36" s="2" t="s">
        <v>32</v>
      </c>
      <c r="D36" s="2" t="s">
        <v>5</v>
      </c>
      <c r="E36" s="3">
        <v>25.2151831754726</v>
      </c>
      <c r="F36" s="3">
        <v>25.2214977007452</v>
      </c>
      <c r="H36" s="12"/>
      <c r="J36" s="13"/>
      <c r="O36" s="92"/>
    </row>
    <row r="37" spans="1:26" x14ac:dyDescent="0.15">
      <c r="A37" s="121" t="s">
        <v>182</v>
      </c>
      <c r="B37" s="2" t="s">
        <v>31</v>
      </c>
      <c r="C37" s="2" t="s">
        <v>32</v>
      </c>
      <c r="D37" s="2" t="s">
        <v>5</v>
      </c>
      <c r="E37" s="3">
        <v>25.447112986552099</v>
      </c>
      <c r="F37" s="3">
        <v>25.2214977007452</v>
      </c>
      <c r="H37" s="12"/>
      <c r="J37" s="13"/>
      <c r="O37" s="92"/>
    </row>
    <row r="38" spans="1:26" x14ac:dyDescent="0.15">
      <c r="A38" s="121" t="s">
        <v>182</v>
      </c>
      <c r="B38" s="2" t="s">
        <v>45</v>
      </c>
      <c r="C38" s="2" t="s">
        <v>46</v>
      </c>
      <c r="D38" s="2" t="s">
        <v>5</v>
      </c>
      <c r="E38" s="3">
        <v>28.108485951033199</v>
      </c>
      <c r="F38" s="3">
        <v>28.34626870236</v>
      </c>
      <c r="G38" s="10">
        <f t="shared" ref="G38" si="30">F38-O38</f>
        <v>7.9554775409045</v>
      </c>
      <c r="H38" s="12">
        <f t="shared" ref="H38" si="31">G38-12</f>
        <v>-4.0445224590955</v>
      </c>
      <c r="I38">
        <f t="shared" ref="I38" si="32">2^(-H38)</f>
        <v>16.501467877682646</v>
      </c>
      <c r="J38" s="119" t="s">
        <v>67</v>
      </c>
      <c r="K38" s="7" t="s">
        <v>99</v>
      </c>
      <c r="L38" s="7" t="s">
        <v>46</v>
      </c>
      <c r="M38" s="7" t="s">
        <v>5</v>
      </c>
      <c r="N38" s="8">
        <v>20.3549917000412</v>
      </c>
      <c r="O38" s="93">
        <v>20.3907911614555</v>
      </c>
      <c r="Q38" s="11"/>
      <c r="X38" s="1"/>
      <c r="Y38" s="1"/>
      <c r="Z38" s="1"/>
    </row>
    <row r="39" spans="1:26" x14ac:dyDescent="0.15">
      <c r="A39" s="121" t="s">
        <v>182</v>
      </c>
      <c r="B39" s="2" t="s">
        <v>45</v>
      </c>
      <c r="C39" s="2" t="s">
        <v>46</v>
      </c>
      <c r="D39" s="2" t="s">
        <v>5</v>
      </c>
      <c r="E39" s="3">
        <v>28.241949445682</v>
      </c>
      <c r="F39" s="3">
        <v>28.34626870236</v>
      </c>
      <c r="H39" s="12"/>
      <c r="J39" s="13"/>
      <c r="O39" s="92"/>
      <c r="X39" s="1"/>
      <c r="Y39" s="1"/>
      <c r="Z39" s="1"/>
    </row>
    <row r="40" spans="1:26" x14ac:dyDescent="0.15">
      <c r="A40" s="121" t="s">
        <v>182</v>
      </c>
      <c r="B40" s="2" t="s">
        <v>45</v>
      </c>
      <c r="C40" s="2" t="s">
        <v>46</v>
      </c>
      <c r="D40" s="2" t="s">
        <v>5</v>
      </c>
      <c r="E40" s="3">
        <v>28.688370710364701</v>
      </c>
      <c r="F40" s="3">
        <v>28.34626870236</v>
      </c>
      <c r="H40" s="12"/>
      <c r="J40" s="13"/>
      <c r="O40" s="92"/>
      <c r="X40" s="1"/>
      <c r="Y40" s="1"/>
      <c r="Z40" s="1"/>
    </row>
    <row r="41" spans="1:26" x14ac:dyDescent="0.15">
      <c r="A41" s="121" t="s">
        <v>182</v>
      </c>
      <c r="B41" s="2" t="s">
        <v>47</v>
      </c>
      <c r="C41" s="2" t="s">
        <v>48</v>
      </c>
      <c r="D41" s="2" t="s">
        <v>5</v>
      </c>
      <c r="E41" s="3">
        <v>29.9222251442933</v>
      </c>
      <c r="F41" s="3">
        <v>29.864565207907798</v>
      </c>
      <c r="G41" s="10">
        <f t="shared" ref="G41" si="33">F41-O41</f>
        <v>6.3710233895815982</v>
      </c>
      <c r="H41" s="12">
        <f t="shared" ref="H41" si="34">G41-12</f>
        <v>-5.6289766104184018</v>
      </c>
      <c r="I41">
        <f t="shared" ref="I41" si="35">2^(-H41)</f>
        <v>49.486963287077607</v>
      </c>
      <c r="J41" s="120" t="s">
        <v>67</v>
      </c>
      <c r="K41" s="5" t="s">
        <v>100</v>
      </c>
      <c r="L41" s="5" t="s">
        <v>48</v>
      </c>
      <c r="M41" s="5" t="s">
        <v>5</v>
      </c>
      <c r="N41" s="6">
        <v>23.5152256149821</v>
      </c>
      <c r="O41" s="94">
        <v>23.4935418183262</v>
      </c>
      <c r="X41" s="1"/>
      <c r="Y41" s="1"/>
      <c r="Z41" s="1"/>
    </row>
    <row r="42" spans="1:26" x14ac:dyDescent="0.15">
      <c r="A42" s="121" t="s">
        <v>182</v>
      </c>
      <c r="B42" s="2" t="s">
        <v>47</v>
      </c>
      <c r="C42" s="2" t="s">
        <v>48</v>
      </c>
      <c r="D42" s="2" t="s">
        <v>5</v>
      </c>
      <c r="E42" s="3">
        <v>29.7156174092678</v>
      </c>
      <c r="F42" s="3">
        <v>29.864565207907798</v>
      </c>
      <c r="H42" s="12"/>
      <c r="J42" s="13"/>
      <c r="O42" s="92"/>
      <c r="X42" s="1"/>
      <c r="Y42" s="1"/>
      <c r="Z42" s="1"/>
    </row>
    <row r="43" spans="1:26" x14ac:dyDescent="0.15">
      <c r="A43" s="121" t="s">
        <v>182</v>
      </c>
      <c r="B43" s="2" t="s">
        <v>47</v>
      </c>
      <c r="C43" s="2" t="s">
        <v>48</v>
      </c>
      <c r="D43" s="2" t="s">
        <v>5</v>
      </c>
      <c r="E43" s="3">
        <v>29.955853070162402</v>
      </c>
      <c r="F43" s="3">
        <v>29.864565207907798</v>
      </c>
      <c r="H43" s="12"/>
      <c r="J43" s="13"/>
      <c r="O43" s="92"/>
    </row>
    <row r="44" spans="1:26" x14ac:dyDescent="0.15">
      <c r="A44" s="121" t="s">
        <v>182</v>
      </c>
      <c r="B44" s="2" t="s">
        <v>49</v>
      </c>
      <c r="C44" s="2" t="s">
        <v>50</v>
      </c>
      <c r="D44" s="2" t="s">
        <v>5</v>
      </c>
      <c r="E44" s="3">
        <v>39.875681149499201</v>
      </c>
      <c r="F44" s="3">
        <v>38.889234050331901</v>
      </c>
      <c r="G44" s="10">
        <f t="shared" ref="G44" si="36">F44-O44</f>
        <v>16.807790929760902</v>
      </c>
      <c r="H44" s="12">
        <f t="shared" ref="H44" si="37">G44-12</f>
        <v>4.8077909297609018</v>
      </c>
      <c r="I44">
        <f t="shared" ref="I44" si="38">2^(-H44)</f>
        <v>3.5703493862602444E-2</v>
      </c>
      <c r="J44" s="120" t="s">
        <v>67</v>
      </c>
      <c r="K44" s="5" t="s">
        <v>101</v>
      </c>
      <c r="L44" s="5" t="s">
        <v>50</v>
      </c>
      <c r="M44" s="5" t="s">
        <v>5</v>
      </c>
      <c r="N44" s="6">
        <v>22.1631481739816</v>
      </c>
      <c r="O44" s="94">
        <v>22.081443120570999</v>
      </c>
    </row>
    <row r="45" spans="1:26" x14ac:dyDescent="0.15">
      <c r="A45" s="121" t="s">
        <v>182</v>
      </c>
      <c r="B45" s="2" t="s">
        <v>49</v>
      </c>
      <c r="C45" s="2" t="s">
        <v>50</v>
      </c>
      <c r="D45" s="2" t="s">
        <v>5</v>
      </c>
      <c r="E45" s="3">
        <v>38.240123039725603</v>
      </c>
      <c r="F45" s="3">
        <v>38.889234050331901</v>
      </c>
      <c r="H45" s="12"/>
      <c r="J45" s="13"/>
      <c r="O45" s="92"/>
    </row>
    <row r="46" spans="1:26" x14ac:dyDescent="0.15">
      <c r="A46" s="121" t="s">
        <v>182</v>
      </c>
      <c r="B46" s="2" t="s">
        <v>49</v>
      </c>
      <c r="C46" s="2" t="s">
        <v>50</v>
      </c>
      <c r="D46" s="2" t="s">
        <v>5</v>
      </c>
      <c r="E46" s="3">
        <v>38.551897961770798</v>
      </c>
      <c r="F46" s="3">
        <v>38.889234050331901</v>
      </c>
      <c r="H46" s="12"/>
      <c r="J46" s="13"/>
      <c r="O46" s="92"/>
      <c r="Q46" s="11"/>
    </row>
    <row r="47" spans="1:26" ht="14.25" x14ac:dyDescent="0.15">
      <c r="A47" s="121" t="s">
        <v>182</v>
      </c>
      <c r="B47" s="2" t="s">
        <v>51</v>
      </c>
      <c r="C47" s="2" t="s">
        <v>52</v>
      </c>
      <c r="D47" s="2" t="s">
        <v>5</v>
      </c>
      <c r="E47" s="3">
        <v>27.483602115137401</v>
      </c>
      <c r="F47" s="3">
        <v>27.476934091178101</v>
      </c>
      <c r="G47" s="10">
        <f t="shared" ref="G47" si="39">F47-O47</f>
        <v>4.8069340911780998</v>
      </c>
      <c r="H47" s="12">
        <f t="shared" ref="H47" si="40">G47-12</f>
        <v>-7.1930659088219002</v>
      </c>
      <c r="I47">
        <f t="shared" ref="I47" si="41">2^(-H47)</f>
        <v>146.32839172177088</v>
      </c>
      <c r="J47" s="119" t="s">
        <v>67</v>
      </c>
      <c r="K47" s="7" t="s">
        <v>102</v>
      </c>
      <c r="L47" s="7" t="s">
        <v>52</v>
      </c>
      <c r="M47" s="7" t="s">
        <v>5</v>
      </c>
      <c r="N47" s="9">
        <v>23.2336537685411</v>
      </c>
      <c r="O47" s="93">
        <v>22.67</v>
      </c>
    </row>
    <row r="48" spans="1:26" x14ac:dyDescent="0.15">
      <c r="A48" s="121" t="s">
        <v>182</v>
      </c>
      <c r="B48" s="2" t="s">
        <v>51</v>
      </c>
      <c r="C48" s="2" t="s">
        <v>52</v>
      </c>
      <c r="D48" s="2" t="s">
        <v>5</v>
      </c>
      <c r="E48" s="3">
        <v>27.317569851955799</v>
      </c>
      <c r="F48" s="3">
        <v>27.476934091178101</v>
      </c>
      <c r="H48" s="12"/>
      <c r="J48" s="13"/>
      <c r="O48" s="92"/>
    </row>
    <row r="49" spans="1:15" x14ac:dyDescent="0.15">
      <c r="A49" s="121" t="s">
        <v>182</v>
      </c>
      <c r="B49" s="2" t="s">
        <v>51</v>
      </c>
      <c r="C49" s="2" t="s">
        <v>52</v>
      </c>
      <c r="D49" s="2" t="s">
        <v>5</v>
      </c>
      <c r="E49" s="3">
        <v>27.629630306441101</v>
      </c>
      <c r="F49" s="3">
        <v>27.476934091178101</v>
      </c>
      <c r="H49" s="12"/>
      <c r="J49" s="13"/>
      <c r="O49" s="92"/>
    </row>
    <row r="50" spans="1:15" x14ac:dyDescent="0.15">
      <c r="A50" s="121" t="s">
        <v>182</v>
      </c>
      <c r="B50" s="2" t="s">
        <v>54</v>
      </c>
      <c r="C50" s="2" t="s">
        <v>55</v>
      </c>
      <c r="D50" s="2" t="s">
        <v>5</v>
      </c>
      <c r="E50" s="3"/>
      <c r="F50" s="3">
        <v>0</v>
      </c>
      <c r="G50" s="10">
        <f>F51-O50</f>
        <v>17.022975018703001</v>
      </c>
      <c r="H50" s="12">
        <f t="shared" ref="H50" si="42">G50-12</f>
        <v>5.0229750187030007</v>
      </c>
      <c r="I50">
        <f t="shared" ref="I50" si="43">2^(-H50)</f>
        <v>3.0756283250998516E-2</v>
      </c>
      <c r="J50" s="119" t="s">
        <v>67</v>
      </c>
      <c r="K50" s="7" t="s">
        <v>103</v>
      </c>
      <c r="L50" s="7" t="s">
        <v>55</v>
      </c>
      <c r="M50" s="7" t="s">
        <v>5</v>
      </c>
      <c r="N50" s="8">
        <v>23.560745419993101</v>
      </c>
      <c r="O50" s="93">
        <v>23.175465250773499</v>
      </c>
    </row>
    <row r="51" spans="1:15" x14ac:dyDescent="0.15">
      <c r="A51" s="121" t="s">
        <v>182</v>
      </c>
      <c r="B51" s="2" t="s">
        <v>54</v>
      </c>
      <c r="C51" s="2" t="s">
        <v>55</v>
      </c>
      <c r="D51" s="2" t="s">
        <v>5</v>
      </c>
      <c r="E51" s="3">
        <v>40.1984402694765</v>
      </c>
      <c r="F51" s="3">
        <v>40.1984402694765</v>
      </c>
      <c r="H51" s="12"/>
      <c r="J51" s="13"/>
      <c r="O51" s="92"/>
    </row>
    <row r="52" spans="1:15" x14ac:dyDescent="0.15">
      <c r="A52" s="121" t="s">
        <v>182</v>
      </c>
      <c r="B52" s="2" t="s">
        <v>54</v>
      </c>
      <c r="C52" s="2" t="s">
        <v>55</v>
      </c>
      <c r="D52" s="2" t="s">
        <v>5</v>
      </c>
      <c r="E52" s="3"/>
      <c r="F52" s="3">
        <v>0</v>
      </c>
      <c r="H52" s="12"/>
      <c r="J52" s="13"/>
      <c r="O52" s="92"/>
    </row>
    <row r="53" spans="1:15" x14ac:dyDescent="0.15">
      <c r="A53" s="121" t="s">
        <v>182</v>
      </c>
      <c r="B53" s="2" t="s">
        <v>57</v>
      </c>
      <c r="C53" s="2" t="s">
        <v>58</v>
      </c>
      <c r="D53" s="2" t="s">
        <v>5</v>
      </c>
      <c r="E53" s="3"/>
      <c r="F53" s="3">
        <v>40</v>
      </c>
      <c r="G53" s="10">
        <f t="shared" ref="G53" si="44">F53-O53</f>
        <v>15.106249256988399</v>
      </c>
      <c r="H53" s="12">
        <f t="shared" ref="H53" si="45">G53-12</f>
        <v>3.1062492569883986</v>
      </c>
      <c r="I53">
        <f t="shared" ref="I53" si="46">2^(-H53)</f>
        <v>0.11612501942193121</v>
      </c>
      <c r="J53" s="120" t="s">
        <v>67</v>
      </c>
      <c r="K53" s="5" t="s">
        <v>104</v>
      </c>
      <c r="L53" s="5" t="s">
        <v>58</v>
      </c>
      <c r="M53" s="5" t="s">
        <v>5</v>
      </c>
      <c r="N53" s="6">
        <v>25.173081239156499</v>
      </c>
      <c r="O53" s="94">
        <v>24.893750743011601</v>
      </c>
    </row>
    <row r="54" spans="1:15" x14ac:dyDescent="0.15">
      <c r="A54" s="121" t="s">
        <v>182</v>
      </c>
      <c r="B54" s="2" t="s">
        <v>57</v>
      </c>
      <c r="C54" s="2" t="s">
        <v>58</v>
      </c>
      <c r="D54" s="2" t="s">
        <v>5</v>
      </c>
      <c r="E54" s="3"/>
      <c r="F54" s="3">
        <v>0</v>
      </c>
      <c r="H54" s="12"/>
      <c r="J54" s="13"/>
      <c r="O54" s="92"/>
    </row>
    <row r="55" spans="1:15" x14ac:dyDescent="0.15">
      <c r="A55" s="121" t="s">
        <v>182</v>
      </c>
      <c r="B55" s="2" t="s">
        <v>57</v>
      </c>
      <c r="C55" s="2" t="s">
        <v>58</v>
      </c>
      <c r="D55" s="2" t="s">
        <v>5</v>
      </c>
      <c r="E55" s="3"/>
      <c r="F55" s="3">
        <v>0</v>
      </c>
      <c r="H55" s="12"/>
      <c r="J55" s="13"/>
      <c r="O55" s="92"/>
    </row>
    <row r="56" spans="1:15" x14ac:dyDescent="0.15">
      <c r="A56" s="121" t="s">
        <v>182</v>
      </c>
      <c r="B56" s="2" t="s">
        <v>60</v>
      </c>
      <c r="C56" s="2" t="s">
        <v>61</v>
      </c>
      <c r="D56" s="2" t="s">
        <v>5</v>
      </c>
      <c r="E56" s="3">
        <v>38.742407537763299</v>
      </c>
      <c r="F56" s="3">
        <v>38.138395246137598</v>
      </c>
      <c r="G56" s="10">
        <f>F56-O56</f>
        <v>11.733646114024697</v>
      </c>
      <c r="H56" s="12">
        <f t="shared" ref="H56" si="47">G56-12</f>
        <v>-0.26635388597530252</v>
      </c>
      <c r="I56">
        <f t="shared" ref="I56" si="48">2^(-H56)</f>
        <v>1.2027642448510205</v>
      </c>
      <c r="J56" s="119" t="s">
        <v>67</v>
      </c>
      <c r="K56" s="7" t="s">
        <v>105</v>
      </c>
      <c r="L56" s="2" t="s">
        <v>69</v>
      </c>
      <c r="M56" s="2" t="s">
        <v>5</v>
      </c>
      <c r="N56" s="3">
        <v>26.792412554185201</v>
      </c>
      <c r="O56" s="95">
        <v>26.404749132112901</v>
      </c>
    </row>
    <row r="57" spans="1:15" x14ac:dyDescent="0.15">
      <c r="A57" s="121" t="s">
        <v>182</v>
      </c>
      <c r="B57" s="2" t="s">
        <v>60</v>
      </c>
      <c r="C57" s="2" t="s">
        <v>61</v>
      </c>
      <c r="D57" s="2" t="s">
        <v>5</v>
      </c>
      <c r="E57" s="3">
        <v>38.921570975757099</v>
      </c>
      <c r="F57" s="3">
        <v>38.138395246137598</v>
      </c>
      <c r="H57" s="12"/>
      <c r="J57" s="119"/>
      <c r="K57" s="2"/>
      <c r="L57" s="2"/>
      <c r="M57" s="2"/>
      <c r="N57" s="3"/>
      <c r="O57" s="95"/>
    </row>
    <row r="58" spans="1:15" x14ac:dyDescent="0.15">
      <c r="A58" s="121" t="s">
        <v>182</v>
      </c>
      <c r="B58" s="2" t="s">
        <v>60</v>
      </c>
      <c r="C58" s="2" t="s">
        <v>61</v>
      </c>
      <c r="D58" s="2" t="s">
        <v>5</v>
      </c>
      <c r="E58" s="3">
        <v>36.751207224892497</v>
      </c>
      <c r="F58" s="3">
        <v>38.138395246137598</v>
      </c>
      <c r="H58" s="12"/>
      <c r="J58" s="119"/>
      <c r="K58" s="2"/>
      <c r="L58" s="2"/>
      <c r="M58" s="2"/>
      <c r="N58" s="3"/>
      <c r="O58" s="95"/>
    </row>
    <row r="59" spans="1:15" x14ac:dyDescent="0.15">
      <c r="A59" s="121" t="s">
        <v>182</v>
      </c>
      <c r="B59" s="2" t="s">
        <v>63</v>
      </c>
      <c r="C59" s="2" t="s">
        <v>64</v>
      </c>
      <c r="D59" s="2" t="s">
        <v>5</v>
      </c>
      <c r="E59" s="3">
        <v>32.297484248744603</v>
      </c>
      <c r="F59" s="3">
        <v>32.039383632042203</v>
      </c>
      <c r="G59" s="10">
        <f>F59-O62</f>
        <v>5.8671936084745013</v>
      </c>
      <c r="H59" s="12">
        <f t="shared" ref="H59" si="49">G59-12</f>
        <v>-6.1328063915254987</v>
      </c>
      <c r="I59">
        <f t="shared" ref="I59" si="50">2^(-H59)</f>
        <v>70.171164125866412</v>
      </c>
      <c r="J59" s="119" t="s">
        <v>67</v>
      </c>
      <c r="K59" s="7" t="s">
        <v>107</v>
      </c>
      <c r="L59" s="2" t="s">
        <v>73</v>
      </c>
      <c r="M59" s="2" t="s">
        <v>5</v>
      </c>
      <c r="N59" s="3">
        <v>30.769934150036899</v>
      </c>
      <c r="O59" s="95">
        <v>30.4682012637691</v>
      </c>
    </row>
    <row r="60" spans="1:15" x14ac:dyDescent="0.15">
      <c r="A60" s="121" t="s">
        <v>182</v>
      </c>
      <c r="B60" s="2" t="s">
        <v>63</v>
      </c>
      <c r="C60" s="2" t="s">
        <v>64</v>
      </c>
      <c r="D60" s="2" t="s">
        <v>5</v>
      </c>
      <c r="E60" s="3">
        <v>31.8458575664487</v>
      </c>
      <c r="F60" s="3">
        <v>32.039383632042203</v>
      </c>
      <c r="H60" s="12"/>
      <c r="J60" s="119"/>
      <c r="K60" s="2"/>
      <c r="L60" s="2"/>
      <c r="M60" s="2"/>
      <c r="N60" s="3"/>
      <c r="O60" s="95"/>
    </row>
    <row r="61" spans="1:15" x14ac:dyDescent="0.15">
      <c r="A61" s="121" t="s">
        <v>182</v>
      </c>
      <c r="B61" s="2" t="s">
        <v>63</v>
      </c>
      <c r="C61" s="2" t="s">
        <v>64</v>
      </c>
      <c r="D61" s="2" t="s">
        <v>5</v>
      </c>
      <c r="E61" s="3">
        <v>31.974809080933198</v>
      </c>
      <c r="F61" s="3">
        <v>32.039383632042203</v>
      </c>
      <c r="H61" s="12"/>
      <c r="J61" s="119"/>
      <c r="K61" s="2"/>
      <c r="L61" s="2"/>
      <c r="M61" s="2"/>
      <c r="N61" s="3"/>
      <c r="O61" s="95"/>
    </row>
    <row r="62" spans="1:15" x14ac:dyDescent="0.15">
      <c r="A62" s="121" t="s">
        <v>182</v>
      </c>
      <c r="B62" s="2" t="s">
        <v>65</v>
      </c>
      <c r="C62" s="2" t="s">
        <v>66</v>
      </c>
      <c r="D62" s="2" t="s">
        <v>5</v>
      </c>
      <c r="E62" s="3">
        <v>38.263570072605397</v>
      </c>
      <c r="F62" s="3">
        <v>37.556511889592599</v>
      </c>
      <c r="G62" s="10">
        <f>F62-O59</f>
        <v>7.0883106258234996</v>
      </c>
      <c r="H62" s="12">
        <f t="shared" ref="H62" si="51">G62-12</f>
        <v>-4.9116893741765004</v>
      </c>
      <c r="I62">
        <f t="shared" ref="I62" si="52">2^(-H62)</f>
        <v>30.099953939265031</v>
      </c>
      <c r="J62" s="119" t="s">
        <v>67</v>
      </c>
      <c r="K62" s="7" t="s">
        <v>106</v>
      </c>
      <c r="L62" s="2" t="s">
        <v>71</v>
      </c>
      <c r="M62" s="2" t="s">
        <v>5</v>
      </c>
      <c r="N62" s="3">
        <v>26.271443983625598</v>
      </c>
      <c r="O62" s="95">
        <v>26.172190023567701</v>
      </c>
    </row>
    <row r="63" spans="1:15" x14ac:dyDescent="0.15">
      <c r="A63" s="121" t="s">
        <v>182</v>
      </c>
      <c r="B63" s="2" t="s">
        <v>65</v>
      </c>
      <c r="C63" s="2" t="s">
        <v>66</v>
      </c>
      <c r="D63" s="2" t="s">
        <v>5</v>
      </c>
      <c r="E63" s="3">
        <v>36.586552795199502</v>
      </c>
      <c r="F63" s="3">
        <v>37.556511889592599</v>
      </c>
      <c r="J63" s="119"/>
      <c r="K63" s="2"/>
      <c r="L63" s="2"/>
      <c r="M63" s="2"/>
      <c r="N63" s="3"/>
      <c r="O63" s="95"/>
    </row>
    <row r="64" spans="1:15" x14ac:dyDescent="0.15">
      <c r="A64" s="121" t="s">
        <v>182</v>
      </c>
      <c r="B64" s="2" t="s">
        <v>65</v>
      </c>
      <c r="C64" s="2" t="s">
        <v>66</v>
      </c>
      <c r="D64" s="2" t="s">
        <v>5</v>
      </c>
      <c r="E64" s="3">
        <v>37.8194128009727</v>
      </c>
      <c r="F64" s="3">
        <v>37.556511889592599</v>
      </c>
      <c r="J64" s="13"/>
      <c r="O64" s="92"/>
    </row>
    <row r="65" spans="1:15" x14ac:dyDescent="0.15">
      <c r="A65" s="121" t="s">
        <v>182</v>
      </c>
      <c r="B65" t="s">
        <v>144</v>
      </c>
      <c r="E65" s="12">
        <v>35.175553430616198</v>
      </c>
      <c r="F65">
        <v>35.798216319811594</v>
      </c>
      <c r="G65" s="38">
        <f>F65-O65</f>
        <v>8.2727336665607929</v>
      </c>
      <c r="H65" s="38">
        <f>G65-12</f>
        <v>-3.7272663334392071</v>
      </c>
      <c r="I65" s="38">
        <f>2^-H65</f>
        <v>13.243993782398942</v>
      </c>
      <c r="J65" s="119" t="s">
        <v>67</v>
      </c>
      <c r="K65" s="11" t="s">
        <v>145</v>
      </c>
      <c r="N65" s="83">
        <v>27.917399970043</v>
      </c>
      <c r="O65" s="96">
        <f>AVERAGE(N65:N67)</f>
        <v>27.525482653250801</v>
      </c>
    </row>
    <row r="66" spans="1:15" x14ac:dyDescent="0.15">
      <c r="A66" s="121" t="s">
        <v>182</v>
      </c>
      <c r="B66" t="s">
        <v>144</v>
      </c>
      <c r="E66" s="12">
        <v>36.067250529813201</v>
      </c>
      <c r="F66" t="s">
        <v>5</v>
      </c>
      <c r="N66" s="83">
        <v>27.1932748881467</v>
      </c>
      <c r="O66" s="92"/>
    </row>
    <row r="67" spans="1:15" x14ac:dyDescent="0.15">
      <c r="A67" s="121" t="s">
        <v>182</v>
      </c>
      <c r="B67" s="97" t="s">
        <v>144</v>
      </c>
      <c r="C67" s="97"/>
      <c r="D67" s="97"/>
      <c r="E67" s="98">
        <v>36.151844999005398</v>
      </c>
      <c r="F67" s="97" t="s">
        <v>5</v>
      </c>
      <c r="G67" s="97"/>
      <c r="H67" s="97"/>
      <c r="I67" s="97"/>
      <c r="J67" s="97"/>
      <c r="K67" s="97"/>
      <c r="L67" s="97"/>
      <c r="M67" s="97"/>
      <c r="N67" s="99">
        <v>27.4657731015627</v>
      </c>
      <c r="O67" s="100"/>
    </row>
    <row r="68" spans="1:15" x14ac:dyDescent="0.15">
      <c r="A68" s="32"/>
      <c r="B68" s="32"/>
      <c r="C68" s="32"/>
      <c r="D68" s="32"/>
      <c r="F68" s="33"/>
      <c r="G68" s="34"/>
      <c r="H68" s="35"/>
      <c r="I68" s="34"/>
      <c r="J68" s="35"/>
      <c r="K68" s="35"/>
      <c r="L68" s="36"/>
      <c r="M68" s="32" t="s">
        <v>5</v>
      </c>
      <c r="N68" s="33"/>
    </row>
    <row r="69" spans="1:15" x14ac:dyDescent="0.15">
      <c r="A69" s="32"/>
      <c r="B69" s="32"/>
      <c r="C69" s="32"/>
      <c r="D69" s="32"/>
      <c r="F69" s="33"/>
      <c r="G69" s="34"/>
      <c r="H69" s="35"/>
      <c r="I69" s="34"/>
      <c r="J69" s="35"/>
      <c r="K69" s="35"/>
      <c r="L69" s="36"/>
      <c r="M69" s="32" t="s">
        <v>5</v>
      </c>
      <c r="N69" s="37"/>
    </row>
    <row r="73" spans="1:15" x14ac:dyDescent="0.15">
      <c r="A73" s="2"/>
      <c r="B73" s="2"/>
      <c r="C73" s="2"/>
      <c r="D73" s="2"/>
      <c r="E73" s="3"/>
      <c r="F73" s="3"/>
    </row>
    <row r="74" spans="1:15" x14ac:dyDescent="0.15">
      <c r="A74" s="2"/>
      <c r="B74" s="2"/>
      <c r="C74" s="2"/>
      <c r="D74" s="2"/>
      <c r="E74" s="3"/>
      <c r="F74" s="3"/>
    </row>
    <row r="75" spans="1:15" x14ac:dyDescent="0.15">
      <c r="A75" s="2"/>
      <c r="B75" s="2"/>
      <c r="C75" s="2"/>
      <c r="D75" s="2"/>
      <c r="E75" s="3"/>
      <c r="F75" s="3"/>
    </row>
    <row r="76" spans="1:15" x14ac:dyDescent="0.15">
      <c r="A76" s="2"/>
      <c r="B76" s="2"/>
      <c r="C76" s="2"/>
      <c r="D76" s="2"/>
      <c r="E76" s="3"/>
      <c r="F76" s="3"/>
    </row>
    <row r="77" spans="1:15" x14ac:dyDescent="0.15">
      <c r="A77" s="2"/>
      <c r="B77" s="2"/>
      <c r="C77" s="2"/>
      <c r="D77" s="2"/>
      <c r="E77" s="3"/>
      <c r="F77" s="3"/>
    </row>
    <row r="78" spans="1:15" x14ac:dyDescent="0.15">
      <c r="A78" s="2"/>
      <c r="B78" s="2"/>
      <c r="C78" s="2"/>
      <c r="D78" s="2"/>
      <c r="E78" s="3"/>
      <c r="F78" s="3"/>
    </row>
    <row r="79" spans="1:15" x14ac:dyDescent="0.15">
      <c r="A79" s="2"/>
      <c r="B79" s="2"/>
      <c r="C79" s="2"/>
      <c r="D79" s="2"/>
      <c r="E79" s="3"/>
      <c r="F79" s="3"/>
    </row>
    <row r="80" spans="1:15" x14ac:dyDescent="0.15">
      <c r="A80" s="2"/>
      <c r="B80" s="2"/>
      <c r="C80" s="2"/>
      <c r="D80" s="2"/>
      <c r="E80" s="3"/>
      <c r="F80" s="3"/>
    </row>
    <row r="81" spans="1:6" x14ac:dyDescent="0.15">
      <c r="A81" s="2"/>
      <c r="B81" s="2"/>
      <c r="C81" s="2"/>
      <c r="D81" s="2"/>
      <c r="E81" s="3"/>
      <c r="F81" s="3"/>
    </row>
  </sheetData>
  <sortState ref="A1:F82">
    <sortCondition ref="C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3"/>
  <sheetViews>
    <sheetView zoomScale="80" zoomScaleNormal="80" workbookViewId="0">
      <selection activeCell="R14" sqref="R14:R17"/>
    </sheetView>
  </sheetViews>
  <sheetFormatPr defaultColWidth="9.33203125" defaultRowHeight="10.5" x14ac:dyDescent="0.15"/>
  <cols>
    <col min="1" max="8" width="9.33203125" style="22"/>
    <col min="9" max="9" width="17.5" style="22" bestFit="1" customWidth="1"/>
    <col min="10" max="10" width="15.33203125" style="22" bestFit="1" customWidth="1"/>
    <col min="11" max="11" width="12.33203125" style="22" bestFit="1" customWidth="1"/>
    <col min="12" max="16384" width="9.33203125" style="22"/>
  </cols>
  <sheetData>
    <row r="1" spans="1:18" ht="12.75" x14ac:dyDescent="0.2">
      <c r="A1" s="44" t="s">
        <v>164</v>
      </c>
      <c r="B1" s="44" t="s">
        <v>0</v>
      </c>
      <c r="C1" s="44" t="s">
        <v>165</v>
      </c>
      <c r="D1" s="5"/>
      <c r="E1" s="44" t="s">
        <v>166</v>
      </c>
      <c r="F1" s="44" t="s">
        <v>167</v>
      </c>
      <c r="G1" s="44" t="s">
        <v>168</v>
      </c>
      <c r="H1" s="44" t="s">
        <v>169</v>
      </c>
      <c r="I1" s="45" t="s">
        <v>170</v>
      </c>
    </row>
    <row r="2" spans="1:18" x14ac:dyDescent="0.15">
      <c r="A2" s="46" t="s">
        <v>127</v>
      </c>
      <c r="B2" s="47" t="s">
        <v>3</v>
      </c>
      <c r="C2" s="47" t="s">
        <v>4</v>
      </c>
      <c r="D2" s="47" t="s">
        <v>143</v>
      </c>
      <c r="E2" s="48">
        <v>30.221113813956599</v>
      </c>
      <c r="F2" s="48">
        <v>30.204868374061601</v>
      </c>
      <c r="G2" s="85">
        <f>F2-F32</f>
        <v>6.496985484466002</v>
      </c>
      <c r="H2" s="85">
        <f>G2-6</f>
        <v>0.49698548446600199</v>
      </c>
      <c r="I2" s="49">
        <f>2^(-H2)</f>
        <v>0.70858582758472644</v>
      </c>
    </row>
    <row r="3" spans="1:18" x14ac:dyDescent="0.15">
      <c r="A3" s="50" t="s">
        <v>127</v>
      </c>
      <c r="B3" s="5" t="s">
        <v>3</v>
      </c>
      <c r="C3" s="5" t="s">
        <v>4</v>
      </c>
      <c r="D3" s="5" t="s">
        <v>5</v>
      </c>
      <c r="E3" s="6">
        <v>30.217947314198099</v>
      </c>
      <c r="F3" s="6">
        <v>30.204868374061601</v>
      </c>
      <c r="G3" s="24"/>
      <c r="H3" s="24"/>
      <c r="I3" s="51"/>
    </row>
    <row r="4" spans="1:18" x14ac:dyDescent="0.15">
      <c r="A4" s="50" t="s">
        <v>127</v>
      </c>
      <c r="B4" s="5" t="s">
        <v>3</v>
      </c>
      <c r="C4" s="5" t="s">
        <v>4</v>
      </c>
      <c r="D4" s="5" t="s">
        <v>5</v>
      </c>
      <c r="E4" s="6">
        <v>30.1755439940301</v>
      </c>
      <c r="F4" s="6">
        <v>30.204868374061601</v>
      </c>
      <c r="G4" s="24"/>
      <c r="H4" s="24"/>
      <c r="I4" s="51"/>
    </row>
    <row r="5" spans="1:18" x14ac:dyDescent="0.15">
      <c r="A5" s="50" t="s">
        <v>127</v>
      </c>
      <c r="B5" s="5" t="s">
        <v>6</v>
      </c>
      <c r="C5" s="5" t="s">
        <v>7</v>
      </c>
      <c r="D5" s="5" t="s">
        <v>141</v>
      </c>
      <c r="E5" s="6"/>
      <c r="F5" s="6">
        <v>0</v>
      </c>
      <c r="G5" s="24"/>
      <c r="H5" s="24"/>
      <c r="I5" s="51"/>
    </row>
    <row r="6" spans="1:18" x14ac:dyDescent="0.15">
      <c r="A6" s="50" t="s">
        <v>127</v>
      </c>
      <c r="B6" s="5" t="s">
        <v>6</v>
      </c>
      <c r="C6" s="5" t="s">
        <v>7</v>
      </c>
      <c r="D6" s="5" t="s">
        <v>5</v>
      </c>
      <c r="E6" s="6"/>
      <c r="F6" s="6">
        <v>0</v>
      </c>
      <c r="G6" s="24"/>
      <c r="H6" s="24"/>
      <c r="I6" s="51"/>
    </row>
    <row r="7" spans="1:18" x14ac:dyDescent="0.15">
      <c r="A7" s="50" t="s">
        <v>127</v>
      </c>
      <c r="B7" s="5" t="s">
        <v>6</v>
      </c>
      <c r="C7" s="5" t="s">
        <v>7</v>
      </c>
      <c r="D7" s="5" t="s">
        <v>5</v>
      </c>
      <c r="E7" s="6"/>
      <c r="F7" s="6">
        <v>0</v>
      </c>
      <c r="G7" s="24"/>
      <c r="H7" s="24"/>
      <c r="I7" s="51"/>
    </row>
    <row r="8" spans="1:18" x14ac:dyDescent="0.15">
      <c r="A8" s="50" t="s">
        <v>127</v>
      </c>
      <c r="B8" s="5" t="s">
        <v>9</v>
      </c>
      <c r="C8" s="5" t="s">
        <v>10</v>
      </c>
      <c r="D8" s="5" t="s">
        <v>134</v>
      </c>
      <c r="E8" s="6">
        <v>27.824070939874801</v>
      </c>
      <c r="F8" s="6">
        <v>27.6705979997272</v>
      </c>
      <c r="G8" s="24">
        <f>F8-F38</f>
        <v>7.7310727516117979</v>
      </c>
      <c r="H8" s="24">
        <f>G8-6</f>
        <v>1.7310727516117979</v>
      </c>
      <c r="I8" s="51">
        <f>2^(-H8)</f>
        <v>0.30122788817388574</v>
      </c>
    </row>
    <row r="9" spans="1:18" x14ac:dyDescent="0.15">
      <c r="A9" s="50" t="s">
        <v>127</v>
      </c>
      <c r="B9" s="5" t="s">
        <v>9</v>
      </c>
      <c r="C9" s="5" t="s">
        <v>10</v>
      </c>
      <c r="D9" s="5" t="s">
        <v>5</v>
      </c>
      <c r="E9" s="6">
        <v>27.7265694422194</v>
      </c>
      <c r="F9" s="6">
        <v>27.6705979997272</v>
      </c>
      <c r="G9" s="24"/>
      <c r="H9" s="24"/>
      <c r="I9" s="51"/>
    </row>
    <row r="10" spans="1:18" x14ac:dyDescent="0.15">
      <c r="A10" s="50" t="s">
        <v>127</v>
      </c>
      <c r="B10" s="5" t="s">
        <v>9</v>
      </c>
      <c r="C10" s="5" t="s">
        <v>10</v>
      </c>
      <c r="D10" s="5" t="s">
        <v>5</v>
      </c>
      <c r="E10" s="6">
        <v>27.461153617087302</v>
      </c>
      <c r="F10" s="6">
        <v>27.6705979997272</v>
      </c>
      <c r="G10" s="24"/>
      <c r="H10" s="24"/>
      <c r="I10" s="51"/>
    </row>
    <row r="11" spans="1:18" x14ac:dyDescent="0.15">
      <c r="A11" s="50" t="s">
        <v>127</v>
      </c>
      <c r="B11" s="5" t="s">
        <v>11</v>
      </c>
      <c r="C11" s="5" t="s">
        <v>12</v>
      </c>
      <c r="D11" s="5" t="s">
        <v>138</v>
      </c>
      <c r="E11" s="6">
        <v>17.709509987636999</v>
      </c>
      <c r="F11" s="6">
        <v>17.746474246026899</v>
      </c>
      <c r="G11" s="24">
        <f>F11-F41</f>
        <v>-0.95230553565420095</v>
      </c>
      <c r="H11" s="24">
        <f>G11-6</f>
        <v>-6.952305535654201</v>
      </c>
      <c r="I11" s="51">
        <f>2^(-H11)</f>
        <v>123.83759388506606</v>
      </c>
    </row>
    <row r="12" spans="1:18" x14ac:dyDescent="0.15">
      <c r="A12" s="50" t="s">
        <v>127</v>
      </c>
      <c r="B12" s="5" t="s">
        <v>11</v>
      </c>
      <c r="C12" s="5" t="s">
        <v>12</v>
      </c>
      <c r="D12" s="5" t="s">
        <v>5</v>
      </c>
      <c r="E12" s="6">
        <v>17.763259801669498</v>
      </c>
      <c r="F12" s="6">
        <v>17.746474246026899</v>
      </c>
      <c r="G12" s="24"/>
      <c r="H12" s="24"/>
      <c r="I12" s="51"/>
    </row>
    <row r="13" spans="1:18" x14ac:dyDescent="0.15">
      <c r="A13" s="50" t="s">
        <v>127</v>
      </c>
      <c r="B13" s="5" t="s">
        <v>11</v>
      </c>
      <c r="C13" s="5" t="s">
        <v>12</v>
      </c>
      <c r="D13" s="5" t="s">
        <v>5</v>
      </c>
      <c r="E13" s="6">
        <v>17.766652948774201</v>
      </c>
      <c r="F13" s="6">
        <v>17.746474246026899</v>
      </c>
      <c r="G13" s="24"/>
      <c r="H13" s="24"/>
      <c r="I13" s="51"/>
      <c r="O13" s="5" t="s">
        <v>108</v>
      </c>
      <c r="P13" s="22" t="s">
        <v>116</v>
      </c>
      <c r="Q13" s="22" t="s">
        <v>129</v>
      </c>
      <c r="R13" s="17" t="s">
        <v>111</v>
      </c>
    </row>
    <row r="14" spans="1:18" x14ac:dyDescent="0.15">
      <c r="A14" s="50" t="s">
        <v>127</v>
      </c>
      <c r="B14" s="5" t="s">
        <v>14</v>
      </c>
      <c r="C14" s="5" t="s">
        <v>15</v>
      </c>
      <c r="D14" s="5" t="s">
        <v>135</v>
      </c>
      <c r="E14" s="6">
        <v>24.873460014873402</v>
      </c>
      <c r="F14" s="6">
        <v>24.771576369093498</v>
      </c>
      <c r="G14" s="24">
        <f>F14-F44</f>
        <v>3.538425283031799</v>
      </c>
      <c r="H14" s="24">
        <f>G14-6</f>
        <v>-2.461574716968201</v>
      </c>
      <c r="I14" s="51">
        <f>2^(-H14)</f>
        <v>5.5081762254281585</v>
      </c>
      <c r="N14" s="22">
        <v>1</v>
      </c>
      <c r="O14" s="14">
        <v>8.0000000000000002E-3</v>
      </c>
      <c r="P14" s="22">
        <v>0.70858582758472644</v>
      </c>
      <c r="Q14" s="22">
        <v>123.83759388506606</v>
      </c>
      <c r="R14" s="17">
        <v>2.9000000000000001E-2</v>
      </c>
    </row>
    <row r="15" spans="1:18" x14ac:dyDescent="0.15">
      <c r="A15" s="50" t="s">
        <v>127</v>
      </c>
      <c r="B15" s="5" t="s">
        <v>14</v>
      </c>
      <c r="C15" s="5" t="s">
        <v>15</v>
      </c>
      <c r="D15" s="5" t="s">
        <v>5</v>
      </c>
      <c r="E15" s="6">
        <v>24.935045608227899</v>
      </c>
      <c r="F15" s="6">
        <v>24.771576369093498</v>
      </c>
      <c r="G15" s="24"/>
      <c r="H15" s="24"/>
      <c r="I15" s="51"/>
      <c r="N15" s="22">
        <v>2</v>
      </c>
      <c r="O15" s="17">
        <v>0.31900000000000001</v>
      </c>
      <c r="P15" s="22">
        <v>0.30122788817388574</v>
      </c>
      <c r="Q15" s="22">
        <v>85.488877343373616</v>
      </c>
      <c r="R15" s="17">
        <v>0.40799999999999997</v>
      </c>
    </row>
    <row r="16" spans="1:18" x14ac:dyDescent="0.15">
      <c r="A16" s="50" t="s">
        <v>127</v>
      </c>
      <c r="B16" s="5" t="s">
        <v>14</v>
      </c>
      <c r="C16" s="5" t="s">
        <v>15</v>
      </c>
      <c r="D16" s="5" t="s">
        <v>5</v>
      </c>
      <c r="E16" s="6">
        <v>24.506223484178999</v>
      </c>
      <c r="F16" s="6">
        <v>24.771576369093498</v>
      </c>
      <c r="G16" s="24"/>
      <c r="H16" s="24"/>
      <c r="I16" s="51"/>
      <c r="N16" s="22">
        <v>3</v>
      </c>
      <c r="O16" s="17">
        <v>0.03</v>
      </c>
      <c r="P16" s="22">
        <v>5.5081762254281585</v>
      </c>
      <c r="Q16" s="22">
        <v>11.032215980291577</v>
      </c>
      <c r="R16" s="17">
        <v>0.151</v>
      </c>
    </row>
    <row r="17" spans="1:18" x14ac:dyDescent="0.15">
      <c r="A17" s="50" t="s">
        <v>127</v>
      </c>
      <c r="B17" s="5" t="s">
        <v>16</v>
      </c>
      <c r="C17" s="5" t="s">
        <v>17</v>
      </c>
      <c r="D17" s="5" t="s">
        <v>139</v>
      </c>
      <c r="E17" s="6">
        <v>18.605013788850702</v>
      </c>
      <c r="F17" s="6">
        <v>18.665168644545702</v>
      </c>
      <c r="G17" s="24">
        <f>F17-F47</f>
        <v>-0.41766482312689845</v>
      </c>
      <c r="H17" s="24">
        <f>G17-6</f>
        <v>-6.4176648231268985</v>
      </c>
      <c r="I17" s="51">
        <f>2^(-H17)</f>
        <v>85.488877343373616</v>
      </c>
      <c r="N17" s="22">
        <v>4</v>
      </c>
      <c r="O17" s="17">
        <v>3.0000000000000001E-3</v>
      </c>
      <c r="P17" s="22">
        <v>7.1378251807400941E-2</v>
      </c>
      <c r="Q17" s="22">
        <v>13.591593960242799</v>
      </c>
      <c r="R17" s="17">
        <v>1.1581999999999999</v>
      </c>
    </row>
    <row r="18" spans="1:18" x14ac:dyDescent="0.15">
      <c r="A18" s="50" t="s">
        <v>127</v>
      </c>
      <c r="B18" s="5" t="s">
        <v>16</v>
      </c>
      <c r="C18" s="5" t="s">
        <v>17</v>
      </c>
      <c r="D18" s="5" t="s">
        <v>5</v>
      </c>
      <c r="E18" s="6">
        <v>18.989190779944799</v>
      </c>
      <c r="F18" s="6">
        <v>18.665168644545702</v>
      </c>
      <c r="G18" s="24"/>
      <c r="H18" s="24"/>
      <c r="I18" s="51"/>
      <c r="N18" s="22">
        <v>5</v>
      </c>
      <c r="P18" s="22">
        <v>2.0420524453904399E-2</v>
      </c>
      <c r="Q18" s="22">
        <v>20.194940552957654</v>
      </c>
    </row>
    <row r="19" spans="1:18" x14ac:dyDescent="0.15">
      <c r="A19" s="50" t="s">
        <v>127</v>
      </c>
      <c r="B19" s="5" t="s">
        <v>16</v>
      </c>
      <c r="C19" s="5" t="s">
        <v>17</v>
      </c>
      <c r="D19" s="5" t="s">
        <v>5</v>
      </c>
      <c r="E19" s="6">
        <v>18.401301364841501</v>
      </c>
      <c r="F19" s="6">
        <v>18.665168644545702</v>
      </c>
      <c r="G19" s="24"/>
      <c r="H19" s="24"/>
      <c r="I19" s="51"/>
      <c r="P19" s="22">
        <v>0.28678241547250916</v>
      </c>
      <c r="Q19" s="22">
        <v>122.47151474466453</v>
      </c>
    </row>
    <row r="20" spans="1:18" x14ac:dyDescent="0.15">
      <c r="A20" s="50" t="s">
        <v>127</v>
      </c>
      <c r="B20" s="5" t="s">
        <v>19</v>
      </c>
      <c r="C20" s="5" t="s">
        <v>20</v>
      </c>
      <c r="D20" s="5" t="s">
        <v>137</v>
      </c>
      <c r="E20" s="6">
        <v>33.540949418984198</v>
      </c>
      <c r="F20" s="6">
        <v>33.241676411839698</v>
      </c>
      <c r="G20" s="24">
        <f>F20-F50</f>
        <v>9.8083716223703981</v>
      </c>
      <c r="H20" s="24">
        <f>G20-6</f>
        <v>3.8083716223703981</v>
      </c>
      <c r="I20" s="51">
        <f>2^(-H20)</f>
        <v>7.1378251807400941E-2</v>
      </c>
      <c r="P20" s="22">
        <v>4.3972280527967467</v>
      </c>
    </row>
    <row r="21" spans="1:18" x14ac:dyDescent="0.15">
      <c r="A21" s="50" t="s">
        <v>127</v>
      </c>
      <c r="B21" s="5" t="s">
        <v>19</v>
      </c>
      <c r="C21" s="5" t="s">
        <v>20</v>
      </c>
      <c r="D21" s="5" t="s">
        <v>5</v>
      </c>
      <c r="E21" s="6">
        <v>33.015272133414399</v>
      </c>
      <c r="F21" s="6">
        <v>33.241676411839698</v>
      </c>
      <c r="G21" s="24"/>
      <c r="H21" s="24"/>
      <c r="I21" s="51"/>
      <c r="P21" s="22">
        <v>8.2064248663186262E-2</v>
      </c>
    </row>
    <row r="22" spans="1:18" x14ac:dyDescent="0.15">
      <c r="A22" s="50" t="s">
        <v>127</v>
      </c>
      <c r="B22" s="5" t="s">
        <v>19</v>
      </c>
      <c r="C22" s="5" t="s">
        <v>20</v>
      </c>
      <c r="D22" s="5" t="s">
        <v>5</v>
      </c>
      <c r="E22" s="6">
        <v>33.168807683120498</v>
      </c>
      <c r="F22" s="6">
        <v>33.241676411839698</v>
      </c>
      <c r="G22" s="24"/>
      <c r="H22" s="24"/>
      <c r="I22" s="51"/>
    </row>
    <row r="23" spans="1:18" x14ac:dyDescent="0.15">
      <c r="A23" s="50" t="s">
        <v>127</v>
      </c>
      <c r="B23" s="5" t="s">
        <v>21</v>
      </c>
      <c r="C23" s="5" t="s">
        <v>22</v>
      </c>
      <c r="D23" s="5" t="s">
        <v>140</v>
      </c>
      <c r="E23" s="6">
        <v>22.905744708406399</v>
      </c>
      <c r="F23" s="6">
        <v>22.927140460346401</v>
      </c>
      <c r="G23" s="24">
        <f>F23-F53</f>
        <v>2.5363492988909009</v>
      </c>
      <c r="H23" s="24">
        <f>G23-6</f>
        <v>-3.4636507011090991</v>
      </c>
      <c r="I23" s="51">
        <f>2^(-H23)</f>
        <v>11.032215980291577</v>
      </c>
    </row>
    <row r="24" spans="1:18" x14ac:dyDescent="0.15">
      <c r="A24" s="50" t="s">
        <v>127</v>
      </c>
      <c r="B24" s="5" t="s">
        <v>21</v>
      </c>
      <c r="C24" s="5" t="s">
        <v>22</v>
      </c>
      <c r="D24" s="5" t="s">
        <v>5</v>
      </c>
      <c r="E24" s="6">
        <v>22.8010102398672</v>
      </c>
      <c r="F24" s="6">
        <v>22.927140460346401</v>
      </c>
      <c r="G24" s="24"/>
      <c r="H24" s="24"/>
      <c r="I24" s="51"/>
    </row>
    <row r="25" spans="1:18" x14ac:dyDescent="0.15">
      <c r="A25" s="50" t="s">
        <v>127</v>
      </c>
      <c r="B25" s="5" t="s">
        <v>21</v>
      </c>
      <c r="C25" s="5" t="s">
        <v>22</v>
      </c>
      <c r="D25" s="5" t="s">
        <v>5</v>
      </c>
      <c r="E25" s="6">
        <v>23.074666432765699</v>
      </c>
      <c r="F25" s="6">
        <v>22.927140460346401</v>
      </c>
      <c r="G25" s="24"/>
      <c r="H25" s="24"/>
      <c r="I25" s="51"/>
      <c r="O25" s="22" t="s">
        <v>115</v>
      </c>
      <c r="P25" s="22" t="s">
        <v>116</v>
      </c>
      <c r="Q25" s="22" t="s">
        <v>129</v>
      </c>
      <c r="R25" s="22" t="s">
        <v>117</v>
      </c>
    </row>
    <row r="26" spans="1:18" x14ac:dyDescent="0.15">
      <c r="A26" s="50" t="s">
        <v>127</v>
      </c>
      <c r="B26" s="5" t="s">
        <v>24</v>
      </c>
      <c r="C26" s="5" t="s">
        <v>25</v>
      </c>
      <c r="D26" s="5" t="s">
        <v>136</v>
      </c>
      <c r="E26" s="6">
        <v>34.583493675948802</v>
      </c>
      <c r="F26" s="6">
        <v>34.2813535498248</v>
      </c>
      <c r="G26" s="24">
        <f>F26-F56</f>
        <v>11.613836270800398</v>
      </c>
      <c r="H26" s="24">
        <f>G26-6</f>
        <v>5.6138362708003982</v>
      </c>
      <c r="I26" s="51">
        <f>2^(-H26)</f>
        <v>2.0420524453904399E-2</v>
      </c>
      <c r="N26" s="22" t="s">
        <v>128</v>
      </c>
      <c r="O26" s="43">
        <f>AVERAGE(O14:O18)</f>
        <v>0.09</v>
      </c>
      <c r="P26" s="22">
        <f>AVERAGE(P14:P21)</f>
        <v>1.421982929297565</v>
      </c>
      <c r="Q26" s="22">
        <f>AVERAGE(Q14:Q19)</f>
        <v>62.769456077766044</v>
      </c>
      <c r="R26" s="22">
        <f t="shared" ref="R26" si="0">AVERAGE(R14:R21)</f>
        <v>0.43654999999999999</v>
      </c>
    </row>
    <row r="27" spans="1:18" x14ac:dyDescent="0.15">
      <c r="A27" s="50" t="s">
        <v>127</v>
      </c>
      <c r="B27" s="5" t="s">
        <v>24</v>
      </c>
      <c r="C27" s="5" t="s">
        <v>25</v>
      </c>
      <c r="D27" s="5" t="s">
        <v>5</v>
      </c>
      <c r="E27" s="6">
        <v>34.044579097806299</v>
      </c>
      <c r="F27" s="6">
        <v>34.2813535498248</v>
      </c>
      <c r="I27" s="51"/>
      <c r="N27" s="22" t="s">
        <v>113</v>
      </c>
      <c r="O27" s="22">
        <f>STDEV(O14:O18)</f>
        <v>0.15311651337026541</v>
      </c>
      <c r="P27" s="22">
        <f>STDEV(P14:P18)</f>
        <v>2.3558696865928783</v>
      </c>
      <c r="Q27" s="22">
        <f>STDEV(Q14:Q19)</f>
        <v>54.254251214973578</v>
      </c>
      <c r="R27" s="22">
        <f>STDEV(R14:R18)</f>
        <v>0.50636930857494367</v>
      </c>
    </row>
    <row r="28" spans="1:18" x14ac:dyDescent="0.15">
      <c r="A28" s="50" t="s">
        <v>127</v>
      </c>
      <c r="B28" s="5" t="s">
        <v>24</v>
      </c>
      <c r="C28" s="5" t="s">
        <v>25</v>
      </c>
      <c r="D28" s="5" t="s">
        <v>5</v>
      </c>
      <c r="E28" s="6">
        <v>34.215987875719399</v>
      </c>
      <c r="F28" s="6">
        <v>34.2813535498248</v>
      </c>
      <c r="I28" s="51"/>
      <c r="N28" s="22" t="s">
        <v>114</v>
      </c>
      <c r="O28" s="22">
        <f>O27/SQRT(5)</f>
        <v>6.8475786474733777E-2</v>
      </c>
      <c r="P28" s="22">
        <f>P27/SQRT(5)</f>
        <v>1.0535769530705601</v>
      </c>
      <c r="Q28" s="22">
        <f>Q27/SQRT(5)</f>
        <v>24.263238757006295</v>
      </c>
      <c r="R28" s="22">
        <f>R27/SQRT(5)</f>
        <v>0.22645523913862822</v>
      </c>
    </row>
    <row r="29" spans="1:18" x14ac:dyDescent="0.15">
      <c r="A29" s="50" t="s">
        <v>127</v>
      </c>
      <c r="B29" s="5" t="s">
        <v>84</v>
      </c>
      <c r="C29" s="5" t="s">
        <v>5</v>
      </c>
      <c r="D29" s="5" t="s">
        <v>5</v>
      </c>
      <c r="E29" s="6"/>
      <c r="F29" s="6">
        <v>0</v>
      </c>
      <c r="G29" s="23"/>
      <c r="H29" s="23"/>
      <c r="I29" s="51"/>
    </row>
    <row r="30" spans="1:18" x14ac:dyDescent="0.15">
      <c r="A30" s="50" t="s">
        <v>127</v>
      </c>
      <c r="B30" s="5" t="s">
        <v>84</v>
      </c>
      <c r="C30" s="5" t="s">
        <v>5</v>
      </c>
      <c r="D30" s="5" t="s">
        <v>5</v>
      </c>
      <c r="E30" s="6"/>
      <c r="F30" s="6">
        <v>0</v>
      </c>
      <c r="I30" s="51"/>
    </row>
    <row r="31" spans="1:18" x14ac:dyDescent="0.15">
      <c r="A31" s="50"/>
      <c r="B31" s="5"/>
      <c r="C31" s="5"/>
      <c r="D31" s="5"/>
      <c r="E31" s="6"/>
      <c r="F31" s="6"/>
      <c r="I31" s="51"/>
    </row>
    <row r="32" spans="1:18" x14ac:dyDescent="0.15">
      <c r="A32" s="50" t="s">
        <v>67</v>
      </c>
      <c r="B32" s="5" t="s">
        <v>118</v>
      </c>
      <c r="C32" s="5" t="s">
        <v>4</v>
      </c>
      <c r="D32" s="5" t="s">
        <v>143</v>
      </c>
      <c r="E32" s="6">
        <v>23.5992269806118</v>
      </c>
      <c r="F32" s="6">
        <v>23.707882889595599</v>
      </c>
      <c r="I32" s="51"/>
    </row>
    <row r="33" spans="1:18" x14ac:dyDescent="0.15">
      <c r="A33" s="50" t="s">
        <v>67</v>
      </c>
      <c r="B33" s="5" t="s">
        <v>118</v>
      </c>
      <c r="C33" s="5" t="s">
        <v>4</v>
      </c>
      <c r="D33" s="5" t="s">
        <v>5</v>
      </c>
      <c r="E33" s="6">
        <v>23.749819024406101</v>
      </c>
      <c r="F33" s="6">
        <v>23.707882889595599</v>
      </c>
      <c r="I33" s="51"/>
    </row>
    <row r="34" spans="1:18" x14ac:dyDescent="0.15">
      <c r="A34" s="50" t="s">
        <v>67</v>
      </c>
      <c r="B34" s="5" t="s">
        <v>118</v>
      </c>
      <c r="C34" s="5" t="s">
        <v>4</v>
      </c>
      <c r="D34" s="5" t="s">
        <v>5</v>
      </c>
      <c r="E34" s="6">
        <v>23.774602663768999</v>
      </c>
      <c r="F34" s="6">
        <v>23.707882889595599</v>
      </c>
      <c r="I34" s="51"/>
    </row>
    <row r="35" spans="1:18" x14ac:dyDescent="0.15">
      <c r="A35" s="50" t="s">
        <v>67</v>
      </c>
      <c r="B35" s="5" t="s">
        <v>119</v>
      </c>
      <c r="C35" s="5" t="s">
        <v>7</v>
      </c>
      <c r="D35" s="5" t="s">
        <v>141</v>
      </c>
      <c r="E35" s="6">
        <v>25.896972054717001</v>
      </c>
      <c r="F35" s="6">
        <v>25.781438813330901</v>
      </c>
      <c r="I35" s="51"/>
    </row>
    <row r="36" spans="1:18" x14ac:dyDescent="0.15">
      <c r="A36" s="50" t="s">
        <v>67</v>
      </c>
      <c r="B36" s="5" t="s">
        <v>119</v>
      </c>
      <c r="C36" s="5" t="s">
        <v>7</v>
      </c>
      <c r="D36" s="5" t="s">
        <v>5</v>
      </c>
      <c r="E36" s="6">
        <v>25.853263496025299</v>
      </c>
      <c r="F36" s="6">
        <v>25.781438813330901</v>
      </c>
      <c r="I36" s="51"/>
    </row>
    <row r="37" spans="1:18" x14ac:dyDescent="0.15">
      <c r="A37" s="50" t="s">
        <v>67</v>
      </c>
      <c r="B37" s="5" t="s">
        <v>119</v>
      </c>
      <c r="C37" s="5" t="s">
        <v>7</v>
      </c>
      <c r="D37" s="5" t="s">
        <v>5</v>
      </c>
      <c r="E37" s="6">
        <v>25.594080889250399</v>
      </c>
      <c r="F37" s="6">
        <v>25.781438813330901</v>
      </c>
      <c r="I37" s="51"/>
    </row>
    <row r="38" spans="1:18" x14ac:dyDescent="0.15">
      <c r="A38" s="50" t="s">
        <v>67</v>
      </c>
      <c r="B38" s="5" t="s">
        <v>120</v>
      </c>
      <c r="C38" s="5" t="s">
        <v>10</v>
      </c>
      <c r="D38" s="5" t="s">
        <v>134</v>
      </c>
      <c r="E38" s="6">
        <v>20.006369513952599</v>
      </c>
      <c r="F38" s="6">
        <v>19.939525248115402</v>
      </c>
      <c r="I38" s="51"/>
      <c r="R38" s="17"/>
    </row>
    <row r="39" spans="1:18" x14ac:dyDescent="0.15">
      <c r="A39" s="50" t="s">
        <v>67</v>
      </c>
      <c r="B39" s="5" t="s">
        <v>120</v>
      </c>
      <c r="C39" s="5" t="s">
        <v>10</v>
      </c>
      <c r="D39" s="5" t="s">
        <v>5</v>
      </c>
      <c r="E39" s="6">
        <v>19.863383037793799</v>
      </c>
      <c r="F39" s="6">
        <v>19.939525248115402</v>
      </c>
      <c r="I39" s="51"/>
    </row>
    <row r="40" spans="1:18" x14ac:dyDescent="0.15">
      <c r="A40" s="50" t="s">
        <v>67</v>
      </c>
      <c r="B40" s="5" t="s">
        <v>120</v>
      </c>
      <c r="C40" s="5" t="s">
        <v>10</v>
      </c>
      <c r="D40" s="5" t="s">
        <v>5</v>
      </c>
      <c r="E40" s="6">
        <v>19.948823192599999</v>
      </c>
      <c r="F40" s="6">
        <v>19.939525248115402</v>
      </c>
      <c r="I40" s="51"/>
    </row>
    <row r="41" spans="1:18" x14ac:dyDescent="0.15">
      <c r="A41" s="50" t="s">
        <v>67</v>
      </c>
      <c r="B41" s="5" t="s">
        <v>121</v>
      </c>
      <c r="C41" s="5" t="s">
        <v>12</v>
      </c>
      <c r="D41" s="5" t="s">
        <v>138</v>
      </c>
      <c r="E41" s="6">
        <v>18.7552705170955</v>
      </c>
      <c r="F41" s="6">
        <v>18.6987797816811</v>
      </c>
      <c r="I41" s="51"/>
    </row>
    <row r="42" spans="1:18" x14ac:dyDescent="0.15">
      <c r="A42" s="50" t="s">
        <v>67</v>
      </c>
      <c r="B42" s="5" t="s">
        <v>121</v>
      </c>
      <c r="C42" s="5" t="s">
        <v>12</v>
      </c>
      <c r="D42" s="5" t="s">
        <v>5</v>
      </c>
      <c r="E42" s="6">
        <v>18.811166799621599</v>
      </c>
      <c r="F42" s="6">
        <v>18.6987797816811</v>
      </c>
      <c r="I42" s="51"/>
    </row>
    <row r="43" spans="1:18" x14ac:dyDescent="0.15">
      <c r="A43" s="50" t="s">
        <v>67</v>
      </c>
      <c r="B43" s="5" t="s">
        <v>121</v>
      </c>
      <c r="C43" s="5" t="s">
        <v>12</v>
      </c>
      <c r="D43" s="5" t="s">
        <v>5</v>
      </c>
      <c r="E43" s="6">
        <v>18.529902028326202</v>
      </c>
      <c r="F43" s="6">
        <v>18.6987797816811</v>
      </c>
      <c r="I43" s="51"/>
    </row>
    <row r="44" spans="1:18" x14ac:dyDescent="0.15">
      <c r="A44" s="50" t="s">
        <v>67</v>
      </c>
      <c r="B44" s="5" t="s">
        <v>122</v>
      </c>
      <c r="C44" s="5" t="s">
        <v>15</v>
      </c>
      <c r="D44" s="5" t="s">
        <v>135</v>
      </c>
      <c r="E44" s="6">
        <v>21.251709988807601</v>
      </c>
      <c r="F44" s="6">
        <v>21.233151086061699</v>
      </c>
      <c r="I44" s="51"/>
    </row>
    <row r="45" spans="1:18" x14ac:dyDescent="0.15">
      <c r="A45" s="50" t="s">
        <v>67</v>
      </c>
      <c r="B45" s="5" t="s">
        <v>122</v>
      </c>
      <c r="C45" s="5" t="s">
        <v>15</v>
      </c>
      <c r="D45" s="5" t="s">
        <v>5</v>
      </c>
      <c r="E45" s="6">
        <v>21.281106130409999</v>
      </c>
      <c r="F45" s="6">
        <v>21.233151086061699</v>
      </c>
      <c r="I45" s="51"/>
    </row>
    <row r="46" spans="1:18" x14ac:dyDescent="0.15">
      <c r="A46" s="50" t="s">
        <v>67</v>
      </c>
      <c r="B46" s="5" t="s">
        <v>122</v>
      </c>
      <c r="C46" s="5" t="s">
        <v>15</v>
      </c>
      <c r="D46" s="5" t="s">
        <v>5</v>
      </c>
      <c r="E46" s="6">
        <v>21.166637138967602</v>
      </c>
      <c r="F46" s="6">
        <v>21.233151086061699</v>
      </c>
      <c r="I46" s="51"/>
    </row>
    <row r="47" spans="1:18" x14ac:dyDescent="0.15">
      <c r="A47" s="50" t="s">
        <v>67</v>
      </c>
      <c r="B47" s="5" t="s">
        <v>123</v>
      </c>
      <c r="C47" s="5" t="s">
        <v>17</v>
      </c>
      <c r="D47" s="5" t="s">
        <v>139</v>
      </c>
      <c r="E47" s="6">
        <v>19.085526380741399</v>
      </c>
      <c r="F47" s="6">
        <v>19.0828334676726</v>
      </c>
      <c r="I47" s="51"/>
    </row>
    <row r="48" spans="1:18" x14ac:dyDescent="0.15">
      <c r="A48" s="50" t="s">
        <v>67</v>
      </c>
      <c r="B48" s="5" t="s">
        <v>123</v>
      </c>
      <c r="C48" s="5" t="s">
        <v>17</v>
      </c>
      <c r="D48" s="5" t="s">
        <v>5</v>
      </c>
      <c r="E48" s="6">
        <v>19.180850198228001</v>
      </c>
      <c r="F48" s="6">
        <v>19.0828334676726</v>
      </c>
      <c r="I48" s="51"/>
    </row>
    <row r="49" spans="1:9" x14ac:dyDescent="0.15">
      <c r="A49" s="50" t="s">
        <v>67</v>
      </c>
      <c r="B49" s="5" t="s">
        <v>123</v>
      </c>
      <c r="C49" s="5" t="s">
        <v>17</v>
      </c>
      <c r="D49" s="5" t="s">
        <v>5</v>
      </c>
      <c r="E49" s="6">
        <v>18.9821238240485</v>
      </c>
      <c r="F49" s="6">
        <v>19.0828334676726</v>
      </c>
      <c r="I49" s="51"/>
    </row>
    <row r="50" spans="1:9" x14ac:dyDescent="0.15">
      <c r="A50" s="50" t="s">
        <v>67</v>
      </c>
      <c r="B50" s="5" t="s">
        <v>124</v>
      </c>
      <c r="C50" s="5" t="s">
        <v>20</v>
      </c>
      <c r="D50" s="5" t="s">
        <v>137</v>
      </c>
      <c r="E50" s="6">
        <v>23.4247434917514</v>
      </c>
      <c r="F50" s="6">
        <v>23.4333047894693</v>
      </c>
      <c r="I50" s="51"/>
    </row>
    <row r="51" spans="1:9" x14ac:dyDescent="0.15">
      <c r="A51" s="50" t="s">
        <v>67</v>
      </c>
      <c r="B51" s="5" t="s">
        <v>124</v>
      </c>
      <c r="C51" s="5" t="s">
        <v>20</v>
      </c>
      <c r="D51" s="5" t="s">
        <v>5</v>
      </c>
      <c r="E51" s="6">
        <v>23.510934355368899</v>
      </c>
      <c r="F51" s="6">
        <v>23.4333047894693</v>
      </c>
      <c r="I51" s="51"/>
    </row>
    <row r="52" spans="1:9" x14ac:dyDescent="0.15">
      <c r="A52" s="50" t="s">
        <v>67</v>
      </c>
      <c r="B52" s="5" t="s">
        <v>124</v>
      </c>
      <c r="C52" s="5" t="s">
        <v>20</v>
      </c>
      <c r="D52" s="5" t="s">
        <v>5</v>
      </c>
      <c r="E52" s="6">
        <v>23.364236521287602</v>
      </c>
      <c r="F52" s="6">
        <v>23.4333047894693</v>
      </c>
      <c r="I52" s="51"/>
    </row>
    <row r="53" spans="1:9" x14ac:dyDescent="0.15">
      <c r="A53" s="50" t="s">
        <v>67</v>
      </c>
      <c r="B53" s="5" t="s">
        <v>125</v>
      </c>
      <c r="C53" s="5" t="s">
        <v>22</v>
      </c>
      <c r="D53" s="5" t="s">
        <v>140</v>
      </c>
      <c r="E53" s="6">
        <v>20.3549917000412</v>
      </c>
      <c r="F53" s="6">
        <v>20.3907911614555</v>
      </c>
      <c r="I53" s="51"/>
    </row>
    <row r="54" spans="1:9" x14ac:dyDescent="0.15">
      <c r="A54" s="50" t="s">
        <v>67</v>
      </c>
      <c r="B54" s="5" t="s">
        <v>125</v>
      </c>
      <c r="C54" s="5" t="s">
        <v>22</v>
      </c>
      <c r="D54" s="5" t="s">
        <v>5</v>
      </c>
      <c r="E54" s="6">
        <v>20.301154697109101</v>
      </c>
      <c r="F54" s="6">
        <v>20.3907911614555</v>
      </c>
      <c r="I54" s="51"/>
    </row>
    <row r="55" spans="1:9" x14ac:dyDescent="0.15">
      <c r="A55" s="50" t="s">
        <v>67</v>
      </c>
      <c r="B55" s="5" t="s">
        <v>125</v>
      </c>
      <c r="C55" s="5" t="s">
        <v>22</v>
      </c>
      <c r="D55" s="5" t="s">
        <v>5</v>
      </c>
      <c r="E55" s="6">
        <v>20.516227087216301</v>
      </c>
      <c r="F55" s="6">
        <v>20.3907911614555</v>
      </c>
      <c r="I55" s="51"/>
    </row>
    <row r="56" spans="1:9" ht="14.25" x14ac:dyDescent="0.15">
      <c r="A56" s="50" t="s">
        <v>67</v>
      </c>
      <c r="B56" s="5" t="s">
        <v>126</v>
      </c>
      <c r="C56" s="5" t="s">
        <v>25</v>
      </c>
      <c r="D56" s="5" t="s">
        <v>136</v>
      </c>
      <c r="E56" s="9">
        <v>23.2336537685411</v>
      </c>
      <c r="F56" s="6">
        <f>AVERAGE(E57:E58)</f>
        <v>22.667517279024402</v>
      </c>
      <c r="I56" s="51"/>
    </row>
    <row r="57" spans="1:9" x14ac:dyDescent="0.15">
      <c r="A57" s="50" t="s">
        <v>67</v>
      </c>
      <c r="B57" s="5" t="s">
        <v>126</v>
      </c>
      <c r="C57" s="5" t="s">
        <v>25</v>
      </c>
      <c r="D57" s="5" t="s">
        <v>5</v>
      </c>
      <c r="E57" s="6">
        <v>22.723410745061699</v>
      </c>
      <c r="F57" s="6">
        <v>22.8562294421966</v>
      </c>
      <c r="I57" s="51"/>
    </row>
    <row r="58" spans="1:9" x14ac:dyDescent="0.15">
      <c r="A58" s="50" t="s">
        <v>67</v>
      </c>
      <c r="B58" s="5" t="s">
        <v>126</v>
      </c>
      <c r="C58" s="5" t="s">
        <v>25</v>
      </c>
      <c r="D58" s="5" t="s">
        <v>5</v>
      </c>
      <c r="E58" s="6">
        <v>22.611623812987101</v>
      </c>
      <c r="F58" s="6">
        <v>22.8562294421966</v>
      </c>
      <c r="I58" s="51"/>
    </row>
    <row r="59" spans="1:9" x14ac:dyDescent="0.15">
      <c r="A59" s="50" t="s">
        <v>67</v>
      </c>
      <c r="B59" s="5" t="s">
        <v>84</v>
      </c>
      <c r="C59" s="5" t="s">
        <v>5</v>
      </c>
      <c r="D59" s="5" t="s">
        <v>5</v>
      </c>
      <c r="E59" s="6">
        <v>37.347467375388803</v>
      </c>
      <c r="F59" s="6">
        <v>37.347467375388803</v>
      </c>
      <c r="I59" s="51"/>
    </row>
    <row r="60" spans="1:9" x14ac:dyDescent="0.15">
      <c r="A60" s="53" t="s">
        <v>67</v>
      </c>
      <c r="B60" s="54" t="s">
        <v>84</v>
      </c>
      <c r="C60" s="54" t="s">
        <v>5</v>
      </c>
      <c r="D60" s="54" t="s">
        <v>5</v>
      </c>
      <c r="E60" s="55"/>
      <c r="F60" s="55">
        <v>0</v>
      </c>
      <c r="I60" s="51"/>
    </row>
    <row r="61" spans="1:9" x14ac:dyDescent="0.15">
      <c r="I61" s="51"/>
    </row>
    <row r="62" spans="1:9" x14ac:dyDescent="0.15">
      <c r="I62" s="51"/>
    </row>
    <row r="63" spans="1:9" x14ac:dyDescent="0.15">
      <c r="I63" s="51"/>
    </row>
    <row r="64" spans="1:9" x14ac:dyDescent="0.15">
      <c r="G64" s="56"/>
      <c r="H64" s="56"/>
      <c r="I64" s="57"/>
    </row>
    <row r="65" spans="1:9" x14ac:dyDescent="0.15">
      <c r="A65" s="5"/>
      <c r="B65" s="5"/>
    </row>
    <row r="66" spans="1:9" x14ac:dyDescent="0.15">
      <c r="A66" s="58" t="s">
        <v>127</v>
      </c>
      <c r="B66" s="59" t="s">
        <v>45</v>
      </c>
      <c r="C66" s="59" t="s">
        <v>5</v>
      </c>
      <c r="D66" s="60" t="s">
        <v>132</v>
      </c>
      <c r="E66" s="61">
        <v>35.079339401585599</v>
      </c>
      <c r="F66" s="61">
        <f>AVERAGE(E66,E68)</f>
        <v>34.861029693714549</v>
      </c>
      <c r="G66" s="85">
        <f>F66-F118</f>
        <v>7.801971529314649</v>
      </c>
      <c r="H66" s="62">
        <f>G66-6</f>
        <v>1.801971529314649</v>
      </c>
      <c r="I66" s="63">
        <f>2^(-H66)</f>
        <v>0.28678241547250916</v>
      </c>
    </row>
    <row r="67" spans="1:9" ht="14.25" x14ac:dyDescent="0.15">
      <c r="A67" s="64" t="s">
        <v>127</v>
      </c>
      <c r="B67" s="7" t="s">
        <v>45</v>
      </c>
      <c r="D67" s="1"/>
      <c r="E67" s="9">
        <v>33.203339991629399</v>
      </c>
      <c r="F67" s="8">
        <v>34.308466459686201</v>
      </c>
      <c r="G67" s="24"/>
      <c r="H67" s="26"/>
      <c r="I67" s="65"/>
    </row>
    <row r="68" spans="1:9" x14ac:dyDescent="0.15">
      <c r="A68" s="64" t="s">
        <v>127</v>
      </c>
      <c r="B68" s="7" t="s">
        <v>45</v>
      </c>
      <c r="C68" s="7" t="s">
        <v>5</v>
      </c>
      <c r="D68" s="1"/>
      <c r="E68" s="8">
        <v>34.642719985843499</v>
      </c>
      <c r="F68" s="8">
        <v>34.308466459686201</v>
      </c>
      <c r="G68" s="24"/>
      <c r="H68" s="26"/>
      <c r="I68" s="65"/>
    </row>
    <row r="69" spans="1:9" x14ac:dyDescent="0.15">
      <c r="A69" s="64" t="s">
        <v>127</v>
      </c>
      <c r="B69" s="7" t="s">
        <v>47</v>
      </c>
      <c r="C69" s="7" t="s">
        <v>5</v>
      </c>
      <c r="D69" s="1"/>
      <c r="E69" s="8">
        <v>32.607523387074501</v>
      </c>
      <c r="F69" s="8">
        <v>32.752514092160197</v>
      </c>
      <c r="G69" s="24"/>
      <c r="H69" s="26"/>
      <c r="I69" s="65"/>
    </row>
    <row r="70" spans="1:9" x14ac:dyDescent="0.15">
      <c r="A70" s="64" t="s">
        <v>127</v>
      </c>
      <c r="B70" s="7" t="s">
        <v>47</v>
      </c>
      <c r="C70" s="7" t="s">
        <v>5</v>
      </c>
      <c r="D70" s="1"/>
      <c r="E70" s="8">
        <v>32.905957667965602</v>
      </c>
      <c r="F70" s="8">
        <v>32.752514092160197</v>
      </c>
      <c r="G70" s="24"/>
      <c r="H70" s="26"/>
      <c r="I70" s="65"/>
    </row>
    <row r="71" spans="1:9" x14ac:dyDescent="0.15">
      <c r="A71" s="64" t="s">
        <v>127</v>
      </c>
      <c r="B71" s="7" t="s">
        <v>47</v>
      </c>
      <c r="C71" s="7" t="s">
        <v>5</v>
      </c>
      <c r="D71" s="1"/>
      <c r="E71" s="8">
        <v>32.744061221440603</v>
      </c>
      <c r="F71" s="8">
        <v>32.752514092160197</v>
      </c>
      <c r="G71" s="24"/>
      <c r="H71" s="26"/>
      <c r="I71" s="65"/>
    </row>
    <row r="72" spans="1:9" x14ac:dyDescent="0.15">
      <c r="A72" s="64" t="s">
        <v>127</v>
      </c>
      <c r="B72" s="7" t="s">
        <v>49</v>
      </c>
      <c r="C72" s="7" t="s">
        <v>5</v>
      </c>
      <c r="D72" s="1" t="s">
        <v>133</v>
      </c>
      <c r="E72" s="8">
        <v>25.051449823101599</v>
      </c>
      <c r="F72" s="8">
        <v>24.956234504989101</v>
      </c>
      <c r="G72" s="24">
        <f>F72-F124</f>
        <v>2.2353572463812021</v>
      </c>
      <c r="H72" s="26">
        <f t="shared" ref="H72" si="1">G72-6</f>
        <v>-3.7646427536187979</v>
      </c>
      <c r="I72" s="65">
        <f t="shared" ref="I72" si="2">2^(-H72)</f>
        <v>13.591593960242768</v>
      </c>
    </row>
    <row r="73" spans="1:9" x14ac:dyDescent="0.15">
      <c r="A73" s="64" t="s">
        <v>127</v>
      </c>
      <c r="B73" s="7" t="s">
        <v>49</v>
      </c>
      <c r="C73" s="7" t="s">
        <v>5</v>
      </c>
      <c r="D73" s="1"/>
      <c r="E73" s="8">
        <v>24.800888396341001</v>
      </c>
      <c r="F73" s="8">
        <v>24.956234504989101</v>
      </c>
      <c r="G73" s="24"/>
      <c r="H73" s="26"/>
      <c r="I73" s="65"/>
    </row>
    <row r="74" spans="1:9" x14ac:dyDescent="0.15">
      <c r="A74" s="64" t="s">
        <v>127</v>
      </c>
      <c r="B74" s="7" t="s">
        <v>49</v>
      </c>
      <c r="C74" s="7" t="s">
        <v>5</v>
      </c>
      <c r="D74" s="1"/>
      <c r="E74" s="8">
        <v>25.0163652955248</v>
      </c>
      <c r="F74" s="8">
        <v>24.956234504989101</v>
      </c>
      <c r="G74" s="24"/>
      <c r="H74" s="26"/>
      <c r="I74" s="65"/>
    </row>
    <row r="75" spans="1:9" x14ac:dyDescent="0.15">
      <c r="A75" s="64" t="s">
        <v>127</v>
      </c>
      <c r="B75" s="7" t="s">
        <v>51</v>
      </c>
      <c r="C75" s="7" t="s">
        <v>5</v>
      </c>
      <c r="D75" s="1"/>
      <c r="E75" s="8">
        <v>21.916533335715599</v>
      </c>
      <c r="F75" s="8">
        <v>21.840197452184601</v>
      </c>
      <c r="G75" s="24"/>
      <c r="H75" s="26"/>
      <c r="I75" s="65"/>
    </row>
    <row r="76" spans="1:9" x14ac:dyDescent="0.15">
      <c r="A76" s="64" t="s">
        <v>127</v>
      </c>
      <c r="B76" s="7" t="s">
        <v>51</v>
      </c>
      <c r="C76" s="7" t="s">
        <v>5</v>
      </c>
      <c r="D76" s="1"/>
      <c r="E76" s="8">
        <v>21.7102641824867</v>
      </c>
      <c r="F76" s="8">
        <v>21.840197452184601</v>
      </c>
      <c r="G76" s="24"/>
      <c r="H76" s="26"/>
      <c r="I76" s="65"/>
    </row>
    <row r="77" spans="1:9" x14ac:dyDescent="0.15">
      <c r="A77" s="64" t="s">
        <v>127</v>
      </c>
      <c r="B77" s="7" t="s">
        <v>51</v>
      </c>
      <c r="C77" s="7" t="s">
        <v>5</v>
      </c>
      <c r="D77" s="1"/>
      <c r="E77" s="8">
        <v>21.893794838351401</v>
      </c>
      <c r="F77" s="8">
        <v>21.840197452184601</v>
      </c>
      <c r="G77" s="24"/>
      <c r="H77" s="26"/>
      <c r="I77" s="65"/>
    </row>
    <row r="78" spans="1:9" x14ac:dyDescent="0.15">
      <c r="A78" s="64" t="s">
        <v>127</v>
      </c>
      <c r="B78" s="7" t="s">
        <v>54</v>
      </c>
      <c r="C78" s="7" t="s">
        <v>5</v>
      </c>
      <c r="D78" s="1" t="s">
        <v>134</v>
      </c>
      <c r="E78" s="8">
        <v>32.230236036565003</v>
      </c>
      <c r="F78" s="8">
        <v>32.196252902223499</v>
      </c>
      <c r="G78" s="24">
        <f t="shared" ref="G78" si="3">F78-F130</f>
        <v>3.8634056432267982</v>
      </c>
      <c r="H78" s="26">
        <f t="shared" ref="H78" si="4">G78-6</f>
        <v>-2.1365943567732018</v>
      </c>
      <c r="I78" s="65">
        <f t="shared" ref="I78" si="5">2^(-H78)</f>
        <v>4.3972280527966703</v>
      </c>
    </row>
    <row r="79" spans="1:9" x14ac:dyDescent="0.15">
      <c r="A79" s="64" t="s">
        <v>127</v>
      </c>
      <c r="B79" s="7" t="s">
        <v>54</v>
      </c>
      <c r="C79" s="7" t="s">
        <v>5</v>
      </c>
      <c r="D79" s="1"/>
      <c r="E79" s="8">
        <v>32.062342886586102</v>
      </c>
      <c r="F79" s="8">
        <v>32.196252902223499</v>
      </c>
      <c r="G79" s="24"/>
      <c r="H79" s="26"/>
      <c r="I79" s="65"/>
    </row>
    <row r="80" spans="1:9" x14ac:dyDescent="0.15">
      <c r="A80" s="64" t="s">
        <v>127</v>
      </c>
      <c r="B80" s="7" t="s">
        <v>54</v>
      </c>
      <c r="C80" s="7" t="s">
        <v>5</v>
      </c>
      <c r="D80" s="1"/>
      <c r="E80" s="8">
        <v>32.2961797835193</v>
      </c>
      <c r="F80" s="8">
        <v>32.196252902223499</v>
      </c>
      <c r="G80" s="24"/>
      <c r="H80" s="26"/>
      <c r="I80" s="65"/>
    </row>
    <row r="81" spans="1:29" x14ac:dyDescent="0.15">
      <c r="A81" s="64" t="s">
        <v>127</v>
      </c>
      <c r="B81" s="7" t="s">
        <v>57</v>
      </c>
      <c r="C81" s="7" t="s">
        <v>5</v>
      </c>
      <c r="D81" s="1"/>
      <c r="E81" s="8">
        <v>31.852336090601298</v>
      </c>
      <c r="F81" s="8">
        <v>32.148850153591198</v>
      </c>
      <c r="G81" s="24"/>
      <c r="H81" s="26"/>
      <c r="I81" s="65"/>
    </row>
    <row r="82" spans="1:29" x14ac:dyDescent="0.15">
      <c r="A82" s="64" t="s">
        <v>127</v>
      </c>
      <c r="B82" s="7" t="s">
        <v>57</v>
      </c>
      <c r="C82" s="7" t="s">
        <v>5</v>
      </c>
      <c r="D82" s="1"/>
      <c r="E82" s="8">
        <v>32.095970719062002</v>
      </c>
      <c r="F82" s="8">
        <v>32.148850153591198</v>
      </c>
      <c r="G82" s="24"/>
      <c r="H82" s="26"/>
      <c r="I82" s="65"/>
    </row>
    <row r="83" spans="1:29" x14ac:dyDescent="0.15">
      <c r="A83" s="64" t="s">
        <v>127</v>
      </c>
      <c r="B83" s="7" t="s">
        <v>57</v>
      </c>
      <c r="C83" s="7" t="s">
        <v>5</v>
      </c>
      <c r="D83" s="1"/>
      <c r="E83" s="8">
        <v>32.4982436511103</v>
      </c>
      <c r="F83" s="8">
        <v>32.148850153591198</v>
      </c>
      <c r="G83" s="24"/>
      <c r="H83" s="26"/>
      <c r="I83" s="65"/>
    </row>
    <row r="84" spans="1:29" x14ac:dyDescent="0.15">
      <c r="A84" s="64" t="s">
        <v>127</v>
      </c>
      <c r="B84" s="7" t="s">
        <v>60</v>
      </c>
      <c r="C84" s="7" t="s">
        <v>5</v>
      </c>
      <c r="D84" s="1" t="s">
        <v>138</v>
      </c>
      <c r="E84" s="8">
        <v>26.006003276659499</v>
      </c>
      <c r="F84" s="8">
        <v>25.9363981188135</v>
      </c>
      <c r="G84" s="24">
        <f t="shared" ref="G84" si="6">F84-F136</f>
        <v>1.6640780058692997</v>
      </c>
      <c r="H84" s="26">
        <f t="shared" ref="H84" si="7">G84-6</f>
        <v>-4.3359219941307003</v>
      </c>
      <c r="I84" s="65">
        <f t="shared" ref="I84" si="8">2^(-H84)</f>
        <v>20.194940552958101</v>
      </c>
    </row>
    <row r="85" spans="1:29" x14ac:dyDescent="0.15">
      <c r="A85" s="64" t="s">
        <v>127</v>
      </c>
      <c r="B85" s="7" t="s">
        <v>60</v>
      </c>
      <c r="C85" s="7" t="s">
        <v>5</v>
      </c>
      <c r="D85" s="1"/>
      <c r="E85" s="8">
        <v>25.884421991514699</v>
      </c>
      <c r="F85" s="8">
        <v>25.9363981188135</v>
      </c>
      <c r="G85" s="24"/>
      <c r="H85" s="26"/>
      <c r="I85" s="65"/>
      <c r="L85" s="7"/>
      <c r="M85" s="7"/>
      <c r="N85" s="7"/>
      <c r="O85" s="7"/>
      <c r="P85" s="7"/>
      <c r="Q85" s="7"/>
      <c r="R85" s="8"/>
      <c r="S85" s="8"/>
      <c r="T85" s="1"/>
      <c r="U85" s="1"/>
      <c r="V85" s="1"/>
      <c r="Y85" s="27"/>
      <c r="Z85" s="7"/>
      <c r="AA85" s="1"/>
      <c r="AB85" s="8"/>
      <c r="AC85" s="1"/>
    </row>
    <row r="86" spans="1:29" x14ac:dyDescent="0.15">
      <c r="A86" s="64" t="s">
        <v>127</v>
      </c>
      <c r="B86" s="7" t="s">
        <v>60</v>
      </c>
      <c r="C86" s="7" t="s">
        <v>5</v>
      </c>
      <c r="D86" s="1"/>
      <c r="E86" s="8">
        <v>25.918769088266298</v>
      </c>
      <c r="F86" s="8">
        <v>25.9363981188135</v>
      </c>
      <c r="G86" s="24"/>
      <c r="H86" s="26"/>
      <c r="I86" s="65"/>
      <c r="L86" s="7"/>
      <c r="M86" s="7"/>
      <c r="N86" s="7"/>
      <c r="O86" s="7"/>
      <c r="P86" s="8"/>
      <c r="Q86" s="7"/>
      <c r="R86" s="1"/>
      <c r="S86" s="8"/>
      <c r="T86" s="1"/>
      <c r="U86" s="1"/>
      <c r="V86" s="1"/>
      <c r="Y86" s="27"/>
      <c r="Z86" s="7"/>
      <c r="AA86" s="1"/>
      <c r="AB86" s="1"/>
      <c r="AC86" s="1"/>
    </row>
    <row r="87" spans="1:29" x14ac:dyDescent="0.15">
      <c r="A87" s="64" t="s">
        <v>127</v>
      </c>
      <c r="B87" s="7" t="s">
        <v>63</v>
      </c>
      <c r="C87" s="7" t="s">
        <v>5</v>
      </c>
      <c r="D87" s="1"/>
      <c r="E87" s="8">
        <v>23.982101349196199</v>
      </c>
      <c r="F87" s="8">
        <v>23.9089048722361</v>
      </c>
      <c r="G87" s="24"/>
      <c r="H87" s="26"/>
      <c r="I87" s="65"/>
      <c r="L87" s="7"/>
      <c r="M87" s="7"/>
      <c r="N87" s="7"/>
      <c r="O87" s="7"/>
      <c r="P87" s="7"/>
      <c r="Q87" s="7"/>
      <c r="R87" s="8"/>
      <c r="S87" s="8"/>
      <c r="T87" s="1"/>
      <c r="U87" s="1"/>
      <c r="V87" s="1"/>
      <c r="Y87" s="27"/>
      <c r="Z87" s="7"/>
      <c r="AA87" s="1"/>
      <c r="AB87" s="1"/>
      <c r="AC87" s="1"/>
    </row>
    <row r="88" spans="1:29" x14ac:dyDescent="0.15">
      <c r="A88" s="64" t="s">
        <v>127</v>
      </c>
      <c r="B88" s="7" t="s">
        <v>63</v>
      </c>
      <c r="C88" s="7" t="s">
        <v>5</v>
      </c>
      <c r="D88" s="1"/>
      <c r="E88" s="8">
        <v>23.7865855409453</v>
      </c>
      <c r="F88" s="8">
        <v>23.9089048722361</v>
      </c>
      <c r="G88" s="24"/>
      <c r="H88" s="26"/>
      <c r="I88" s="65"/>
      <c r="L88" s="7"/>
      <c r="M88" s="7"/>
      <c r="N88" s="7"/>
      <c r="O88" s="7"/>
      <c r="P88" s="7"/>
      <c r="Q88" s="7"/>
      <c r="R88" s="8"/>
      <c r="S88" s="8"/>
      <c r="T88" s="1"/>
      <c r="U88" s="1"/>
      <c r="V88" s="1"/>
      <c r="Y88" s="27"/>
      <c r="Z88" s="7"/>
      <c r="AA88" s="1"/>
      <c r="AB88" s="8"/>
      <c r="AC88" s="1"/>
    </row>
    <row r="89" spans="1:29" x14ac:dyDescent="0.15">
      <c r="A89" s="64" t="s">
        <v>127</v>
      </c>
      <c r="B89" s="7" t="s">
        <v>63</v>
      </c>
      <c r="C89" s="7" t="s">
        <v>5</v>
      </c>
      <c r="D89" s="1"/>
      <c r="E89" s="8">
        <v>23.9580277265669</v>
      </c>
      <c r="F89" s="8">
        <v>23.9089048722361</v>
      </c>
      <c r="G89" s="24"/>
      <c r="H89" s="26"/>
      <c r="I89" s="65"/>
      <c r="L89" s="7"/>
      <c r="M89" s="7"/>
      <c r="N89" s="7"/>
      <c r="O89" s="7"/>
      <c r="P89" s="7"/>
      <c r="Q89" s="7"/>
      <c r="R89" s="8"/>
      <c r="S89" s="8"/>
      <c r="Y89" s="27"/>
      <c r="Z89" s="7"/>
      <c r="AA89" s="1"/>
      <c r="AB89" s="1"/>
      <c r="AC89" s="1"/>
    </row>
    <row r="90" spans="1:29" x14ac:dyDescent="0.15">
      <c r="A90" s="64" t="s">
        <v>127</v>
      </c>
      <c r="B90" s="7" t="s">
        <v>65</v>
      </c>
      <c r="C90" s="7" t="s">
        <v>5</v>
      </c>
      <c r="D90" s="1" t="s">
        <v>135</v>
      </c>
      <c r="E90" s="8">
        <v>35.306256085466401</v>
      </c>
      <c r="F90" s="8">
        <f>AVERAGE(E90,E92)</f>
        <v>35.219229530114802</v>
      </c>
      <c r="G90" s="24">
        <f t="shared" ref="G90" si="9">F90-F142</f>
        <v>9.6071023418246035</v>
      </c>
      <c r="H90" s="26">
        <f t="shared" ref="H90" si="10">G90-6</f>
        <v>3.6071023418246035</v>
      </c>
      <c r="I90" s="65">
        <f t="shared" ref="I90" si="11">2^(-H90)</f>
        <v>8.2064248663186262E-2</v>
      </c>
      <c r="L90" s="7"/>
      <c r="M90" s="7"/>
      <c r="N90" s="7"/>
      <c r="O90" s="7"/>
      <c r="P90" s="7"/>
      <c r="Q90" s="7"/>
      <c r="R90" s="8"/>
      <c r="S90" s="8"/>
      <c r="Y90" s="27"/>
      <c r="Z90" s="7"/>
      <c r="AA90" s="1"/>
      <c r="AB90" s="1"/>
      <c r="AC90" s="1"/>
    </row>
    <row r="91" spans="1:29" ht="14.25" x14ac:dyDescent="0.15">
      <c r="A91" s="64" t="s">
        <v>127</v>
      </c>
      <c r="B91" s="7" t="s">
        <v>65</v>
      </c>
      <c r="C91" s="7" t="s">
        <v>5</v>
      </c>
      <c r="D91" s="1"/>
      <c r="E91" s="9">
        <v>36.466281520887797</v>
      </c>
      <c r="F91" s="8">
        <v>35.634913527039103</v>
      </c>
      <c r="G91" s="24"/>
      <c r="H91" s="26"/>
      <c r="I91" s="65"/>
      <c r="L91" s="7"/>
      <c r="M91" s="7"/>
      <c r="N91" s="7"/>
      <c r="O91" s="7"/>
      <c r="P91" s="7"/>
      <c r="Q91" s="7"/>
      <c r="R91" s="8"/>
      <c r="S91" s="8"/>
      <c r="T91" s="1"/>
      <c r="U91" s="1"/>
      <c r="V91" s="1"/>
      <c r="Y91" s="27"/>
      <c r="Z91" s="7"/>
      <c r="AA91" s="1"/>
      <c r="AB91" s="8"/>
      <c r="AC91" s="1"/>
    </row>
    <row r="92" spans="1:29" x14ac:dyDescent="0.15">
      <c r="A92" s="64" t="s">
        <v>127</v>
      </c>
      <c r="B92" s="7" t="s">
        <v>65</v>
      </c>
      <c r="C92" s="7" t="s">
        <v>5</v>
      </c>
      <c r="D92" s="1"/>
      <c r="E92" s="8">
        <v>35.132202974763203</v>
      </c>
      <c r="F92" s="8">
        <v>35.634913527039103</v>
      </c>
      <c r="G92" s="24"/>
      <c r="H92" s="26"/>
      <c r="I92" s="65"/>
      <c r="L92" s="7"/>
      <c r="M92" s="7"/>
      <c r="N92" s="7"/>
      <c r="O92" s="7"/>
      <c r="P92" s="7"/>
      <c r="Q92" s="7"/>
      <c r="R92" s="8"/>
      <c r="S92" s="8"/>
      <c r="T92" s="1"/>
      <c r="U92" s="1"/>
      <c r="V92" s="1"/>
      <c r="Y92" s="27"/>
      <c r="Z92" s="7"/>
      <c r="AA92" s="1"/>
      <c r="AB92" s="1"/>
      <c r="AC92" s="1"/>
    </row>
    <row r="93" spans="1:29" x14ac:dyDescent="0.15">
      <c r="A93" s="64" t="s">
        <v>127</v>
      </c>
      <c r="B93" s="7" t="s">
        <v>68</v>
      </c>
      <c r="C93" s="7" t="s">
        <v>5</v>
      </c>
      <c r="D93" s="1"/>
      <c r="E93" s="8">
        <v>34.081329121345</v>
      </c>
      <c r="F93" s="8">
        <v>34.5186668948228</v>
      </c>
      <c r="G93" s="24"/>
      <c r="H93" s="26"/>
      <c r="I93" s="65"/>
      <c r="L93" s="7"/>
      <c r="M93" s="7"/>
      <c r="N93" s="7"/>
      <c r="O93" s="7"/>
      <c r="P93" s="7"/>
      <c r="Q93" s="7"/>
      <c r="R93" s="8"/>
      <c r="S93" s="8"/>
      <c r="T93" s="1"/>
      <c r="U93" s="1"/>
      <c r="V93" s="1"/>
      <c r="Y93" s="27"/>
      <c r="Z93" s="7"/>
      <c r="AA93" s="1"/>
      <c r="AB93" s="1"/>
      <c r="AC93" s="1"/>
    </row>
    <row r="94" spans="1:29" x14ac:dyDescent="0.15">
      <c r="A94" s="64" t="s">
        <v>127</v>
      </c>
      <c r="B94" s="7" t="s">
        <v>68</v>
      </c>
      <c r="C94" s="7" t="s">
        <v>5</v>
      </c>
      <c r="D94" s="1"/>
      <c r="E94" s="8">
        <v>34.638104977234001</v>
      </c>
      <c r="F94" s="8">
        <v>34.5186668948228</v>
      </c>
      <c r="G94" s="24"/>
      <c r="H94" s="26"/>
      <c r="I94" s="65"/>
      <c r="L94" s="7"/>
      <c r="M94" s="7"/>
      <c r="N94" s="7"/>
      <c r="O94" s="7"/>
      <c r="P94" s="7"/>
      <c r="Q94" s="7"/>
      <c r="R94" s="8"/>
      <c r="S94" s="8"/>
      <c r="T94" s="25"/>
      <c r="U94" s="26"/>
      <c r="V94" s="25"/>
      <c r="W94" s="26"/>
      <c r="X94" s="26"/>
      <c r="Y94" s="27"/>
      <c r="Z94" s="7"/>
      <c r="AA94" s="1"/>
      <c r="AB94" s="8"/>
      <c r="AC94" s="1"/>
    </row>
    <row r="95" spans="1:29" x14ac:dyDescent="0.15">
      <c r="A95" s="64" t="s">
        <v>127</v>
      </c>
      <c r="B95" s="7" t="s">
        <v>68</v>
      </c>
      <c r="C95" s="7" t="s">
        <v>5</v>
      </c>
      <c r="D95" s="1"/>
      <c r="E95" s="8">
        <v>34.8365665858894</v>
      </c>
      <c r="F95" s="8">
        <v>34.5186668948228</v>
      </c>
      <c r="G95" s="24"/>
      <c r="H95" s="26"/>
      <c r="I95" s="65"/>
      <c r="L95" s="7"/>
      <c r="M95" s="7"/>
      <c r="N95" s="7"/>
      <c r="O95" s="7"/>
      <c r="P95" s="7"/>
      <c r="Q95" s="7"/>
      <c r="R95" s="8"/>
      <c r="S95" s="8"/>
      <c r="T95" s="25"/>
      <c r="U95" s="26"/>
      <c r="V95" s="25"/>
      <c r="W95" s="26"/>
      <c r="X95" s="26"/>
      <c r="Y95" s="27"/>
      <c r="Z95" s="7"/>
      <c r="AA95" s="1"/>
      <c r="AB95" s="1"/>
      <c r="AC95" s="1"/>
    </row>
    <row r="96" spans="1:29" x14ac:dyDescent="0.15">
      <c r="A96" s="64" t="s">
        <v>127</v>
      </c>
      <c r="B96" s="7" t="s">
        <v>70</v>
      </c>
      <c r="C96" s="7" t="s">
        <v>5</v>
      </c>
      <c r="D96" s="1" t="s">
        <v>140</v>
      </c>
      <c r="E96" s="8">
        <v>22.416094573878901</v>
      </c>
      <c r="F96" s="8">
        <v>22.449848679894099</v>
      </c>
      <c r="G96" s="24">
        <f t="shared" ref="G96" si="12">F96-F148</f>
        <v>-0.93630242622399962</v>
      </c>
      <c r="H96" s="26">
        <f t="shared" ref="H96" si="13">G96-6</f>
        <v>-6.9363024262239996</v>
      </c>
      <c r="I96" s="65">
        <f t="shared" ref="I96" si="14">2^(-H96)</f>
        <v>122.47151474466779</v>
      </c>
      <c r="L96" s="7"/>
      <c r="M96" s="7"/>
      <c r="N96" s="7"/>
      <c r="O96" s="7"/>
      <c r="P96" s="7"/>
      <c r="Q96" s="7"/>
      <c r="R96" s="8"/>
      <c r="S96" s="8"/>
      <c r="T96" s="25"/>
      <c r="U96" s="26"/>
      <c r="V96" s="25"/>
      <c r="W96" s="26"/>
      <c r="X96" s="26"/>
      <c r="Y96" s="27"/>
      <c r="Z96" s="7"/>
      <c r="AA96" s="1"/>
      <c r="AB96" s="1"/>
      <c r="AC96" s="1"/>
    </row>
    <row r="97" spans="1:30" x14ac:dyDescent="0.15">
      <c r="A97" s="64" t="s">
        <v>127</v>
      </c>
      <c r="B97" s="7" t="s">
        <v>70</v>
      </c>
      <c r="C97" s="7" t="s">
        <v>5</v>
      </c>
      <c r="D97" s="1"/>
      <c r="E97" s="8">
        <v>22.3967129847588</v>
      </c>
      <c r="F97" s="8">
        <v>22.449848679894099</v>
      </c>
      <c r="G97" s="24"/>
      <c r="H97" s="26"/>
      <c r="I97" s="65"/>
      <c r="L97" s="7"/>
      <c r="M97" s="7"/>
      <c r="N97" s="7"/>
      <c r="O97" s="7"/>
      <c r="P97" s="7"/>
      <c r="Q97" s="7"/>
      <c r="R97" s="8"/>
      <c r="S97" s="8"/>
      <c r="T97" s="25"/>
      <c r="U97" s="26"/>
      <c r="V97" s="25"/>
      <c r="W97" s="26"/>
      <c r="X97" s="26"/>
      <c r="Y97" s="27"/>
      <c r="Z97" s="7"/>
      <c r="AA97" s="1"/>
      <c r="AB97" s="8"/>
      <c r="AC97" s="1"/>
    </row>
    <row r="98" spans="1:30" x14ac:dyDescent="0.15">
      <c r="A98" s="64" t="s">
        <v>127</v>
      </c>
      <c r="B98" s="7" t="s">
        <v>70</v>
      </c>
      <c r="C98" s="7" t="s">
        <v>5</v>
      </c>
      <c r="D98" s="1"/>
      <c r="E98" s="8">
        <v>22.536738481044601</v>
      </c>
      <c r="F98" s="8">
        <v>22.449848679894099</v>
      </c>
      <c r="G98" s="24"/>
      <c r="H98" s="26"/>
      <c r="I98" s="65"/>
      <c r="L98" s="7"/>
      <c r="M98" s="7"/>
      <c r="N98" s="7"/>
      <c r="O98" s="7"/>
      <c r="P98" s="7"/>
      <c r="Q98" s="8"/>
      <c r="R98" s="26"/>
      <c r="S98" s="8"/>
      <c r="T98" s="1"/>
      <c r="U98" s="26"/>
      <c r="V98" s="25"/>
      <c r="W98" s="26"/>
      <c r="X98" s="26"/>
      <c r="Y98" s="27"/>
      <c r="Z98" s="7"/>
      <c r="AA98" s="1"/>
      <c r="AB98" s="1"/>
      <c r="AC98" s="1"/>
    </row>
    <row r="99" spans="1:30" x14ac:dyDescent="0.15">
      <c r="A99" s="64" t="s">
        <v>127</v>
      </c>
      <c r="B99" s="7" t="s">
        <v>72</v>
      </c>
      <c r="C99" s="7" t="s">
        <v>5</v>
      </c>
      <c r="D99" s="1"/>
      <c r="E99" s="8">
        <v>22.113983026576499</v>
      </c>
      <c r="F99" s="8">
        <v>22.080558117944801</v>
      </c>
      <c r="G99" s="24"/>
      <c r="H99" s="26"/>
      <c r="I99" s="65"/>
      <c r="L99" s="7"/>
      <c r="M99" s="7"/>
      <c r="N99" s="7"/>
      <c r="O99" s="7"/>
      <c r="P99" s="7"/>
      <c r="Q99" s="8"/>
      <c r="R99" s="26"/>
      <c r="S99" s="1"/>
      <c r="T99" s="1"/>
      <c r="U99" s="26"/>
      <c r="V99" s="25"/>
      <c r="W99" s="26"/>
      <c r="X99" s="26"/>
      <c r="Y99" s="27"/>
      <c r="Z99" s="7"/>
      <c r="AA99" s="1"/>
      <c r="AB99" s="1"/>
      <c r="AC99" s="1"/>
    </row>
    <row r="100" spans="1:30" x14ac:dyDescent="0.15">
      <c r="A100" s="64" t="s">
        <v>127</v>
      </c>
      <c r="B100" s="7" t="s">
        <v>72</v>
      </c>
      <c r="C100" s="7" t="s">
        <v>5</v>
      </c>
      <c r="D100" s="25"/>
      <c r="E100" s="8">
        <v>22.0239823093372</v>
      </c>
      <c r="F100" s="8">
        <v>22.080558117944801</v>
      </c>
      <c r="G100" s="24"/>
      <c r="H100" s="26"/>
      <c r="I100" s="65"/>
      <c r="L100" s="7"/>
      <c r="M100" s="7"/>
      <c r="N100" s="7"/>
      <c r="O100" s="7"/>
      <c r="P100" s="7"/>
      <c r="Q100" s="8"/>
      <c r="R100" s="26"/>
      <c r="S100" s="1"/>
      <c r="T100" s="1"/>
      <c r="U100" s="26"/>
      <c r="V100" s="25"/>
      <c r="W100" s="26"/>
      <c r="X100" s="26"/>
      <c r="Y100" s="27"/>
      <c r="Z100" s="7"/>
      <c r="AA100" s="1"/>
      <c r="AB100" s="8"/>
      <c r="AC100" s="1"/>
    </row>
    <row r="101" spans="1:30" x14ac:dyDescent="0.15">
      <c r="A101" s="64" t="s">
        <v>127</v>
      </c>
      <c r="B101" s="7" t="s">
        <v>72</v>
      </c>
      <c r="C101" s="7" t="s">
        <v>5</v>
      </c>
      <c r="D101" s="25"/>
      <c r="E101" s="8">
        <v>22.1037090179207</v>
      </c>
      <c r="F101" s="8">
        <v>22.080558117944801</v>
      </c>
      <c r="G101" s="24"/>
      <c r="H101" s="26"/>
      <c r="I101" s="65"/>
      <c r="L101" s="7"/>
      <c r="M101" s="7"/>
      <c r="N101" s="7"/>
      <c r="O101" s="7"/>
      <c r="P101" s="7"/>
      <c r="Q101" s="8"/>
      <c r="R101" s="26"/>
      <c r="S101" s="8"/>
      <c r="T101" s="1"/>
      <c r="U101" s="26"/>
      <c r="V101" s="25"/>
      <c r="W101" s="26"/>
      <c r="X101" s="26"/>
      <c r="Y101" s="27"/>
      <c r="Z101" s="7"/>
      <c r="AA101" s="1"/>
      <c r="AB101" s="1"/>
      <c r="AC101" s="1"/>
    </row>
    <row r="102" spans="1:30" x14ac:dyDescent="0.15">
      <c r="A102" s="66"/>
      <c r="B102" s="7"/>
      <c r="C102" s="1"/>
      <c r="I102" s="51"/>
      <c r="L102" s="7"/>
      <c r="M102" s="7"/>
      <c r="N102" s="7"/>
      <c r="O102" s="7"/>
      <c r="P102" s="7"/>
      <c r="Q102" s="8"/>
      <c r="R102" s="26"/>
      <c r="S102" s="1"/>
      <c r="T102" s="1"/>
      <c r="U102" s="26"/>
      <c r="V102" s="25"/>
      <c r="W102" s="26"/>
      <c r="X102" s="26"/>
      <c r="Y102" s="27"/>
      <c r="Z102" s="7"/>
      <c r="AA102" s="1"/>
      <c r="AB102" s="1"/>
      <c r="AC102" s="1"/>
    </row>
    <row r="103" spans="1:30" x14ac:dyDescent="0.15">
      <c r="A103" s="66"/>
      <c r="B103" s="7"/>
      <c r="C103" s="8"/>
      <c r="I103" s="51"/>
      <c r="L103" s="7"/>
      <c r="M103" s="7"/>
      <c r="N103" s="7"/>
      <c r="O103" s="7"/>
      <c r="P103" s="7"/>
      <c r="Q103" s="8"/>
      <c r="R103" s="26"/>
      <c r="S103" s="1"/>
      <c r="T103" s="1"/>
      <c r="U103" s="26"/>
      <c r="V103" s="25"/>
      <c r="W103" s="26"/>
      <c r="X103" s="26"/>
      <c r="Y103" s="27"/>
      <c r="Z103" s="7"/>
      <c r="AA103" s="1"/>
      <c r="AB103" s="8"/>
      <c r="AC103" s="1"/>
    </row>
    <row r="104" spans="1:30" x14ac:dyDescent="0.15">
      <c r="A104" s="52"/>
      <c r="H104" s="26"/>
      <c r="I104" s="65"/>
      <c r="L104" s="7"/>
      <c r="M104" s="7"/>
      <c r="N104" s="7"/>
      <c r="O104" s="7"/>
      <c r="P104" s="7"/>
      <c r="Q104" s="7"/>
      <c r="R104" s="8"/>
      <c r="S104" s="8"/>
      <c r="T104" s="25"/>
      <c r="U104" s="26"/>
      <c r="V104" s="25"/>
      <c r="W104" s="26"/>
      <c r="X104" s="26"/>
      <c r="Y104" s="27"/>
      <c r="Z104" s="7"/>
      <c r="AA104" s="1"/>
      <c r="AB104" s="1"/>
      <c r="AC104" s="1"/>
    </row>
    <row r="105" spans="1:30" x14ac:dyDescent="0.15">
      <c r="A105" s="52"/>
      <c r="H105" s="26"/>
      <c r="I105" s="65"/>
      <c r="L105" s="26"/>
      <c r="M105" s="26"/>
      <c r="N105" s="27"/>
      <c r="O105" s="7"/>
      <c r="P105" s="1"/>
      <c r="Q105" s="8"/>
      <c r="R105" s="1"/>
      <c r="S105" s="8"/>
      <c r="T105" s="25"/>
      <c r="U105" s="26"/>
      <c r="V105" s="25"/>
      <c r="W105" s="26"/>
      <c r="X105" s="26"/>
      <c r="Y105" s="27"/>
      <c r="Z105" s="7"/>
      <c r="AA105" s="1"/>
      <c r="AB105" s="1"/>
      <c r="AC105" s="1"/>
    </row>
    <row r="106" spans="1:30" x14ac:dyDescent="0.15">
      <c r="A106" s="52"/>
      <c r="H106" s="26"/>
      <c r="I106" s="65"/>
      <c r="L106" s="26"/>
      <c r="M106" s="26"/>
      <c r="N106" s="27"/>
      <c r="O106" s="7"/>
      <c r="P106" s="1"/>
      <c r="Q106" s="1"/>
      <c r="R106" s="1"/>
      <c r="S106" s="8"/>
      <c r="T106" s="25"/>
      <c r="U106" s="26"/>
      <c r="V106" s="25"/>
      <c r="W106" s="26"/>
      <c r="X106" s="26"/>
      <c r="Y106" s="27"/>
      <c r="Z106" s="7"/>
      <c r="AA106" s="1"/>
      <c r="AB106" s="8"/>
      <c r="AC106" s="1"/>
    </row>
    <row r="107" spans="1:30" x14ac:dyDescent="0.15">
      <c r="A107" s="52"/>
      <c r="H107" s="26"/>
      <c r="I107" s="65"/>
      <c r="L107" s="26"/>
      <c r="M107" s="26"/>
      <c r="N107" s="27"/>
      <c r="O107" s="7"/>
      <c r="P107" s="1"/>
      <c r="Q107" s="1"/>
      <c r="R107" s="1"/>
      <c r="S107" s="8"/>
      <c r="T107" s="25"/>
      <c r="U107" s="26"/>
      <c r="V107" s="25"/>
      <c r="W107" s="26"/>
      <c r="X107" s="26"/>
      <c r="Y107" s="27"/>
      <c r="Z107" s="7"/>
      <c r="AA107" s="1"/>
      <c r="AB107" s="1"/>
      <c r="AC107" s="1"/>
    </row>
    <row r="108" spans="1:30" x14ac:dyDescent="0.15">
      <c r="A108" s="52"/>
      <c r="H108" s="26"/>
      <c r="I108" s="65"/>
      <c r="L108" s="26"/>
      <c r="M108" s="26"/>
      <c r="N108" s="27"/>
      <c r="O108" s="7"/>
      <c r="P108" s="1"/>
      <c r="Q108" s="8"/>
      <c r="R108" s="1"/>
      <c r="AD108" s="1"/>
    </row>
    <row r="109" spans="1:30" x14ac:dyDescent="0.15">
      <c r="A109" s="52"/>
      <c r="H109" s="26"/>
      <c r="I109" s="65"/>
      <c r="L109" s="26"/>
      <c r="M109" s="26"/>
      <c r="N109" s="27"/>
      <c r="O109" s="7"/>
      <c r="P109" s="1"/>
      <c r="Q109" s="1"/>
      <c r="R109" s="1"/>
      <c r="AD109" s="1"/>
    </row>
    <row r="110" spans="1:30" x14ac:dyDescent="0.15">
      <c r="A110" s="52"/>
      <c r="H110" s="26"/>
      <c r="I110" s="65"/>
      <c r="L110" s="26"/>
      <c r="M110" s="26"/>
      <c r="N110" s="27"/>
      <c r="O110" s="7"/>
      <c r="P110" s="1"/>
      <c r="Q110" s="1"/>
      <c r="R110" s="1"/>
      <c r="AD110" s="1"/>
    </row>
    <row r="111" spans="1:30" x14ac:dyDescent="0.15">
      <c r="A111" s="52"/>
      <c r="H111" s="26"/>
      <c r="I111" s="65"/>
      <c r="L111" s="26"/>
      <c r="M111" s="26"/>
      <c r="N111" s="27"/>
      <c r="O111" s="7"/>
      <c r="P111" s="1"/>
      <c r="Q111" s="8"/>
      <c r="R111" s="1"/>
      <c r="AD111" s="1"/>
    </row>
    <row r="112" spans="1:30" x14ac:dyDescent="0.15">
      <c r="A112" s="52"/>
      <c r="H112" s="26"/>
      <c r="I112" s="65"/>
      <c r="L112" s="26"/>
      <c r="M112" s="26"/>
      <c r="N112" s="27"/>
      <c r="O112" s="7"/>
      <c r="P112" s="1"/>
      <c r="Q112" s="1"/>
      <c r="R112" s="1"/>
      <c r="AD112" s="1"/>
    </row>
    <row r="113" spans="1:30" x14ac:dyDescent="0.15">
      <c r="A113" s="52"/>
      <c r="H113" s="26"/>
      <c r="I113" s="65"/>
      <c r="L113" s="26"/>
      <c r="M113" s="26"/>
      <c r="N113" s="27"/>
      <c r="O113" s="7" t="s">
        <v>5</v>
      </c>
      <c r="P113" s="1"/>
      <c r="Q113" s="1"/>
      <c r="R113" s="1"/>
      <c r="AD113" s="1"/>
    </row>
    <row r="114" spans="1:30" x14ac:dyDescent="0.15">
      <c r="A114" s="64" t="s">
        <v>67</v>
      </c>
      <c r="B114" s="7" t="s">
        <v>84</v>
      </c>
      <c r="C114" s="7" t="s">
        <v>5</v>
      </c>
      <c r="D114" s="7" t="s">
        <v>5</v>
      </c>
      <c r="E114" s="8"/>
      <c r="F114" s="8">
        <v>0</v>
      </c>
      <c r="H114" s="26"/>
      <c r="I114" s="65"/>
      <c r="L114" s="26"/>
      <c r="M114" s="26"/>
      <c r="N114" s="27"/>
      <c r="O114" s="7" t="s">
        <v>5</v>
      </c>
      <c r="P114" s="1"/>
      <c r="Q114" s="8"/>
      <c r="R114" s="1"/>
      <c r="AD114" s="1"/>
    </row>
    <row r="115" spans="1:30" x14ac:dyDescent="0.15">
      <c r="A115" s="64" t="s">
        <v>131</v>
      </c>
      <c r="B115" s="7" t="s">
        <v>84</v>
      </c>
      <c r="C115" s="7" t="s">
        <v>5</v>
      </c>
      <c r="D115" s="7" t="s">
        <v>5</v>
      </c>
      <c r="E115" s="8"/>
      <c r="F115" s="8">
        <v>0</v>
      </c>
      <c r="H115" s="26"/>
      <c r="I115" s="65"/>
      <c r="L115" s="26"/>
      <c r="M115" s="26"/>
      <c r="N115" s="27"/>
      <c r="O115" s="7" t="s">
        <v>5</v>
      </c>
      <c r="P115" s="1"/>
      <c r="Q115" s="1"/>
      <c r="R115" s="1"/>
      <c r="AD115" s="1"/>
    </row>
    <row r="116" spans="1:30" x14ac:dyDescent="0.15">
      <c r="A116" s="64" t="s">
        <v>67</v>
      </c>
      <c r="B116" s="7" t="s">
        <v>84</v>
      </c>
      <c r="C116" s="7" t="s">
        <v>5</v>
      </c>
      <c r="D116" s="7" t="s">
        <v>5</v>
      </c>
      <c r="E116" s="8">
        <v>39.157086430464197</v>
      </c>
      <c r="F116" s="8">
        <v>39.157086430464197</v>
      </c>
      <c r="H116" s="26"/>
      <c r="I116" s="65"/>
      <c r="L116" s="26"/>
      <c r="M116" s="26"/>
      <c r="N116" s="27"/>
      <c r="O116" s="7" t="s">
        <v>5</v>
      </c>
      <c r="P116" s="1"/>
      <c r="Q116" s="1"/>
      <c r="R116" s="1"/>
      <c r="AD116" s="1"/>
    </row>
    <row r="117" spans="1:30" x14ac:dyDescent="0.15">
      <c r="A117" s="64" t="s">
        <v>131</v>
      </c>
      <c r="B117" s="7" t="s">
        <v>84</v>
      </c>
      <c r="C117" s="7" t="s">
        <v>5</v>
      </c>
      <c r="D117" s="7" t="s">
        <v>5</v>
      </c>
      <c r="E117" s="8"/>
      <c r="F117" s="8">
        <v>0</v>
      </c>
      <c r="H117" s="26"/>
      <c r="I117" s="65"/>
      <c r="L117" s="26"/>
      <c r="M117" s="26"/>
      <c r="N117" s="27"/>
      <c r="O117" s="7" t="s">
        <v>5</v>
      </c>
      <c r="P117" s="1"/>
      <c r="Q117" s="8"/>
      <c r="R117" s="1"/>
      <c r="AD117" s="1"/>
    </row>
    <row r="118" spans="1:30" x14ac:dyDescent="0.15">
      <c r="A118" s="64" t="s">
        <v>67</v>
      </c>
      <c r="B118" s="7" t="s">
        <v>3</v>
      </c>
      <c r="C118" s="7" t="s">
        <v>5</v>
      </c>
      <c r="D118" s="1" t="s">
        <v>132</v>
      </c>
      <c r="E118" s="8">
        <v>26.980632136497</v>
      </c>
      <c r="F118" s="8">
        <f>AVERAGE(E118:E119)</f>
        <v>27.0590581643999</v>
      </c>
      <c r="H118" s="26"/>
      <c r="I118" s="65"/>
      <c r="L118" s="26"/>
      <c r="M118" s="26"/>
      <c r="N118" s="27"/>
      <c r="O118" s="7" t="s">
        <v>5</v>
      </c>
      <c r="P118" s="1"/>
      <c r="Q118" s="1"/>
      <c r="R118" s="1"/>
      <c r="AD118" s="1"/>
    </row>
    <row r="119" spans="1:30" x14ac:dyDescent="0.15">
      <c r="A119" s="64" t="s">
        <v>67</v>
      </c>
      <c r="B119" s="7" t="s">
        <v>3</v>
      </c>
      <c r="C119" s="7" t="s">
        <v>5</v>
      </c>
      <c r="D119" s="1"/>
      <c r="E119" s="8">
        <v>27.1374841923028</v>
      </c>
      <c r="F119" s="8">
        <v>26.862209566228401</v>
      </c>
      <c r="H119" s="26"/>
      <c r="I119" s="65"/>
      <c r="L119" s="26"/>
      <c r="M119" s="26"/>
      <c r="N119" s="27"/>
      <c r="O119" s="7" t="s">
        <v>5</v>
      </c>
      <c r="P119" s="1"/>
      <c r="Q119" s="1"/>
      <c r="R119" s="1"/>
      <c r="AD119" s="1"/>
    </row>
    <row r="120" spans="1:30" x14ac:dyDescent="0.15">
      <c r="A120" s="64" t="s">
        <v>67</v>
      </c>
      <c r="B120" s="7" t="s">
        <v>3</v>
      </c>
      <c r="C120" s="7" t="s">
        <v>5</v>
      </c>
      <c r="D120" s="1"/>
      <c r="E120" s="8">
        <v>26.468512369885399</v>
      </c>
      <c r="F120" s="8">
        <v>26.862209566228401</v>
      </c>
      <c r="H120" s="26"/>
      <c r="I120" s="65"/>
      <c r="L120" s="26"/>
      <c r="M120" s="26"/>
      <c r="N120" s="27"/>
      <c r="O120" s="7" t="s">
        <v>5</v>
      </c>
      <c r="P120" s="1"/>
      <c r="Q120" s="8"/>
      <c r="R120" s="1"/>
      <c r="AD120" s="1"/>
    </row>
    <row r="121" spans="1:30" x14ac:dyDescent="0.15">
      <c r="A121" s="64" t="s">
        <v>67</v>
      </c>
      <c r="B121" s="7" t="s">
        <v>6</v>
      </c>
      <c r="C121" s="7" t="s">
        <v>5</v>
      </c>
      <c r="D121" s="1"/>
      <c r="E121" s="8">
        <v>26.8587422493734</v>
      </c>
      <c r="F121" s="8">
        <v>26.362367200696699</v>
      </c>
      <c r="H121" s="26"/>
      <c r="I121" s="65"/>
      <c r="L121" s="26"/>
      <c r="M121" s="26"/>
      <c r="N121" s="27"/>
      <c r="O121" s="7" t="s">
        <v>5</v>
      </c>
      <c r="P121" s="1"/>
      <c r="Q121" s="1"/>
      <c r="R121" s="1"/>
      <c r="AD121" s="1"/>
    </row>
    <row r="122" spans="1:30" x14ac:dyDescent="0.15">
      <c r="A122" s="64" t="s">
        <v>67</v>
      </c>
      <c r="B122" s="7" t="s">
        <v>6</v>
      </c>
      <c r="C122" s="7" t="s">
        <v>5</v>
      </c>
      <c r="D122" s="1"/>
      <c r="E122" s="8">
        <v>26.173759837326902</v>
      </c>
      <c r="F122" s="8">
        <v>26.362367200696699</v>
      </c>
      <c r="H122" s="26"/>
      <c r="I122" s="65"/>
      <c r="L122" s="26"/>
      <c r="M122" s="26"/>
      <c r="N122" s="27"/>
      <c r="O122" s="7" t="s">
        <v>5</v>
      </c>
      <c r="P122" s="1"/>
      <c r="Q122" s="1"/>
      <c r="R122" s="1"/>
      <c r="AD122" s="1"/>
    </row>
    <row r="123" spans="1:30" x14ac:dyDescent="0.15">
      <c r="A123" s="64" t="s">
        <v>67</v>
      </c>
      <c r="B123" s="7" t="s">
        <v>6</v>
      </c>
      <c r="C123" s="7" t="s">
        <v>5</v>
      </c>
      <c r="D123" s="1"/>
      <c r="E123" s="8">
        <v>26.054599515389601</v>
      </c>
      <c r="F123" s="8">
        <v>26.362367200696699</v>
      </c>
      <c r="H123" s="26"/>
      <c r="I123" s="65"/>
      <c r="L123" s="26"/>
      <c r="M123" s="26"/>
      <c r="N123" s="27"/>
      <c r="O123" s="7" t="s">
        <v>5</v>
      </c>
      <c r="P123" s="1"/>
      <c r="Q123" s="8"/>
      <c r="R123" s="1"/>
      <c r="AD123" s="1"/>
    </row>
    <row r="124" spans="1:30" x14ac:dyDescent="0.15">
      <c r="A124" s="64" t="s">
        <v>67</v>
      </c>
      <c r="B124" s="7" t="s">
        <v>9</v>
      </c>
      <c r="C124" s="7" t="s">
        <v>5</v>
      </c>
      <c r="D124" s="1" t="s">
        <v>133</v>
      </c>
      <c r="E124" s="8">
        <v>23.1521928441312</v>
      </c>
      <c r="F124" s="8">
        <v>22.720877258607899</v>
      </c>
      <c r="H124" s="26"/>
      <c r="I124" s="65"/>
      <c r="L124" s="26"/>
      <c r="M124" s="26"/>
      <c r="N124" s="27"/>
      <c r="O124" s="7" t="s">
        <v>5</v>
      </c>
      <c r="P124" s="1"/>
      <c r="Q124" s="1"/>
      <c r="R124" s="1"/>
      <c r="AD124" s="1"/>
    </row>
    <row r="125" spans="1:30" x14ac:dyDescent="0.15">
      <c r="A125" s="64" t="s">
        <v>67</v>
      </c>
      <c r="B125" s="7" t="s">
        <v>9</v>
      </c>
      <c r="C125" s="7" t="s">
        <v>5</v>
      </c>
      <c r="D125" s="1"/>
      <c r="E125" s="8">
        <v>22.504676029533101</v>
      </c>
      <c r="F125" s="8">
        <v>22.720877258607899</v>
      </c>
      <c r="H125" s="26"/>
      <c r="I125" s="65"/>
      <c r="L125" s="26"/>
      <c r="M125" s="26"/>
      <c r="N125" s="27"/>
      <c r="O125" s="7" t="s">
        <v>5</v>
      </c>
      <c r="P125" s="1"/>
      <c r="Q125" s="1"/>
      <c r="R125" s="1"/>
      <c r="AD125" s="1"/>
    </row>
    <row r="126" spans="1:30" x14ac:dyDescent="0.15">
      <c r="A126" s="64" t="s">
        <v>67</v>
      </c>
      <c r="B126" s="7" t="s">
        <v>9</v>
      </c>
      <c r="C126" s="7" t="s">
        <v>5</v>
      </c>
      <c r="D126" s="1"/>
      <c r="E126" s="8">
        <v>22.5057629021595</v>
      </c>
      <c r="F126" s="8">
        <v>22.720877258607899</v>
      </c>
      <c r="H126" s="26"/>
      <c r="I126" s="65"/>
      <c r="L126" s="26"/>
      <c r="M126" s="26"/>
      <c r="N126" s="27"/>
      <c r="O126" s="7" t="s">
        <v>5</v>
      </c>
      <c r="P126" s="1"/>
      <c r="Q126" s="8"/>
      <c r="R126" s="1"/>
      <c r="AD126" s="1"/>
    </row>
    <row r="127" spans="1:30" x14ac:dyDescent="0.15">
      <c r="A127" s="64" t="s">
        <v>67</v>
      </c>
      <c r="B127" s="7" t="s">
        <v>11</v>
      </c>
      <c r="C127" s="7" t="s">
        <v>5</v>
      </c>
      <c r="D127" s="1"/>
      <c r="E127" s="8">
        <v>24.6399027800982</v>
      </c>
      <c r="F127" s="8">
        <v>24.498900175567201</v>
      </c>
      <c r="I127" s="51"/>
      <c r="L127" s="26"/>
      <c r="M127" s="26"/>
      <c r="N127" s="27"/>
      <c r="O127" s="7" t="s">
        <v>5</v>
      </c>
      <c r="P127" s="1"/>
      <c r="Q127" s="1"/>
      <c r="R127" s="1"/>
      <c r="AD127" s="1"/>
    </row>
    <row r="128" spans="1:30" x14ac:dyDescent="0.15">
      <c r="A128" s="64" t="s">
        <v>67</v>
      </c>
      <c r="B128" s="7" t="s">
        <v>11</v>
      </c>
      <c r="C128" s="7" t="s">
        <v>5</v>
      </c>
      <c r="D128" s="1"/>
      <c r="E128" s="8">
        <v>24.212220771441199</v>
      </c>
      <c r="F128" s="8">
        <v>24.498900175567201</v>
      </c>
      <c r="I128" s="51"/>
      <c r="L128" s="26"/>
      <c r="M128" s="26"/>
      <c r="N128" s="27"/>
      <c r="O128" s="7" t="s">
        <v>5</v>
      </c>
      <c r="P128" s="1"/>
      <c r="Q128" s="1"/>
      <c r="R128" s="1"/>
      <c r="AD128" s="1"/>
    </row>
    <row r="129" spans="1:30" x14ac:dyDescent="0.15">
      <c r="A129" s="64" t="s">
        <v>67</v>
      </c>
      <c r="B129" s="7" t="s">
        <v>11</v>
      </c>
      <c r="C129" s="7" t="s">
        <v>5</v>
      </c>
      <c r="D129" s="1"/>
      <c r="E129" s="8">
        <v>24.644576975162099</v>
      </c>
      <c r="F129" s="8">
        <v>24.498900175567201</v>
      </c>
      <c r="I129" s="51"/>
      <c r="L129" s="26"/>
      <c r="M129" s="26"/>
      <c r="N129" s="27"/>
      <c r="O129" s="7" t="s">
        <v>5</v>
      </c>
      <c r="P129" s="1"/>
      <c r="Q129" s="8"/>
      <c r="R129" s="1"/>
      <c r="AD129" s="1"/>
    </row>
    <row r="130" spans="1:30" x14ac:dyDescent="0.15">
      <c r="A130" s="64" t="s">
        <v>67</v>
      </c>
      <c r="B130" s="7" t="s">
        <v>14</v>
      </c>
      <c r="C130" s="7" t="s">
        <v>5</v>
      </c>
      <c r="D130" s="1" t="s">
        <v>134</v>
      </c>
      <c r="E130" s="8">
        <v>28.670381612337</v>
      </c>
      <c r="F130" s="8">
        <v>28.332847258996701</v>
      </c>
      <c r="I130" s="51"/>
      <c r="L130" s="26"/>
      <c r="M130" s="26"/>
      <c r="N130" s="27"/>
      <c r="O130" s="7" t="s">
        <v>5</v>
      </c>
      <c r="P130" s="1"/>
      <c r="Q130" s="1"/>
      <c r="R130" s="1"/>
      <c r="AD130" s="1"/>
    </row>
    <row r="131" spans="1:30" x14ac:dyDescent="0.15">
      <c r="A131" s="64" t="s">
        <v>67</v>
      </c>
      <c r="B131" s="7" t="s">
        <v>14</v>
      </c>
      <c r="C131" s="7" t="s">
        <v>5</v>
      </c>
      <c r="D131" s="1"/>
      <c r="E131" s="8">
        <v>28.1578138627569</v>
      </c>
      <c r="F131" s="8">
        <v>28.332847258996701</v>
      </c>
      <c r="I131" s="51"/>
      <c r="L131" s="26"/>
      <c r="M131" s="26"/>
      <c r="N131" s="27"/>
      <c r="O131" s="7" t="s">
        <v>5</v>
      </c>
      <c r="P131" s="1"/>
      <c r="Q131" s="1"/>
      <c r="R131" s="1"/>
      <c r="AD131" s="1"/>
    </row>
    <row r="132" spans="1:30" x14ac:dyDescent="0.15">
      <c r="A132" s="64" t="s">
        <v>67</v>
      </c>
      <c r="B132" s="7" t="s">
        <v>14</v>
      </c>
      <c r="C132" s="7" t="s">
        <v>5</v>
      </c>
      <c r="D132" s="1"/>
      <c r="E132" s="8">
        <v>28.170346301896199</v>
      </c>
      <c r="F132" s="8">
        <v>28.332847258996701</v>
      </c>
      <c r="I132" s="51"/>
      <c r="L132" s="26"/>
      <c r="M132" s="26"/>
      <c r="N132" s="27"/>
      <c r="O132" s="7" t="s">
        <v>5</v>
      </c>
      <c r="P132" s="1"/>
      <c r="Q132" s="8"/>
      <c r="R132" s="1"/>
      <c r="AD132" s="1"/>
    </row>
    <row r="133" spans="1:30" x14ac:dyDescent="0.15">
      <c r="A133" s="64" t="s">
        <v>67</v>
      </c>
      <c r="B133" s="7" t="s">
        <v>16</v>
      </c>
      <c r="C133" s="7" t="s">
        <v>5</v>
      </c>
      <c r="D133" s="1"/>
      <c r="E133" s="8">
        <v>28.079407197660402</v>
      </c>
      <c r="F133" s="8">
        <v>27.814391369070702</v>
      </c>
      <c r="I133" s="51"/>
      <c r="L133" s="26"/>
      <c r="M133" s="26"/>
      <c r="N133" s="27"/>
      <c r="O133" s="7" t="s">
        <v>5</v>
      </c>
      <c r="P133" s="1"/>
      <c r="Q133" s="1"/>
      <c r="R133" s="1"/>
      <c r="AD133" s="1"/>
    </row>
    <row r="134" spans="1:30" x14ac:dyDescent="0.15">
      <c r="A134" s="64" t="s">
        <v>67</v>
      </c>
      <c r="B134" s="7" t="s">
        <v>16</v>
      </c>
      <c r="C134" s="7" t="s">
        <v>5</v>
      </c>
      <c r="D134" s="1"/>
      <c r="E134" s="8">
        <v>27.592519306629001</v>
      </c>
      <c r="F134" s="8">
        <v>27.814391369070702</v>
      </c>
      <c r="I134" s="51"/>
      <c r="L134" s="26"/>
      <c r="M134" s="26"/>
      <c r="N134" s="27"/>
      <c r="O134" s="7" t="s">
        <v>5</v>
      </c>
      <c r="P134" s="1"/>
      <c r="Q134" s="1"/>
      <c r="R134" s="1"/>
      <c r="AD134" s="1"/>
    </row>
    <row r="135" spans="1:30" x14ac:dyDescent="0.15">
      <c r="A135" s="64" t="s">
        <v>67</v>
      </c>
      <c r="B135" s="7" t="s">
        <v>16</v>
      </c>
      <c r="C135" s="7" t="s">
        <v>5</v>
      </c>
      <c r="D135" s="1"/>
      <c r="E135" s="8">
        <v>27.771247602922699</v>
      </c>
      <c r="F135" s="8">
        <v>27.814391369070702</v>
      </c>
      <c r="I135" s="51"/>
      <c r="L135" s="26"/>
      <c r="M135" s="26"/>
      <c r="N135" s="27"/>
      <c r="O135" s="7" t="s">
        <v>5</v>
      </c>
      <c r="P135" s="1"/>
      <c r="Q135" s="8"/>
      <c r="R135" s="1"/>
      <c r="AD135" s="1"/>
    </row>
    <row r="136" spans="1:30" x14ac:dyDescent="0.15">
      <c r="A136" s="64" t="s">
        <v>67</v>
      </c>
      <c r="B136" s="7" t="s">
        <v>19</v>
      </c>
      <c r="C136" s="7" t="s">
        <v>5</v>
      </c>
      <c r="D136" s="1" t="s">
        <v>138</v>
      </c>
      <c r="E136" s="8">
        <v>24.491022418715399</v>
      </c>
      <c r="F136" s="8">
        <v>24.2723201129442</v>
      </c>
      <c r="I136" s="51"/>
      <c r="L136" s="26"/>
      <c r="M136" s="26"/>
      <c r="N136" s="27"/>
      <c r="O136" s="7" t="s">
        <v>5</v>
      </c>
      <c r="P136" s="1"/>
      <c r="Q136" s="1"/>
      <c r="R136" s="1"/>
      <c r="AD136" s="1"/>
    </row>
    <row r="137" spans="1:30" x14ac:dyDescent="0.15">
      <c r="A137" s="64" t="s">
        <v>67</v>
      </c>
      <c r="B137" s="7" t="s">
        <v>19</v>
      </c>
      <c r="C137" s="7" t="s">
        <v>5</v>
      </c>
      <c r="D137" s="1"/>
      <c r="E137" s="8">
        <v>24.1879006060244</v>
      </c>
      <c r="F137" s="8">
        <v>24.2723201129442</v>
      </c>
      <c r="I137" s="51"/>
      <c r="L137" s="26"/>
      <c r="M137" s="26"/>
      <c r="N137" s="27"/>
      <c r="O137" s="7" t="s">
        <v>5</v>
      </c>
      <c r="P137" s="1"/>
      <c r="Q137" s="1"/>
      <c r="R137" s="1"/>
      <c r="AD137" s="1"/>
    </row>
    <row r="138" spans="1:30" x14ac:dyDescent="0.15">
      <c r="A138" s="64" t="s">
        <v>67</v>
      </c>
      <c r="B138" s="7" t="s">
        <v>19</v>
      </c>
      <c r="C138" s="7" t="s">
        <v>5</v>
      </c>
      <c r="D138" s="1"/>
      <c r="E138" s="8">
        <v>24.138037314092699</v>
      </c>
      <c r="F138" s="8">
        <v>24.2723201129442</v>
      </c>
      <c r="I138" s="51"/>
      <c r="L138" s="26"/>
      <c r="M138" s="26"/>
      <c r="N138" s="27"/>
      <c r="O138" s="7" t="s">
        <v>5</v>
      </c>
      <c r="P138" s="1"/>
      <c r="Q138" s="8"/>
      <c r="R138" s="1"/>
      <c r="AD138" s="1"/>
    </row>
    <row r="139" spans="1:30" x14ac:dyDescent="0.15">
      <c r="A139" s="64" t="s">
        <v>67</v>
      </c>
      <c r="B139" s="7" t="s">
        <v>21</v>
      </c>
      <c r="C139" s="7" t="s">
        <v>5</v>
      </c>
      <c r="D139" s="1"/>
      <c r="E139" s="8">
        <v>21.471548023136801</v>
      </c>
      <c r="F139" s="8">
        <v>21.883506686680501</v>
      </c>
      <c r="I139" s="51"/>
      <c r="L139" s="26"/>
      <c r="M139" s="26"/>
      <c r="N139" s="27"/>
      <c r="O139" s="7" t="s">
        <v>5</v>
      </c>
      <c r="P139" s="1"/>
      <c r="Q139" s="1"/>
      <c r="R139" s="1"/>
      <c r="AD139" s="1"/>
    </row>
    <row r="140" spans="1:30" x14ac:dyDescent="0.15">
      <c r="A140" s="64" t="s">
        <v>67</v>
      </c>
      <c r="B140" s="7" t="s">
        <v>21</v>
      </c>
      <c r="D140" s="1"/>
      <c r="E140" s="8">
        <v>22.2844486537191</v>
      </c>
      <c r="F140" s="8">
        <v>21.883506686680501</v>
      </c>
      <c r="I140" s="51"/>
      <c r="L140" s="26"/>
      <c r="M140" s="26"/>
      <c r="N140" s="27"/>
      <c r="O140" s="7" t="s">
        <v>5</v>
      </c>
      <c r="P140" s="1"/>
      <c r="Q140" s="1"/>
      <c r="R140" s="1"/>
      <c r="AD140" s="1"/>
    </row>
    <row r="141" spans="1:30" x14ac:dyDescent="0.15">
      <c r="A141" s="64" t="s">
        <v>67</v>
      </c>
      <c r="B141" s="7" t="s">
        <v>21</v>
      </c>
      <c r="C141" s="7" t="s">
        <v>5</v>
      </c>
      <c r="D141" s="1"/>
      <c r="E141" s="8">
        <v>21.8945233831856</v>
      </c>
      <c r="F141" s="8">
        <v>21.883506686680501</v>
      </c>
      <c r="I141" s="51"/>
      <c r="AD141" s="1"/>
    </row>
    <row r="142" spans="1:30" x14ac:dyDescent="0.15">
      <c r="A142" s="64" t="s">
        <v>67</v>
      </c>
      <c r="B142" s="7" t="s">
        <v>24</v>
      </c>
      <c r="C142" s="7" t="s">
        <v>5</v>
      </c>
      <c r="D142" s="1" t="s">
        <v>135</v>
      </c>
      <c r="E142" s="8">
        <v>25.7577731839602</v>
      </c>
      <c r="F142" s="8">
        <v>25.612127188290199</v>
      </c>
      <c r="I142" s="51"/>
      <c r="AD142" s="1"/>
    </row>
    <row r="143" spans="1:30" x14ac:dyDescent="0.15">
      <c r="A143" s="64" t="s">
        <v>67</v>
      </c>
      <c r="B143" s="7" t="s">
        <v>24</v>
      </c>
      <c r="C143" s="7" t="s">
        <v>5</v>
      </c>
      <c r="D143" s="1"/>
      <c r="E143" s="8">
        <v>25.5040709088508</v>
      </c>
      <c r="F143" s="8">
        <v>25.612127188290199</v>
      </c>
      <c r="I143" s="51"/>
      <c r="AD143" s="1"/>
    </row>
    <row r="144" spans="1:30" x14ac:dyDescent="0.15">
      <c r="A144" s="64" t="s">
        <v>67</v>
      </c>
      <c r="B144" s="7" t="s">
        <v>24</v>
      </c>
      <c r="C144" s="7" t="s">
        <v>5</v>
      </c>
      <c r="D144" s="1"/>
      <c r="E144" s="8">
        <v>25.574537472059699</v>
      </c>
      <c r="F144" s="8">
        <v>25.612127188290199</v>
      </c>
      <c r="I144" s="51"/>
    </row>
    <row r="145" spans="1:16" x14ac:dyDescent="0.15">
      <c r="A145" s="64" t="s">
        <v>67</v>
      </c>
      <c r="B145" s="7" t="s">
        <v>26</v>
      </c>
      <c r="C145" s="7" t="s">
        <v>5</v>
      </c>
      <c r="D145" s="1"/>
      <c r="E145" s="8">
        <v>24.996202705703901</v>
      </c>
      <c r="F145" s="8">
        <v>24.923030718521101</v>
      </c>
      <c r="I145" s="51"/>
    </row>
    <row r="146" spans="1:16" x14ac:dyDescent="0.15">
      <c r="A146" s="64" t="s">
        <v>67</v>
      </c>
      <c r="B146" s="7" t="s">
        <v>26</v>
      </c>
      <c r="C146" s="7" t="s">
        <v>5</v>
      </c>
      <c r="D146" s="1"/>
      <c r="E146" s="8">
        <v>25.0100505604779</v>
      </c>
      <c r="F146" s="8">
        <v>24.923030718521101</v>
      </c>
      <c r="I146" s="51"/>
      <c r="L146" s="26"/>
      <c r="M146" s="26"/>
      <c r="N146" s="27"/>
      <c r="O146" s="7"/>
      <c r="P146" s="1"/>
    </row>
    <row r="147" spans="1:16" x14ac:dyDescent="0.15">
      <c r="A147" s="64" t="s">
        <v>67</v>
      </c>
      <c r="B147" s="7" t="s">
        <v>26</v>
      </c>
      <c r="C147" s="7" t="s">
        <v>5</v>
      </c>
      <c r="D147" s="1"/>
      <c r="E147" s="8">
        <v>24.762838889381399</v>
      </c>
      <c r="F147" s="8">
        <v>24.923030718521101</v>
      </c>
      <c r="I147" s="51"/>
      <c r="L147" s="26"/>
      <c r="M147" s="26"/>
      <c r="N147" s="27"/>
      <c r="O147" s="7"/>
      <c r="P147" s="1"/>
    </row>
    <row r="148" spans="1:16" x14ac:dyDescent="0.15">
      <c r="A148" s="64" t="s">
        <v>67</v>
      </c>
      <c r="B148" s="7" t="s">
        <v>29</v>
      </c>
      <c r="C148" s="7" t="s">
        <v>5</v>
      </c>
      <c r="D148" s="1" t="s">
        <v>140</v>
      </c>
      <c r="E148" s="8">
        <v>23.538318507327599</v>
      </c>
      <c r="F148" s="8">
        <v>23.386151106118099</v>
      </c>
      <c r="I148" s="51"/>
      <c r="L148" s="26"/>
      <c r="M148" s="26"/>
      <c r="N148" s="27"/>
      <c r="O148" s="7"/>
      <c r="P148" s="8"/>
    </row>
    <row r="149" spans="1:16" x14ac:dyDescent="0.15">
      <c r="A149" s="64" t="s">
        <v>67</v>
      </c>
      <c r="B149" s="7" t="s">
        <v>29</v>
      </c>
      <c r="C149" s="7" t="s">
        <v>5</v>
      </c>
      <c r="D149" s="1"/>
      <c r="E149" s="8">
        <v>23.328913984832901</v>
      </c>
      <c r="F149" s="8">
        <v>23.386151106118099</v>
      </c>
      <c r="I149" s="51"/>
      <c r="L149" s="26"/>
      <c r="M149" s="26"/>
      <c r="N149" s="27"/>
      <c r="O149" s="7"/>
      <c r="P149" s="1"/>
    </row>
    <row r="150" spans="1:16" x14ac:dyDescent="0.15">
      <c r="A150" s="64" t="s">
        <v>67</v>
      </c>
      <c r="B150" s="7" t="s">
        <v>29</v>
      </c>
      <c r="C150" s="7" t="s">
        <v>5</v>
      </c>
      <c r="D150" s="1"/>
      <c r="E150" s="8">
        <v>23.291220826193701</v>
      </c>
      <c r="F150" s="8">
        <v>23.386151106118099</v>
      </c>
      <c r="I150" s="51"/>
      <c r="L150" s="26"/>
      <c r="M150" s="26"/>
      <c r="N150" s="27"/>
      <c r="O150" s="7"/>
      <c r="P150" s="1"/>
    </row>
    <row r="151" spans="1:16" x14ac:dyDescent="0.15">
      <c r="A151" s="64" t="s">
        <v>67</v>
      </c>
      <c r="B151" s="7" t="s">
        <v>31</v>
      </c>
      <c r="C151" s="7" t="s">
        <v>5</v>
      </c>
      <c r="D151" s="1"/>
      <c r="E151" s="8">
        <v>21.624752354087999</v>
      </c>
      <c r="F151" s="8">
        <v>21.8865126102787</v>
      </c>
      <c r="I151" s="51"/>
      <c r="L151" s="26"/>
      <c r="M151" s="26"/>
      <c r="N151" s="27"/>
      <c r="O151" s="7"/>
      <c r="P151" s="8"/>
    </row>
    <row r="152" spans="1:16" x14ac:dyDescent="0.15">
      <c r="A152" s="64" t="s">
        <v>67</v>
      </c>
      <c r="B152" s="7" t="s">
        <v>31</v>
      </c>
      <c r="C152" s="7" t="s">
        <v>5</v>
      </c>
      <c r="D152" s="25"/>
      <c r="E152" s="8">
        <v>22.040716070049999</v>
      </c>
      <c r="F152" s="8">
        <v>21.8865126102787</v>
      </c>
      <c r="I152" s="51"/>
      <c r="L152" s="26"/>
      <c r="M152" s="26"/>
      <c r="N152" s="27"/>
      <c r="O152" s="7"/>
      <c r="P152" s="1"/>
    </row>
    <row r="153" spans="1:16" x14ac:dyDescent="0.15">
      <c r="A153" s="67" t="s">
        <v>67</v>
      </c>
      <c r="B153" s="28" t="s">
        <v>31</v>
      </c>
      <c r="C153" s="28" t="s">
        <v>5</v>
      </c>
      <c r="D153" s="68"/>
      <c r="E153" s="29">
        <v>21.994069406698198</v>
      </c>
      <c r="F153" s="29">
        <v>21.8865126102787</v>
      </c>
      <c r="G153" s="56"/>
      <c r="H153" s="56"/>
      <c r="I153" s="57"/>
      <c r="L153" s="26"/>
      <c r="M153" s="26"/>
      <c r="N153" s="27"/>
      <c r="O153" s="7"/>
      <c r="P153" s="1"/>
    </row>
    <row r="154" spans="1:16" x14ac:dyDescent="0.15">
      <c r="A154" s="7"/>
      <c r="B154" s="7"/>
      <c r="L154" s="26"/>
      <c r="M154" s="26"/>
      <c r="N154" s="27"/>
      <c r="O154" s="7"/>
      <c r="P154" s="8"/>
    </row>
    <row r="155" spans="1:16" x14ac:dyDescent="0.15">
      <c r="A155" s="7"/>
      <c r="B155" s="7"/>
      <c r="L155" s="26"/>
      <c r="M155" s="26"/>
      <c r="N155" s="27"/>
      <c r="O155" s="7"/>
      <c r="P155" s="1"/>
    </row>
    <row r="156" spans="1:16" x14ac:dyDescent="0.15">
      <c r="A156" s="46" t="s">
        <v>127</v>
      </c>
      <c r="B156" s="47" t="s">
        <v>3</v>
      </c>
      <c r="C156" s="47" t="s">
        <v>4</v>
      </c>
      <c r="D156" s="47" t="s">
        <v>115</v>
      </c>
      <c r="E156" s="48"/>
      <c r="F156" s="48">
        <f>AVERAGE(E157:E158)</f>
        <v>36.2507324924768</v>
      </c>
      <c r="G156" s="69">
        <f>F156-F181</f>
        <v>13.022319123349799</v>
      </c>
      <c r="H156" s="70">
        <f>G156-6</f>
        <v>7.0223191233497992</v>
      </c>
      <c r="I156" s="71">
        <f>2^(-H156)</f>
        <v>7.6925673052537728E-3</v>
      </c>
      <c r="L156" s="26"/>
      <c r="M156" s="26"/>
      <c r="N156" s="27"/>
      <c r="O156" s="7"/>
      <c r="P156" s="1"/>
    </row>
    <row r="157" spans="1:16" x14ac:dyDescent="0.15">
      <c r="A157" s="50" t="s">
        <v>127</v>
      </c>
      <c r="B157" s="5" t="s">
        <v>3</v>
      </c>
      <c r="C157" s="5" t="s">
        <v>4</v>
      </c>
      <c r="D157" s="5" t="s">
        <v>5</v>
      </c>
      <c r="E157" s="6">
        <v>35.885481193389502</v>
      </c>
      <c r="F157" s="6">
        <v>36.2507324924768</v>
      </c>
      <c r="G157" s="14"/>
      <c r="H157" s="15"/>
      <c r="I157" s="72"/>
      <c r="L157" s="26"/>
      <c r="M157" s="26"/>
      <c r="N157" s="27"/>
      <c r="O157" s="7"/>
      <c r="P157" s="8"/>
    </row>
    <row r="158" spans="1:16" x14ac:dyDescent="0.15">
      <c r="A158" s="50" t="s">
        <v>127</v>
      </c>
      <c r="B158" s="5" t="s">
        <v>3</v>
      </c>
      <c r="C158" s="5" t="s">
        <v>4</v>
      </c>
      <c r="D158" s="5" t="s">
        <v>5</v>
      </c>
      <c r="E158" s="6">
        <v>36.615983791564098</v>
      </c>
      <c r="F158" s="6">
        <v>36.2507324924768</v>
      </c>
      <c r="G158" s="14"/>
      <c r="H158" s="15"/>
      <c r="I158" s="72"/>
      <c r="L158" s="26"/>
      <c r="M158" s="26"/>
      <c r="N158" s="27"/>
      <c r="O158" s="7"/>
      <c r="P158" s="1"/>
    </row>
    <row r="159" spans="1:16" x14ac:dyDescent="0.15">
      <c r="A159" s="50" t="s">
        <v>127</v>
      </c>
      <c r="B159" s="5" t="s">
        <v>6</v>
      </c>
      <c r="C159" s="5" t="s">
        <v>7</v>
      </c>
      <c r="D159" s="5" t="s">
        <v>142</v>
      </c>
      <c r="E159" s="6"/>
      <c r="F159" s="20">
        <v>36.58</v>
      </c>
      <c r="G159" s="14">
        <f>F159-F184</f>
        <v>11.116893889675797</v>
      </c>
      <c r="H159" s="15">
        <f t="shared" ref="H159" si="15">G159-6</f>
        <v>5.1168938896757972</v>
      </c>
      <c r="I159" s="72">
        <f t="shared" ref="I159" si="16">2^(-H159)</f>
        <v>2.8817841911173831E-2</v>
      </c>
      <c r="L159" s="26"/>
      <c r="M159" s="26"/>
      <c r="N159" s="27"/>
      <c r="O159" s="7"/>
      <c r="P159" s="1"/>
    </row>
    <row r="160" spans="1:16" x14ac:dyDescent="0.15">
      <c r="A160" s="50" t="s">
        <v>127</v>
      </c>
      <c r="B160" s="5" t="s">
        <v>6</v>
      </c>
      <c r="C160" s="5" t="s">
        <v>7</v>
      </c>
      <c r="D160" s="5" t="s">
        <v>5</v>
      </c>
      <c r="E160" s="6">
        <v>39.259038574289498</v>
      </c>
      <c r="F160" s="6">
        <v>37.920305922565497</v>
      </c>
      <c r="G160" s="14"/>
      <c r="H160" s="15"/>
      <c r="I160" s="72"/>
      <c r="L160" s="26"/>
      <c r="M160" s="26"/>
      <c r="N160" s="27"/>
      <c r="O160" s="7"/>
      <c r="P160" s="8"/>
    </row>
    <row r="161" spans="1:16" x14ac:dyDescent="0.15">
      <c r="A161" s="50" t="s">
        <v>127</v>
      </c>
      <c r="B161" s="5" t="s">
        <v>6</v>
      </c>
      <c r="C161" s="5" t="s">
        <v>7</v>
      </c>
      <c r="D161" s="5" t="s">
        <v>5</v>
      </c>
      <c r="E161" s="6">
        <v>36.581573270841602</v>
      </c>
      <c r="F161" s="6">
        <v>37.920305922565497</v>
      </c>
      <c r="G161" s="14"/>
      <c r="H161" s="15"/>
      <c r="I161" s="72"/>
      <c r="L161" s="26"/>
      <c r="M161" s="26"/>
      <c r="N161" s="27"/>
      <c r="O161" s="7"/>
      <c r="P161" s="1"/>
    </row>
    <row r="162" spans="1:16" x14ac:dyDescent="0.15">
      <c r="A162" s="50" t="s">
        <v>127</v>
      </c>
      <c r="B162" s="5" t="s">
        <v>9</v>
      </c>
      <c r="C162" s="5" t="s">
        <v>10</v>
      </c>
      <c r="D162" s="5" t="s">
        <v>115</v>
      </c>
      <c r="E162" s="6">
        <v>26.230674804671601</v>
      </c>
      <c r="F162" s="6">
        <v>26.139106179230399</v>
      </c>
      <c r="G162" s="14">
        <f>F162-F187</f>
        <v>7.6492721454829997</v>
      </c>
      <c r="H162" s="15">
        <f t="shared" ref="H162" si="17">G162-6</f>
        <v>1.6492721454829997</v>
      </c>
      <c r="I162" s="72">
        <f t="shared" ref="I162" si="18">2^(-H162)</f>
        <v>0.31880095463160601</v>
      </c>
      <c r="L162" s="26"/>
      <c r="M162" s="26"/>
      <c r="N162" s="27"/>
      <c r="O162" s="7"/>
      <c r="P162" s="1"/>
    </row>
    <row r="163" spans="1:16" x14ac:dyDescent="0.15">
      <c r="A163" s="50" t="s">
        <v>127</v>
      </c>
      <c r="B163" s="5" t="s">
        <v>9</v>
      </c>
      <c r="C163" s="5" t="s">
        <v>10</v>
      </c>
      <c r="D163" s="5" t="s">
        <v>5</v>
      </c>
      <c r="E163" s="6">
        <v>26.151963078243998</v>
      </c>
      <c r="F163" s="6">
        <v>26.139106179230399</v>
      </c>
      <c r="G163" s="14"/>
      <c r="H163" s="15"/>
      <c r="I163" s="72"/>
      <c r="L163" s="26"/>
      <c r="M163" s="26"/>
      <c r="N163" s="27"/>
      <c r="O163" s="7"/>
      <c r="P163" s="8"/>
    </row>
    <row r="164" spans="1:16" x14ac:dyDescent="0.15">
      <c r="A164" s="50" t="s">
        <v>127</v>
      </c>
      <c r="B164" s="5" t="s">
        <v>9</v>
      </c>
      <c r="C164" s="5" t="s">
        <v>10</v>
      </c>
      <c r="D164" s="5" t="s">
        <v>5</v>
      </c>
      <c r="E164" s="6">
        <v>26.034680654775698</v>
      </c>
      <c r="F164" s="6">
        <v>26.139106179230399</v>
      </c>
      <c r="G164" s="14"/>
      <c r="H164" s="15"/>
      <c r="I164" s="72"/>
      <c r="L164" s="26"/>
      <c r="M164" s="26"/>
      <c r="N164" s="27"/>
      <c r="O164" s="7"/>
      <c r="P164" s="1"/>
    </row>
    <row r="165" spans="1:16" x14ac:dyDescent="0.15">
      <c r="A165" s="50" t="s">
        <v>127</v>
      </c>
      <c r="B165" s="5" t="s">
        <v>11</v>
      </c>
      <c r="C165" s="5" t="s">
        <v>12</v>
      </c>
      <c r="D165" s="5" t="s">
        <v>142</v>
      </c>
      <c r="E165" s="6">
        <v>27.310608282340599</v>
      </c>
      <c r="F165" s="6">
        <v>27.233561980569501</v>
      </c>
      <c r="G165" s="14">
        <f>F165-F190</f>
        <v>7.2922969897862018</v>
      </c>
      <c r="H165" s="15">
        <f t="shared" ref="H165" si="19">G165-6</f>
        <v>1.2922969897862018</v>
      </c>
      <c r="I165" s="72">
        <f t="shared" ref="I165" si="20">2^(-H165)</f>
        <v>0.40830043514195424</v>
      </c>
      <c r="L165" s="26"/>
      <c r="M165" s="26"/>
      <c r="N165" s="27"/>
      <c r="O165" s="7"/>
      <c r="P165" s="1"/>
    </row>
    <row r="166" spans="1:16" x14ac:dyDescent="0.15">
      <c r="A166" s="50" t="s">
        <v>127</v>
      </c>
      <c r="B166" s="5" t="s">
        <v>11</v>
      </c>
      <c r="C166" s="5" t="s">
        <v>12</v>
      </c>
      <c r="D166" s="5" t="s">
        <v>5</v>
      </c>
      <c r="E166" s="6">
        <v>27.2768804666884</v>
      </c>
      <c r="F166" s="6">
        <v>27.233561980569501</v>
      </c>
      <c r="G166" s="14"/>
      <c r="H166" s="15"/>
      <c r="I166" s="72"/>
    </row>
    <row r="167" spans="1:16" x14ac:dyDescent="0.15">
      <c r="A167" s="50" t="s">
        <v>127</v>
      </c>
      <c r="B167" s="5" t="s">
        <v>11</v>
      </c>
      <c r="C167" s="5" t="s">
        <v>12</v>
      </c>
      <c r="D167" s="5" t="s">
        <v>5</v>
      </c>
      <c r="E167" s="6">
        <v>27.113197192679401</v>
      </c>
      <c r="F167" s="6">
        <v>27.233561980569501</v>
      </c>
      <c r="G167" s="14"/>
      <c r="H167" s="15"/>
      <c r="I167" s="72"/>
    </row>
    <row r="168" spans="1:16" x14ac:dyDescent="0.15">
      <c r="A168" s="50" t="s">
        <v>127</v>
      </c>
      <c r="B168" s="5" t="s">
        <v>14</v>
      </c>
      <c r="C168" s="5" t="s">
        <v>15</v>
      </c>
      <c r="D168" s="5" t="s">
        <v>115</v>
      </c>
      <c r="E168" s="6">
        <v>33.235476851299303</v>
      </c>
      <c r="F168" s="6">
        <v>32.865907753333303</v>
      </c>
      <c r="G168" s="14">
        <f>F168-F193</f>
        <v>11.055585662586203</v>
      </c>
      <c r="H168" s="15">
        <f t="shared" ref="H168" si="21">G168-6</f>
        <v>5.0555856625862035</v>
      </c>
      <c r="I168" s="72">
        <f t="shared" ref="I168" si="22">2^(-H168)</f>
        <v>3.0068867401125778E-2</v>
      </c>
    </row>
    <row r="169" spans="1:16" x14ac:dyDescent="0.15">
      <c r="A169" s="50" t="s">
        <v>127</v>
      </c>
      <c r="B169" s="5" t="s">
        <v>14</v>
      </c>
      <c r="C169" s="5" t="s">
        <v>15</v>
      </c>
      <c r="D169" s="5" t="s">
        <v>5</v>
      </c>
      <c r="E169" s="6">
        <v>33.196191185703697</v>
      </c>
      <c r="F169" s="6">
        <v>32.865907753333303</v>
      </c>
      <c r="G169" s="14"/>
      <c r="H169" s="15"/>
      <c r="I169" s="72"/>
    </row>
    <row r="170" spans="1:16" x14ac:dyDescent="0.15">
      <c r="A170" s="50" t="s">
        <v>127</v>
      </c>
      <c r="B170" s="5" t="s">
        <v>14</v>
      </c>
      <c r="C170" s="5" t="s">
        <v>15</v>
      </c>
      <c r="D170" s="5" t="s">
        <v>5</v>
      </c>
      <c r="E170" s="6">
        <v>32.166055222996903</v>
      </c>
      <c r="F170" s="6">
        <v>32.865907753333303</v>
      </c>
      <c r="G170" s="14"/>
      <c r="H170" s="15"/>
      <c r="I170" s="72"/>
    </row>
    <row r="171" spans="1:16" x14ac:dyDescent="0.15">
      <c r="A171" s="50" t="s">
        <v>127</v>
      </c>
      <c r="B171" s="5" t="s">
        <v>16</v>
      </c>
      <c r="C171" s="5" t="s">
        <v>17</v>
      </c>
      <c r="D171" s="5" t="s">
        <v>142</v>
      </c>
      <c r="E171" s="6">
        <v>32.624603454267799</v>
      </c>
      <c r="F171" s="6">
        <v>32.225056623884299</v>
      </c>
      <c r="G171" s="14">
        <f>F171-F196</f>
        <v>8.7315148055580991</v>
      </c>
      <c r="H171" s="15">
        <f t="shared" ref="H171" si="23">G171-6</f>
        <v>2.7315148055580991</v>
      </c>
      <c r="I171" s="72">
        <f t="shared" ref="I171" si="24">2^(-H171)</f>
        <v>0.15056780177186735</v>
      </c>
    </row>
    <row r="172" spans="1:16" x14ac:dyDescent="0.15">
      <c r="A172" s="50" t="s">
        <v>127</v>
      </c>
      <c r="B172" s="5" t="s">
        <v>16</v>
      </c>
      <c r="C172" s="5" t="s">
        <v>17</v>
      </c>
      <c r="D172" s="5" t="s">
        <v>5</v>
      </c>
      <c r="E172" s="6">
        <v>32.218450622799402</v>
      </c>
      <c r="F172" s="6">
        <v>32.225056623884299</v>
      </c>
      <c r="G172" s="14"/>
      <c r="H172" s="15"/>
      <c r="I172" s="72"/>
    </row>
    <row r="173" spans="1:16" x14ac:dyDescent="0.15">
      <c r="A173" s="50" t="s">
        <v>127</v>
      </c>
      <c r="B173" s="5" t="s">
        <v>16</v>
      </c>
      <c r="C173" s="5" t="s">
        <v>17</v>
      </c>
      <c r="D173" s="5" t="s">
        <v>5</v>
      </c>
      <c r="E173" s="6">
        <v>31.8321157945857</v>
      </c>
      <c r="F173" s="6">
        <v>32.225056623884299</v>
      </c>
      <c r="G173" s="14"/>
      <c r="H173" s="15"/>
      <c r="I173" s="72"/>
    </row>
    <row r="174" spans="1:16" x14ac:dyDescent="0.15">
      <c r="A174" s="50" t="s">
        <v>127</v>
      </c>
      <c r="B174" s="5" t="s">
        <v>19</v>
      </c>
      <c r="C174" s="5" t="s">
        <v>20</v>
      </c>
      <c r="D174" s="5" t="s">
        <v>115</v>
      </c>
      <c r="E174" s="6">
        <v>36.128103527364097</v>
      </c>
      <c r="F174" s="6">
        <f>AVERAGE(E174:E175)</f>
        <v>36.42870289966335</v>
      </c>
      <c r="G174" s="14">
        <f>F174-F199</f>
        <v>14.347259779092351</v>
      </c>
      <c r="H174" s="15">
        <f t="shared" ref="H174" si="25">G174-6</f>
        <v>8.3472597790923508</v>
      </c>
      <c r="I174" s="72">
        <f t="shared" ref="I174" si="26">2^(-H174)</f>
        <v>3.0706083381033525E-3</v>
      </c>
    </row>
    <row r="175" spans="1:16" x14ac:dyDescent="0.15">
      <c r="A175" s="50" t="s">
        <v>127</v>
      </c>
      <c r="B175" s="5" t="s">
        <v>19</v>
      </c>
      <c r="C175" s="5" t="s">
        <v>20</v>
      </c>
      <c r="D175" s="5" t="s">
        <v>5</v>
      </c>
      <c r="E175" s="6">
        <v>36.729302271962602</v>
      </c>
      <c r="F175" s="6">
        <v>35.985555981210901</v>
      </c>
      <c r="G175" s="14"/>
      <c r="H175" s="15"/>
      <c r="I175" s="72"/>
    </row>
    <row r="176" spans="1:16" x14ac:dyDescent="0.15">
      <c r="A176" s="50" t="s">
        <v>127</v>
      </c>
      <c r="B176" s="5" t="s">
        <v>19</v>
      </c>
      <c r="C176" s="5" t="s">
        <v>20</v>
      </c>
      <c r="D176" s="5" t="s">
        <v>5</v>
      </c>
      <c r="E176" s="6">
        <v>35.099262144306003</v>
      </c>
      <c r="F176" s="6">
        <v>35.985555981210901</v>
      </c>
      <c r="G176" s="14"/>
      <c r="H176" s="15"/>
      <c r="I176" s="72"/>
    </row>
    <row r="177" spans="1:9" x14ac:dyDescent="0.15">
      <c r="A177" s="73"/>
      <c r="B177" s="74"/>
      <c r="C177" s="74"/>
      <c r="D177" s="74"/>
      <c r="E177" s="74"/>
      <c r="F177" s="74"/>
      <c r="G177" s="74"/>
      <c r="H177" s="74"/>
      <c r="I177" s="75"/>
    </row>
    <row r="178" spans="1:9" x14ac:dyDescent="0.15">
      <c r="A178" s="73"/>
      <c r="B178" s="74"/>
      <c r="C178" s="74"/>
      <c r="D178" s="74"/>
      <c r="E178" s="74"/>
      <c r="F178" s="74"/>
      <c r="G178" s="74"/>
      <c r="H178" s="74"/>
      <c r="I178" s="75"/>
    </row>
    <row r="179" spans="1:9" x14ac:dyDescent="0.15">
      <c r="A179" s="50" t="s">
        <v>127</v>
      </c>
      <c r="B179" s="5" t="s">
        <v>84</v>
      </c>
      <c r="C179" s="5" t="s">
        <v>5</v>
      </c>
      <c r="D179" s="5" t="s">
        <v>5</v>
      </c>
      <c r="E179" s="6"/>
      <c r="F179" s="6">
        <v>0</v>
      </c>
      <c r="G179" s="74"/>
      <c r="H179" s="74"/>
      <c r="I179" s="75"/>
    </row>
    <row r="180" spans="1:9" x14ac:dyDescent="0.15">
      <c r="A180" s="50" t="s">
        <v>127</v>
      </c>
      <c r="B180" s="5" t="s">
        <v>84</v>
      </c>
      <c r="C180" s="5" t="s">
        <v>5</v>
      </c>
      <c r="D180" s="5" t="s">
        <v>5</v>
      </c>
      <c r="E180" s="6"/>
      <c r="F180" s="6">
        <v>0</v>
      </c>
      <c r="G180" s="74"/>
      <c r="H180" s="74"/>
      <c r="I180" s="75"/>
    </row>
    <row r="181" spans="1:9" x14ac:dyDescent="0.15">
      <c r="A181" s="50" t="s">
        <v>67</v>
      </c>
      <c r="B181" s="5" t="s">
        <v>120</v>
      </c>
      <c r="C181" s="5" t="s">
        <v>4</v>
      </c>
      <c r="D181" s="5" t="s">
        <v>5</v>
      </c>
      <c r="E181" s="6">
        <v>23.198000130492499</v>
      </c>
      <c r="F181" s="6">
        <v>23.228413369127001</v>
      </c>
      <c r="G181" s="74"/>
      <c r="H181" s="74"/>
      <c r="I181" s="75"/>
    </row>
    <row r="182" spans="1:9" x14ac:dyDescent="0.15">
      <c r="A182" s="50" t="s">
        <v>67</v>
      </c>
      <c r="B182" s="5" t="s">
        <v>120</v>
      </c>
      <c r="C182" s="5" t="s">
        <v>4</v>
      </c>
      <c r="D182" s="5" t="s">
        <v>5</v>
      </c>
      <c r="E182" s="6">
        <v>23.243215511527001</v>
      </c>
      <c r="F182" s="6">
        <v>23.228413369127001</v>
      </c>
      <c r="G182" s="74"/>
      <c r="H182" s="74"/>
      <c r="I182" s="75"/>
    </row>
    <row r="183" spans="1:9" x14ac:dyDescent="0.15">
      <c r="A183" s="50" t="s">
        <v>67</v>
      </c>
      <c r="B183" s="5" t="s">
        <v>120</v>
      </c>
      <c r="C183" s="5" t="s">
        <v>4</v>
      </c>
      <c r="D183" s="5" t="s">
        <v>5</v>
      </c>
      <c r="E183" s="6">
        <v>23.244024465361601</v>
      </c>
      <c r="F183" s="6">
        <v>23.228413369127001</v>
      </c>
      <c r="G183" s="74"/>
      <c r="H183" s="74"/>
      <c r="I183" s="75"/>
    </row>
    <row r="184" spans="1:9" x14ac:dyDescent="0.15">
      <c r="A184" s="50" t="s">
        <v>67</v>
      </c>
      <c r="B184" s="5" t="s">
        <v>121</v>
      </c>
      <c r="C184" s="5" t="s">
        <v>7</v>
      </c>
      <c r="D184" s="5" t="s">
        <v>5</v>
      </c>
      <c r="E184" s="6">
        <v>25.615536692137098</v>
      </c>
      <c r="F184" s="6">
        <v>25.463106110324201</v>
      </c>
      <c r="G184" s="74"/>
      <c r="H184" s="74"/>
      <c r="I184" s="75"/>
    </row>
    <row r="185" spans="1:9" x14ac:dyDescent="0.15">
      <c r="A185" s="50" t="s">
        <v>67</v>
      </c>
      <c r="B185" s="5" t="s">
        <v>121</v>
      </c>
      <c r="C185" s="5" t="s">
        <v>7</v>
      </c>
      <c r="D185" s="5" t="s">
        <v>5</v>
      </c>
      <c r="E185" s="6">
        <v>25.502997622443701</v>
      </c>
      <c r="F185" s="6">
        <v>25.463106110324201</v>
      </c>
      <c r="G185" s="74"/>
      <c r="H185" s="74"/>
      <c r="I185" s="75"/>
    </row>
    <row r="186" spans="1:9" x14ac:dyDescent="0.15">
      <c r="A186" s="50" t="s">
        <v>67</v>
      </c>
      <c r="B186" s="5" t="s">
        <v>121</v>
      </c>
      <c r="C186" s="5" t="s">
        <v>7</v>
      </c>
      <c r="D186" s="5" t="s">
        <v>5</v>
      </c>
      <c r="E186" s="6">
        <v>25.2707840163919</v>
      </c>
      <c r="F186" s="6">
        <v>25.463106110324201</v>
      </c>
      <c r="G186" s="74"/>
      <c r="H186" s="74"/>
      <c r="I186" s="75"/>
    </row>
    <row r="187" spans="1:9" x14ac:dyDescent="0.15">
      <c r="A187" s="50" t="s">
        <v>67</v>
      </c>
      <c r="B187" s="5" t="s">
        <v>122</v>
      </c>
      <c r="C187" s="5" t="s">
        <v>10</v>
      </c>
      <c r="D187" s="5" t="s">
        <v>5</v>
      </c>
      <c r="E187" s="6">
        <v>18.5175641008227</v>
      </c>
      <c r="F187" s="6">
        <v>18.4898340337474</v>
      </c>
      <c r="G187" s="74"/>
      <c r="H187" s="74"/>
      <c r="I187" s="75"/>
    </row>
    <row r="188" spans="1:9" x14ac:dyDescent="0.15">
      <c r="A188" s="50" t="s">
        <v>67</v>
      </c>
      <c r="B188" s="5" t="s">
        <v>122</v>
      </c>
      <c r="C188" s="5" t="s">
        <v>10</v>
      </c>
      <c r="D188" s="5" t="s">
        <v>5</v>
      </c>
      <c r="E188" s="6">
        <v>18.526853964257398</v>
      </c>
      <c r="F188" s="6">
        <v>18.4898340337474</v>
      </c>
      <c r="G188" s="74"/>
      <c r="H188" s="74"/>
      <c r="I188" s="75"/>
    </row>
    <row r="189" spans="1:9" x14ac:dyDescent="0.15">
      <c r="A189" s="50" t="s">
        <v>67</v>
      </c>
      <c r="B189" s="5" t="s">
        <v>122</v>
      </c>
      <c r="C189" s="5" t="s">
        <v>10</v>
      </c>
      <c r="D189" s="5" t="s">
        <v>5</v>
      </c>
      <c r="E189" s="6">
        <v>18.4250840361623</v>
      </c>
      <c r="F189" s="6">
        <v>18.4898340337474</v>
      </c>
      <c r="G189" s="74"/>
      <c r="H189" s="74"/>
      <c r="I189" s="75"/>
    </row>
    <row r="190" spans="1:9" x14ac:dyDescent="0.15">
      <c r="A190" s="50" t="s">
        <v>67</v>
      </c>
      <c r="B190" s="5" t="s">
        <v>123</v>
      </c>
      <c r="C190" s="5" t="s">
        <v>12</v>
      </c>
      <c r="D190" s="5" t="s">
        <v>5</v>
      </c>
      <c r="E190" s="6">
        <v>19.806997442938702</v>
      </c>
      <c r="F190" s="6">
        <v>19.941264990783299</v>
      </c>
      <c r="G190" s="74"/>
      <c r="H190" s="74"/>
      <c r="I190" s="75"/>
    </row>
    <row r="191" spans="1:9" x14ac:dyDescent="0.15">
      <c r="A191" s="50" t="s">
        <v>67</v>
      </c>
      <c r="B191" s="5" t="s">
        <v>123</v>
      </c>
      <c r="C191" s="5" t="s">
        <v>12</v>
      </c>
      <c r="D191" s="5" t="s">
        <v>5</v>
      </c>
      <c r="E191" s="6">
        <v>19.9781164161131</v>
      </c>
      <c r="F191" s="6">
        <v>19.941264990783299</v>
      </c>
      <c r="G191" s="74"/>
      <c r="H191" s="74"/>
      <c r="I191" s="75"/>
    </row>
    <row r="192" spans="1:9" x14ac:dyDescent="0.15">
      <c r="A192" s="50" t="s">
        <v>67</v>
      </c>
      <c r="B192" s="5" t="s">
        <v>123</v>
      </c>
      <c r="C192" s="5" t="s">
        <v>12</v>
      </c>
      <c r="D192" s="5" t="s">
        <v>5</v>
      </c>
      <c r="E192" s="6">
        <v>20.038681113298299</v>
      </c>
      <c r="F192" s="6">
        <v>19.941264990783299</v>
      </c>
      <c r="G192" s="14"/>
      <c r="H192" s="15"/>
      <c r="I192" s="72"/>
    </row>
    <row r="193" spans="1:11" x14ac:dyDescent="0.15">
      <c r="A193" s="50" t="s">
        <v>67</v>
      </c>
      <c r="B193" s="5" t="s">
        <v>124</v>
      </c>
      <c r="C193" s="5" t="s">
        <v>15</v>
      </c>
      <c r="D193" s="5" t="s">
        <v>5</v>
      </c>
      <c r="E193" s="6">
        <v>21.7983426800463</v>
      </c>
      <c r="F193" s="6">
        <v>21.8103220907471</v>
      </c>
      <c r="G193" s="14"/>
      <c r="H193" s="15"/>
      <c r="I193" s="72"/>
    </row>
    <row r="194" spans="1:11" x14ac:dyDescent="0.15">
      <c r="A194" s="50" t="s">
        <v>67</v>
      </c>
      <c r="B194" s="5" t="s">
        <v>124</v>
      </c>
      <c r="C194" s="5" t="s">
        <v>15</v>
      </c>
      <c r="D194" s="5" t="s">
        <v>5</v>
      </c>
      <c r="E194" s="6">
        <v>21.855416519561999</v>
      </c>
      <c r="F194" s="6">
        <v>21.8103220907471</v>
      </c>
      <c r="G194" s="14"/>
      <c r="H194" s="15"/>
      <c r="I194" s="72"/>
    </row>
    <row r="195" spans="1:11" x14ac:dyDescent="0.15">
      <c r="A195" s="50" t="s">
        <v>67</v>
      </c>
      <c r="B195" s="5" t="s">
        <v>124</v>
      </c>
      <c r="C195" s="5" t="s">
        <v>15</v>
      </c>
      <c r="D195" s="5" t="s">
        <v>5</v>
      </c>
      <c r="E195" s="6">
        <v>21.777207072633001</v>
      </c>
      <c r="F195" s="6">
        <v>21.8103220907471</v>
      </c>
      <c r="G195" s="14"/>
      <c r="H195" s="15"/>
      <c r="I195" s="72"/>
    </row>
    <row r="196" spans="1:11" x14ac:dyDescent="0.15">
      <c r="A196" s="50" t="s">
        <v>67</v>
      </c>
      <c r="B196" s="5" t="s">
        <v>125</v>
      </c>
      <c r="C196" s="5" t="s">
        <v>17</v>
      </c>
      <c r="D196" s="5" t="s">
        <v>5</v>
      </c>
      <c r="E196" s="6">
        <v>23.5152256149821</v>
      </c>
      <c r="F196" s="6">
        <v>23.4935418183262</v>
      </c>
      <c r="G196" s="14"/>
      <c r="H196" s="15"/>
      <c r="I196" s="72"/>
    </row>
    <row r="197" spans="1:11" x14ac:dyDescent="0.15">
      <c r="A197" s="50" t="s">
        <v>67</v>
      </c>
      <c r="B197" s="5" t="s">
        <v>125</v>
      </c>
      <c r="C197" s="5" t="s">
        <v>17</v>
      </c>
      <c r="D197" s="5" t="s">
        <v>5</v>
      </c>
      <c r="E197" s="6">
        <v>23.531226203653802</v>
      </c>
      <c r="F197" s="6">
        <v>23.4935418183262</v>
      </c>
      <c r="G197" s="14"/>
      <c r="H197" s="15"/>
      <c r="I197" s="72"/>
    </row>
    <row r="198" spans="1:11" x14ac:dyDescent="0.15">
      <c r="A198" s="50" t="s">
        <v>67</v>
      </c>
      <c r="B198" s="5" t="s">
        <v>125</v>
      </c>
      <c r="C198" s="5" t="s">
        <v>17</v>
      </c>
      <c r="D198" s="5" t="s">
        <v>5</v>
      </c>
      <c r="E198" s="6">
        <v>23.434173636342699</v>
      </c>
      <c r="F198" s="6">
        <v>23.4935418183262</v>
      </c>
      <c r="G198" s="14"/>
      <c r="H198" s="15"/>
      <c r="I198" s="72"/>
    </row>
    <row r="199" spans="1:11" x14ac:dyDescent="0.15">
      <c r="A199" s="50" t="s">
        <v>67</v>
      </c>
      <c r="B199" s="5" t="s">
        <v>126</v>
      </c>
      <c r="C199" s="5" t="s">
        <v>20</v>
      </c>
      <c r="D199" s="5" t="s">
        <v>5</v>
      </c>
      <c r="E199" s="6">
        <v>22.1631481739816</v>
      </c>
      <c r="F199" s="6">
        <v>22.081443120570999</v>
      </c>
      <c r="G199" s="14"/>
      <c r="H199" s="15"/>
      <c r="I199" s="72"/>
    </row>
    <row r="200" spans="1:11" x14ac:dyDescent="0.15">
      <c r="A200" s="50" t="s">
        <v>67</v>
      </c>
      <c r="B200" s="5" t="s">
        <v>126</v>
      </c>
      <c r="C200" s="5" t="s">
        <v>20</v>
      </c>
      <c r="D200" s="5" t="s">
        <v>5</v>
      </c>
      <c r="E200" s="6">
        <v>22.060825019942801</v>
      </c>
      <c r="F200" s="6">
        <v>22.081443120570999</v>
      </c>
      <c r="G200" s="14"/>
      <c r="H200" s="15"/>
      <c r="I200" s="72"/>
    </row>
    <row r="201" spans="1:11" x14ac:dyDescent="0.15">
      <c r="A201" s="50" t="s">
        <v>67</v>
      </c>
      <c r="B201" s="5" t="s">
        <v>126</v>
      </c>
      <c r="C201" s="5" t="s">
        <v>20</v>
      </c>
      <c r="D201" s="5" t="s">
        <v>5</v>
      </c>
      <c r="E201" s="6">
        <v>22.020356167788599</v>
      </c>
      <c r="F201" s="6">
        <v>22.081443120570999</v>
      </c>
      <c r="G201" s="14"/>
      <c r="H201" s="15"/>
      <c r="I201" s="72"/>
    </row>
    <row r="202" spans="1:11" x14ac:dyDescent="0.15">
      <c r="A202" s="46"/>
      <c r="B202" s="47"/>
      <c r="C202" s="80"/>
      <c r="D202" s="80"/>
      <c r="E202" s="80"/>
      <c r="F202" s="80"/>
      <c r="G202" s="80"/>
      <c r="H202" s="80"/>
      <c r="I202" s="49"/>
    </row>
    <row r="203" spans="1:11" x14ac:dyDescent="0.15">
      <c r="A203" s="50"/>
      <c r="B203" s="5"/>
      <c r="I203" s="51"/>
    </row>
    <row r="204" spans="1:11" x14ac:dyDescent="0.15">
      <c r="A204" s="81" t="s">
        <v>130</v>
      </c>
      <c r="B204" s="82" t="s">
        <v>146</v>
      </c>
      <c r="C204" s="82" t="s">
        <v>5</v>
      </c>
      <c r="D204" s="82" t="s">
        <v>111</v>
      </c>
      <c r="E204" s="83">
        <v>33.164781042694102</v>
      </c>
      <c r="F204" s="39">
        <f t="shared" ref="F204" si="27">AVERAGE(E204:E205)</f>
        <v>33.313496405951696</v>
      </c>
      <c r="G204" s="41">
        <f>F204-F208</f>
        <v>5.7880137527008948</v>
      </c>
      <c r="H204" s="41">
        <f t="shared" ref="H204" si="28">G204-6</f>
        <v>-0.2119862472991052</v>
      </c>
      <c r="I204" s="84">
        <f t="shared" ref="I204" si="29">2^-H204</f>
        <v>1.1582817646521584</v>
      </c>
    </row>
    <row r="205" spans="1:11" x14ac:dyDescent="0.15">
      <c r="A205" s="81" t="s">
        <v>130</v>
      </c>
      <c r="B205" s="82" t="s">
        <v>146</v>
      </c>
      <c r="C205" s="82" t="s">
        <v>5</v>
      </c>
      <c r="D205" s="82" t="s">
        <v>5</v>
      </c>
      <c r="E205" s="83">
        <v>33.462211769209297</v>
      </c>
      <c r="I205" s="51"/>
      <c r="K205" s="40"/>
    </row>
    <row r="206" spans="1:11" x14ac:dyDescent="0.15">
      <c r="A206" s="81" t="s">
        <v>130</v>
      </c>
      <c r="B206" s="82" t="s">
        <v>146</v>
      </c>
      <c r="C206" s="82" t="s">
        <v>5</v>
      </c>
      <c r="D206" s="82" t="s">
        <v>5</v>
      </c>
      <c r="E206" s="83">
        <v>33.591816664044103</v>
      </c>
      <c r="I206" s="51"/>
      <c r="K206" s="40"/>
    </row>
    <row r="207" spans="1:11" x14ac:dyDescent="0.15">
      <c r="A207" s="50"/>
      <c r="B207" s="5"/>
      <c r="I207" s="51"/>
    </row>
    <row r="208" spans="1:11" x14ac:dyDescent="0.15">
      <c r="A208" s="50" t="s">
        <v>67</v>
      </c>
      <c r="B208" s="7" t="s">
        <v>47</v>
      </c>
      <c r="C208" s="7" t="s">
        <v>20</v>
      </c>
      <c r="E208" s="7">
        <v>27.917399970043</v>
      </c>
      <c r="F208" s="7">
        <v>27.525482653250801</v>
      </c>
      <c r="I208" s="51"/>
    </row>
    <row r="209" spans="1:16" x14ac:dyDescent="0.15">
      <c r="A209" s="50" t="s">
        <v>67</v>
      </c>
      <c r="B209" s="7" t="s">
        <v>47</v>
      </c>
      <c r="C209" s="7" t="s">
        <v>20</v>
      </c>
      <c r="E209" s="7">
        <v>27.1932748881467</v>
      </c>
      <c r="I209" s="51"/>
    </row>
    <row r="210" spans="1:16" x14ac:dyDescent="0.15">
      <c r="A210" s="50" t="s">
        <v>67</v>
      </c>
      <c r="B210" s="7" t="s">
        <v>47</v>
      </c>
      <c r="C210" s="7" t="s">
        <v>20</v>
      </c>
      <c r="E210" s="7">
        <v>27.4657731015627</v>
      </c>
      <c r="I210" s="51"/>
    </row>
    <row r="211" spans="1:16" x14ac:dyDescent="0.15">
      <c r="A211" s="53"/>
      <c r="B211" s="54"/>
      <c r="C211" s="56"/>
      <c r="D211" s="56"/>
      <c r="E211" s="56"/>
      <c r="F211" s="56"/>
      <c r="G211" s="56"/>
      <c r="H211" s="56"/>
      <c r="I211" s="57"/>
    </row>
    <row r="212" spans="1:16" x14ac:dyDescent="0.15">
      <c r="A212" s="5"/>
      <c r="B212" s="5"/>
    </row>
    <row r="213" spans="1:16" x14ac:dyDescent="0.15">
      <c r="A213" s="5"/>
      <c r="B213" s="5"/>
      <c r="O213" s="5"/>
      <c r="P213" s="17"/>
    </row>
    <row r="214" spans="1:16" x14ac:dyDescent="0.15">
      <c r="A214" s="5"/>
      <c r="B214" s="5"/>
      <c r="O214" s="14"/>
      <c r="P214" s="17"/>
    </row>
    <row r="215" spans="1:16" x14ac:dyDescent="0.15">
      <c r="A215" s="5"/>
      <c r="B215" s="5"/>
      <c r="O215" s="17"/>
      <c r="P215" s="17"/>
    </row>
    <row r="216" spans="1:16" x14ac:dyDescent="0.15">
      <c r="A216" s="5"/>
      <c r="B216" s="5"/>
      <c r="O216" s="17"/>
      <c r="P216" s="17"/>
    </row>
    <row r="217" spans="1:16" x14ac:dyDescent="0.15">
      <c r="A217" s="5"/>
      <c r="B217" s="5"/>
      <c r="O217" s="17"/>
      <c r="P217" s="17"/>
    </row>
    <row r="218" spans="1:16" x14ac:dyDescent="0.15">
      <c r="A218" s="5"/>
      <c r="B218" s="5"/>
    </row>
    <row r="219" spans="1:16" x14ac:dyDescent="0.15">
      <c r="A219" s="31"/>
      <c r="B219" s="31"/>
    </row>
    <row r="220" spans="1:16" x14ac:dyDescent="0.15">
      <c r="A220" s="31"/>
      <c r="B220" s="31"/>
    </row>
    <row r="221" spans="1:16" x14ac:dyDescent="0.15">
      <c r="A221" s="5"/>
      <c r="B221" s="5"/>
    </row>
    <row r="222" spans="1:16" x14ac:dyDescent="0.15">
      <c r="A222" s="5"/>
      <c r="B222" s="5"/>
    </row>
    <row r="223" spans="1:16" x14ac:dyDescent="0.15">
      <c r="A223" s="5"/>
      <c r="B223" s="5"/>
    </row>
    <row r="224" spans="1:16" x14ac:dyDescent="0.15">
      <c r="A224" s="5"/>
      <c r="B224" s="5"/>
    </row>
    <row r="225" spans="1:2" x14ac:dyDescent="0.15">
      <c r="A225" s="5"/>
      <c r="B225" s="5"/>
    </row>
    <row r="226" spans="1:2" x14ac:dyDescent="0.15">
      <c r="A226" s="5"/>
      <c r="B226" s="5"/>
    </row>
    <row r="227" spans="1:2" x14ac:dyDescent="0.15">
      <c r="A227" s="5"/>
      <c r="B227" s="5"/>
    </row>
    <row r="228" spans="1:2" x14ac:dyDescent="0.15">
      <c r="A228" s="5"/>
      <c r="B228" s="5"/>
    </row>
    <row r="229" spans="1:2" x14ac:dyDescent="0.15">
      <c r="A229" s="5"/>
      <c r="B229" s="5"/>
    </row>
    <row r="230" spans="1:2" x14ac:dyDescent="0.15">
      <c r="A230" s="5"/>
      <c r="B230" s="5"/>
    </row>
    <row r="231" spans="1:2" x14ac:dyDescent="0.15">
      <c r="A231" s="5"/>
      <c r="B231" s="5"/>
    </row>
    <row r="232" spans="1:2" x14ac:dyDescent="0.15">
      <c r="A232" s="5"/>
      <c r="B232" s="5"/>
    </row>
    <row r="233" spans="1:2" x14ac:dyDescent="0.15">
      <c r="A233" s="5"/>
      <c r="B233" s="5"/>
    </row>
    <row r="234" spans="1:2" x14ac:dyDescent="0.15">
      <c r="A234" s="5"/>
      <c r="B234" s="5"/>
    </row>
    <row r="235" spans="1:2" x14ac:dyDescent="0.15">
      <c r="A235" s="5"/>
      <c r="B235" s="5"/>
    </row>
    <row r="236" spans="1:2" x14ac:dyDescent="0.15">
      <c r="A236" s="5"/>
      <c r="B236" s="5"/>
    </row>
    <row r="237" spans="1:2" x14ac:dyDescent="0.15">
      <c r="A237" s="5"/>
      <c r="B237" s="5"/>
    </row>
    <row r="238" spans="1:2" x14ac:dyDescent="0.15">
      <c r="A238" s="5"/>
      <c r="B238" s="5"/>
    </row>
    <row r="239" spans="1:2" x14ac:dyDescent="0.15">
      <c r="A239" s="5"/>
      <c r="B239" s="5"/>
    </row>
    <row r="240" spans="1:2" x14ac:dyDescent="0.15">
      <c r="A240" s="5"/>
      <c r="B240" s="5"/>
    </row>
    <row r="241" spans="1:16" x14ac:dyDescent="0.15">
      <c r="A241" s="5"/>
      <c r="B241" s="5"/>
    </row>
    <row r="242" spans="1:16" x14ac:dyDescent="0.15">
      <c r="A242" s="5"/>
      <c r="B242" s="5"/>
    </row>
    <row r="243" spans="1:16" x14ac:dyDescent="0.15">
      <c r="A243" s="5"/>
      <c r="B243" s="5"/>
    </row>
    <row r="244" spans="1:16" x14ac:dyDescent="0.15">
      <c r="I244" s="14"/>
      <c r="J244" s="15"/>
      <c r="K244" s="14"/>
    </row>
    <row r="245" spans="1:16" x14ac:dyDescent="0.15">
      <c r="I245" s="14"/>
      <c r="J245" s="15"/>
      <c r="K245" s="14"/>
    </row>
    <row r="246" spans="1:16" x14ac:dyDescent="0.15">
      <c r="I246" s="14"/>
      <c r="J246" s="15"/>
      <c r="K246" s="14"/>
    </row>
    <row r="247" spans="1:16" x14ac:dyDescent="0.15">
      <c r="A247" s="40"/>
      <c r="B247" s="40"/>
      <c r="C247" s="40"/>
      <c r="D247" s="40"/>
      <c r="E247" s="40"/>
      <c r="F247" s="40"/>
      <c r="G247" s="78"/>
      <c r="H247" s="39"/>
      <c r="I247" s="40"/>
      <c r="J247" s="40"/>
      <c r="K247" s="5"/>
      <c r="L247" s="40"/>
      <c r="M247" s="40"/>
      <c r="N247" s="41"/>
      <c r="O247" s="41"/>
      <c r="P247" s="41"/>
    </row>
    <row r="248" spans="1:16" x14ac:dyDescent="0.15">
      <c r="A248" s="40"/>
      <c r="B248" s="40"/>
      <c r="C248" s="40"/>
      <c r="D248" s="40"/>
      <c r="E248" s="40"/>
      <c r="F248" s="40"/>
      <c r="G248" s="78"/>
      <c r="I248" s="40"/>
      <c r="J248" s="40"/>
      <c r="K248" s="5"/>
      <c r="L248" s="40"/>
      <c r="M248" s="40"/>
    </row>
    <row r="249" spans="1:16" x14ac:dyDescent="0.15">
      <c r="A249" s="40"/>
      <c r="B249" s="40"/>
      <c r="C249" s="40"/>
      <c r="D249" s="40"/>
      <c r="E249" s="40"/>
      <c r="F249" s="40"/>
      <c r="G249" s="78"/>
      <c r="I249" s="40"/>
      <c r="J249" s="40"/>
      <c r="K249" s="5"/>
      <c r="L249" s="40"/>
      <c r="M249" s="40"/>
    </row>
    <row r="250" spans="1:16" x14ac:dyDescent="0.15">
      <c r="A250" s="40"/>
      <c r="B250" s="40"/>
      <c r="C250" s="40"/>
      <c r="D250" s="40"/>
      <c r="E250" s="40"/>
      <c r="F250" s="40"/>
      <c r="G250" s="78"/>
      <c r="H250" s="39"/>
      <c r="I250" s="40"/>
      <c r="J250" s="40"/>
      <c r="K250" s="5"/>
      <c r="L250" s="40"/>
      <c r="M250" s="40"/>
      <c r="N250" s="41"/>
      <c r="O250" s="41"/>
      <c r="P250" s="41"/>
    </row>
    <row r="251" spans="1:16" x14ac:dyDescent="0.15">
      <c r="A251" s="40"/>
      <c r="B251" s="40"/>
      <c r="C251" s="40"/>
      <c r="D251" s="40"/>
      <c r="E251" s="40"/>
      <c r="F251" s="40"/>
      <c r="G251" s="78"/>
      <c r="I251" s="40"/>
      <c r="J251" s="40"/>
      <c r="K251" s="5"/>
      <c r="L251" s="40"/>
      <c r="M251" s="40"/>
    </row>
    <row r="252" spans="1:16" x14ac:dyDescent="0.15">
      <c r="A252" s="40"/>
      <c r="B252" s="40"/>
      <c r="C252" s="40"/>
      <c r="D252" s="40"/>
      <c r="E252" s="40"/>
      <c r="F252" s="40"/>
      <c r="G252" s="78"/>
      <c r="I252" s="40"/>
      <c r="J252" s="40"/>
      <c r="K252" s="5"/>
      <c r="L252" s="40"/>
      <c r="M252" s="40"/>
    </row>
    <row r="253" spans="1:16" x14ac:dyDescent="0.15">
      <c r="A253" s="32"/>
      <c r="B253" s="32"/>
    </row>
    <row r="254" spans="1:16" x14ac:dyDescent="0.15">
      <c r="A254" s="32"/>
      <c r="B254" s="32"/>
    </row>
    <row r="255" spans="1:16" x14ac:dyDescent="0.15">
      <c r="A255" s="32"/>
      <c r="B255" s="32"/>
    </row>
    <row r="256" spans="1:16" x14ac:dyDescent="0.15">
      <c r="A256" s="40"/>
      <c r="B256" s="40"/>
      <c r="C256" s="40"/>
      <c r="D256" s="40"/>
      <c r="E256" s="40"/>
      <c r="F256" s="40"/>
      <c r="G256" s="78"/>
      <c r="H256" s="39"/>
      <c r="I256" s="40"/>
      <c r="J256" s="40"/>
      <c r="K256" s="5"/>
      <c r="L256" s="40"/>
      <c r="M256" s="79"/>
      <c r="N256" s="41"/>
      <c r="O256" s="41"/>
      <c r="P256" s="41"/>
    </row>
    <row r="257" spans="1:13" x14ac:dyDescent="0.15">
      <c r="A257" s="40"/>
      <c r="B257" s="40"/>
      <c r="C257" s="40"/>
      <c r="D257" s="40"/>
      <c r="E257" s="40"/>
      <c r="F257" s="40"/>
      <c r="G257" s="78"/>
      <c r="I257" s="40"/>
      <c r="J257" s="40"/>
      <c r="K257" s="5"/>
      <c r="L257" s="40"/>
      <c r="M257" s="40"/>
    </row>
    <row r="258" spans="1:13" x14ac:dyDescent="0.15">
      <c r="A258" s="40"/>
      <c r="B258" s="40"/>
      <c r="C258" s="40"/>
      <c r="D258" s="40"/>
      <c r="E258" s="40"/>
      <c r="F258" s="40"/>
      <c r="G258" s="78"/>
      <c r="I258" s="40"/>
      <c r="J258" s="40"/>
      <c r="K258" s="5"/>
      <c r="L258" s="40"/>
      <c r="M258" s="40"/>
    </row>
    <row r="259" spans="1:13" x14ac:dyDescent="0.15">
      <c r="A259" s="5"/>
      <c r="B259" s="5"/>
      <c r="C259" s="5"/>
      <c r="D259" s="5"/>
      <c r="E259" s="5"/>
      <c r="F259" s="5"/>
      <c r="G259" s="6"/>
      <c r="H259" s="6"/>
      <c r="I259" s="14"/>
      <c r="J259" s="15"/>
      <c r="K259" s="14"/>
    </row>
    <row r="260" spans="1:13" x14ac:dyDescent="0.15">
      <c r="A260" s="5"/>
      <c r="B260" s="5"/>
      <c r="C260" s="5"/>
      <c r="D260" s="5"/>
      <c r="E260" s="30"/>
      <c r="F260" s="30"/>
      <c r="G260" s="20"/>
      <c r="H260" s="20"/>
      <c r="I260" s="14"/>
      <c r="J260" s="15"/>
      <c r="K260" s="14"/>
    </row>
    <row r="261" spans="1:13" x14ac:dyDescent="0.15">
      <c r="A261" s="5"/>
      <c r="B261" s="5"/>
      <c r="C261" s="5"/>
      <c r="D261" s="5"/>
      <c r="E261" s="30"/>
      <c r="F261" s="30"/>
      <c r="G261" s="20"/>
      <c r="H261" s="20"/>
      <c r="I261" s="14"/>
      <c r="J261" s="15"/>
      <c r="K261" s="14"/>
    </row>
    <row r="262" spans="1:13" x14ac:dyDescent="0.15">
      <c r="A262" s="5"/>
      <c r="B262" s="5"/>
      <c r="C262" s="5"/>
      <c r="D262" s="5"/>
      <c r="E262" s="30"/>
      <c r="F262" s="30"/>
      <c r="G262" s="20"/>
      <c r="H262" s="20"/>
      <c r="I262" s="14"/>
      <c r="J262" s="15"/>
      <c r="K262" s="14"/>
    </row>
    <row r="263" spans="1:13" x14ac:dyDescent="0.15">
      <c r="A263" s="5"/>
      <c r="B263" s="5"/>
      <c r="C263" s="5"/>
      <c r="D263" s="5"/>
      <c r="E263" s="30"/>
      <c r="F263" s="30"/>
      <c r="G263" s="20"/>
      <c r="H263" s="20"/>
      <c r="I263" s="14"/>
      <c r="J263" s="15"/>
      <c r="K263" s="14"/>
    </row>
    <row r="264" spans="1:13" x14ac:dyDescent="0.15">
      <c r="A264" s="5"/>
      <c r="B264" s="5"/>
      <c r="C264" s="5"/>
      <c r="D264" s="5"/>
      <c r="E264" s="30"/>
      <c r="F264" s="30"/>
      <c r="G264" s="20"/>
      <c r="H264" s="20"/>
      <c r="I264" s="14"/>
      <c r="J264" s="15"/>
      <c r="K264" s="14"/>
    </row>
    <row r="265" spans="1:13" x14ac:dyDescent="0.15">
      <c r="A265" s="5"/>
      <c r="B265" s="5"/>
      <c r="C265" s="5"/>
      <c r="D265" s="5"/>
      <c r="E265" s="30"/>
      <c r="F265" s="30"/>
      <c r="G265" s="20"/>
      <c r="H265" s="20"/>
      <c r="I265" s="14"/>
      <c r="J265" s="15"/>
      <c r="K265" s="14"/>
    </row>
    <row r="266" spans="1:13" x14ac:dyDescent="0.15">
      <c r="A266" s="5"/>
      <c r="B266" s="5"/>
      <c r="C266" s="5"/>
      <c r="D266" s="5"/>
      <c r="E266" s="30"/>
      <c r="F266" s="30"/>
      <c r="G266" s="20"/>
      <c r="H266" s="20"/>
      <c r="I266" s="14"/>
      <c r="J266" s="15"/>
      <c r="K266" s="14"/>
    </row>
    <row r="267" spans="1:13" x14ac:dyDescent="0.15">
      <c r="A267" s="5"/>
      <c r="B267" s="5"/>
      <c r="C267" s="5"/>
      <c r="D267" s="5"/>
      <c r="E267" s="30"/>
      <c r="F267" s="30"/>
      <c r="G267" s="20"/>
      <c r="H267" s="20"/>
      <c r="I267" s="14"/>
      <c r="J267" s="15"/>
      <c r="K267" s="14"/>
    </row>
    <row r="268" spans="1:13" x14ac:dyDescent="0.15">
      <c r="A268" s="5"/>
      <c r="B268" s="5"/>
      <c r="C268" s="5"/>
      <c r="D268" s="5"/>
      <c r="E268" s="30"/>
      <c r="F268" s="30"/>
      <c r="G268" s="20"/>
      <c r="H268" s="20"/>
      <c r="I268" s="14"/>
      <c r="J268" s="15"/>
      <c r="K268" s="14"/>
    </row>
    <row r="269" spans="1:13" x14ac:dyDescent="0.15">
      <c r="A269" s="5"/>
      <c r="B269" s="5"/>
      <c r="C269" s="5"/>
      <c r="D269" s="5"/>
      <c r="E269" s="5"/>
      <c r="F269" s="5"/>
      <c r="G269" s="6"/>
      <c r="H269" s="6"/>
      <c r="I269" s="14"/>
      <c r="J269" s="15"/>
      <c r="K269" s="14"/>
    </row>
    <row r="270" spans="1:13" x14ac:dyDescent="0.15">
      <c r="A270" s="5"/>
      <c r="B270" s="5"/>
      <c r="C270" s="5"/>
      <c r="D270" s="5"/>
      <c r="E270" s="5"/>
      <c r="F270" s="5"/>
      <c r="G270" s="6"/>
      <c r="H270" s="6"/>
      <c r="I270" s="14"/>
      <c r="J270" s="15"/>
      <c r="K270" s="14"/>
    </row>
    <row r="271" spans="1:13" x14ac:dyDescent="0.15">
      <c r="A271" s="5"/>
      <c r="B271" s="5"/>
      <c r="C271" s="5"/>
      <c r="D271" s="5"/>
      <c r="E271" s="5"/>
      <c r="F271" s="5"/>
      <c r="G271" s="6"/>
      <c r="H271" s="6"/>
      <c r="I271" s="14"/>
      <c r="J271" s="15"/>
      <c r="K271" s="14"/>
    </row>
    <row r="272" spans="1:13" x14ac:dyDescent="0.15">
      <c r="A272" s="5"/>
      <c r="B272" s="5"/>
      <c r="C272" s="5"/>
      <c r="D272" s="5"/>
      <c r="E272" s="5"/>
      <c r="F272" s="5"/>
      <c r="G272" s="6"/>
      <c r="H272" s="6"/>
      <c r="I272" s="14"/>
      <c r="J272" s="15"/>
      <c r="K272" s="14"/>
    </row>
    <row r="273" spans="1:11" x14ac:dyDescent="0.15">
      <c r="A273" s="5"/>
      <c r="B273" s="5"/>
      <c r="C273" s="5"/>
      <c r="D273" s="5"/>
      <c r="E273" s="5"/>
      <c r="F273" s="5"/>
      <c r="G273" s="6"/>
      <c r="H273" s="6"/>
      <c r="I273" s="14"/>
      <c r="J273" s="15"/>
      <c r="K273" s="14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0"/>
  <sheetViews>
    <sheetView zoomScale="70" zoomScaleNormal="70" workbookViewId="0">
      <pane xSplit="1" ySplit="1" topLeftCell="E2" activePane="bottomRight" state="frozen"/>
      <selection activeCell="B2" sqref="B2"/>
      <selection pane="topRight" activeCell="B2" sqref="B2"/>
      <selection pane="bottomLeft" activeCell="B2" sqref="B2"/>
      <selection pane="bottomRight" activeCell="AA46" sqref="AA45:AA46"/>
    </sheetView>
  </sheetViews>
  <sheetFormatPr defaultColWidth="10" defaultRowHeight="15" customHeight="1" x14ac:dyDescent="0.15"/>
  <cols>
    <col min="1" max="1" width="10" style="101" customWidth="1"/>
    <col min="2" max="3" width="10" style="5" customWidth="1"/>
    <col min="4" max="4" width="13.33203125" style="5" customWidth="1"/>
    <col min="5" max="5" width="11.6640625" style="5" customWidth="1"/>
    <col min="6" max="6" width="13.1640625" style="5" bestFit="1" customWidth="1"/>
    <col min="7" max="7" width="11.6640625" style="5" bestFit="1" customWidth="1"/>
    <col min="8" max="8" width="15" style="6" customWidth="1"/>
    <col min="9" max="9" width="13.33203125" style="6" customWidth="1"/>
    <col min="10" max="10" width="6.1640625" style="14" bestFit="1" customWidth="1"/>
    <col min="11" max="11" width="8.1640625" style="15" bestFit="1" customWidth="1"/>
    <col min="12" max="12" width="11.5" style="14" bestFit="1" customWidth="1"/>
    <col min="13" max="14" width="7.6640625" style="15" bestFit="1" customWidth="1"/>
    <col min="15" max="15" width="7.6640625" style="16" bestFit="1" customWidth="1"/>
    <col min="16" max="16" width="8.1640625" style="5" customWidth="1"/>
    <col min="17" max="17" width="10" style="17" customWidth="1"/>
    <col min="18" max="16384" width="10" style="17"/>
  </cols>
  <sheetData>
    <row r="1" spans="1:35" s="31" customFormat="1" ht="13.5" customHeight="1" x14ac:dyDescent="0.2">
      <c r="A1" s="44" t="s">
        <v>164</v>
      </c>
      <c r="B1" s="44" t="s">
        <v>0</v>
      </c>
      <c r="C1" s="44" t="s">
        <v>165</v>
      </c>
      <c r="D1" s="5"/>
      <c r="E1" s="44" t="s">
        <v>166</v>
      </c>
      <c r="F1" s="44" t="s">
        <v>167</v>
      </c>
      <c r="G1" s="44" t="s">
        <v>168</v>
      </c>
      <c r="H1" s="44" t="s">
        <v>169</v>
      </c>
      <c r="I1" s="45" t="s">
        <v>170</v>
      </c>
    </row>
    <row r="2" spans="1:35" ht="15" customHeight="1" x14ac:dyDescent="0.15">
      <c r="A2" s="46" t="s">
        <v>83</v>
      </c>
      <c r="B2" s="47" t="s">
        <v>3</v>
      </c>
      <c r="C2" s="47" t="s">
        <v>4</v>
      </c>
      <c r="D2" s="47" t="s">
        <v>5</v>
      </c>
      <c r="E2" s="48">
        <v>23.729944621297498</v>
      </c>
      <c r="F2" s="48">
        <v>23.739876398323698</v>
      </c>
      <c r="G2" s="69">
        <f>F2-P2</f>
        <v>0.51146302919669751</v>
      </c>
      <c r="H2" s="103">
        <f>G2-0.5</f>
        <v>1.1463029196697505E-2</v>
      </c>
      <c r="I2" s="104">
        <f>2^(-H2)</f>
        <v>0.99208591620661291</v>
      </c>
      <c r="J2" s="104"/>
      <c r="K2" s="47" t="s">
        <v>67</v>
      </c>
      <c r="L2" s="47" t="s">
        <v>87</v>
      </c>
      <c r="M2" s="47" t="s">
        <v>4</v>
      </c>
      <c r="N2" s="47" t="s">
        <v>5</v>
      </c>
      <c r="O2" s="48">
        <v>23.198000130492499</v>
      </c>
      <c r="P2" s="103">
        <v>23.228413369127001</v>
      </c>
      <c r="Q2" s="105"/>
      <c r="V2" s="31"/>
      <c r="W2" s="31"/>
      <c r="X2" s="31"/>
      <c r="Y2" s="31"/>
      <c r="AA2" s="17" t="s">
        <v>108</v>
      </c>
      <c r="AB2" s="17" t="s">
        <v>109</v>
      </c>
      <c r="AC2" s="17" t="s">
        <v>110</v>
      </c>
      <c r="AD2" s="17" t="s">
        <v>111</v>
      </c>
      <c r="AF2" s="17" t="s">
        <v>108</v>
      </c>
      <c r="AG2" s="17" t="s">
        <v>109</v>
      </c>
      <c r="AH2" s="17" t="s">
        <v>110</v>
      </c>
      <c r="AI2" s="17" t="s">
        <v>111</v>
      </c>
    </row>
    <row r="3" spans="1:35" ht="15" customHeight="1" x14ac:dyDescent="0.15">
      <c r="A3" s="50" t="s">
        <v>83</v>
      </c>
      <c r="B3" s="5" t="s">
        <v>3</v>
      </c>
      <c r="C3" s="5" t="s">
        <v>4</v>
      </c>
      <c r="D3" s="5" t="s">
        <v>5</v>
      </c>
      <c r="E3" s="6">
        <v>23.809975869255101</v>
      </c>
      <c r="F3" s="6">
        <v>23.739876398323698</v>
      </c>
      <c r="G3" s="14"/>
      <c r="H3" s="18"/>
      <c r="I3" s="17"/>
      <c r="J3" s="17"/>
      <c r="K3" s="5" t="s">
        <v>67</v>
      </c>
      <c r="L3" s="5" t="s">
        <v>88</v>
      </c>
      <c r="M3" s="5" t="s">
        <v>7</v>
      </c>
      <c r="N3" s="5" t="s">
        <v>5</v>
      </c>
      <c r="O3" s="6">
        <v>23.5992269806118</v>
      </c>
      <c r="P3" s="18">
        <v>23.707882889595599</v>
      </c>
      <c r="Q3" s="106"/>
      <c r="S3" s="21"/>
      <c r="V3" s="31"/>
      <c r="W3" s="31"/>
      <c r="X3" s="31"/>
      <c r="Y3" s="31"/>
      <c r="AA3" s="17">
        <v>0.99208591620661291</v>
      </c>
      <c r="AB3" s="122">
        <v>8.4241912837726751</v>
      </c>
      <c r="AC3" s="122">
        <v>5.304714501083664</v>
      </c>
      <c r="AD3" s="17">
        <v>0.80928605218188654</v>
      </c>
      <c r="AF3" s="17">
        <v>0.99208591620661291</v>
      </c>
      <c r="AG3" s="122"/>
      <c r="AH3" s="122"/>
      <c r="AI3" s="17">
        <v>0.80928605218188654</v>
      </c>
    </row>
    <row r="4" spans="1:35" ht="15" customHeight="1" x14ac:dyDescent="0.15">
      <c r="A4" s="50" t="s">
        <v>83</v>
      </c>
      <c r="B4" s="5" t="s">
        <v>3</v>
      </c>
      <c r="C4" s="5" t="s">
        <v>4</v>
      </c>
      <c r="D4" s="5" t="s">
        <v>5</v>
      </c>
      <c r="E4" s="6">
        <v>23.679708704418601</v>
      </c>
      <c r="F4" s="6">
        <v>23.739876398323698</v>
      </c>
      <c r="G4" s="14"/>
      <c r="H4" s="18"/>
      <c r="I4" s="17"/>
      <c r="J4" s="17"/>
      <c r="K4" s="5" t="s">
        <v>67</v>
      </c>
      <c r="L4" s="5" t="s">
        <v>89</v>
      </c>
      <c r="M4" s="5" t="s">
        <v>10</v>
      </c>
      <c r="N4" s="5" t="s">
        <v>5</v>
      </c>
      <c r="O4" s="6">
        <v>25.896972054717001</v>
      </c>
      <c r="P4" s="18">
        <v>25.781438813330901</v>
      </c>
      <c r="Q4" s="106"/>
      <c r="V4" s="31"/>
      <c r="W4" s="31"/>
      <c r="X4" s="31"/>
      <c r="Y4" s="31"/>
      <c r="AA4" s="17">
        <v>0.13838717121443553</v>
      </c>
      <c r="AB4" s="17">
        <v>3.4555143487627123E-2</v>
      </c>
      <c r="AC4" s="17">
        <v>6.6464214210795583E-2</v>
      </c>
      <c r="AD4" s="17">
        <v>0.8929103752000348</v>
      </c>
      <c r="AF4" s="17">
        <v>0.13838717121443553</v>
      </c>
      <c r="AG4" s="17">
        <v>3.4555143487627123E-2</v>
      </c>
      <c r="AH4" s="17">
        <v>6.6464214210795583E-2</v>
      </c>
      <c r="AI4" s="17">
        <v>0.8929103752000348</v>
      </c>
    </row>
    <row r="5" spans="1:35" ht="15" customHeight="1" x14ac:dyDescent="0.15">
      <c r="A5" s="50" t="s">
        <v>83</v>
      </c>
      <c r="B5" s="5" t="s">
        <v>6</v>
      </c>
      <c r="C5" s="5" t="s">
        <v>7</v>
      </c>
      <c r="D5" s="5" t="s">
        <v>5</v>
      </c>
      <c r="E5" s="6">
        <v>21.2177855027162</v>
      </c>
      <c r="F5" s="6">
        <v>21.133344694326802</v>
      </c>
      <c r="G5" s="14">
        <f>F5-P3</f>
        <v>-2.5745381952687971</v>
      </c>
      <c r="H5" s="18">
        <f>G5-0.5</f>
        <v>-3.0745381952687971</v>
      </c>
      <c r="I5" s="17">
        <f>2^(-H5)</f>
        <v>8.4241912837726751</v>
      </c>
      <c r="J5" s="17"/>
      <c r="K5" s="5" t="s">
        <v>67</v>
      </c>
      <c r="L5" s="5" t="s">
        <v>90</v>
      </c>
      <c r="M5" s="5" t="s">
        <v>12</v>
      </c>
      <c r="N5" s="5" t="s">
        <v>5</v>
      </c>
      <c r="O5" s="6">
        <v>25.615536692137098</v>
      </c>
      <c r="P5" s="18">
        <v>25.463106110324201</v>
      </c>
      <c r="Q5" s="106"/>
      <c r="V5" s="31"/>
      <c r="W5" s="31"/>
      <c r="X5" s="31"/>
      <c r="Y5" s="31"/>
      <c r="AA5" s="17">
        <v>1.6801325156752245E-2</v>
      </c>
      <c r="AB5" s="17">
        <v>0.12165844440247893</v>
      </c>
      <c r="AC5" s="17">
        <v>0.34120207233009725</v>
      </c>
      <c r="AD5" s="17">
        <v>6.4663668252865E-2</v>
      </c>
      <c r="AF5" s="17">
        <v>1.6801325156752245E-2</v>
      </c>
      <c r="AG5" s="17">
        <v>0.12165844440247893</v>
      </c>
      <c r="AH5" s="17">
        <v>0.34120207233009725</v>
      </c>
      <c r="AI5" s="17">
        <v>6.4663668252865E-2</v>
      </c>
    </row>
    <row r="6" spans="1:35" ht="15" customHeight="1" x14ac:dyDescent="0.15">
      <c r="A6" s="50" t="s">
        <v>83</v>
      </c>
      <c r="B6" s="5" t="s">
        <v>6</v>
      </c>
      <c r="C6" s="5" t="s">
        <v>7</v>
      </c>
      <c r="D6" s="5" t="s">
        <v>5</v>
      </c>
      <c r="E6" s="6">
        <v>21.2491579618133</v>
      </c>
      <c r="F6" s="6">
        <v>21.133344694326802</v>
      </c>
      <c r="G6" s="14"/>
      <c r="H6" s="18"/>
      <c r="I6" s="17"/>
      <c r="J6" s="17"/>
      <c r="K6" s="5" t="s">
        <v>67</v>
      </c>
      <c r="L6" s="5" t="s">
        <v>91</v>
      </c>
      <c r="M6" s="5" t="s">
        <v>15</v>
      </c>
      <c r="N6" s="5" t="s">
        <v>5</v>
      </c>
      <c r="O6" s="6">
        <v>20.006369513952599</v>
      </c>
      <c r="P6" s="18">
        <v>19.939525248115402</v>
      </c>
      <c r="Q6" s="106"/>
      <c r="S6" s="21"/>
      <c r="V6" s="31"/>
      <c r="W6" s="31"/>
      <c r="X6" s="31"/>
      <c r="Y6" s="31"/>
      <c r="AA6" s="17">
        <v>0.39273207387248538</v>
      </c>
      <c r="AB6" s="17">
        <v>5.4335367543268285E-3</v>
      </c>
      <c r="AC6" s="17">
        <v>3.426862960961861E-3</v>
      </c>
      <c r="AD6" s="17">
        <v>4.7820135403129997</v>
      </c>
      <c r="AF6" s="17">
        <v>0.39273207387248538</v>
      </c>
      <c r="AG6" s="17">
        <v>5.4335367543268285E-3</v>
      </c>
      <c r="AH6" s="17">
        <v>3.426862960961861E-3</v>
      </c>
      <c r="AI6" s="17">
        <v>4.7820135403129997</v>
      </c>
    </row>
    <row r="7" spans="1:35" ht="15" customHeight="1" x14ac:dyDescent="0.15">
      <c r="A7" s="50" t="s">
        <v>83</v>
      </c>
      <c r="B7" s="5" t="s">
        <v>6</v>
      </c>
      <c r="C7" s="5" t="s">
        <v>7</v>
      </c>
      <c r="D7" s="5" t="s">
        <v>5</v>
      </c>
      <c r="E7" s="6">
        <v>20.933090618450802</v>
      </c>
      <c r="F7" s="6">
        <v>21.133344694326802</v>
      </c>
      <c r="G7" s="14"/>
      <c r="H7" s="18"/>
      <c r="I7" s="17"/>
      <c r="J7" s="17"/>
      <c r="K7" s="5" t="s">
        <v>67</v>
      </c>
      <c r="L7" s="5" t="s">
        <v>92</v>
      </c>
      <c r="M7" s="5" t="s">
        <v>17</v>
      </c>
      <c r="N7" s="5" t="s">
        <v>5</v>
      </c>
      <c r="O7" s="6">
        <v>18.7552705170955</v>
      </c>
      <c r="P7" s="18">
        <v>18.6987797816811</v>
      </c>
      <c r="Q7" s="106"/>
      <c r="V7" s="31"/>
      <c r="W7" s="31"/>
      <c r="X7" s="31"/>
      <c r="Y7" s="31"/>
      <c r="AA7" s="17">
        <v>0.3394962993422162</v>
      </c>
      <c r="AB7" s="17">
        <v>0.41569496924487837</v>
      </c>
      <c r="AC7" s="17">
        <v>0.3884745594294377</v>
      </c>
      <c r="AD7" s="17">
        <v>31.185164377272219</v>
      </c>
      <c r="AF7" s="17">
        <v>0.3394962993422162</v>
      </c>
      <c r="AG7" s="17">
        <v>0.41569496924487837</v>
      </c>
      <c r="AH7" s="17">
        <v>0.3884745594294377</v>
      </c>
      <c r="AI7" s="17">
        <v>31.185164377272219</v>
      </c>
    </row>
    <row r="8" spans="1:35" ht="15" customHeight="1" x14ac:dyDescent="0.15">
      <c r="A8" s="50" t="s">
        <v>83</v>
      </c>
      <c r="B8" s="5" t="s">
        <v>9</v>
      </c>
      <c r="C8" s="5" t="s">
        <v>10</v>
      </c>
      <c r="D8" s="5" t="s">
        <v>5</v>
      </c>
      <c r="E8" s="6">
        <v>24.046754688779298</v>
      </c>
      <c r="F8" s="6">
        <v>23.874163705726101</v>
      </c>
      <c r="G8" s="14">
        <f>F8-P4</f>
        <v>-1.9072751076048</v>
      </c>
      <c r="H8" s="18">
        <f>G8-0.5</f>
        <v>-2.4072751076048</v>
      </c>
      <c r="I8" s="17">
        <f>2^(-H8)</f>
        <v>5.304714501083664</v>
      </c>
      <c r="J8" s="17"/>
      <c r="K8" s="5" t="s">
        <v>67</v>
      </c>
      <c r="L8" s="5" t="s">
        <v>93</v>
      </c>
      <c r="M8" s="5" t="s">
        <v>20</v>
      </c>
      <c r="N8" s="5" t="s">
        <v>5</v>
      </c>
      <c r="O8" s="6">
        <v>18.5175641008227</v>
      </c>
      <c r="P8" s="18">
        <v>18.4898340337474</v>
      </c>
      <c r="Q8" s="106"/>
      <c r="V8" s="31"/>
      <c r="W8" s="31"/>
      <c r="X8" s="31"/>
      <c r="Y8" s="31"/>
      <c r="AA8" s="17">
        <v>1.2154525035826342</v>
      </c>
      <c r="AB8" s="17">
        <v>0.59979352660830243</v>
      </c>
      <c r="AC8" s="17">
        <v>1.0611350725265645</v>
      </c>
      <c r="AF8" s="17">
        <v>1.2154525035826342</v>
      </c>
      <c r="AG8" s="17">
        <v>0.59979352660830243</v>
      </c>
      <c r="AH8" s="17">
        <v>1.0611350725265645</v>
      </c>
    </row>
    <row r="9" spans="1:35" ht="15" customHeight="1" x14ac:dyDescent="0.15">
      <c r="A9" s="50" t="s">
        <v>83</v>
      </c>
      <c r="B9" s="5" t="s">
        <v>9</v>
      </c>
      <c r="C9" s="5" t="s">
        <v>10</v>
      </c>
      <c r="D9" s="5" t="s">
        <v>5</v>
      </c>
      <c r="E9" s="6">
        <v>23.882555177699398</v>
      </c>
      <c r="F9" s="6">
        <v>23.874163705726101</v>
      </c>
      <c r="G9" s="14"/>
      <c r="H9" s="18"/>
      <c r="I9" s="17"/>
      <c r="J9" s="17"/>
      <c r="K9" s="5" t="s">
        <v>67</v>
      </c>
      <c r="L9" s="5" t="s">
        <v>94</v>
      </c>
      <c r="M9" s="5" t="s">
        <v>22</v>
      </c>
      <c r="N9" s="5" t="s">
        <v>5</v>
      </c>
      <c r="O9" s="6">
        <v>21.251709988807601</v>
      </c>
      <c r="P9" s="18">
        <v>21.233151086061699</v>
      </c>
      <c r="Q9" s="106"/>
      <c r="S9" s="21"/>
      <c r="V9" s="31"/>
      <c r="W9" s="31"/>
      <c r="X9" s="31"/>
      <c r="Y9" s="31"/>
      <c r="AA9" s="17">
        <v>1.5521129488463903</v>
      </c>
      <c r="AB9" s="17">
        <v>0.12767383823994724</v>
      </c>
      <c r="AC9" s="17">
        <v>0.60574436879784532</v>
      </c>
      <c r="AD9" s="17">
        <v>3.1593884225826421</v>
      </c>
      <c r="AF9" s="17">
        <v>1.5521129488463903</v>
      </c>
      <c r="AG9" s="17">
        <v>0.12767383823994724</v>
      </c>
      <c r="AH9" s="17">
        <v>0.60574436879784532</v>
      </c>
      <c r="AI9" s="17">
        <v>3.1593884225826421</v>
      </c>
    </row>
    <row r="10" spans="1:35" ht="15" customHeight="1" x14ac:dyDescent="0.15">
      <c r="A10" s="50" t="s">
        <v>83</v>
      </c>
      <c r="B10" s="5" t="s">
        <v>9</v>
      </c>
      <c r="C10" s="5" t="s">
        <v>10</v>
      </c>
      <c r="D10" s="5" t="s">
        <v>5</v>
      </c>
      <c r="E10" s="6">
        <v>23.693181250699499</v>
      </c>
      <c r="F10" s="6">
        <v>23.874163705726101</v>
      </c>
      <c r="G10" s="14"/>
      <c r="H10" s="18"/>
      <c r="I10" s="17"/>
      <c r="J10" s="17"/>
      <c r="K10" s="5" t="s">
        <v>67</v>
      </c>
      <c r="L10" s="5" t="s">
        <v>95</v>
      </c>
      <c r="M10" s="5" t="s">
        <v>25</v>
      </c>
      <c r="N10" s="5" t="s">
        <v>5</v>
      </c>
      <c r="O10" s="6">
        <v>19.085526380741399</v>
      </c>
      <c r="P10" s="18">
        <v>19.0828334676726</v>
      </c>
      <c r="Q10" s="106"/>
      <c r="V10" s="31"/>
      <c r="W10" s="31"/>
      <c r="X10" s="31"/>
      <c r="Y10" s="31"/>
      <c r="AA10" s="17">
        <v>2.8619099913611628</v>
      </c>
      <c r="AB10" s="17">
        <v>0.45525354739060919</v>
      </c>
      <c r="AC10" s="17">
        <v>0.47861657389312734</v>
      </c>
      <c r="AD10" s="17">
        <v>26.294505317908779</v>
      </c>
      <c r="AF10" s="17">
        <v>2.8619099913611628</v>
      </c>
      <c r="AG10" s="17">
        <v>0.45525354739060919</v>
      </c>
      <c r="AH10" s="17">
        <v>0.47861657389312734</v>
      </c>
      <c r="AI10" s="17">
        <v>26.294505317908779</v>
      </c>
    </row>
    <row r="11" spans="1:35" ht="15" customHeight="1" x14ac:dyDescent="0.15">
      <c r="A11" s="50" t="s">
        <v>83</v>
      </c>
      <c r="B11" s="5" t="s">
        <v>11</v>
      </c>
      <c r="C11" s="5" t="s">
        <v>12</v>
      </c>
      <c r="D11" s="5" t="s">
        <v>5</v>
      </c>
      <c r="E11" s="6">
        <v>25.9947154059567</v>
      </c>
      <c r="F11" s="6">
        <v>26.268384473976401</v>
      </c>
      <c r="G11" s="14">
        <f>F11-P5</f>
        <v>0.8052783636521994</v>
      </c>
      <c r="H11" s="18">
        <f>G11-0.5</f>
        <v>0.3052783636521994</v>
      </c>
      <c r="I11" s="17">
        <f>2^(-H11)</f>
        <v>0.80928605218188654</v>
      </c>
      <c r="J11" s="17"/>
      <c r="K11" s="5" t="s">
        <v>67</v>
      </c>
      <c r="L11" s="5" t="s">
        <v>96</v>
      </c>
      <c r="M11" s="5" t="s">
        <v>27</v>
      </c>
      <c r="N11" s="5" t="s">
        <v>5</v>
      </c>
      <c r="O11" s="6">
        <v>19.806997442938702</v>
      </c>
      <c r="P11" s="18">
        <v>19.941264990783299</v>
      </c>
      <c r="Q11" s="106"/>
      <c r="V11" s="31"/>
      <c r="W11" s="31"/>
      <c r="X11" s="31"/>
      <c r="Y11" s="31"/>
      <c r="AA11" s="122">
        <v>3.8608962214286278</v>
      </c>
      <c r="AB11" s="17">
        <v>0.62887384893945797</v>
      </c>
      <c r="AC11" s="17">
        <v>0.3371345349772879</v>
      </c>
      <c r="AD11" s="123"/>
      <c r="AF11" s="122"/>
      <c r="AG11" s="17">
        <v>0.62887384893945797</v>
      </c>
      <c r="AH11" s="17">
        <v>0.3371345349772879</v>
      </c>
    </row>
    <row r="12" spans="1:35" ht="15" customHeight="1" x14ac:dyDescent="0.15">
      <c r="A12" s="50" t="s">
        <v>83</v>
      </c>
      <c r="B12" s="5" t="s">
        <v>11</v>
      </c>
      <c r="C12" s="5" t="s">
        <v>12</v>
      </c>
      <c r="D12" s="5" t="s">
        <v>5</v>
      </c>
      <c r="E12" s="6">
        <v>25.9113665470745</v>
      </c>
      <c r="F12" s="6">
        <v>26.268384473976401</v>
      </c>
      <c r="G12" s="14"/>
      <c r="H12" s="18"/>
      <c r="I12" s="17"/>
      <c r="J12" s="17"/>
      <c r="K12" s="5" t="s">
        <v>67</v>
      </c>
      <c r="L12" s="5" t="s">
        <v>97</v>
      </c>
      <c r="M12" s="5" t="s">
        <v>30</v>
      </c>
      <c r="N12" s="5" t="s">
        <v>5</v>
      </c>
      <c r="O12" s="6">
        <v>21.7983426800463</v>
      </c>
      <c r="P12" s="18">
        <v>21.8103220907471</v>
      </c>
      <c r="Q12" s="106"/>
      <c r="S12" s="21"/>
      <c r="V12" s="31"/>
      <c r="W12" s="31"/>
      <c r="X12" s="31"/>
      <c r="Y12" s="31"/>
      <c r="AA12" s="17">
        <v>1.0897923806017067</v>
      </c>
      <c r="AB12" s="124">
        <v>7.9490160856395695</v>
      </c>
      <c r="AC12" s="17">
        <v>1.9322639582845218</v>
      </c>
      <c r="AF12" s="17">
        <v>1.0897923806017067</v>
      </c>
      <c r="AG12" s="122">
        <v>7.9490160856395695</v>
      </c>
      <c r="AH12" s="17">
        <v>1.9322639582845218</v>
      </c>
    </row>
    <row r="13" spans="1:35" ht="15" customHeight="1" x14ac:dyDescent="0.15">
      <c r="A13" s="50" t="s">
        <v>83</v>
      </c>
      <c r="B13" s="5" t="s">
        <v>11</v>
      </c>
      <c r="C13" s="5" t="s">
        <v>12</v>
      </c>
      <c r="D13" s="5" t="s">
        <v>5</v>
      </c>
      <c r="E13" s="6">
        <v>26.8990714688981</v>
      </c>
      <c r="F13" s="6">
        <v>26.268384473976401</v>
      </c>
      <c r="G13" s="14"/>
      <c r="H13" s="18"/>
      <c r="I13" s="17"/>
      <c r="J13" s="17"/>
      <c r="K13" s="5" t="s">
        <v>67</v>
      </c>
      <c r="L13" s="5" t="s">
        <v>98</v>
      </c>
      <c r="M13" s="5" t="s">
        <v>32</v>
      </c>
      <c r="N13" s="5" t="s">
        <v>5</v>
      </c>
      <c r="O13" s="6">
        <v>23.4247434917514</v>
      </c>
      <c r="P13" s="18">
        <v>23.4333047894693</v>
      </c>
      <c r="Q13" s="106"/>
      <c r="V13" s="31"/>
      <c r="W13" s="31"/>
      <c r="X13" s="31"/>
      <c r="Y13" s="31"/>
      <c r="AA13" s="17">
        <v>1.6356844011800509</v>
      </c>
      <c r="AB13" s="17">
        <v>1.2278914724795871</v>
      </c>
      <c r="AC13" s="17">
        <v>0.25429062853264361</v>
      </c>
      <c r="AF13" s="17">
        <v>1.6356844011800509</v>
      </c>
      <c r="AG13" s="17">
        <v>1.2278914724795871</v>
      </c>
      <c r="AH13" s="17">
        <v>0.25429062853264361</v>
      </c>
    </row>
    <row r="14" spans="1:35" ht="15" customHeight="1" x14ac:dyDescent="0.15">
      <c r="A14" s="50" t="s">
        <v>83</v>
      </c>
      <c r="B14" s="5" t="s">
        <v>14</v>
      </c>
      <c r="C14" s="5" t="s">
        <v>15</v>
      </c>
      <c r="D14" s="5" t="s">
        <v>5</v>
      </c>
      <c r="E14" s="6">
        <v>25.160829285237298</v>
      </c>
      <c r="F14" s="6">
        <v>25.2944809680349</v>
      </c>
      <c r="G14" s="14">
        <f>F14-P6</f>
        <v>5.3549557199194986</v>
      </c>
      <c r="H14" s="18">
        <f>G14-0.5</f>
        <v>4.8549557199194986</v>
      </c>
      <c r="I14" s="17">
        <f>2^(-H14)</f>
        <v>3.4555143487627123E-2</v>
      </c>
      <c r="J14" s="17"/>
      <c r="K14" s="5" t="s">
        <v>67</v>
      </c>
      <c r="L14" s="5" t="s">
        <v>99</v>
      </c>
      <c r="M14" s="5" t="s">
        <v>46</v>
      </c>
      <c r="N14" s="5" t="s">
        <v>5</v>
      </c>
      <c r="O14" s="6">
        <v>20.3549917000412</v>
      </c>
      <c r="P14" s="18">
        <v>20.3907911614555</v>
      </c>
      <c r="Q14" s="106"/>
      <c r="AB14" s="17">
        <v>1.3134300102283931</v>
      </c>
      <c r="AC14" s="17">
        <v>0.82420371954610161</v>
      </c>
      <c r="AG14" s="17">
        <v>1.3134300102283931</v>
      </c>
      <c r="AH14" s="17">
        <v>0.82420371954610161</v>
      </c>
    </row>
    <row r="15" spans="1:35" ht="15" customHeight="1" x14ac:dyDescent="0.15">
      <c r="A15" s="50" t="s">
        <v>83</v>
      </c>
      <c r="B15" s="5" t="s">
        <v>14</v>
      </c>
      <c r="C15" s="5" t="s">
        <v>15</v>
      </c>
      <c r="D15" s="5" t="s">
        <v>5</v>
      </c>
      <c r="E15" s="6">
        <v>25.097931741831299</v>
      </c>
      <c r="F15" s="6">
        <v>25.2944809680349</v>
      </c>
      <c r="G15" s="14"/>
      <c r="H15" s="18"/>
      <c r="I15" s="17"/>
      <c r="J15" s="17"/>
      <c r="K15" s="5" t="s">
        <v>67</v>
      </c>
      <c r="L15" s="5" t="s">
        <v>100</v>
      </c>
      <c r="M15" s="5" t="s">
        <v>48</v>
      </c>
      <c r="N15" s="5" t="s">
        <v>5</v>
      </c>
      <c r="O15" s="6">
        <v>23.5152256149821</v>
      </c>
      <c r="P15" s="18">
        <v>23.4935418183262</v>
      </c>
      <c r="Q15" s="106"/>
      <c r="S15" s="21"/>
      <c r="AC15" s="17">
        <v>0.81763883865475628</v>
      </c>
      <c r="AH15" s="17">
        <v>0.81763883865475628</v>
      </c>
    </row>
    <row r="16" spans="1:35" ht="15" customHeight="1" x14ac:dyDescent="0.15">
      <c r="A16" s="50" t="s">
        <v>83</v>
      </c>
      <c r="B16" s="5" t="s">
        <v>14</v>
      </c>
      <c r="C16" s="5" t="s">
        <v>15</v>
      </c>
      <c r="D16" s="5" t="s">
        <v>5</v>
      </c>
      <c r="E16" s="6">
        <v>25.6246818770361</v>
      </c>
      <c r="F16" s="6">
        <v>25.2944809680349</v>
      </c>
      <c r="G16" s="14"/>
      <c r="H16" s="18"/>
      <c r="I16" s="17"/>
      <c r="J16" s="17"/>
      <c r="K16" s="5" t="s">
        <v>67</v>
      </c>
      <c r="L16" s="5" t="s">
        <v>101</v>
      </c>
      <c r="M16" s="5" t="s">
        <v>50</v>
      </c>
      <c r="N16" s="5" t="s">
        <v>5</v>
      </c>
      <c r="O16" s="6">
        <v>22.1631481739816</v>
      </c>
      <c r="P16" s="18">
        <v>22.081443120570999</v>
      </c>
      <c r="Q16" s="106"/>
    </row>
    <row r="17" spans="1:35" ht="15" customHeight="1" x14ac:dyDescent="0.15">
      <c r="A17" s="50" t="s">
        <v>83</v>
      </c>
      <c r="B17" s="5" t="s">
        <v>16</v>
      </c>
      <c r="C17" s="5" t="s">
        <v>17</v>
      </c>
      <c r="D17" s="5" t="s">
        <v>5</v>
      </c>
      <c r="E17" s="6">
        <v>23.103163110104301</v>
      </c>
      <c r="F17" s="6">
        <v>23.110058200420099</v>
      </c>
      <c r="G17" s="14">
        <f>F17-P7</f>
        <v>4.4112784187389984</v>
      </c>
      <c r="H17" s="18">
        <f>G17-0.5</f>
        <v>3.9112784187389984</v>
      </c>
      <c r="I17" s="17">
        <f>2^(-H17)</f>
        <v>6.6464214210795583E-2</v>
      </c>
      <c r="J17" s="17"/>
      <c r="K17" s="5" t="s">
        <v>67</v>
      </c>
      <c r="L17" s="5" t="s">
        <v>102</v>
      </c>
      <c r="M17" s="5" t="s">
        <v>52</v>
      </c>
      <c r="N17" s="5" t="s">
        <v>5</v>
      </c>
      <c r="O17" s="9">
        <v>23.2336537685411</v>
      </c>
      <c r="P17" s="18">
        <v>22.67</v>
      </c>
      <c r="Q17" s="106"/>
      <c r="AA17" s="21" t="s">
        <v>108</v>
      </c>
      <c r="AB17" s="21" t="s">
        <v>109</v>
      </c>
      <c r="AC17" s="21" t="s">
        <v>110</v>
      </c>
      <c r="AD17" s="21" t="s">
        <v>111</v>
      </c>
    </row>
    <row r="18" spans="1:35" ht="15" customHeight="1" x14ac:dyDescent="0.15">
      <c r="A18" s="50" t="s">
        <v>83</v>
      </c>
      <c r="B18" s="5" t="s">
        <v>16</v>
      </c>
      <c r="C18" s="5" t="s">
        <v>17</v>
      </c>
      <c r="D18" s="5" t="s">
        <v>5</v>
      </c>
      <c r="E18" s="6">
        <v>23.3114656082052</v>
      </c>
      <c r="F18" s="6">
        <v>23.110058200420099</v>
      </c>
      <c r="G18" s="14"/>
      <c r="H18" s="18"/>
      <c r="I18" s="17"/>
      <c r="J18" s="17"/>
      <c r="K18" s="5" t="s">
        <v>67</v>
      </c>
      <c r="L18" s="5" t="s">
        <v>103</v>
      </c>
      <c r="M18" s="5" t="s">
        <v>55</v>
      </c>
      <c r="N18" s="5" t="s">
        <v>5</v>
      </c>
      <c r="O18" s="6">
        <v>23.560745419993101</v>
      </c>
      <c r="P18" s="18">
        <v>23.175465250773499</v>
      </c>
      <c r="Q18" s="106"/>
      <c r="S18" s="21"/>
      <c r="Z18" s="17" t="s">
        <v>112</v>
      </c>
      <c r="AA18" s="17">
        <f>AVERAGE(AA3:AA15)</f>
        <v>1.2813955666175523</v>
      </c>
      <c r="AB18" s="17">
        <f>AVERAGE(AB3:AB15)</f>
        <v>1.7752888089323209</v>
      </c>
      <c r="AC18" s="17">
        <f>AVERAGE(AC3:AC15)</f>
        <v>0.95502383886367737</v>
      </c>
      <c r="AD18" s="17">
        <f>AVERAGE(AD3:AD11)</f>
        <v>9.598275964815917</v>
      </c>
      <c r="AF18" s="17">
        <f>AVERAGE(AF3:AF15)</f>
        <v>1.0234455011364445</v>
      </c>
      <c r="AG18" s="17">
        <f>AVERAGE(AG3:AG14)</f>
        <v>1.1708431294013797</v>
      </c>
      <c r="AH18" s="17">
        <f>AVERAGE(AH4:AH12)</f>
        <v>0.57938469082340438</v>
      </c>
      <c r="AI18" s="17">
        <f>AVERAGE(AI3:AI14)</f>
        <v>9.598275964815917</v>
      </c>
    </row>
    <row r="19" spans="1:35" ht="15" customHeight="1" x14ac:dyDescent="0.15">
      <c r="A19" s="50" t="s">
        <v>83</v>
      </c>
      <c r="B19" s="5" t="s">
        <v>16</v>
      </c>
      <c r="C19" s="5" t="s">
        <v>17</v>
      </c>
      <c r="D19" s="5" t="s">
        <v>5</v>
      </c>
      <c r="E19" s="6">
        <v>22.915545882950902</v>
      </c>
      <c r="F19" s="6">
        <v>23.110058200420099</v>
      </c>
      <c r="G19" s="14"/>
      <c r="H19" s="18"/>
      <c r="I19" s="17"/>
      <c r="J19" s="17"/>
      <c r="K19" s="5" t="s">
        <v>67</v>
      </c>
      <c r="L19" s="5" t="s">
        <v>104</v>
      </c>
      <c r="M19" s="5" t="s">
        <v>58</v>
      </c>
      <c r="N19" s="5" t="s">
        <v>5</v>
      </c>
      <c r="O19" s="6">
        <v>25.173081239156499</v>
      </c>
      <c r="P19" s="18">
        <v>24.893750743011601</v>
      </c>
      <c r="Q19" s="106"/>
      <c r="Z19" s="17" t="s">
        <v>113</v>
      </c>
      <c r="AA19" s="17">
        <f>STDEV(AA3:AA13)</f>
        <v>1.1856636165934304</v>
      </c>
      <c r="AB19" s="17">
        <f>STDEV(AB3:AB14)</f>
        <v>3.0261659627248343</v>
      </c>
      <c r="AC19" s="17">
        <f>STDEV(AC3:AC13)</f>
        <v>1.5327795588761601</v>
      </c>
      <c r="AD19" s="17">
        <f>STDEV(AD3:AD11)</f>
        <v>13.249735718248338</v>
      </c>
      <c r="AF19" s="17">
        <f t="shared" ref="AF19" si="0">STDEV(AF3:AF14)</f>
        <v>0.86530509238368836</v>
      </c>
      <c r="AG19" s="17">
        <f t="shared" ref="AG19" si="1">STDEV(AG3:AG13)</f>
        <v>2.4148916736362032</v>
      </c>
      <c r="AH19" s="17">
        <f t="shared" ref="AH19" si="2">STDEV(AH3:AH11)</f>
        <v>0.32968053759362481</v>
      </c>
      <c r="AI19" s="17">
        <f t="shared" ref="AI19" si="3">STDEV(AI3:AI13)</f>
        <v>13.249735718248338</v>
      </c>
    </row>
    <row r="20" spans="1:35" ht="15" customHeight="1" x14ac:dyDescent="0.15">
      <c r="A20" s="50" t="s">
        <v>83</v>
      </c>
      <c r="B20" s="5" t="s">
        <v>19</v>
      </c>
      <c r="C20" s="5" t="s">
        <v>20</v>
      </c>
      <c r="D20" s="5" t="s">
        <v>5</v>
      </c>
      <c r="E20" s="6">
        <v>22.2691394712296</v>
      </c>
      <c r="F20" s="6">
        <v>21.843051920364999</v>
      </c>
      <c r="G20" s="14">
        <f>F20-P8</f>
        <v>3.3532178866175997</v>
      </c>
      <c r="H20" s="18">
        <f>G20-0.5</f>
        <v>2.8532178866175997</v>
      </c>
      <c r="I20" s="17">
        <f>2^(-H20)</f>
        <v>0.13838717121443553</v>
      </c>
      <c r="J20" s="17"/>
      <c r="K20" s="5" t="s">
        <v>67</v>
      </c>
      <c r="L20" s="5" t="s">
        <v>105</v>
      </c>
      <c r="M20" s="5" t="s">
        <v>69</v>
      </c>
      <c r="N20" s="5" t="s">
        <v>5</v>
      </c>
      <c r="O20" s="6">
        <v>26.792412554185201</v>
      </c>
      <c r="P20" s="18">
        <v>26.404749132112901</v>
      </c>
      <c r="Q20" s="106"/>
      <c r="Z20" s="17" t="s">
        <v>171</v>
      </c>
      <c r="AA20" s="17">
        <f>AA18+(2*AA19)</f>
        <v>3.6527227998044132</v>
      </c>
      <c r="AB20" s="17">
        <f t="shared" ref="AB20:AD20" si="4">AB18+(2*AB19)</f>
        <v>7.8276207343819895</v>
      </c>
      <c r="AC20" s="17">
        <f t="shared" si="4"/>
        <v>4.0205829566159981</v>
      </c>
      <c r="AD20" s="17">
        <f t="shared" si="4"/>
        <v>36.097747401312596</v>
      </c>
    </row>
    <row r="21" spans="1:35" ht="15" customHeight="1" x14ac:dyDescent="0.15">
      <c r="A21" s="50" t="s">
        <v>83</v>
      </c>
      <c r="B21" s="5" t="s">
        <v>19</v>
      </c>
      <c r="C21" s="5" t="s">
        <v>20</v>
      </c>
      <c r="D21" s="5" t="s">
        <v>5</v>
      </c>
      <c r="E21" s="6">
        <v>21.807248311107301</v>
      </c>
      <c r="F21" s="6">
        <v>21.843051920364999</v>
      </c>
      <c r="G21" s="14"/>
      <c r="H21" s="18"/>
      <c r="I21" s="17"/>
      <c r="J21" s="17"/>
      <c r="K21" s="5" t="s">
        <v>67</v>
      </c>
      <c r="L21" s="5" t="s">
        <v>107</v>
      </c>
      <c r="M21" s="5" t="s">
        <v>73</v>
      </c>
      <c r="N21" s="5" t="s">
        <v>5</v>
      </c>
      <c r="O21" s="6">
        <v>30.769934150036899</v>
      </c>
      <c r="P21" s="18">
        <v>30.4682012637691</v>
      </c>
      <c r="Q21" s="106"/>
      <c r="S21" s="21"/>
      <c r="Z21" s="17" t="s">
        <v>114</v>
      </c>
      <c r="AF21" s="17">
        <f>AF19/SQRT(10)</f>
        <v>0.27363349628748734</v>
      </c>
      <c r="AG21" s="17">
        <f t="shared" ref="AG21:AI21" si="5">AG19/SQRT(10)</f>
        <v>0.76365579912663939</v>
      </c>
      <c r="AH21" s="17">
        <f t="shared" si="5"/>
        <v>0.10425413990246213</v>
      </c>
      <c r="AI21" s="17">
        <f t="shared" si="5"/>
        <v>4.1899343264951758</v>
      </c>
    </row>
    <row r="22" spans="1:35" ht="15" customHeight="1" x14ac:dyDescent="0.15">
      <c r="A22" s="50" t="s">
        <v>83</v>
      </c>
      <c r="B22" s="5" t="s">
        <v>19</v>
      </c>
      <c r="C22" s="5" t="s">
        <v>20</v>
      </c>
      <c r="D22" s="5" t="s">
        <v>5</v>
      </c>
      <c r="E22" s="6">
        <v>21.452767978758001</v>
      </c>
      <c r="F22" s="6">
        <v>21.843051920364999</v>
      </c>
      <c r="G22" s="14"/>
      <c r="H22" s="18"/>
      <c r="I22" s="17"/>
      <c r="J22" s="17"/>
      <c r="K22" s="5" t="s">
        <v>67</v>
      </c>
      <c r="L22" s="5" t="s">
        <v>106</v>
      </c>
      <c r="M22" s="5" t="s">
        <v>71</v>
      </c>
      <c r="N22" s="5" t="s">
        <v>5</v>
      </c>
      <c r="O22" s="6">
        <v>26.271443983625598</v>
      </c>
      <c r="P22" s="18">
        <v>26.172190023567701</v>
      </c>
      <c r="Q22" s="106"/>
    </row>
    <row r="23" spans="1:35" ht="15" customHeight="1" x14ac:dyDescent="0.15">
      <c r="A23" s="50" t="s">
        <v>83</v>
      </c>
      <c r="B23" s="5" t="s">
        <v>21</v>
      </c>
      <c r="C23" s="5" t="s">
        <v>22</v>
      </c>
      <c r="D23" s="5" t="s">
        <v>5</v>
      </c>
      <c r="E23" s="6">
        <v>25.189493959868699</v>
      </c>
      <c r="F23" s="6">
        <v>24.772242718668899</v>
      </c>
      <c r="G23" s="14">
        <f>F23-P9</f>
        <v>3.5390916326071995</v>
      </c>
      <c r="H23" s="18">
        <f>G23-0.5</f>
        <v>3.0390916326071995</v>
      </c>
      <c r="I23" s="17">
        <f>2^(-H23)</f>
        <v>0.12165844440247893</v>
      </c>
      <c r="J23" s="17"/>
      <c r="K23" s="5"/>
      <c r="L23" s="5"/>
      <c r="M23" s="5"/>
      <c r="N23" s="5"/>
      <c r="O23" s="6"/>
      <c r="P23" s="18"/>
      <c r="Q23" s="106"/>
    </row>
    <row r="24" spans="1:35" ht="15" customHeight="1" x14ac:dyDescent="0.15">
      <c r="A24" s="50" t="s">
        <v>83</v>
      </c>
      <c r="B24" s="5" t="s">
        <v>21</v>
      </c>
      <c r="C24" s="5" t="s">
        <v>22</v>
      </c>
      <c r="D24" s="5" t="s">
        <v>5</v>
      </c>
      <c r="E24" s="6">
        <v>24.778779547436798</v>
      </c>
      <c r="F24" s="6">
        <v>24.772242718668899</v>
      </c>
      <c r="G24" s="14"/>
      <c r="H24" s="18"/>
      <c r="I24" s="17"/>
      <c r="J24" s="17"/>
      <c r="Q24" s="106"/>
      <c r="S24" s="21"/>
    </row>
    <row r="25" spans="1:35" ht="15" customHeight="1" x14ac:dyDescent="0.15">
      <c r="A25" s="50" t="s">
        <v>83</v>
      </c>
      <c r="B25" s="5" t="s">
        <v>21</v>
      </c>
      <c r="C25" s="5" t="s">
        <v>22</v>
      </c>
      <c r="D25" s="5" t="s">
        <v>5</v>
      </c>
      <c r="E25" s="6">
        <v>24.3484546487011</v>
      </c>
      <c r="F25" s="6">
        <v>24.772242718668899</v>
      </c>
      <c r="G25" s="14"/>
      <c r="H25" s="18"/>
      <c r="I25" s="17"/>
      <c r="J25" s="17"/>
      <c r="Q25" s="106"/>
    </row>
    <row r="26" spans="1:35" ht="15" customHeight="1" x14ac:dyDescent="0.15">
      <c r="A26" s="50" t="s">
        <v>83</v>
      </c>
      <c r="B26" s="5" t="s">
        <v>24</v>
      </c>
      <c r="C26" s="5" t="s">
        <v>25</v>
      </c>
      <c r="D26" s="5" t="s">
        <v>5</v>
      </c>
      <c r="E26" s="6">
        <v>21.3773223267692</v>
      </c>
      <c r="F26" s="6">
        <v>21.134135153502601</v>
      </c>
      <c r="G26" s="14">
        <f>F26-P10</f>
        <v>2.0513016858300013</v>
      </c>
      <c r="H26" s="18">
        <f>G26-0.5</f>
        <v>1.5513016858300013</v>
      </c>
      <c r="I26" s="17">
        <f>2^(-H26)</f>
        <v>0.34120207233009725</v>
      </c>
      <c r="J26" s="17"/>
      <c r="Q26" s="106"/>
    </row>
    <row r="27" spans="1:35" ht="15" customHeight="1" x14ac:dyDescent="0.15">
      <c r="A27" s="50" t="s">
        <v>83</v>
      </c>
      <c r="B27" s="5" t="s">
        <v>24</v>
      </c>
      <c r="C27" s="5" t="s">
        <v>25</v>
      </c>
      <c r="D27" s="5" t="s">
        <v>5</v>
      </c>
      <c r="E27" s="6">
        <v>21.099027072399199</v>
      </c>
      <c r="F27" s="6">
        <v>21.134135153502601</v>
      </c>
      <c r="G27" s="14"/>
      <c r="H27" s="18"/>
      <c r="I27" s="17"/>
      <c r="J27" s="17"/>
      <c r="K27" s="17"/>
      <c r="L27" s="17"/>
      <c r="M27" s="17"/>
      <c r="N27" s="17"/>
      <c r="O27" s="17"/>
      <c r="P27" s="17"/>
      <c r="Q27" s="106"/>
      <c r="S27" s="21"/>
    </row>
    <row r="28" spans="1:35" ht="15" customHeight="1" x14ac:dyDescent="0.15">
      <c r="A28" s="50" t="s">
        <v>83</v>
      </c>
      <c r="B28" s="5" t="s">
        <v>24</v>
      </c>
      <c r="C28" s="5" t="s">
        <v>25</v>
      </c>
      <c r="D28" s="5" t="s">
        <v>5</v>
      </c>
      <c r="E28" s="6">
        <v>20.926056061339501</v>
      </c>
      <c r="F28" s="6">
        <v>21.134135153502601</v>
      </c>
      <c r="G28" s="14"/>
      <c r="H28" s="18"/>
      <c r="I28" s="17"/>
      <c r="J28" s="17"/>
      <c r="K28" s="17"/>
      <c r="L28" s="17"/>
      <c r="M28" s="17"/>
      <c r="N28" s="17"/>
      <c r="O28" s="17"/>
      <c r="P28" s="17"/>
      <c r="Q28" s="106"/>
    </row>
    <row r="29" spans="1:35" ht="15" customHeight="1" x14ac:dyDescent="0.15">
      <c r="A29" s="50" t="s">
        <v>83</v>
      </c>
      <c r="B29" s="5" t="s">
        <v>26</v>
      </c>
      <c r="C29" s="5" t="s">
        <v>27</v>
      </c>
      <c r="D29" s="5" t="s">
        <v>5</v>
      </c>
      <c r="E29" s="6">
        <v>20.961039773728999</v>
      </c>
      <c r="F29" s="6">
        <v>20.6046777118286</v>
      </c>
      <c r="G29" s="14">
        <f>F29-P11</f>
        <v>0.66341272104530091</v>
      </c>
      <c r="H29" s="18">
        <f>G29-0.5</f>
        <v>0.16341272104530091</v>
      </c>
      <c r="I29" s="17">
        <f>2^(-H29)</f>
        <v>0.8929103752000348</v>
      </c>
      <c r="J29" s="17"/>
      <c r="K29" s="17"/>
      <c r="L29" s="17"/>
      <c r="M29" s="17"/>
      <c r="N29" s="17"/>
      <c r="O29" s="17"/>
      <c r="P29" s="17"/>
      <c r="Q29" s="106"/>
    </row>
    <row r="30" spans="1:35" ht="15" customHeight="1" x14ac:dyDescent="0.15">
      <c r="A30" s="50" t="s">
        <v>83</v>
      </c>
      <c r="B30" s="5" t="s">
        <v>26</v>
      </c>
      <c r="C30" s="5" t="s">
        <v>27</v>
      </c>
      <c r="D30" s="5" t="s">
        <v>5</v>
      </c>
      <c r="E30" s="6">
        <v>20.536744871895198</v>
      </c>
      <c r="F30" s="6">
        <v>20.6046777118286</v>
      </c>
      <c r="G30" s="14"/>
      <c r="H30" s="18"/>
      <c r="I30" s="17"/>
      <c r="J30" s="17"/>
      <c r="K30" s="17"/>
      <c r="L30" s="17"/>
      <c r="M30" s="17"/>
      <c r="N30" s="17"/>
      <c r="O30" s="17"/>
      <c r="P30" s="17"/>
      <c r="Q30" s="106"/>
      <c r="S30" s="21"/>
    </row>
    <row r="31" spans="1:35" ht="15" customHeight="1" x14ac:dyDescent="0.15">
      <c r="A31" s="50" t="s">
        <v>83</v>
      </c>
      <c r="B31" s="5" t="s">
        <v>26</v>
      </c>
      <c r="C31" s="5" t="s">
        <v>27</v>
      </c>
      <c r="D31" s="5" t="s">
        <v>5</v>
      </c>
      <c r="E31" s="6">
        <v>20.3162484898617</v>
      </c>
      <c r="F31" s="6">
        <v>20.6046777118286</v>
      </c>
      <c r="G31" s="14"/>
      <c r="H31" s="18"/>
      <c r="I31" s="17"/>
      <c r="J31" s="17"/>
      <c r="K31" s="17"/>
      <c r="L31" s="17"/>
      <c r="M31" s="17"/>
      <c r="N31" s="17"/>
      <c r="O31" s="17"/>
      <c r="P31" s="17"/>
      <c r="Q31" s="106"/>
    </row>
    <row r="32" spans="1:35" ht="15" customHeight="1" x14ac:dyDescent="0.15">
      <c r="A32" s="50" t="s">
        <v>83</v>
      </c>
      <c r="B32" s="5" t="s">
        <v>29</v>
      </c>
      <c r="C32" s="5" t="s">
        <v>30</v>
      </c>
      <c r="D32" s="5" t="s">
        <v>5</v>
      </c>
      <c r="E32" s="6">
        <v>28.4648948523485</v>
      </c>
      <c r="F32" s="6">
        <v>28.2056032545607</v>
      </c>
      <c r="G32" s="14">
        <f>F32-P12</f>
        <v>6.3952811638135998</v>
      </c>
      <c r="H32" s="18">
        <f>G32-0.5</f>
        <v>5.8952811638135998</v>
      </c>
      <c r="I32" s="17">
        <f>2^(-H32)</f>
        <v>1.6801325156752245E-2</v>
      </c>
      <c r="J32" s="17"/>
      <c r="K32" s="17"/>
      <c r="L32" s="17"/>
      <c r="M32" s="17"/>
      <c r="N32" s="17"/>
      <c r="O32" s="17"/>
      <c r="P32" s="17"/>
      <c r="Q32" s="106"/>
    </row>
    <row r="33" spans="1:19" ht="15" customHeight="1" x14ac:dyDescent="0.15">
      <c r="A33" s="50" t="s">
        <v>83</v>
      </c>
      <c r="B33" s="5" t="s">
        <v>29</v>
      </c>
      <c r="C33" s="5" t="s">
        <v>30</v>
      </c>
      <c r="D33" s="5" t="s">
        <v>5</v>
      </c>
      <c r="E33" s="6">
        <v>28.133428949218199</v>
      </c>
      <c r="F33" s="6">
        <v>28.2056032545607</v>
      </c>
      <c r="G33" s="14"/>
      <c r="H33" s="18"/>
      <c r="I33" s="17"/>
      <c r="J33" s="17"/>
      <c r="K33" s="17"/>
      <c r="L33" s="17"/>
      <c r="M33" s="17"/>
      <c r="N33" s="17"/>
      <c r="O33" s="17"/>
      <c r="P33" s="17"/>
      <c r="Q33" s="106"/>
    </row>
    <row r="34" spans="1:19" ht="15" customHeight="1" x14ac:dyDescent="0.15">
      <c r="A34" s="50" t="s">
        <v>83</v>
      </c>
      <c r="B34" s="5" t="s">
        <v>29</v>
      </c>
      <c r="C34" s="5" t="s">
        <v>30</v>
      </c>
      <c r="D34" s="5" t="s">
        <v>5</v>
      </c>
      <c r="E34" s="6">
        <v>28.018485962115399</v>
      </c>
      <c r="F34" s="6">
        <v>28.2056032545607</v>
      </c>
      <c r="G34" s="14"/>
      <c r="H34" s="18"/>
      <c r="I34" s="17"/>
      <c r="J34" s="17"/>
      <c r="K34" s="17"/>
      <c r="L34" s="17"/>
      <c r="M34" s="17"/>
      <c r="N34" s="17"/>
      <c r="O34" s="17"/>
      <c r="P34" s="17"/>
      <c r="Q34" s="106"/>
    </row>
    <row r="35" spans="1:19" ht="15" customHeight="1" x14ac:dyDescent="0.15">
      <c r="A35" s="50" t="s">
        <v>83</v>
      </c>
      <c r="B35" s="5" t="s">
        <v>31</v>
      </c>
      <c r="C35" s="5" t="s">
        <v>32</v>
      </c>
      <c r="D35" s="5" t="s">
        <v>5</v>
      </c>
      <c r="E35" s="6">
        <v>31.367672799965501</v>
      </c>
      <c r="F35" s="6">
        <v>31.457197502815902</v>
      </c>
      <c r="G35" s="14">
        <f>F35-P13</f>
        <v>8.0238927133466014</v>
      </c>
      <c r="H35" s="18">
        <f>G35-0.5</f>
        <v>7.5238927133466014</v>
      </c>
      <c r="I35" s="17">
        <f>2^(-H35)</f>
        <v>5.4335367543268285E-3</v>
      </c>
      <c r="J35" s="17"/>
      <c r="K35" s="17"/>
      <c r="L35" s="17"/>
      <c r="M35" s="17"/>
      <c r="N35" s="17"/>
      <c r="O35" s="17"/>
      <c r="P35" s="17"/>
      <c r="Q35" s="106"/>
    </row>
    <row r="36" spans="1:19" ht="15" customHeight="1" x14ac:dyDescent="0.15">
      <c r="A36" s="50" t="s">
        <v>83</v>
      </c>
      <c r="B36" s="5" t="s">
        <v>31</v>
      </c>
      <c r="C36" s="5" t="s">
        <v>32</v>
      </c>
      <c r="D36" s="5" t="s">
        <v>5</v>
      </c>
      <c r="E36" s="6">
        <v>31.492912199825401</v>
      </c>
      <c r="F36" s="6">
        <v>31.457197502815902</v>
      </c>
      <c r="G36" s="14"/>
      <c r="H36" s="18"/>
      <c r="I36" s="17"/>
      <c r="J36" s="17"/>
      <c r="K36" s="17"/>
      <c r="L36" s="17"/>
      <c r="M36" s="17"/>
      <c r="N36" s="17"/>
      <c r="O36" s="17"/>
      <c r="P36" s="17"/>
      <c r="Q36" s="106"/>
      <c r="S36" s="21"/>
    </row>
    <row r="37" spans="1:19" ht="15" customHeight="1" x14ac:dyDescent="0.15">
      <c r="A37" s="50" t="s">
        <v>83</v>
      </c>
      <c r="B37" s="5" t="s">
        <v>31</v>
      </c>
      <c r="C37" s="5" t="s">
        <v>32</v>
      </c>
      <c r="D37" s="5" t="s">
        <v>5</v>
      </c>
      <c r="E37" s="6">
        <v>31.5110075086568</v>
      </c>
      <c r="F37" s="6">
        <v>31.457197502815902</v>
      </c>
      <c r="G37" s="14"/>
      <c r="H37" s="18"/>
      <c r="I37" s="17"/>
      <c r="J37" s="17"/>
      <c r="K37" s="17"/>
      <c r="L37" s="17"/>
      <c r="M37" s="17"/>
      <c r="N37" s="17"/>
      <c r="O37" s="17"/>
      <c r="P37" s="17"/>
      <c r="Q37" s="106"/>
    </row>
    <row r="38" spans="1:19" ht="15" customHeight="1" x14ac:dyDescent="0.15">
      <c r="A38" s="50" t="s">
        <v>83</v>
      </c>
      <c r="B38" s="5" t="s">
        <v>45</v>
      </c>
      <c r="C38" s="5" t="s">
        <v>46</v>
      </c>
      <c r="D38" s="5" t="s">
        <v>5</v>
      </c>
      <c r="E38" s="6">
        <v>29.199108573126399</v>
      </c>
      <c r="F38" s="6">
        <f>AVERAGE(E38:E39)</f>
        <v>29.079686945971549</v>
      </c>
      <c r="G38" s="14">
        <f>F38-P14</f>
        <v>8.688895784516049</v>
      </c>
      <c r="H38" s="18">
        <f>G38-0.5</f>
        <v>8.188895784516049</v>
      </c>
      <c r="I38" s="17">
        <f>2^(-H38)</f>
        <v>3.426862960961861E-3</v>
      </c>
      <c r="J38" s="17"/>
      <c r="K38" s="17"/>
      <c r="L38" s="17"/>
      <c r="M38" s="17"/>
      <c r="N38" s="17"/>
      <c r="O38" s="17"/>
      <c r="P38" s="17"/>
      <c r="Q38" s="106"/>
    </row>
    <row r="39" spans="1:19" ht="15" customHeight="1" x14ac:dyDescent="0.15">
      <c r="A39" s="50" t="s">
        <v>83</v>
      </c>
      <c r="B39" s="5" t="s">
        <v>45</v>
      </c>
      <c r="C39" s="5" t="s">
        <v>46</v>
      </c>
      <c r="D39" s="5" t="s">
        <v>5</v>
      </c>
      <c r="E39" s="6">
        <v>28.960265318816699</v>
      </c>
      <c r="F39" s="6">
        <v>29.596420377248901</v>
      </c>
      <c r="G39" s="14"/>
      <c r="H39" s="18"/>
      <c r="I39" s="17"/>
      <c r="J39" s="17"/>
      <c r="K39" s="17"/>
      <c r="L39" s="17"/>
      <c r="M39" s="17"/>
      <c r="N39" s="17"/>
      <c r="O39" s="17"/>
      <c r="P39" s="17"/>
      <c r="Q39" s="106"/>
    </row>
    <row r="40" spans="1:19" ht="15" customHeight="1" x14ac:dyDescent="0.15">
      <c r="A40" s="50" t="s">
        <v>83</v>
      </c>
      <c r="B40" s="5" t="s">
        <v>45</v>
      </c>
      <c r="C40" s="5" t="s">
        <v>46</v>
      </c>
      <c r="D40" s="5" t="s">
        <v>5</v>
      </c>
      <c r="E40" s="20">
        <v>30.629887239803399</v>
      </c>
      <c r="F40" s="6">
        <v>29.596420377248901</v>
      </c>
      <c r="G40" s="14"/>
      <c r="H40" s="18"/>
      <c r="I40" s="17"/>
      <c r="J40" s="17"/>
      <c r="K40" s="17"/>
      <c r="L40" s="17"/>
      <c r="M40" s="17"/>
      <c r="N40" s="17"/>
      <c r="O40" s="17"/>
      <c r="P40" s="17"/>
      <c r="Q40" s="106"/>
    </row>
    <row r="41" spans="1:19" ht="15" customHeight="1" x14ac:dyDescent="0.15">
      <c r="A41" s="50" t="s">
        <v>83</v>
      </c>
      <c r="B41" s="5" t="s">
        <v>47</v>
      </c>
      <c r="C41" s="5" t="s">
        <v>48</v>
      </c>
      <c r="D41" s="5" t="s">
        <v>5</v>
      </c>
      <c r="E41" s="6">
        <v>27.849252801031099</v>
      </c>
      <c r="F41" s="6">
        <f>AVERAGE(E41:E42)</f>
        <v>27.944442656836948</v>
      </c>
      <c r="G41" s="14">
        <f>F41-P15</f>
        <v>4.4509008385107478</v>
      </c>
      <c r="H41" s="18">
        <f>G41-0.5</f>
        <v>3.9509008385107478</v>
      </c>
      <c r="I41" s="17">
        <f>2^(-H41)</f>
        <v>6.4663668252865E-2</v>
      </c>
      <c r="J41" s="17"/>
      <c r="K41" s="17"/>
      <c r="L41" s="17"/>
      <c r="M41" s="17"/>
      <c r="N41" s="17"/>
      <c r="O41" s="17"/>
      <c r="P41" s="17"/>
      <c r="Q41" s="106"/>
    </row>
    <row r="42" spans="1:19" ht="15" customHeight="1" x14ac:dyDescent="0.15">
      <c r="A42" s="50" t="s">
        <v>83</v>
      </c>
      <c r="B42" s="5" t="s">
        <v>47</v>
      </c>
      <c r="C42" s="5" t="s">
        <v>48</v>
      </c>
      <c r="D42" s="5" t="s">
        <v>5</v>
      </c>
      <c r="E42" s="6">
        <v>28.0396325126428</v>
      </c>
      <c r="F42" s="6">
        <v>28.271009039056</v>
      </c>
      <c r="G42" s="14"/>
      <c r="H42" s="18"/>
      <c r="I42" s="17"/>
      <c r="J42" s="17"/>
      <c r="K42" s="17"/>
      <c r="L42" s="17"/>
      <c r="M42" s="17"/>
      <c r="N42" s="17"/>
      <c r="O42" s="17"/>
      <c r="P42" s="17"/>
      <c r="Q42" s="106"/>
    </row>
    <row r="43" spans="1:19" ht="15" customHeight="1" x14ac:dyDescent="0.15">
      <c r="A43" s="50" t="s">
        <v>83</v>
      </c>
      <c r="B43" s="5" t="s">
        <v>47</v>
      </c>
      <c r="C43" s="5" t="s">
        <v>48</v>
      </c>
      <c r="D43" s="5" t="s">
        <v>5</v>
      </c>
      <c r="E43" s="20">
        <v>28.924141803493999</v>
      </c>
      <c r="F43" s="6">
        <v>28.271009039056</v>
      </c>
      <c r="G43" s="14"/>
      <c r="H43" s="18"/>
      <c r="I43" s="17"/>
      <c r="J43" s="17"/>
      <c r="K43" s="17"/>
      <c r="L43" s="17"/>
      <c r="M43" s="17"/>
      <c r="N43" s="17"/>
      <c r="O43" s="17"/>
      <c r="P43" s="17"/>
      <c r="Q43" s="106"/>
    </row>
    <row r="44" spans="1:19" ht="15" customHeight="1" x14ac:dyDescent="0.15">
      <c r="A44" s="50" t="s">
        <v>83</v>
      </c>
      <c r="B44" s="5" t="s">
        <v>49</v>
      </c>
      <c r="C44" s="5" t="s">
        <v>50</v>
      </c>
      <c r="D44" s="5" t="s">
        <v>5</v>
      </c>
      <c r="E44" s="6">
        <v>24.166687846355799</v>
      </c>
      <c r="F44" s="6">
        <v>23.929825789780999</v>
      </c>
      <c r="G44" s="14">
        <f>F44-P16</f>
        <v>1.8483826692100003</v>
      </c>
      <c r="H44" s="18">
        <f>G44-0.5</f>
        <v>1.3483826692100003</v>
      </c>
      <c r="I44" s="17">
        <f>2^(-H44)</f>
        <v>0.39273207387248538</v>
      </c>
      <c r="J44" s="17"/>
      <c r="K44" s="17"/>
      <c r="L44" s="17"/>
      <c r="M44" s="17"/>
      <c r="N44" s="17"/>
      <c r="O44" s="17"/>
      <c r="P44" s="17"/>
      <c r="Q44" s="106"/>
    </row>
    <row r="45" spans="1:19" ht="15" customHeight="1" x14ac:dyDescent="0.15">
      <c r="A45" s="50" t="s">
        <v>83</v>
      </c>
      <c r="B45" s="5" t="s">
        <v>49</v>
      </c>
      <c r="C45" s="5" t="s">
        <v>50</v>
      </c>
      <c r="D45" s="5" t="s">
        <v>5</v>
      </c>
      <c r="E45" s="6">
        <v>23.693522757540698</v>
      </c>
      <c r="F45" s="6">
        <v>23.929825789780999</v>
      </c>
      <c r="G45" s="14"/>
      <c r="H45" s="18"/>
      <c r="I45" s="17"/>
      <c r="J45" s="17"/>
      <c r="K45" s="17"/>
      <c r="L45" s="17"/>
      <c r="M45" s="17"/>
      <c r="N45" s="17"/>
      <c r="O45" s="17"/>
      <c r="P45" s="17"/>
      <c r="Q45" s="106"/>
    </row>
    <row r="46" spans="1:19" ht="15" customHeight="1" x14ac:dyDescent="0.15">
      <c r="A46" s="50" t="s">
        <v>83</v>
      </c>
      <c r="B46" s="5" t="s">
        <v>49</v>
      </c>
      <c r="C46" s="5" t="s">
        <v>50</v>
      </c>
      <c r="D46" s="5" t="s">
        <v>5</v>
      </c>
      <c r="E46" s="6">
        <v>23.929266765446499</v>
      </c>
      <c r="F46" s="6">
        <v>23.929825789780999</v>
      </c>
      <c r="G46" s="14"/>
      <c r="H46" s="18"/>
      <c r="I46" s="17"/>
      <c r="J46" s="17"/>
      <c r="K46" s="17"/>
      <c r="L46" s="17"/>
      <c r="M46" s="17"/>
      <c r="N46" s="17"/>
      <c r="O46" s="17"/>
      <c r="P46" s="17"/>
      <c r="Q46" s="106"/>
    </row>
    <row r="47" spans="1:19" ht="15" customHeight="1" x14ac:dyDescent="0.15">
      <c r="A47" s="50" t="s">
        <v>83</v>
      </c>
      <c r="B47" s="5" t="s">
        <v>51</v>
      </c>
      <c r="C47" s="5" t="s">
        <v>52</v>
      </c>
      <c r="D47" s="5" t="s">
        <v>5</v>
      </c>
      <c r="E47" s="6">
        <v>24.482639748020102</v>
      </c>
      <c r="F47" s="6">
        <v>24.4364028063655</v>
      </c>
      <c r="G47" s="14">
        <f>F47-P17</f>
        <v>1.7664028063654982</v>
      </c>
      <c r="H47" s="18">
        <f>G47-0.5</f>
        <v>1.2664028063654982</v>
      </c>
      <c r="I47" s="17">
        <f>2^(-H47)</f>
        <v>0.41569496924487837</v>
      </c>
      <c r="J47" s="17"/>
      <c r="K47" s="17"/>
      <c r="L47" s="17"/>
      <c r="M47" s="17"/>
      <c r="N47" s="17"/>
      <c r="O47" s="17"/>
      <c r="P47" s="17"/>
      <c r="Q47" s="106"/>
    </row>
    <row r="48" spans="1:19" ht="15" customHeight="1" x14ac:dyDescent="0.15">
      <c r="A48" s="50" t="s">
        <v>83</v>
      </c>
      <c r="B48" s="5" t="s">
        <v>51</v>
      </c>
      <c r="C48" s="5" t="s">
        <v>52</v>
      </c>
      <c r="D48" s="5" t="s">
        <v>5</v>
      </c>
      <c r="E48" s="6">
        <v>24.271977291555402</v>
      </c>
      <c r="F48" s="6">
        <v>24.4364028063655</v>
      </c>
      <c r="G48" s="14"/>
      <c r="H48" s="18"/>
      <c r="I48" s="17"/>
      <c r="J48" s="17"/>
      <c r="K48" s="17"/>
      <c r="L48" s="17"/>
      <c r="M48" s="17"/>
      <c r="N48" s="17"/>
      <c r="O48" s="17"/>
      <c r="P48" s="17"/>
      <c r="Q48" s="106"/>
    </row>
    <row r="49" spans="1:17" ht="15" customHeight="1" x14ac:dyDescent="0.15">
      <c r="A49" s="50" t="s">
        <v>83</v>
      </c>
      <c r="B49" s="5" t="s">
        <v>51</v>
      </c>
      <c r="C49" s="5" t="s">
        <v>52</v>
      </c>
      <c r="D49" s="5" t="s">
        <v>5</v>
      </c>
      <c r="E49" s="6">
        <v>24.554591379521</v>
      </c>
      <c r="F49" s="6">
        <v>24.4364028063655</v>
      </c>
      <c r="G49" s="14"/>
      <c r="H49" s="18"/>
      <c r="I49" s="17"/>
      <c r="J49" s="17"/>
      <c r="K49" s="17"/>
      <c r="L49" s="17"/>
      <c r="M49" s="17"/>
      <c r="N49" s="17"/>
      <c r="O49" s="17"/>
      <c r="P49" s="17"/>
      <c r="Q49" s="106"/>
    </row>
    <row r="50" spans="1:17" ht="15" customHeight="1" x14ac:dyDescent="0.15">
      <c r="A50" s="50" t="s">
        <v>83</v>
      </c>
      <c r="B50" s="5" t="s">
        <v>54</v>
      </c>
      <c r="C50" s="5" t="s">
        <v>55</v>
      </c>
      <c r="D50" s="5" t="s">
        <v>5</v>
      </c>
      <c r="E50" s="6">
        <v>25.210404237964699</v>
      </c>
      <c r="F50" s="6">
        <v>25.039573223699101</v>
      </c>
      <c r="G50" s="14">
        <f>F50-P18</f>
        <v>1.864107972925602</v>
      </c>
      <c r="H50" s="18">
        <f>G50-0.5</f>
        <v>1.364107972925602</v>
      </c>
      <c r="I50" s="17">
        <f>2^(-H50)</f>
        <v>0.3884745594294377</v>
      </c>
      <c r="J50" s="17"/>
      <c r="K50" s="17"/>
      <c r="L50" s="17"/>
      <c r="M50" s="17"/>
      <c r="N50" s="17"/>
      <c r="O50" s="17"/>
      <c r="P50" s="17"/>
      <c r="Q50" s="106"/>
    </row>
    <row r="51" spans="1:17" ht="15" customHeight="1" x14ac:dyDescent="0.15">
      <c r="A51" s="50" t="s">
        <v>83</v>
      </c>
      <c r="B51" s="5" t="s">
        <v>54</v>
      </c>
      <c r="C51" s="5" t="s">
        <v>55</v>
      </c>
      <c r="D51" s="5" t="s">
        <v>5</v>
      </c>
      <c r="E51" s="6">
        <v>24.8628855559591</v>
      </c>
      <c r="F51" s="6">
        <v>25.039573223699101</v>
      </c>
      <c r="G51" s="14"/>
      <c r="H51" s="18"/>
      <c r="I51" s="17"/>
      <c r="J51" s="17"/>
      <c r="K51" s="17"/>
      <c r="L51" s="17"/>
      <c r="M51" s="17"/>
      <c r="N51" s="17"/>
      <c r="O51" s="17"/>
      <c r="P51" s="17"/>
      <c r="Q51" s="106"/>
    </row>
    <row r="52" spans="1:17" ht="15" customHeight="1" x14ac:dyDescent="0.15">
      <c r="A52" s="50" t="s">
        <v>83</v>
      </c>
      <c r="B52" s="5" t="s">
        <v>54</v>
      </c>
      <c r="C52" s="5" t="s">
        <v>55</v>
      </c>
      <c r="D52" s="5" t="s">
        <v>5</v>
      </c>
      <c r="E52" s="6">
        <v>25.0454298771735</v>
      </c>
      <c r="F52" s="6">
        <v>25.039573223699101</v>
      </c>
      <c r="G52" s="14"/>
      <c r="H52" s="18"/>
      <c r="I52" s="17"/>
      <c r="J52" s="17"/>
      <c r="K52" s="17"/>
      <c r="L52" s="17"/>
      <c r="M52" s="17"/>
      <c r="N52" s="17"/>
      <c r="O52" s="17"/>
      <c r="P52" s="17"/>
      <c r="Q52" s="106"/>
    </row>
    <row r="53" spans="1:17" ht="15" customHeight="1" x14ac:dyDescent="0.15">
      <c r="A53" s="50" t="s">
        <v>83</v>
      </c>
      <c r="B53" s="5" t="s">
        <v>57</v>
      </c>
      <c r="C53" s="5" t="s">
        <v>58</v>
      </c>
      <c r="D53" s="5" t="s">
        <v>5</v>
      </c>
      <c r="E53" s="6">
        <v>23.4572588689709</v>
      </c>
      <c r="F53" s="6">
        <v>23.1361325279527</v>
      </c>
      <c r="G53" s="14">
        <f>F53-P19</f>
        <v>-1.7576182150589013</v>
      </c>
      <c r="H53" s="18">
        <f>G53-0.5</f>
        <v>-2.2576182150589013</v>
      </c>
      <c r="I53" s="17">
        <f>2^(-H53)</f>
        <v>4.7820135403129997</v>
      </c>
      <c r="J53" s="17"/>
      <c r="K53" s="17"/>
      <c r="L53" s="17"/>
      <c r="M53" s="17"/>
      <c r="N53" s="17"/>
      <c r="O53" s="17"/>
      <c r="P53" s="17"/>
      <c r="Q53" s="106"/>
    </row>
    <row r="54" spans="1:17" ht="15" customHeight="1" x14ac:dyDescent="0.15">
      <c r="A54" s="50" t="s">
        <v>83</v>
      </c>
      <c r="B54" s="5" t="s">
        <v>57</v>
      </c>
      <c r="C54" s="5" t="s">
        <v>58</v>
      </c>
      <c r="D54" s="5" t="s">
        <v>5</v>
      </c>
      <c r="E54" s="6">
        <v>22.888634031171598</v>
      </c>
      <c r="F54" s="6">
        <v>23.1361325279527</v>
      </c>
      <c r="G54" s="14"/>
      <c r="H54" s="18"/>
      <c r="I54" s="17"/>
      <c r="J54" s="17"/>
      <c r="K54" s="17"/>
      <c r="L54" s="17"/>
      <c r="M54" s="17"/>
      <c r="N54" s="17"/>
      <c r="O54" s="17"/>
      <c r="P54" s="17"/>
      <c r="Q54" s="106"/>
    </row>
    <row r="55" spans="1:17" ht="15" customHeight="1" x14ac:dyDescent="0.15">
      <c r="A55" s="50" t="s">
        <v>83</v>
      </c>
      <c r="B55" s="5" t="s">
        <v>57</v>
      </c>
      <c r="C55" s="5" t="s">
        <v>58</v>
      </c>
      <c r="D55" s="5" t="s">
        <v>5</v>
      </c>
      <c r="E55" s="6">
        <v>23.062504683715598</v>
      </c>
      <c r="F55" s="6">
        <v>23.1361325279527</v>
      </c>
      <c r="G55" s="14"/>
      <c r="H55" s="18"/>
      <c r="I55" s="17"/>
      <c r="J55" s="17"/>
      <c r="K55" s="17"/>
      <c r="L55" s="17"/>
      <c r="M55" s="17"/>
      <c r="N55" s="17"/>
      <c r="O55" s="17"/>
      <c r="P55" s="17"/>
      <c r="Q55" s="106"/>
    </row>
    <row r="56" spans="1:17" ht="15" customHeight="1" x14ac:dyDescent="0.15">
      <c r="A56" s="50" t="s">
        <v>83</v>
      </c>
      <c r="B56" s="5" t="s">
        <v>60</v>
      </c>
      <c r="C56" s="5" t="s">
        <v>61</v>
      </c>
      <c r="D56" s="5" t="s">
        <v>5</v>
      </c>
      <c r="E56" s="6">
        <v>26.910227094535198</v>
      </c>
      <c r="F56" s="6">
        <v>26.6232556140524</v>
      </c>
      <c r="G56" s="14">
        <f>F56-P20</f>
        <v>0.21850648193949951</v>
      </c>
      <c r="H56" s="18">
        <f>G56-0.5</f>
        <v>-0.28149351806050049</v>
      </c>
      <c r="I56" s="17">
        <f>2^(-H56)</f>
        <v>1.2154525035826342</v>
      </c>
      <c r="J56" s="17"/>
      <c r="K56" s="17"/>
      <c r="L56" s="17"/>
      <c r="M56" s="17"/>
      <c r="N56" s="17"/>
      <c r="O56" s="17"/>
      <c r="P56" s="17"/>
      <c r="Q56" s="106"/>
    </row>
    <row r="57" spans="1:17" ht="15" customHeight="1" x14ac:dyDescent="0.15">
      <c r="A57" s="50" t="s">
        <v>83</v>
      </c>
      <c r="B57" s="5" t="s">
        <v>60</v>
      </c>
      <c r="C57" s="5" t="s">
        <v>61</v>
      </c>
      <c r="D57" s="5" t="s">
        <v>5</v>
      </c>
      <c r="E57" s="6">
        <v>26.353770462809599</v>
      </c>
      <c r="F57" s="6">
        <v>26.6232556140524</v>
      </c>
      <c r="G57" s="14"/>
      <c r="H57" s="17"/>
      <c r="I57" s="17"/>
      <c r="J57" s="17"/>
      <c r="K57" s="17"/>
      <c r="L57" s="17"/>
      <c r="M57" s="17"/>
      <c r="N57" s="17"/>
      <c r="O57" s="17"/>
      <c r="P57" s="17"/>
      <c r="Q57" s="106"/>
    </row>
    <row r="58" spans="1:17" ht="15" customHeight="1" x14ac:dyDescent="0.15">
      <c r="A58" s="50" t="s">
        <v>83</v>
      </c>
      <c r="B58" s="5" t="s">
        <v>60</v>
      </c>
      <c r="C58" s="5" t="s">
        <v>61</v>
      </c>
      <c r="D58" s="5" t="s">
        <v>5</v>
      </c>
      <c r="E58" s="6">
        <v>26.6057692848124</v>
      </c>
      <c r="F58" s="6">
        <v>26.6232556140524</v>
      </c>
      <c r="G58" s="14"/>
      <c r="H58" s="17"/>
      <c r="I58" s="17"/>
      <c r="J58" s="17"/>
      <c r="K58" s="17"/>
      <c r="L58" s="17"/>
      <c r="M58" s="17"/>
      <c r="N58" s="17"/>
      <c r="O58" s="17"/>
      <c r="P58" s="17"/>
      <c r="Q58" s="106"/>
    </row>
    <row r="59" spans="1:17" ht="15" customHeight="1" x14ac:dyDescent="0.15">
      <c r="A59" s="50" t="s">
        <v>83</v>
      </c>
      <c r="B59" s="5" t="s">
        <v>63</v>
      </c>
      <c r="C59" s="5" t="s">
        <v>64</v>
      </c>
      <c r="D59" s="5" t="s">
        <v>5</v>
      </c>
      <c r="E59" s="6">
        <v>32.032141880217601</v>
      </c>
      <c r="F59" s="6">
        <v>31.705663406940801</v>
      </c>
      <c r="G59" s="14">
        <f>F59-P21</f>
        <v>1.237462143171701</v>
      </c>
      <c r="H59" s="18">
        <f>G59-0.5</f>
        <v>0.737462143171701</v>
      </c>
      <c r="I59" s="17">
        <f>2^(-H59)</f>
        <v>0.59979352660830243</v>
      </c>
      <c r="J59" s="17"/>
      <c r="K59" s="17"/>
      <c r="L59" s="17"/>
      <c r="M59" s="17"/>
      <c r="N59" s="17"/>
      <c r="O59" s="17"/>
      <c r="P59" s="17"/>
      <c r="Q59" s="106"/>
    </row>
    <row r="60" spans="1:17" ht="15" customHeight="1" x14ac:dyDescent="0.15">
      <c r="A60" s="50" t="s">
        <v>83</v>
      </c>
      <c r="B60" s="5" t="s">
        <v>63</v>
      </c>
      <c r="C60" s="5" t="s">
        <v>64</v>
      </c>
      <c r="D60" s="5" t="s">
        <v>5</v>
      </c>
      <c r="E60" s="6">
        <v>31.443243085580502</v>
      </c>
      <c r="F60" s="6">
        <v>31.705663406940801</v>
      </c>
      <c r="G60" s="14"/>
      <c r="H60" s="17"/>
      <c r="I60" s="17"/>
      <c r="J60" s="17"/>
      <c r="K60" s="17"/>
      <c r="L60" s="17"/>
      <c r="M60" s="17"/>
      <c r="N60" s="17"/>
      <c r="O60" s="17"/>
      <c r="P60" s="17"/>
      <c r="Q60" s="106"/>
    </row>
    <row r="61" spans="1:17" ht="15" customHeight="1" x14ac:dyDescent="0.15">
      <c r="A61" s="50" t="s">
        <v>83</v>
      </c>
      <c r="B61" s="5" t="s">
        <v>63</v>
      </c>
      <c r="C61" s="5" t="s">
        <v>64</v>
      </c>
      <c r="D61" s="5" t="s">
        <v>5</v>
      </c>
      <c r="E61" s="6">
        <v>31.641605255024199</v>
      </c>
      <c r="F61" s="6">
        <v>31.705663406940801</v>
      </c>
      <c r="G61" s="14"/>
      <c r="H61" s="17"/>
      <c r="I61" s="17"/>
      <c r="J61" s="17"/>
      <c r="K61" s="17"/>
      <c r="L61" s="17"/>
      <c r="M61" s="17"/>
      <c r="N61" s="17"/>
      <c r="O61" s="17"/>
      <c r="P61" s="17"/>
      <c r="Q61" s="106"/>
    </row>
    <row r="62" spans="1:17" ht="15" customHeight="1" x14ac:dyDescent="0.15">
      <c r="A62" s="50" t="s">
        <v>83</v>
      </c>
      <c r="B62" s="5" t="s">
        <v>65</v>
      </c>
      <c r="C62" s="5" t="s">
        <v>66</v>
      </c>
      <c r="D62" s="5" t="s">
        <v>5</v>
      </c>
      <c r="E62" s="6">
        <v>26.8475885443249</v>
      </c>
      <c r="F62" s="6">
        <v>26.5865817140999</v>
      </c>
      <c r="G62" s="14">
        <f>F62-P22</f>
        <v>0.41439169053219871</v>
      </c>
      <c r="H62" s="18">
        <f>G62-0.5</f>
        <v>-8.5608309467801291E-2</v>
      </c>
      <c r="I62" s="17">
        <f>2^(-H62)</f>
        <v>1.0611350725265645</v>
      </c>
      <c r="J62" s="17"/>
      <c r="K62" s="17"/>
      <c r="L62" s="17"/>
      <c r="M62" s="17"/>
      <c r="N62" s="17"/>
      <c r="O62" s="17"/>
      <c r="P62" s="17"/>
      <c r="Q62" s="106"/>
    </row>
    <row r="63" spans="1:17" ht="15" customHeight="1" x14ac:dyDescent="0.15">
      <c r="A63" s="50" t="s">
        <v>83</v>
      </c>
      <c r="B63" s="5" t="s">
        <v>65</v>
      </c>
      <c r="C63" s="5" t="s">
        <v>66</v>
      </c>
      <c r="D63" s="5" t="s">
        <v>5</v>
      </c>
      <c r="E63" s="6">
        <v>26.422944199288501</v>
      </c>
      <c r="F63" s="6">
        <v>26.5865817140999</v>
      </c>
      <c r="G63" s="14"/>
      <c r="H63" s="17"/>
      <c r="I63" s="17"/>
      <c r="J63" s="17"/>
      <c r="K63" s="17"/>
      <c r="L63" s="17"/>
      <c r="M63" s="17"/>
      <c r="N63" s="17"/>
      <c r="O63" s="17"/>
      <c r="P63" s="17"/>
      <c r="Q63" s="106"/>
    </row>
    <row r="64" spans="1:17" ht="15" customHeight="1" x14ac:dyDescent="0.15">
      <c r="A64" s="50" t="s">
        <v>83</v>
      </c>
      <c r="B64" s="5" t="s">
        <v>65</v>
      </c>
      <c r="C64" s="5" t="s">
        <v>66</v>
      </c>
      <c r="D64" s="5" t="s">
        <v>5</v>
      </c>
      <c r="E64" s="6">
        <v>26.489212398686401</v>
      </c>
      <c r="F64" s="6">
        <v>26.5865817140999</v>
      </c>
      <c r="G64" s="14"/>
      <c r="H64" s="17"/>
      <c r="I64" s="17"/>
      <c r="J64" s="17"/>
      <c r="K64" s="17"/>
      <c r="L64" s="17"/>
      <c r="M64" s="17"/>
      <c r="N64" s="17"/>
      <c r="O64" s="17"/>
      <c r="P64" s="17"/>
      <c r="Q64" s="106"/>
    </row>
    <row r="65" spans="1:25" ht="15" customHeight="1" x14ac:dyDescent="0.15">
      <c r="A65" s="50" t="s">
        <v>5</v>
      </c>
      <c r="B65" s="5" t="s">
        <v>82</v>
      </c>
      <c r="C65" s="5" t="s">
        <v>5</v>
      </c>
      <c r="D65" s="5" t="s">
        <v>5</v>
      </c>
      <c r="E65" s="6"/>
      <c r="F65" s="6">
        <v>0</v>
      </c>
      <c r="G65" s="14"/>
      <c r="H65" s="17"/>
      <c r="I65" s="17"/>
      <c r="J65" s="17"/>
      <c r="K65" s="17"/>
      <c r="L65" s="17"/>
      <c r="M65" s="17"/>
      <c r="N65" s="17"/>
      <c r="O65" s="17"/>
      <c r="P65" s="17"/>
      <c r="Q65" s="106"/>
    </row>
    <row r="66" spans="1:25" ht="15" customHeight="1" x14ac:dyDescent="0.15">
      <c r="A66" s="50" t="s">
        <v>5</v>
      </c>
      <c r="B66" s="5" t="s">
        <v>82</v>
      </c>
      <c r="C66" s="5" t="s">
        <v>5</v>
      </c>
      <c r="D66" s="5" t="s">
        <v>5</v>
      </c>
      <c r="E66" s="6"/>
      <c r="F66" s="6">
        <v>0</v>
      </c>
      <c r="G66" s="14"/>
      <c r="H66" s="17"/>
      <c r="I66" s="17"/>
      <c r="J66" s="17"/>
      <c r="K66" s="17"/>
      <c r="L66" s="17"/>
      <c r="M66" s="17"/>
      <c r="N66" s="17"/>
      <c r="O66" s="17"/>
      <c r="P66" s="17"/>
      <c r="Q66" s="106"/>
    </row>
    <row r="67" spans="1:25" ht="15" customHeight="1" x14ac:dyDescent="0.15">
      <c r="A67" s="50" t="s">
        <v>83</v>
      </c>
      <c r="B67" s="5" t="s">
        <v>84</v>
      </c>
      <c r="C67" s="5" t="s">
        <v>5</v>
      </c>
      <c r="D67" s="5" t="s">
        <v>5</v>
      </c>
      <c r="E67" s="6"/>
      <c r="F67" s="6">
        <v>0</v>
      </c>
      <c r="G67" s="14"/>
      <c r="H67" s="17"/>
      <c r="I67" s="17"/>
      <c r="J67" s="17"/>
      <c r="K67" s="17"/>
      <c r="L67" s="17"/>
      <c r="M67" s="17"/>
      <c r="N67" s="17"/>
      <c r="O67" s="17"/>
      <c r="P67" s="17"/>
      <c r="Q67" s="106"/>
    </row>
    <row r="68" spans="1:25" ht="15" customHeight="1" x14ac:dyDescent="0.15">
      <c r="A68" s="53" t="s">
        <v>83</v>
      </c>
      <c r="B68" s="54" t="s">
        <v>84</v>
      </c>
      <c r="C68" s="54" t="s">
        <v>5</v>
      </c>
      <c r="D68" s="54" t="s">
        <v>5</v>
      </c>
      <c r="E68" s="55"/>
      <c r="F68" s="55">
        <v>0</v>
      </c>
      <c r="G68" s="76"/>
      <c r="H68" s="107"/>
      <c r="I68" s="107"/>
      <c r="J68" s="107"/>
      <c r="K68" s="107"/>
      <c r="L68" s="107"/>
      <c r="M68" s="107"/>
      <c r="N68" s="107"/>
      <c r="O68" s="107"/>
      <c r="P68" s="107"/>
      <c r="Q68" s="108"/>
    </row>
    <row r="69" spans="1:25" ht="15" customHeight="1" x14ac:dyDescent="0.15">
      <c r="A69" s="5"/>
      <c r="E69" s="6"/>
      <c r="F69" s="6"/>
      <c r="G69" s="14"/>
      <c r="H69" s="17"/>
      <c r="I69" s="17"/>
      <c r="J69" s="17"/>
      <c r="K69" s="17"/>
      <c r="L69" s="17"/>
      <c r="M69" s="17"/>
      <c r="N69" s="17"/>
      <c r="O69" s="17"/>
      <c r="P69" s="17"/>
    </row>
    <row r="70" spans="1:25" ht="15" customHeight="1" x14ac:dyDescent="0.2">
      <c r="A70" s="5"/>
      <c r="E70" s="44" t="s">
        <v>166</v>
      </c>
      <c r="F70" s="44" t="s">
        <v>167</v>
      </c>
      <c r="G70" s="44" t="s">
        <v>168</v>
      </c>
      <c r="H70" s="44" t="s">
        <v>169</v>
      </c>
      <c r="I70" s="45" t="s">
        <v>170</v>
      </c>
      <c r="J70" s="17"/>
      <c r="K70" s="17"/>
      <c r="L70" s="17"/>
      <c r="M70" s="17"/>
      <c r="N70" s="17"/>
      <c r="O70" s="17"/>
      <c r="P70" s="17"/>
    </row>
    <row r="71" spans="1:25" ht="15" customHeight="1" x14ac:dyDescent="0.15">
      <c r="A71" s="46"/>
      <c r="B71" s="47"/>
      <c r="C71" s="47"/>
      <c r="D71" s="48"/>
      <c r="E71" s="48"/>
      <c r="F71" s="69"/>
      <c r="G71" s="70"/>
      <c r="H71" s="69"/>
      <c r="I71" s="70"/>
      <c r="J71" s="70"/>
      <c r="K71" s="109"/>
      <c r="L71" s="47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5"/>
      <c r="Y71" s="21"/>
    </row>
    <row r="72" spans="1:25" ht="15" customHeight="1" x14ac:dyDescent="0.15">
      <c r="A72" s="50" t="s">
        <v>83</v>
      </c>
      <c r="B72" s="5" t="s">
        <v>3</v>
      </c>
      <c r="C72" s="5" t="s">
        <v>4</v>
      </c>
      <c r="D72" s="5" t="s">
        <v>5</v>
      </c>
      <c r="E72" s="6">
        <v>24.523922738113001</v>
      </c>
      <c r="F72" s="6">
        <v>24.568281867048899</v>
      </c>
      <c r="G72" s="15">
        <f>F72-V72</f>
        <v>-2.490776297351001</v>
      </c>
      <c r="H72" s="14">
        <f>G72-0.5</f>
        <v>-2.990776297351001</v>
      </c>
      <c r="I72" s="15">
        <f>2^-H72</f>
        <v>7.9490160856395695</v>
      </c>
      <c r="J72" s="15"/>
      <c r="L72" s="16"/>
      <c r="M72" s="5" t="s">
        <v>5</v>
      </c>
      <c r="N72" s="17" t="s">
        <v>109</v>
      </c>
      <c r="O72" s="5" t="s">
        <v>1</v>
      </c>
      <c r="P72" s="5" t="s">
        <v>2</v>
      </c>
      <c r="Q72" s="5" t="s">
        <v>67</v>
      </c>
      <c r="R72" s="5" t="s">
        <v>3</v>
      </c>
      <c r="S72" s="5" t="s">
        <v>5</v>
      </c>
      <c r="T72" s="5" t="s">
        <v>5</v>
      </c>
      <c r="U72" s="6">
        <v>26.980632136497</v>
      </c>
      <c r="V72" s="6">
        <f>AVERAGE(U72:U73)</f>
        <v>27.0590581643999</v>
      </c>
      <c r="W72" s="72"/>
      <c r="Y72" s="21"/>
    </row>
    <row r="73" spans="1:25" ht="15" customHeight="1" x14ac:dyDescent="0.15">
      <c r="A73" s="50" t="s">
        <v>83</v>
      </c>
      <c r="B73" s="5" t="s">
        <v>3</v>
      </c>
      <c r="C73" s="5" t="s">
        <v>4</v>
      </c>
      <c r="D73" s="5" t="s">
        <v>5</v>
      </c>
      <c r="E73" s="6">
        <v>24.753676352796798</v>
      </c>
      <c r="F73" s="6">
        <v>24.568281867048899</v>
      </c>
      <c r="G73" s="15"/>
      <c r="H73" s="14"/>
      <c r="I73" s="15"/>
      <c r="J73" s="15"/>
      <c r="L73" s="16"/>
      <c r="M73" s="5" t="s">
        <v>5</v>
      </c>
      <c r="N73" s="17"/>
      <c r="O73" s="5" t="s">
        <v>33</v>
      </c>
      <c r="P73" s="5" t="s">
        <v>2</v>
      </c>
      <c r="Q73" s="5" t="s">
        <v>67</v>
      </c>
      <c r="R73" s="5" t="s">
        <v>3</v>
      </c>
      <c r="S73" s="5" t="s">
        <v>5</v>
      </c>
      <c r="T73" s="5" t="s">
        <v>5</v>
      </c>
      <c r="U73" s="6">
        <v>27.1374841923028</v>
      </c>
      <c r="V73" s="6">
        <v>26.862209566228401</v>
      </c>
      <c r="W73" s="72"/>
      <c r="Y73" s="21"/>
    </row>
    <row r="74" spans="1:25" ht="15" customHeight="1" x14ac:dyDescent="0.15">
      <c r="A74" s="50" t="s">
        <v>83</v>
      </c>
      <c r="B74" s="5" t="s">
        <v>3</v>
      </c>
      <c r="C74" s="5" t="s">
        <v>4</v>
      </c>
      <c r="D74" s="5" t="s">
        <v>5</v>
      </c>
      <c r="E74" s="6">
        <v>24.427246510236898</v>
      </c>
      <c r="F74" s="6">
        <v>24.568281867048899</v>
      </c>
      <c r="G74" s="15"/>
      <c r="H74" s="14"/>
      <c r="I74" s="15"/>
      <c r="J74" s="15"/>
      <c r="L74" s="16"/>
      <c r="M74" s="5" t="s">
        <v>5</v>
      </c>
      <c r="N74" s="17"/>
      <c r="O74" s="5" t="s">
        <v>39</v>
      </c>
      <c r="P74" s="5" t="s">
        <v>2</v>
      </c>
      <c r="Q74" s="5" t="s">
        <v>67</v>
      </c>
      <c r="R74" s="5" t="s">
        <v>3</v>
      </c>
      <c r="S74" s="5" t="s">
        <v>5</v>
      </c>
      <c r="T74" s="5" t="s">
        <v>5</v>
      </c>
      <c r="U74" s="9">
        <v>26.468512369885399</v>
      </c>
      <c r="V74" s="6">
        <v>26.862209566228401</v>
      </c>
      <c r="W74" s="72"/>
      <c r="Y74" s="21"/>
    </row>
    <row r="75" spans="1:25" ht="15" customHeight="1" x14ac:dyDescent="0.15">
      <c r="A75" s="50" t="s">
        <v>83</v>
      </c>
      <c r="B75" s="5" t="s">
        <v>6</v>
      </c>
      <c r="C75" s="5" t="s">
        <v>7</v>
      </c>
      <c r="D75" s="5" t="s">
        <v>5</v>
      </c>
      <c r="E75" s="6">
        <v>24.726124718304799</v>
      </c>
      <c r="F75" s="6">
        <v>24.7894809335641</v>
      </c>
      <c r="G75" s="15">
        <f>F75-V75</f>
        <v>2.0686036749562007</v>
      </c>
      <c r="H75" s="14">
        <f>G75-0.5</f>
        <v>1.5686036749562007</v>
      </c>
      <c r="I75" s="15">
        <f>2^-H75</f>
        <v>0.3371345349772879</v>
      </c>
      <c r="J75" s="15"/>
      <c r="L75" s="16"/>
      <c r="M75" s="5" t="s">
        <v>5</v>
      </c>
      <c r="N75" s="17" t="s">
        <v>110</v>
      </c>
      <c r="O75" s="5" t="s">
        <v>8</v>
      </c>
      <c r="P75" s="5" t="s">
        <v>2</v>
      </c>
      <c r="Q75" s="5" t="s">
        <v>67</v>
      </c>
      <c r="R75" s="5" t="s">
        <v>9</v>
      </c>
      <c r="S75" s="5" t="s">
        <v>5</v>
      </c>
      <c r="T75" s="5" t="s">
        <v>5</v>
      </c>
      <c r="U75" s="6">
        <v>23.1521928441312</v>
      </c>
      <c r="V75" s="6">
        <v>22.720877258607899</v>
      </c>
      <c r="W75" s="72"/>
      <c r="Y75" s="21"/>
    </row>
    <row r="76" spans="1:25" ht="15" customHeight="1" x14ac:dyDescent="0.15">
      <c r="A76" s="50" t="s">
        <v>83</v>
      </c>
      <c r="B76" s="5" t="s">
        <v>6</v>
      </c>
      <c r="C76" s="5" t="s">
        <v>7</v>
      </c>
      <c r="D76" s="5" t="s">
        <v>5</v>
      </c>
      <c r="E76" s="6">
        <v>24.949085171887901</v>
      </c>
      <c r="F76" s="6">
        <v>24.7894809335641</v>
      </c>
      <c r="G76" s="15"/>
      <c r="H76" s="14"/>
      <c r="I76" s="15"/>
      <c r="J76" s="15"/>
      <c r="L76" s="16"/>
      <c r="M76" s="5" t="s">
        <v>5</v>
      </c>
      <c r="N76" s="17"/>
      <c r="O76" s="5" t="s">
        <v>34</v>
      </c>
      <c r="P76" s="5" t="s">
        <v>2</v>
      </c>
      <c r="Q76" s="5" t="s">
        <v>67</v>
      </c>
      <c r="R76" s="5" t="s">
        <v>9</v>
      </c>
      <c r="S76" s="5" t="s">
        <v>5</v>
      </c>
      <c r="T76" s="5" t="s">
        <v>5</v>
      </c>
      <c r="U76" s="6">
        <v>22.504676029533101</v>
      </c>
      <c r="V76" s="6">
        <v>22.720877258607899</v>
      </c>
      <c r="W76" s="72"/>
      <c r="Y76" s="21"/>
    </row>
    <row r="77" spans="1:25" ht="15" customHeight="1" x14ac:dyDescent="0.15">
      <c r="A77" s="50" t="s">
        <v>83</v>
      </c>
      <c r="B77" s="5" t="s">
        <v>6</v>
      </c>
      <c r="C77" s="5" t="s">
        <v>7</v>
      </c>
      <c r="D77" s="5" t="s">
        <v>5</v>
      </c>
      <c r="E77" s="6">
        <v>24.693232910499699</v>
      </c>
      <c r="F77" s="6">
        <v>24.7894809335641</v>
      </c>
      <c r="G77" s="15"/>
      <c r="H77" s="14"/>
      <c r="I77" s="15"/>
      <c r="J77" s="15"/>
      <c r="L77" s="16"/>
      <c r="M77" s="5" t="s">
        <v>5</v>
      </c>
      <c r="N77" s="17"/>
      <c r="O77" s="5" t="s">
        <v>40</v>
      </c>
      <c r="P77" s="5" t="s">
        <v>2</v>
      </c>
      <c r="Q77" s="5" t="s">
        <v>67</v>
      </c>
      <c r="R77" s="5" t="s">
        <v>9</v>
      </c>
      <c r="S77" s="5" t="s">
        <v>5</v>
      </c>
      <c r="T77" s="5" t="s">
        <v>5</v>
      </c>
      <c r="U77" s="6">
        <v>22.5057629021595</v>
      </c>
      <c r="V77" s="6">
        <v>22.720877258607899</v>
      </c>
      <c r="W77" s="72"/>
      <c r="Y77" s="21"/>
    </row>
    <row r="78" spans="1:25" ht="15" customHeight="1" x14ac:dyDescent="0.15">
      <c r="A78" s="50" t="s">
        <v>83</v>
      </c>
      <c r="B78" s="5" t="s">
        <v>9</v>
      </c>
      <c r="C78" s="5" t="s">
        <v>10</v>
      </c>
      <c r="D78" s="5" t="s">
        <v>5</v>
      </c>
      <c r="E78" s="6">
        <v>29.6866099030043</v>
      </c>
      <c r="F78" s="6">
        <v>29.9681050949842</v>
      </c>
      <c r="G78" s="15">
        <f>F78-V78</f>
        <v>1.635257835987499</v>
      </c>
      <c r="H78" s="14">
        <f>G78-0.5</f>
        <v>1.135257835987499</v>
      </c>
      <c r="I78" s="15">
        <f>2^-H78</f>
        <v>0.45525354739060919</v>
      </c>
      <c r="J78" s="15"/>
      <c r="L78" s="16"/>
      <c r="M78" s="5" t="s">
        <v>5</v>
      </c>
      <c r="N78" s="17" t="s">
        <v>109</v>
      </c>
      <c r="O78" s="5" t="s">
        <v>13</v>
      </c>
      <c r="P78" s="5" t="s">
        <v>2</v>
      </c>
      <c r="Q78" s="5" t="s">
        <v>67</v>
      </c>
      <c r="R78" s="5" t="s">
        <v>14</v>
      </c>
      <c r="S78" s="5" t="s">
        <v>5</v>
      </c>
      <c r="T78" s="5" t="s">
        <v>5</v>
      </c>
      <c r="U78" s="6">
        <v>28.670381612337</v>
      </c>
      <c r="V78" s="6">
        <v>28.332847258996701</v>
      </c>
      <c r="W78" s="72"/>
      <c r="Y78" s="21"/>
    </row>
    <row r="79" spans="1:25" ht="15" customHeight="1" x14ac:dyDescent="0.15">
      <c r="A79" s="50" t="s">
        <v>83</v>
      </c>
      <c r="B79" s="5" t="s">
        <v>9</v>
      </c>
      <c r="C79" s="5" t="s">
        <v>10</v>
      </c>
      <c r="D79" s="5" t="s">
        <v>5</v>
      </c>
      <c r="E79" s="6">
        <v>30.1178550950928</v>
      </c>
      <c r="F79" s="6">
        <v>29.9681050949842</v>
      </c>
      <c r="G79" s="15"/>
      <c r="H79" s="14"/>
      <c r="I79" s="15"/>
      <c r="J79" s="15"/>
      <c r="L79" s="16"/>
      <c r="M79" s="5" t="s">
        <v>5</v>
      </c>
      <c r="N79" s="17"/>
      <c r="O79" s="5" t="s">
        <v>35</v>
      </c>
      <c r="P79" s="5" t="s">
        <v>2</v>
      </c>
      <c r="Q79" s="5" t="s">
        <v>67</v>
      </c>
      <c r="R79" s="5" t="s">
        <v>14</v>
      </c>
      <c r="S79" s="5" t="s">
        <v>5</v>
      </c>
      <c r="T79" s="5" t="s">
        <v>5</v>
      </c>
      <c r="U79" s="6">
        <v>28.1578138627569</v>
      </c>
      <c r="V79" s="6">
        <v>28.332847258996701</v>
      </c>
      <c r="W79" s="72"/>
      <c r="Y79" s="21"/>
    </row>
    <row r="80" spans="1:25" ht="15" customHeight="1" x14ac:dyDescent="0.15">
      <c r="A80" s="50" t="s">
        <v>83</v>
      </c>
      <c r="B80" s="5" t="s">
        <v>9</v>
      </c>
      <c r="C80" s="5" t="s">
        <v>10</v>
      </c>
      <c r="D80" s="5" t="s">
        <v>5</v>
      </c>
      <c r="E80" s="6">
        <v>30.099850286855499</v>
      </c>
      <c r="F80" s="6">
        <v>29.9681050949842</v>
      </c>
      <c r="G80" s="15"/>
      <c r="H80" s="14"/>
      <c r="I80" s="15"/>
      <c r="J80" s="15"/>
      <c r="L80" s="16"/>
      <c r="M80" s="5" t="s">
        <v>5</v>
      </c>
      <c r="N80" s="17"/>
      <c r="O80" s="5" t="s">
        <v>41</v>
      </c>
      <c r="P80" s="5" t="s">
        <v>2</v>
      </c>
      <c r="Q80" s="5" t="s">
        <v>67</v>
      </c>
      <c r="R80" s="5" t="s">
        <v>14</v>
      </c>
      <c r="S80" s="5" t="s">
        <v>5</v>
      </c>
      <c r="T80" s="5" t="s">
        <v>5</v>
      </c>
      <c r="U80" s="6">
        <v>28.170346301896199</v>
      </c>
      <c r="V80" s="6">
        <v>28.332847258996701</v>
      </c>
      <c r="W80" s="72"/>
      <c r="Y80" s="21"/>
    </row>
    <row r="81" spans="1:25" ht="15" customHeight="1" x14ac:dyDescent="0.15">
      <c r="A81" s="50" t="s">
        <v>83</v>
      </c>
      <c r="B81" s="5" t="s">
        <v>11</v>
      </c>
      <c r="C81" s="5" t="s">
        <v>12</v>
      </c>
      <c r="D81" s="5" t="s">
        <v>5</v>
      </c>
      <c r="E81" s="6">
        <v>23.742044072981201</v>
      </c>
      <c r="F81" s="6">
        <v>23.822027924931799</v>
      </c>
      <c r="G81" s="15">
        <f>F81-V81</f>
        <v>-0.45029218801240134</v>
      </c>
      <c r="H81" s="14">
        <f>G81-0.5</f>
        <v>-0.95029218801240134</v>
      </c>
      <c r="I81" s="15">
        <f>2^-H81</f>
        <v>1.9322639582845218</v>
      </c>
      <c r="J81" s="15"/>
      <c r="L81" s="16"/>
      <c r="M81" s="5" t="s">
        <v>5</v>
      </c>
      <c r="N81" s="17" t="s">
        <v>110</v>
      </c>
      <c r="O81" s="5" t="s">
        <v>18</v>
      </c>
      <c r="P81" s="5" t="s">
        <v>2</v>
      </c>
      <c r="Q81" s="5" t="s">
        <v>67</v>
      </c>
      <c r="R81" s="5" t="s">
        <v>19</v>
      </c>
      <c r="S81" s="5" t="s">
        <v>5</v>
      </c>
      <c r="T81" s="5" t="s">
        <v>5</v>
      </c>
      <c r="U81" s="6">
        <v>24.491022418715399</v>
      </c>
      <c r="V81" s="6">
        <v>24.2723201129442</v>
      </c>
      <c r="W81" s="72"/>
    </row>
    <row r="82" spans="1:25" ht="15" customHeight="1" x14ac:dyDescent="0.15">
      <c r="A82" s="50" t="s">
        <v>83</v>
      </c>
      <c r="B82" s="5" t="s">
        <v>11</v>
      </c>
      <c r="C82" s="5" t="s">
        <v>12</v>
      </c>
      <c r="D82" s="5" t="s">
        <v>5</v>
      </c>
      <c r="E82" s="6">
        <v>23.9377306027759</v>
      </c>
      <c r="F82" s="6">
        <v>23.822027924931799</v>
      </c>
      <c r="G82" s="15"/>
      <c r="H82" s="14"/>
      <c r="I82" s="15"/>
      <c r="J82" s="15"/>
      <c r="L82" s="16"/>
      <c r="M82" s="5" t="s">
        <v>5</v>
      </c>
      <c r="N82" s="17"/>
      <c r="O82" s="5" t="s">
        <v>36</v>
      </c>
      <c r="P82" s="5" t="s">
        <v>2</v>
      </c>
      <c r="Q82" s="5" t="s">
        <v>67</v>
      </c>
      <c r="R82" s="5" t="s">
        <v>19</v>
      </c>
      <c r="S82" s="5" t="s">
        <v>5</v>
      </c>
      <c r="T82" s="5" t="s">
        <v>5</v>
      </c>
      <c r="U82" s="6">
        <v>24.1879006060244</v>
      </c>
      <c r="V82" s="6">
        <v>24.2723201129442</v>
      </c>
      <c r="W82" s="72"/>
    </row>
    <row r="83" spans="1:25" ht="15" customHeight="1" x14ac:dyDescent="0.15">
      <c r="A83" s="50" t="s">
        <v>83</v>
      </c>
      <c r="B83" s="5" t="s">
        <v>11</v>
      </c>
      <c r="C83" s="5" t="s">
        <v>12</v>
      </c>
      <c r="D83" s="5" t="s">
        <v>5</v>
      </c>
      <c r="E83" s="6">
        <v>23.786309099038199</v>
      </c>
      <c r="F83" s="6">
        <v>23.822027924931799</v>
      </c>
      <c r="G83" s="15"/>
      <c r="H83" s="14"/>
      <c r="I83" s="15"/>
      <c r="J83" s="15"/>
      <c r="L83" s="16"/>
      <c r="M83" s="5" t="s">
        <v>5</v>
      </c>
      <c r="N83" s="17"/>
      <c r="O83" s="5" t="s">
        <v>42</v>
      </c>
      <c r="P83" s="5" t="s">
        <v>2</v>
      </c>
      <c r="Q83" s="5" t="s">
        <v>67</v>
      </c>
      <c r="R83" s="5" t="s">
        <v>19</v>
      </c>
      <c r="S83" s="5" t="s">
        <v>5</v>
      </c>
      <c r="T83" s="5" t="s">
        <v>5</v>
      </c>
      <c r="U83" s="6">
        <v>24.138037314092699</v>
      </c>
      <c r="V83" s="6">
        <v>24.2723201129442</v>
      </c>
      <c r="W83" s="72"/>
      <c r="Y83" s="21"/>
    </row>
    <row r="84" spans="1:25" ht="15" customHeight="1" x14ac:dyDescent="0.15">
      <c r="A84" s="50" t="s">
        <v>83</v>
      </c>
      <c r="B84" s="5" t="s">
        <v>14</v>
      </c>
      <c r="C84" s="5" t="s">
        <v>15</v>
      </c>
      <c r="D84" s="5" t="s">
        <v>5</v>
      </c>
      <c r="E84" s="6">
        <v>26.687170079914502</v>
      </c>
      <c r="F84" s="6">
        <v>26.7812846393042</v>
      </c>
      <c r="G84" s="15">
        <f>F84-V84</f>
        <v>1.1691574510140015</v>
      </c>
      <c r="H84" s="14">
        <f>G84-0.5</f>
        <v>0.66915745101400148</v>
      </c>
      <c r="I84" s="15">
        <f>2^-H84</f>
        <v>0.62887384893945797</v>
      </c>
      <c r="J84" s="15"/>
      <c r="L84" s="16"/>
      <c r="M84" s="5" t="s">
        <v>5</v>
      </c>
      <c r="N84" s="17" t="s">
        <v>109</v>
      </c>
      <c r="O84" s="5" t="s">
        <v>23</v>
      </c>
      <c r="P84" s="5" t="s">
        <v>2</v>
      </c>
      <c r="Q84" s="5" t="s">
        <v>67</v>
      </c>
      <c r="R84" s="5" t="s">
        <v>24</v>
      </c>
      <c r="S84" s="5" t="s">
        <v>5</v>
      </c>
      <c r="T84" s="5" t="s">
        <v>5</v>
      </c>
      <c r="U84" s="6">
        <v>25.7577731839602</v>
      </c>
      <c r="V84" s="6">
        <v>25.612127188290199</v>
      </c>
      <c r="W84" s="72"/>
    </row>
    <row r="85" spans="1:25" ht="15" customHeight="1" x14ac:dyDescent="0.15">
      <c r="A85" s="50" t="s">
        <v>83</v>
      </c>
      <c r="B85" s="5" t="s">
        <v>14</v>
      </c>
      <c r="C85" s="5" t="s">
        <v>15</v>
      </c>
      <c r="D85" s="5" t="s">
        <v>5</v>
      </c>
      <c r="E85" s="6">
        <v>26.9019378748287</v>
      </c>
      <c r="F85" s="6">
        <v>26.7812846393042</v>
      </c>
      <c r="G85" s="15"/>
      <c r="H85" s="14"/>
      <c r="I85" s="15"/>
      <c r="J85" s="15"/>
      <c r="L85" s="16"/>
      <c r="M85" s="5" t="s">
        <v>5</v>
      </c>
      <c r="N85" s="17"/>
      <c r="O85" s="5" t="s">
        <v>37</v>
      </c>
      <c r="P85" s="5" t="s">
        <v>2</v>
      </c>
      <c r="Q85" s="5" t="s">
        <v>67</v>
      </c>
      <c r="R85" s="5" t="s">
        <v>24</v>
      </c>
      <c r="S85" s="5" t="s">
        <v>5</v>
      </c>
      <c r="T85" s="5" t="s">
        <v>5</v>
      </c>
      <c r="U85" s="6">
        <v>25.5040709088508</v>
      </c>
      <c r="V85" s="6">
        <v>25.612127188290199</v>
      </c>
      <c r="W85" s="72"/>
    </row>
    <row r="86" spans="1:25" ht="15" customHeight="1" x14ac:dyDescent="0.15">
      <c r="A86" s="50" t="s">
        <v>83</v>
      </c>
      <c r="B86" s="5" t="s">
        <v>14</v>
      </c>
      <c r="C86" s="5" t="s">
        <v>15</v>
      </c>
      <c r="D86" s="5" t="s">
        <v>5</v>
      </c>
      <c r="E86" s="6">
        <v>26.754745963169299</v>
      </c>
      <c r="F86" s="6">
        <v>26.7812846393042</v>
      </c>
      <c r="G86" s="15"/>
      <c r="H86" s="14"/>
      <c r="I86" s="15"/>
      <c r="J86" s="15"/>
      <c r="L86" s="16"/>
      <c r="M86" s="5" t="s">
        <v>5</v>
      </c>
      <c r="N86" s="17"/>
      <c r="O86" s="5" t="s">
        <v>43</v>
      </c>
      <c r="P86" s="5" t="s">
        <v>2</v>
      </c>
      <c r="Q86" s="5" t="s">
        <v>67</v>
      </c>
      <c r="R86" s="5" t="s">
        <v>24</v>
      </c>
      <c r="S86" s="5" t="s">
        <v>5</v>
      </c>
      <c r="T86" s="5" t="s">
        <v>5</v>
      </c>
      <c r="U86" s="6">
        <v>25.574537472059699</v>
      </c>
      <c r="V86" s="6">
        <v>25.612127188290199</v>
      </c>
      <c r="W86" s="72"/>
      <c r="Y86" s="21"/>
    </row>
    <row r="87" spans="1:25" ht="15" customHeight="1" x14ac:dyDescent="0.15">
      <c r="A87" s="50" t="s">
        <v>83</v>
      </c>
      <c r="B87" s="5" t="s">
        <v>16</v>
      </c>
      <c r="C87" s="5" t="s">
        <v>17</v>
      </c>
      <c r="D87" s="5" t="s">
        <v>5</v>
      </c>
      <c r="E87" s="6">
        <v>25.130980160797499</v>
      </c>
      <c r="F87" s="6">
        <v>25.210354825664201</v>
      </c>
      <c r="G87" s="15">
        <f>F87-V87</f>
        <v>1.8242037195461016</v>
      </c>
      <c r="H87" s="14">
        <f>G87-0.5</f>
        <v>1.3242037195461016</v>
      </c>
      <c r="I87" s="14">
        <f>H87-0.5</f>
        <v>0.82420371954610161</v>
      </c>
      <c r="J87" s="15"/>
      <c r="L87" s="16"/>
      <c r="M87" s="5" t="s">
        <v>5</v>
      </c>
      <c r="N87" s="17" t="s">
        <v>110</v>
      </c>
      <c r="O87" s="5" t="s">
        <v>28</v>
      </c>
      <c r="P87" s="5" t="s">
        <v>2</v>
      </c>
      <c r="Q87" s="5" t="s">
        <v>67</v>
      </c>
      <c r="R87" s="5" t="s">
        <v>29</v>
      </c>
      <c r="S87" s="5" t="s">
        <v>5</v>
      </c>
      <c r="T87" s="5" t="s">
        <v>5</v>
      </c>
      <c r="U87" s="6">
        <v>23.538318507327599</v>
      </c>
      <c r="V87" s="6">
        <v>23.386151106118099</v>
      </c>
      <c r="W87" s="72"/>
    </row>
    <row r="88" spans="1:25" ht="15" customHeight="1" x14ac:dyDescent="0.15">
      <c r="A88" s="50" t="s">
        <v>83</v>
      </c>
      <c r="B88" s="5" t="s">
        <v>16</v>
      </c>
      <c r="C88" s="5" t="s">
        <v>17</v>
      </c>
      <c r="D88" s="5" t="s">
        <v>5</v>
      </c>
      <c r="E88" s="6">
        <v>25.3086252325134</v>
      </c>
      <c r="F88" s="6">
        <v>25.210354825664201</v>
      </c>
      <c r="G88" s="15"/>
      <c r="H88" s="14"/>
      <c r="I88" s="15"/>
      <c r="J88" s="15"/>
      <c r="L88" s="16"/>
      <c r="M88" s="5" t="s">
        <v>5</v>
      </c>
      <c r="N88" s="17"/>
      <c r="O88" s="5" t="s">
        <v>38</v>
      </c>
      <c r="P88" s="5" t="s">
        <v>2</v>
      </c>
      <c r="Q88" s="5" t="s">
        <v>67</v>
      </c>
      <c r="R88" s="5" t="s">
        <v>29</v>
      </c>
      <c r="S88" s="5" t="s">
        <v>5</v>
      </c>
      <c r="T88" s="5" t="s">
        <v>5</v>
      </c>
      <c r="U88" s="6">
        <v>23.328913984832901</v>
      </c>
      <c r="V88" s="6">
        <v>23.386151106118099</v>
      </c>
      <c r="W88" s="72"/>
    </row>
    <row r="89" spans="1:25" ht="15" customHeight="1" x14ac:dyDescent="0.15">
      <c r="A89" s="50" t="s">
        <v>83</v>
      </c>
      <c r="B89" s="5" t="s">
        <v>16</v>
      </c>
      <c r="C89" s="5" t="s">
        <v>17</v>
      </c>
      <c r="D89" s="5" t="s">
        <v>5</v>
      </c>
      <c r="E89" s="6">
        <v>25.191459083681799</v>
      </c>
      <c r="F89" s="6">
        <v>25.210354825664201</v>
      </c>
      <c r="G89" s="15"/>
      <c r="H89" s="14"/>
      <c r="I89" s="15"/>
      <c r="J89" s="15"/>
      <c r="L89" s="16"/>
      <c r="M89" s="5" t="s">
        <v>5</v>
      </c>
      <c r="N89" s="17"/>
      <c r="O89" s="5" t="s">
        <v>44</v>
      </c>
      <c r="P89" s="5" t="s">
        <v>2</v>
      </c>
      <c r="Q89" s="5" t="s">
        <v>67</v>
      </c>
      <c r="R89" s="5" t="s">
        <v>29</v>
      </c>
      <c r="S89" s="5" t="s">
        <v>5</v>
      </c>
      <c r="T89" s="5" t="s">
        <v>5</v>
      </c>
      <c r="U89" s="6">
        <v>23.291220826193701</v>
      </c>
      <c r="V89" s="6">
        <v>23.386151106118099</v>
      </c>
      <c r="W89" s="72"/>
    </row>
    <row r="90" spans="1:25" ht="15" customHeight="1" x14ac:dyDescent="0.15">
      <c r="A90" s="50" t="s">
        <v>83</v>
      </c>
      <c r="B90" s="5" t="s">
        <v>24</v>
      </c>
      <c r="C90" s="5" t="s">
        <v>25</v>
      </c>
      <c r="D90" s="5" t="s">
        <v>5</v>
      </c>
      <c r="E90" s="6">
        <v>24.220024708021601</v>
      </c>
      <c r="F90" s="6">
        <v>24.235813828624799</v>
      </c>
      <c r="G90" s="18">
        <f>F90-R90</f>
        <v>0.20381694664909844</v>
      </c>
      <c r="H90" s="18">
        <f>G90-0.5</f>
        <v>-0.29618305335090156</v>
      </c>
      <c r="I90" s="18">
        <f>2^-H90</f>
        <v>1.2278914724795871</v>
      </c>
      <c r="J90" s="15"/>
      <c r="L90" s="16"/>
      <c r="M90" s="5" t="s">
        <v>5</v>
      </c>
      <c r="N90" s="17" t="s">
        <v>109</v>
      </c>
      <c r="O90" s="112" t="s">
        <v>172</v>
      </c>
      <c r="P90" s="112"/>
      <c r="Q90" s="5" t="s">
        <v>67</v>
      </c>
      <c r="R90" s="112">
        <v>24.031996881975701</v>
      </c>
      <c r="W90" s="106"/>
    </row>
    <row r="91" spans="1:25" ht="15" customHeight="1" x14ac:dyDescent="0.15">
      <c r="A91" s="50" t="s">
        <v>83</v>
      </c>
      <c r="B91" s="5" t="s">
        <v>24</v>
      </c>
      <c r="C91" s="5" t="s">
        <v>25</v>
      </c>
      <c r="D91" s="5" t="s">
        <v>5</v>
      </c>
      <c r="E91" s="6">
        <v>24.3569764483941</v>
      </c>
      <c r="F91" s="6">
        <v>24.235813828624799</v>
      </c>
      <c r="G91" s="18"/>
      <c r="H91" s="18"/>
      <c r="I91" s="18"/>
      <c r="J91" s="15"/>
      <c r="L91" s="16"/>
      <c r="M91" s="5" t="s">
        <v>5</v>
      </c>
      <c r="N91" s="17"/>
      <c r="O91" s="112"/>
      <c r="P91" s="112"/>
      <c r="Q91" s="5" t="s">
        <v>67</v>
      </c>
      <c r="R91" s="112"/>
      <c r="W91" s="106"/>
    </row>
    <row r="92" spans="1:25" ht="15" customHeight="1" x14ac:dyDescent="0.15">
      <c r="A92" s="50" t="s">
        <v>83</v>
      </c>
      <c r="B92" s="5" t="s">
        <v>24</v>
      </c>
      <c r="C92" s="5" t="s">
        <v>25</v>
      </c>
      <c r="D92" s="5" t="s">
        <v>5</v>
      </c>
      <c r="E92" s="6">
        <v>24.1304403294588</v>
      </c>
      <c r="F92" s="6">
        <v>24.235813828624799</v>
      </c>
      <c r="G92" s="18"/>
      <c r="H92" s="18"/>
      <c r="I92" s="18"/>
      <c r="J92" s="15"/>
      <c r="L92" s="16"/>
      <c r="M92" s="5" t="s">
        <v>5</v>
      </c>
      <c r="N92" s="17"/>
      <c r="O92" s="17"/>
      <c r="P92" s="17"/>
      <c r="Q92" s="5" t="s">
        <v>67</v>
      </c>
      <c r="W92" s="106"/>
    </row>
    <row r="93" spans="1:25" ht="15" customHeight="1" x14ac:dyDescent="0.15">
      <c r="A93" s="50" t="s">
        <v>83</v>
      </c>
      <c r="B93" s="5" t="s">
        <v>26</v>
      </c>
      <c r="C93" s="5" t="s">
        <v>27</v>
      </c>
      <c r="D93" s="5" t="s">
        <v>5</v>
      </c>
      <c r="E93" s="6">
        <v>31.452385543042801</v>
      </c>
      <c r="F93" s="6">
        <v>31.5748427222229</v>
      </c>
      <c r="G93" s="18">
        <f>F93-R93</f>
        <v>2.4754498000579659</v>
      </c>
      <c r="H93" s="18">
        <f>G93-0.5</f>
        <v>1.9754498000579659</v>
      </c>
      <c r="I93" s="18">
        <f>2^-H93</f>
        <v>0.25429062853264361</v>
      </c>
      <c r="J93" s="15"/>
      <c r="L93" s="16"/>
      <c r="M93" s="5" t="s">
        <v>5</v>
      </c>
      <c r="N93" s="17" t="s">
        <v>110</v>
      </c>
      <c r="O93" s="112" t="s">
        <v>173</v>
      </c>
      <c r="P93" s="112"/>
      <c r="Q93" s="5" t="s">
        <v>67</v>
      </c>
      <c r="R93" s="112">
        <v>29.099392922164935</v>
      </c>
      <c r="W93" s="106"/>
    </row>
    <row r="94" spans="1:25" ht="15" customHeight="1" x14ac:dyDescent="0.15">
      <c r="A94" s="50" t="s">
        <v>83</v>
      </c>
      <c r="B94" s="5" t="s">
        <v>26</v>
      </c>
      <c r="C94" s="5" t="s">
        <v>27</v>
      </c>
      <c r="D94" s="5" t="s">
        <v>5</v>
      </c>
      <c r="E94" s="6">
        <v>31.724680943804699</v>
      </c>
      <c r="F94" s="6">
        <v>31.5748427222229</v>
      </c>
      <c r="G94" s="18"/>
      <c r="H94" s="18"/>
      <c r="I94" s="18"/>
      <c r="J94" s="15"/>
      <c r="L94" s="16"/>
      <c r="M94" s="5" t="s">
        <v>5</v>
      </c>
      <c r="N94" s="17"/>
      <c r="O94" s="112"/>
      <c r="P94" s="112"/>
      <c r="Q94" s="5" t="s">
        <v>67</v>
      </c>
      <c r="R94" s="112"/>
      <c r="W94" s="106"/>
    </row>
    <row r="95" spans="1:25" ht="15" customHeight="1" x14ac:dyDescent="0.15">
      <c r="A95" s="50" t="s">
        <v>83</v>
      </c>
      <c r="B95" s="5" t="s">
        <v>26</v>
      </c>
      <c r="C95" s="5" t="s">
        <v>27</v>
      </c>
      <c r="D95" s="5" t="s">
        <v>5</v>
      </c>
      <c r="E95" s="6">
        <v>31.5474616798212</v>
      </c>
      <c r="F95" s="6">
        <v>31.5748427222229</v>
      </c>
      <c r="G95" s="18"/>
      <c r="H95" s="18"/>
      <c r="I95" s="18"/>
      <c r="J95" s="15"/>
      <c r="L95" s="16"/>
      <c r="M95" s="5" t="s">
        <v>5</v>
      </c>
      <c r="N95" s="17"/>
      <c r="O95" s="17"/>
      <c r="P95" s="17"/>
      <c r="Q95" s="5" t="s">
        <v>67</v>
      </c>
      <c r="W95" s="106"/>
      <c r="Y95" s="21"/>
    </row>
    <row r="96" spans="1:25" ht="15" customHeight="1" x14ac:dyDescent="0.15">
      <c r="A96" s="50" t="s">
        <v>83</v>
      </c>
      <c r="B96" s="5" t="s">
        <v>29</v>
      </c>
      <c r="C96" s="5" t="s">
        <v>30</v>
      </c>
      <c r="D96" s="5" t="s">
        <v>5</v>
      </c>
      <c r="E96" s="6">
        <v>26.107433447558801</v>
      </c>
      <c r="F96" s="6">
        <v>26.099508583758301</v>
      </c>
      <c r="G96" s="18">
        <f>F96-R96</f>
        <v>0.10666067549853508</v>
      </c>
      <c r="H96" s="18">
        <f>G96-0.5</f>
        <v>-0.39333932450146492</v>
      </c>
      <c r="I96" s="18">
        <f>2^-H96</f>
        <v>1.3134300102283931</v>
      </c>
      <c r="J96" s="15"/>
      <c r="L96" s="16"/>
      <c r="M96" s="5" t="s">
        <v>5</v>
      </c>
      <c r="N96" s="17" t="s">
        <v>109</v>
      </c>
      <c r="O96" s="112" t="s">
        <v>174</v>
      </c>
      <c r="P96" s="112"/>
      <c r="Q96" s="5" t="s">
        <v>67</v>
      </c>
      <c r="R96" s="112">
        <v>25.992847908259765</v>
      </c>
      <c r="W96" s="106"/>
    </row>
    <row r="97" spans="1:26" ht="15" customHeight="1" x14ac:dyDescent="0.15">
      <c r="A97" s="50" t="s">
        <v>83</v>
      </c>
      <c r="B97" s="5" t="s">
        <v>29</v>
      </c>
      <c r="C97" s="5" t="s">
        <v>30</v>
      </c>
      <c r="D97" s="5" t="s">
        <v>5</v>
      </c>
      <c r="E97" s="6">
        <v>26.095605921964101</v>
      </c>
      <c r="F97" s="6">
        <v>26.099508583758301</v>
      </c>
      <c r="G97" s="18"/>
      <c r="H97" s="18"/>
      <c r="I97" s="18"/>
      <c r="J97" s="15"/>
      <c r="L97" s="16"/>
      <c r="M97" s="5" t="s">
        <v>5</v>
      </c>
      <c r="N97" s="17"/>
      <c r="O97" s="112"/>
      <c r="P97" s="112"/>
      <c r="Q97" s="5" t="s">
        <v>67</v>
      </c>
      <c r="R97" s="112"/>
      <c r="W97" s="106"/>
    </row>
    <row r="98" spans="1:26" ht="15" customHeight="1" x14ac:dyDescent="0.15">
      <c r="A98" s="50" t="s">
        <v>83</v>
      </c>
      <c r="B98" s="5" t="s">
        <v>29</v>
      </c>
      <c r="C98" s="5" t="s">
        <v>30</v>
      </c>
      <c r="D98" s="5" t="s">
        <v>5</v>
      </c>
      <c r="E98" s="6">
        <v>26.095486381752199</v>
      </c>
      <c r="F98" s="6">
        <v>26.099508583758301</v>
      </c>
      <c r="G98" s="18"/>
      <c r="H98" s="18"/>
      <c r="I98" s="18"/>
      <c r="J98" s="15"/>
      <c r="L98" s="16"/>
      <c r="M98" s="5" t="s">
        <v>5</v>
      </c>
      <c r="N98" s="17"/>
      <c r="O98" s="17"/>
      <c r="P98" s="17"/>
      <c r="Q98" s="5" t="s">
        <v>67</v>
      </c>
      <c r="W98" s="106"/>
      <c r="Y98" s="21"/>
    </row>
    <row r="99" spans="1:26" ht="15" customHeight="1" x14ac:dyDescent="0.15">
      <c r="A99" s="50" t="s">
        <v>83</v>
      </c>
      <c r="B99" s="5" t="s">
        <v>31</v>
      </c>
      <c r="C99" s="5" t="s">
        <v>32</v>
      </c>
      <c r="D99" s="5" t="s">
        <v>5</v>
      </c>
      <c r="E99" s="6">
        <v>37.472118546944699</v>
      </c>
      <c r="F99" s="6">
        <f>AVERAGE(E99,E101)</f>
        <v>37.391893189185751</v>
      </c>
      <c r="G99" s="18">
        <f>F99-R99</f>
        <v>0.79046436754065041</v>
      </c>
      <c r="H99" s="18">
        <f>G99-0.5</f>
        <v>0.29046436754065041</v>
      </c>
      <c r="I99" s="18">
        <f>2^-H99</f>
        <v>0.81763883865475628</v>
      </c>
      <c r="J99" s="15"/>
      <c r="L99" s="16"/>
      <c r="M99" s="5" t="s">
        <v>5</v>
      </c>
      <c r="N99" s="17" t="s">
        <v>110</v>
      </c>
      <c r="O99" s="112" t="s">
        <v>175</v>
      </c>
      <c r="P99" s="112"/>
      <c r="Q99" s="5" t="s">
        <v>67</v>
      </c>
      <c r="R99" s="113">
        <v>36.601428821645101</v>
      </c>
      <c r="S99" s="5"/>
      <c r="T99" s="5"/>
      <c r="U99" s="6"/>
      <c r="V99" s="6"/>
      <c r="W99" s="106"/>
    </row>
    <row r="100" spans="1:26" ht="15" customHeight="1" x14ac:dyDescent="0.15">
      <c r="A100" s="50" t="s">
        <v>83</v>
      </c>
      <c r="B100" s="5" t="s">
        <v>31</v>
      </c>
      <c r="C100" s="5" t="s">
        <v>32</v>
      </c>
      <c r="D100" s="5" t="s">
        <v>5</v>
      </c>
      <c r="E100" s="9">
        <v>38.227306900755003</v>
      </c>
      <c r="F100" s="6">
        <v>37.6703644263755</v>
      </c>
      <c r="G100" s="18"/>
      <c r="H100" s="18"/>
      <c r="I100" s="18"/>
      <c r="J100" s="15"/>
      <c r="L100" s="16"/>
      <c r="M100" s="5" t="s">
        <v>5</v>
      </c>
      <c r="N100" s="17"/>
      <c r="O100" s="17"/>
      <c r="P100" s="17"/>
      <c r="S100" s="5"/>
      <c r="T100" s="5"/>
      <c r="U100" s="6"/>
      <c r="V100" s="6"/>
      <c r="W100" s="106"/>
    </row>
    <row r="101" spans="1:26" ht="15" customHeight="1" x14ac:dyDescent="0.15">
      <c r="A101" s="50" t="s">
        <v>83</v>
      </c>
      <c r="B101" s="5" t="s">
        <v>31</v>
      </c>
      <c r="C101" s="5" t="s">
        <v>32</v>
      </c>
      <c r="D101" s="5" t="s">
        <v>5</v>
      </c>
      <c r="E101" s="6">
        <v>37.311667831426803</v>
      </c>
      <c r="F101" s="6">
        <v>37.6703644263755</v>
      </c>
      <c r="G101" s="14"/>
      <c r="H101" s="15"/>
      <c r="I101" s="14"/>
      <c r="J101" s="15"/>
      <c r="L101" s="16"/>
      <c r="M101" s="5" t="s">
        <v>5</v>
      </c>
      <c r="N101" s="17"/>
      <c r="O101" s="5"/>
      <c r="Q101" s="5"/>
      <c r="R101" s="5"/>
      <c r="S101" s="5"/>
      <c r="T101" s="5"/>
      <c r="U101" s="6"/>
      <c r="V101" s="6"/>
      <c r="W101" s="106"/>
      <c r="Y101" s="21"/>
    </row>
    <row r="102" spans="1:26" ht="15" customHeight="1" x14ac:dyDescent="0.15">
      <c r="G102" s="14"/>
      <c r="H102" s="15"/>
      <c r="I102" s="14"/>
      <c r="J102" s="15"/>
      <c r="L102" s="16"/>
      <c r="M102" s="5" t="s">
        <v>5</v>
      </c>
      <c r="N102" s="17"/>
      <c r="O102" s="17"/>
      <c r="P102" s="17"/>
      <c r="W102" s="106"/>
    </row>
    <row r="103" spans="1:26" ht="15" customHeight="1" x14ac:dyDescent="0.15">
      <c r="G103" s="14"/>
      <c r="H103" s="15"/>
      <c r="I103" s="14"/>
      <c r="J103" s="15"/>
      <c r="L103" s="16"/>
      <c r="M103" s="5" t="s">
        <v>5</v>
      </c>
      <c r="N103" s="17"/>
      <c r="O103" s="17"/>
      <c r="P103" s="17"/>
      <c r="W103" s="106"/>
    </row>
    <row r="104" spans="1:26" ht="15" customHeight="1" x14ac:dyDescent="0.15">
      <c r="W104" s="106"/>
      <c r="Y104" s="21"/>
    </row>
    <row r="105" spans="1:26" ht="15" customHeight="1" x14ac:dyDescent="0.15">
      <c r="W105" s="106"/>
    </row>
    <row r="106" spans="1:26" ht="15" customHeight="1" x14ac:dyDescent="0.15">
      <c r="W106" s="106"/>
    </row>
    <row r="107" spans="1:26" ht="15" customHeight="1" x14ac:dyDescent="0.15">
      <c r="W107" s="106"/>
      <c r="X107" s="18"/>
      <c r="Y107" s="18"/>
      <c r="Z107" s="18"/>
    </row>
    <row r="108" spans="1:26" ht="15" customHeight="1" x14ac:dyDescent="0.15">
      <c r="W108" s="106"/>
      <c r="X108" s="18"/>
      <c r="Y108" s="18"/>
      <c r="Z108" s="18"/>
    </row>
    <row r="109" spans="1:26" ht="15" customHeight="1" x14ac:dyDescent="0.15">
      <c r="W109" s="106"/>
      <c r="X109" s="18"/>
      <c r="Y109" s="18"/>
      <c r="Z109" s="18"/>
    </row>
    <row r="110" spans="1:26" ht="15" customHeight="1" x14ac:dyDescent="0.15">
      <c r="A110" s="53"/>
      <c r="B110" s="54"/>
      <c r="C110" s="54"/>
      <c r="D110" s="54"/>
      <c r="E110" s="55"/>
      <c r="F110" s="55"/>
      <c r="G110" s="76"/>
      <c r="H110" s="77"/>
      <c r="I110" s="76"/>
      <c r="J110" s="77"/>
      <c r="K110" s="77"/>
      <c r="L110" s="111"/>
      <c r="M110" s="54" t="s">
        <v>5</v>
      </c>
      <c r="N110" s="107"/>
      <c r="O110" s="107"/>
      <c r="P110" s="107"/>
      <c r="Q110" s="107"/>
      <c r="R110" s="107"/>
      <c r="S110" s="107"/>
      <c r="T110" s="107"/>
      <c r="U110" s="107"/>
      <c r="V110" s="107"/>
      <c r="W110" s="108"/>
      <c r="X110" s="18"/>
      <c r="Y110" s="18"/>
      <c r="Z110" s="18"/>
    </row>
    <row r="113" spans="1:30" ht="15" customHeight="1" x14ac:dyDescent="0.15">
      <c r="A113" s="46"/>
      <c r="B113" s="47"/>
      <c r="C113" s="47"/>
      <c r="D113" s="47"/>
      <c r="E113" s="48"/>
      <c r="F113" s="48"/>
      <c r="G113" s="69"/>
      <c r="H113" s="70"/>
      <c r="I113" s="69"/>
      <c r="J113" s="70"/>
      <c r="K113" s="70"/>
      <c r="L113" s="109"/>
      <c r="M113" s="47" t="s">
        <v>5</v>
      </c>
      <c r="N113" s="47" t="s">
        <v>85</v>
      </c>
      <c r="O113" s="47" t="s">
        <v>2</v>
      </c>
      <c r="P113" s="47" t="s">
        <v>67</v>
      </c>
      <c r="Q113" s="47" t="s">
        <v>84</v>
      </c>
      <c r="R113" s="47" t="s">
        <v>5</v>
      </c>
      <c r="S113" s="47" t="s">
        <v>5</v>
      </c>
      <c r="T113" s="48"/>
      <c r="U113" s="48">
        <v>0</v>
      </c>
      <c r="V113" s="104"/>
      <c r="W113" s="104"/>
      <c r="X113" s="115"/>
      <c r="Y113" s="18"/>
      <c r="Z113" s="18"/>
    </row>
    <row r="114" spans="1:30" ht="15" customHeight="1" x14ac:dyDescent="0.2">
      <c r="A114" s="50"/>
      <c r="E114" s="44" t="s">
        <v>166</v>
      </c>
      <c r="F114" s="44" t="s">
        <v>167</v>
      </c>
      <c r="G114" s="44" t="s">
        <v>168</v>
      </c>
      <c r="H114" s="44" t="s">
        <v>169</v>
      </c>
      <c r="I114" s="45" t="s">
        <v>170</v>
      </c>
      <c r="J114" s="15"/>
      <c r="L114" s="16"/>
      <c r="M114" s="5" t="s">
        <v>5</v>
      </c>
      <c r="N114" s="5" t="s">
        <v>86</v>
      </c>
      <c r="O114" s="5" t="s">
        <v>2</v>
      </c>
      <c r="P114" s="5" t="s">
        <v>67</v>
      </c>
      <c r="Q114" s="5" t="s">
        <v>84</v>
      </c>
      <c r="R114" s="5" t="s">
        <v>5</v>
      </c>
      <c r="S114" s="5" t="s">
        <v>5</v>
      </c>
      <c r="T114" s="6"/>
      <c r="U114" s="6">
        <v>0</v>
      </c>
      <c r="X114" s="115"/>
      <c r="Y114" s="18"/>
      <c r="Z114" s="18"/>
    </row>
    <row r="115" spans="1:30" ht="15" customHeight="1" x14ac:dyDescent="0.15">
      <c r="A115" s="50" t="s">
        <v>83</v>
      </c>
      <c r="B115" s="5" t="s">
        <v>45</v>
      </c>
      <c r="C115" s="5" t="s">
        <v>46</v>
      </c>
      <c r="D115" s="5" t="s">
        <v>176</v>
      </c>
      <c r="E115" s="6">
        <v>22.1270030603742</v>
      </c>
      <c r="F115" s="6">
        <v>22.043130193520302</v>
      </c>
      <c r="G115" s="18">
        <f>F115-U115</f>
        <v>-1.016978299227798</v>
      </c>
      <c r="H115" s="18">
        <f>G115-0.5</f>
        <v>-1.516978299227798</v>
      </c>
      <c r="I115" s="110">
        <f>2^-H115</f>
        <v>2.8619099913611628</v>
      </c>
      <c r="J115" s="15"/>
      <c r="L115" s="16"/>
      <c r="M115" s="5" t="s">
        <v>5</v>
      </c>
      <c r="N115" s="5" t="s">
        <v>53</v>
      </c>
      <c r="O115" s="5" t="s">
        <v>2</v>
      </c>
      <c r="P115" s="5" t="s">
        <v>67</v>
      </c>
      <c r="Q115" s="5" t="s">
        <v>54</v>
      </c>
      <c r="R115" s="5" t="s">
        <v>46</v>
      </c>
      <c r="S115" s="5" t="s">
        <v>5</v>
      </c>
      <c r="T115" s="6">
        <v>23.131384467190799</v>
      </c>
      <c r="U115" s="6">
        <v>23.0601084927481</v>
      </c>
      <c r="X115" s="116"/>
      <c r="AB115" s="18"/>
      <c r="AC115" s="18"/>
      <c r="AD115" s="18"/>
    </row>
    <row r="116" spans="1:30" ht="15" customHeight="1" x14ac:dyDescent="0.15">
      <c r="A116" s="50" t="s">
        <v>83</v>
      </c>
      <c r="B116" s="5" t="s">
        <v>45</v>
      </c>
      <c r="C116" s="5" t="s">
        <v>46</v>
      </c>
      <c r="D116" s="5" t="s">
        <v>5</v>
      </c>
      <c r="E116" s="6">
        <v>21.906985062473201</v>
      </c>
      <c r="F116" s="6">
        <v>22.043130193520302</v>
      </c>
      <c r="G116" s="18"/>
      <c r="H116" s="18"/>
      <c r="I116" s="110"/>
      <c r="J116" s="15"/>
      <c r="L116" s="16"/>
      <c r="M116" s="5" t="s">
        <v>5</v>
      </c>
      <c r="N116" s="5" t="s">
        <v>74</v>
      </c>
      <c r="O116" s="5" t="s">
        <v>2</v>
      </c>
      <c r="P116" s="5" t="s">
        <v>67</v>
      </c>
      <c r="Q116" s="5" t="s">
        <v>54</v>
      </c>
      <c r="R116" s="5" t="s">
        <v>46</v>
      </c>
      <c r="S116" s="5" t="s">
        <v>5</v>
      </c>
      <c r="T116" s="6">
        <v>22.884726607644399</v>
      </c>
      <c r="U116" s="6">
        <v>23.0601084927481</v>
      </c>
      <c r="X116" s="116"/>
    </row>
    <row r="117" spans="1:30" ht="15" customHeight="1" x14ac:dyDescent="0.15">
      <c r="A117" s="50" t="s">
        <v>83</v>
      </c>
      <c r="B117" s="5" t="s">
        <v>45</v>
      </c>
      <c r="C117" s="5" t="s">
        <v>46</v>
      </c>
      <c r="D117" s="5" t="s">
        <v>5</v>
      </c>
      <c r="E117" s="6">
        <v>22.0954024577136</v>
      </c>
      <c r="F117" s="6">
        <v>22.043130193520302</v>
      </c>
      <c r="G117" s="18"/>
      <c r="H117" s="18"/>
      <c r="I117" s="110"/>
      <c r="J117" s="15"/>
      <c r="L117" s="16"/>
      <c r="M117" s="5" t="s">
        <v>5</v>
      </c>
      <c r="N117" s="5" t="s">
        <v>78</v>
      </c>
      <c r="O117" s="5" t="s">
        <v>2</v>
      </c>
      <c r="P117" s="5" t="s">
        <v>67</v>
      </c>
      <c r="Q117" s="5" t="s">
        <v>54</v>
      </c>
      <c r="R117" s="5" t="s">
        <v>46</v>
      </c>
      <c r="S117" s="5" t="s">
        <v>5</v>
      </c>
      <c r="T117" s="6">
        <v>23.164214403409201</v>
      </c>
      <c r="U117" s="6">
        <v>23.0601084927481</v>
      </c>
      <c r="X117" s="116"/>
    </row>
    <row r="118" spans="1:30" ht="15" customHeight="1" x14ac:dyDescent="0.15">
      <c r="A118" s="50" t="s">
        <v>83</v>
      </c>
      <c r="B118" s="5" t="s">
        <v>47</v>
      </c>
      <c r="C118" s="5" t="s">
        <v>48</v>
      </c>
      <c r="D118" s="5" t="s">
        <v>177</v>
      </c>
      <c r="E118" s="6">
        <v>21.543819388400699</v>
      </c>
      <c r="F118" s="6">
        <v>21.459768262485301</v>
      </c>
      <c r="G118" s="18">
        <f>F118-U118</f>
        <v>-1.448935776024797</v>
      </c>
      <c r="H118" s="18">
        <f>G118-0.5</f>
        <v>-1.948935776024797</v>
      </c>
      <c r="I118" s="110">
        <f t="shared" ref="I118" si="6">2^-H118</f>
        <v>3.8608962214286278</v>
      </c>
      <c r="J118" s="15"/>
      <c r="L118" s="16"/>
      <c r="M118" s="5" t="s">
        <v>5</v>
      </c>
      <c r="N118" s="5" t="s">
        <v>56</v>
      </c>
      <c r="O118" s="5" t="s">
        <v>2</v>
      </c>
      <c r="P118" s="5" t="s">
        <v>67</v>
      </c>
      <c r="Q118" s="5" t="s">
        <v>57</v>
      </c>
      <c r="R118" s="5" t="s">
        <v>48</v>
      </c>
      <c r="S118" s="5" t="s">
        <v>5</v>
      </c>
      <c r="T118" s="6">
        <v>22.8658601919878</v>
      </c>
      <c r="U118" s="6">
        <v>22.908704038510098</v>
      </c>
      <c r="X118" s="116"/>
    </row>
    <row r="119" spans="1:30" ht="15" customHeight="1" x14ac:dyDescent="0.15">
      <c r="A119" s="50" t="s">
        <v>83</v>
      </c>
      <c r="B119" s="5" t="s">
        <v>47</v>
      </c>
      <c r="C119" s="5" t="s">
        <v>48</v>
      </c>
      <c r="D119" s="5" t="s">
        <v>5</v>
      </c>
      <c r="E119" s="6">
        <v>21.3703859208422</v>
      </c>
      <c r="F119" s="6">
        <v>21.459768262485301</v>
      </c>
      <c r="G119" s="18"/>
      <c r="H119" s="18"/>
      <c r="I119" s="110"/>
      <c r="J119" s="15"/>
      <c r="L119" s="16"/>
      <c r="M119" s="5" t="s">
        <v>5</v>
      </c>
      <c r="N119" s="5" t="s">
        <v>75</v>
      </c>
      <c r="O119" s="5" t="s">
        <v>2</v>
      </c>
      <c r="P119" s="5" t="s">
        <v>67</v>
      </c>
      <c r="Q119" s="5" t="s">
        <v>57</v>
      </c>
      <c r="R119" s="5" t="s">
        <v>48</v>
      </c>
      <c r="S119" s="5" t="s">
        <v>5</v>
      </c>
      <c r="T119" s="6">
        <v>23.048689808573801</v>
      </c>
      <c r="U119" s="6">
        <v>22.908704038510098</v>
      </c>
      <c r="X119" s="116"/>
    </row>
    <row r="120" spans="1:30" ht="15" customHeight="1" x14ac:dyDescent="0.15">
      <c r="A120" s="50" t="s">
        <v>83</v>
      </c>
      <c r="B120" s="5" t="s">
        <v>47</v>
      </c>
      <c r="C120" s="5" t="s">
        <v>48</v>
      </c>
      <c r="D120" s="5" t="s">
        <v>5</v>
      </c>
      <c r="E120" s="6">
        <v>21.4650994782128</v>
      </c>
      <c r="F120" s="6">
        <v>21.459768262485301</v>
      </c>
      <c r="G120" s="18"/>
      <c r="H120" s="18"/>
      <c r="I120" s="110"/>
      <c r="J120" s="15"/>
      <c r="L120" s="16"/>
      <c r="M120" s="5" t="s">
        <v>5</v>
      </c>
      <c r="N120" s="5" t="s">
        <v>79</v>
      </c>
      <c r="O120" s="5" t="s">
        <v>2</v>
      </c>
      <c r="P120" s="5" t="s">
        <v>67</v>
      </c>
      <c r="Q120" s="5" t="s">
        <v>57</v>
      </c>
      <c r="R120" s="5" t="s">
        <v>48</v>
      </c>
      <c r="S120" s="5" t="s">
        <v>5</v>
      </c>
      <c r="T120" s="6">
        <v>22.811562114968702</v>
      </c>
      <c r="U120" s="6">
        <v>22.908704038510098</v>
      </c>
      <c r="X120" s="116"/>
    </row>
    <row r="121" spans="1:30" ht="15" customHeight="1" x14ac:dyDescent="0.15">
      <c r="A121" s="50" t="s">
        <v>83</v>
      </c>
      <c r="B121" s="5" t="s">
        <v>49</v>
      </c>
      <c r="C121" s="5" t="s">
        <v>50</v>
      </c>
      <c r="D121" s="5" t="s">
        <v>178</v>
      </c>
      <c r="E121" s="6">
        <v>23.607649685195199</v>
      </c>
      <c r="F121" s="6">
        <v>23.433168432377801</v>
      </c>
      <c r="G121" s="18">
        <f>F121-U121</f>
        <v>0.37594669069209985</v>
      </c>
      <c r="H121" s="18">
        <f t="shared" ref="H121" si="7">G121-0.5</f>
        <v>-0.12405330930790015</v>
      </c>
      <c r="I121" s="110">
        <f t="shared" ref="I121" si="8">2^-H121</f>
        <v>1.0897923806017067</v>
      </c>
      <c r="J121" s="15"/>
      <c r="L121" s="16"/>
      <c r="M121" s="5" t="s">
        <v>5</v>
      </c>
      <c r="N121" s="5" t="s">
        <v>59</v>
      </c>
      <c r="O121" s="5" t="s">
        <v>2</v>
      </c>
      <c r="P121" s="5" t="s">
        <v>67</v>
      </c>
      <c r="Q121" s="5" t="s">
        <v>60</v>
      </c>
      <c r="R121" s="5" t="s">
        <v>50</v>
      </c>
      <c r="S121" s="5" t="s">
        <v>5</v>
      </c>
      <c r="T121" s="6">
        <v>23.1573018233629</v>
      </c>
      <c r="U121" s="6">
        <v>23.057221741685701</v>
      </c>
      <c r="X121" s="116"/>
    </row>
    <row r="122" spans="1:30" ht="15" customHeight="1" x14ac:dyDescent="0.15">
      <c r="A122" s="50" t="s">
        <v>83</v>
      </c>
      <c r="B122" s="5" t="s">
        <v>49</v>
      </c>
      <c r="C122" s="5" t="s">
        <v>50</v>
      </c>
      <c r="D122" s="5" t="s">
        <v>5</v>
      </c>
      <c r="E122" s="6">
        <v>23.321317851682799</v>
      </c>
      <c r="F122" s="6">
        <v>23.433168432377801</v>
      </c>
      <c r="G122" s="18"/>
      <c r="H122" s="18"/>
      <c r="I122" s="110"/>
      <c r="J122" s="15"/>
      <c r="L122" s="16"/>
      <c r="M122" s="5" t="s">
        <v>5</v>
      </c>
      <c r="N122" s="5" t="s">
        <v>76</v>
      </c>
      <c r="O122" s="5" t="s">
        <v>2</v>
      </c>
      <c r="P122" s="5" t="s">
        <v>67</v>
      </c>
      <c r="Q122" s="5" t="s">
        <v>60</v>
      </c>
      <c r="R122" s="5" t="s">
        <v>50</v>
      </c>
      <c r="S122" s="5" t="s">
        <v>5</v>
      </c>
      <c r="T122" s="6">
        <v>22.976685782354799</v>
      </c>
      <c r="U122" s="6">
        <v>23.057221741685701</v>
      </c>
      <c r="X122" s="116"/>
    </row>
    <row r="123" spans="1:30" ht="15" customHeight="1" x14ac:dyDescent="0.15">
      <c r="A123" s="50" t="s">
        <v>83</v>
      </c>
      <c r="B123" s="5" t="s">
        <v>49</v>
      </c>
      <c r="C123" s="5" t="s">
        <v>50</v>
      </c>
      <c r="D123" s="5" t="s">
        <v>5</v>
      </c>
      <c r="E123" s="6">
        <v>23.370537760255399</v>
      </c>
      <c r="F123" s="6">
        <v>23.433168432377801</v>
      </c>
      <c r="G123" s="18"/>
      <c r="H123" s="18"/>
      <c r="I123" s="110"/>
      <c r="J123" s="15"/>
      <c r="L123" s="16"/>
      <c r="M123" s="5" t="s">
        <v>5</v>
      </c>
      <c r="N123" s="5" t="s">
        <v>80</v>
      </c>
      <c r="O123" s="5" t="s">
        <v>2</v>
      </c>
      <c r="P123" s="5" t="s">
        <v>67</v>
      </c>
      <c r="Q123" s="5" t="s">
        <v>60</v>
      </c>
      <c r="R123" s="5" t="s">
        <v>50</v>
      </c>
      <c r="S123" s="5" t="s">
        <v>5</v>
      </c>
      <c r="T123" s="6">
        <v>23.037677619339199</v>
      </c>
      <c r="U123" s="6">
        <v>23.057221741685701</v>
      </c>
      <c r="X123" s="116"/>
    </row>
    <row r="124" spans="1:30" ht="15" customHeight="1" x14ac:dyDescent="0.15">
      <c r="A124" s="50" t="s">
        <v>83</v>
      </c>
      <c r="B124" s="5" t="s">
        <v>51</v>
      </c>
      <c r="C124" s="5" t="s">
        <v>52</v>
      </c>
      <c r="D124" s="5" t="s">
        <v>179</v>
      </c>
      <c r="E124" s="6">
        <v>25.122943991635601</v>
      </c>
      <c r="F124" s="6">
        <v>25.0713779704598</v>
      </c>
      <c r="G124" s="18">
        <f>F124-U124</f>
        <v>-0.20989441284260124</v>
      </c>
      <c r="H124" s="18">
        <f t="shared" ref="H124" si="9">G124-0.5</f>
        <v>-0.70989441284260124</v>
      </c>
      <c r="I124" s="110">
        <f t="shared" ref="I124" si="10">2^-H124</f>
        <v>1.6356844011800509</v>
      </c>
      <c r="J124" s="15"/>
      <c r="L124" s="16"/>
      <c r="M124" s="5" t="s">
        <v>5</v>
      </c>
      <c r="N124" s="5" t="s">
        <v>62</v>
      </c>
      <c r="O124" s="5" t="s">
        <v>2</v>
      </c>
      <c r="P124" s="5" t="s">
        <v>67</v>
      </c>
      <c r="Q124" s="5" t="s">
        <v>63</v>
      </c>
      <c r="R124" s="5" t="s">
        <v>52</v>
      </c>
      <c r="S124" s="5" t="s">
        <v>5</v>
      </c>
      <c r="T124" s="6">
        <v>25.339035797487799</v>
      </c>
      <c r="U124" s="6">
        <v>25.281272383302401</v>
      </c>
      <c r="X124" s="116"/>
    </row>
    <row r="125" spans="1:30" ht="15" customHeight="1" x14ac:dyDescent="0.15">
      <c r="A125" s="50" t="s">
        <v>83</v>
      </c>
      <c r="B125" s="5" t="s">
        <v>51</v>
      </c>
      <c r="C125" s="5" t="s">
        <v>52</v>
      </c>
      <c r="D125" s="5" t="s">
        <v>5</v>
      </c>
      <c r="E125" s="6">
        <v>24.9756558859068</v>
      </c>
      <c r="F125" s="6">
        <v>25.0713779704598</v>
      </c>
      <c r="G125" s="14"/>
      <c r="H125" s="15"/>
      <c r="I125" s="14"/>
      <c r="J125" s="15"/>
      <c r="L125" s="16"/>
      <c r="M125" s="5" t="s">
        <v>5</v>
      </c>
      <c r="N125" s="5" t="s">
        <v>77</v>
      </c>
      <c r="O125" s="5" t="s">
        <v>2</v>
      </c>
      <c r="P125" s="5" t="s">
        <v>67</v>
      </c>
      <c r="Q125" s="5" t="s">
        <v>63</v>
      </c>
      <c r="R125" s="5" t="s">
        <v>52</v>
      </c>
      <c r="S125" s="5" t="s">
        <v>5</v>
      </c>
      <c r="T125" s="6">
        <v>25.2916625613497</v>
      </c>
      <c r="U125" s="6">
        <v>25.281272383302401</v>
      </c>
      <c r="X125" s="117"/>
    </row>
    <row r="126" spans="1:30" ht="15" customHeight="1" x14ac:dyDescent="0.15">
      <c r="A126" s="50" t="s">
        <v>83</v>
      </c>
      <c r="B126" s="5" t="s">
        <v>51</v>
      </c>
      <c r="C126" s="5" t="s">
        <v>52</v>
      </c>
      <c r="D126" s="5" t="s">
        <v>5</v>
      </c>
      <c r="E126" s="6">
        <v>25.115534033837001</v>
      </c>
      <c r="F126" s="6">
        <v>25.0713779704598</v>
      </c>
      <c r="G126" s="14"/>
      <c r="H126" s="15"/>
      <c r="I126" s="14"/>
      <c r="J126" s="15"/>
      <c r="L126" s="16"/>
      <c r="M126" s="5" t="s">
        <v>5</v>
      </c>
      <c r="N126" s="5" t="s">
        <v>81</v>
      </c>
      <c r="O126" s="5" t="s">
        <v>2</v>
      </c>
      <c r="P126" s="5" t="s">
        <v>67</v>
      </c>
      <c r="Q126" s="5" t="s">
        <v>63</v>
      </c>
      <c r="R126" s="5" t="s">
        <v>52</v>
      </c>
      <c r="S126" s="5" t="s">
        <v>5</v>
      </c>
      <c r="T126" s="6">
        <v>25.213118791069601</v>
      </c>
      <c r="U126" s="6">
        <v>25.281272383302401</v>
      </c>
      <c r="X126" s="116"/>
    </row>
    <row r="127" spans="1:30" ht="15" customHeight="1" x14ac:dyDescent="0.15">
      <c r="A127" s="53"/>
      <c r="B127" s="54"/>
      <c r="C127" s="54"/>
      <c r="D127" s="54"/>
      <c r="E127" s="55"/>
      <c r="F127" s="55"/>
      <c r="G127" s="76"/>
      <c r="H127" s="77"/>
      <c r="I127" s="76"/>
      <c r="J127" s="77"/>
      <c r="K127" s="77"/>
      <c r="L127" s="111"/>
      <c r="M127" s="54" t="s">
        <v>5</v>
      </c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16"/>
    </row>
    <row r="130" spans="1:13" ht="15" customHeight="1" x14ac:dyDescent="0.2">
      <c r="F130" s="44" t="s">
        <v>166</v>
      </c>
      <c r="G130" s="44" t="s">
        <v>167</v>
      </c>
      <c r="H130" s="44" t="s">
        <v>168</v>
      </c>
      <c r="I130" s="44" t="s">
        <v>169</v>
      </c>
      <c r="J130" s="45" t="s">
        <v>170</v>
      </c>
    </row>
    <row r="131" spans="1:13" ht="15" customHeight="1" x14ac:dyDescent="0.15">
      <c r="A131" s="47" t="s">
        <v>83</v>
      </c>
      <c r="B131" s="47" t="s">
        <v>3</v>
      </c>
      <c r="C131" s="47" t="s">
        <v>4</v>
      </c>
      <c r="D131" s="47" t="s">
        <v>5</v>
      </c>
      <c r="E131" s="48"/>
      <c r="F131" s="48">
        <v>0</v>
      </c>
      <c r="G131" s="104"/>
      <c r="H131" s="104"/>
      <c r="I131" s="104"/>
      <c r="J131" s="104"/>
      <c r="K131" s="105" t="s">
        <v>138</v>
      </c>
      <c r="L131" s="16"/>
      <c r="M131" s="5" t="s">
        <v>5</v>
      </c>
    </row>
    <row r="132" spans="1:13" ht="15" customHeight="1" x14ac:dyDescent="0.15">
      <c r="A132" s="5" t="s">
        <v>83</v>
      </c>
      <c r="B132" s="5" t="s">
        <v>3</v>
      </c>
      <c r="C132" s="5" t="s">
        <v>4</v>
      </c>
      <c r="D132" s="5" t="s">
        <v>5</v>
      </c>
      <c r="E132" s="6"/>
      <c r="F132" s="6">
        <v>0</v>
      </c>
      <c r="G132" s="17"/>
      <c r="H132" s="17"/>
      <c r="I132" s="17"/>
      <c r="J132" s="17"/>
      <c r="K132" s="106"/>
      <c r="L132" s="16"/>
      <c r="M132" s="5" t="s">
        <v>5</v>
      </c>
    </row>
    <row r="133" spans="1:13" ht="15" customHeight="1" x14ac:dyDescent="0.15">
      <c r="A133" s="5" t="s">
        <v>83</v>
      </c>
      <c r="B133" s="5" t="s">
        <v>3</v>
      </c>
      <c r="C133" s="5" t="s">
        <v>4</v>
      </c>
      <c r="D133" s="5" t="s">
        <v>5</v>
      </c>
      <c r="E133" s="6">
        <v>37.225473034756597</v>
      </c>
      <c r="F133" s="6">
        <v>37.225473034756597</v>
      </c>
      <c r="G133" s="17"/>
      <c r="H133" s="18"/>
      <c r="I133" s="17"/>
      <c r="J133" s="17"/>
      <c r="K133" s="106"/>
      <c r="L133" s="16"/>
      <c r="M133" s="5" t="s">
        <v>5</v>
      </c>
    </row>
    <row r="134" spans="1:13" ht="15" customHeight="1" x14ac:dyDescent="0.15">
      <c r="A134" s="5" t="s">
        <v>83</v>
      </c>
      <c r="B134" s="5" t="s">
        <v>9</v>
      </c>
      <c r="C134" s="5" t="s">
        <v>7</v>
      </c>
      <c r="D134" s="5" t="s">
        <v>5</v>
      </c>
      <c r="E134" s="6"/>
      <c r="F134" s="6">
        <v>0</v>
      </c>
      <c r="G134" s="17"/>
      <c r="H134" s="17"/>
      <c r="I134" s="17"/>
      <c r="J134" s="17"/>
      <c r="K134" s="106" t="s">
        <v>148</v>
      </c>
      <c r="L134" s="16"/>
      <c r="M134" s="5" t="s">
        <v>5</v>
      </c>
    </row>
    <row r="135" spans="1:13" ht="15" customHeight="1" x14ac:dyDescent="0.15">
      <c r="A135" s="5" t="s">
        <v>83</v>
      </c>
      <c r="B135" s="5" t="s">
        <v>9</v>
      </c>
      <c r="C135" s="5" t="s">
        <v>7</v>
      </c>
      <c r="D135" s="5" t="s">
        <v>5</v>
      </c>
      <c r="E135" s="6"/>
      <c r="F135" s="6">
        <v>0</v>
      </c>
      <c r="G135" s="17"/>
      <c r="H135" s="17"/>
      <c r="I135" s="17"/>
      <c r="J135" s="17"/>
      <c r="K135" s="106"/>
      <c r="L135" s="16"/>
      <c r="M135" s="5" t="s">
        <v>5</v>
      </c>
    </row>
    <row r="136" spans="1:13" ht="15" customHeight="1" x14ac:dyDescent="0.15">
      <c r="A136" s="5" t="s">
        <v>83</v>
      </c>
      <c r="B136" s="5" t="s">
        <v>9</v>
      </c>
      <c r="C136" s="5" t="s">
        <v>7</v>
      </c>
      <c r="D136" s="5" t="s">
        <v>5</v>
      </c>
      <c r="E136" s="6"/>
      <c r="F136" s="6">
        <v>0</v>
      </c>
      <c r="G136" s="17"/>
      <c r="H136" s="17"/>
      <c r="I136" s="17"/>
      <c r="J136" s="17"/>
      <c r="K136" s="106"/>
      <c r="L136" s="16"/>
      <c r="M136" s="5" t="s">
        <v>5</v>
      </c>
    </row>
    <row r="137" spans="1:13" ht="15" customHeight="1" x14ac:dyDescent="0.15">
      <c r="A137" s="5" t="s">
        <v>83</v>
      </c>
      <c r="B137" s="5" t="s">
        <v>14</v>
      </c>
      <c r="C137" s="5" t="s">
        <v>10</v>
      </c>
      <c r="D137" s="5" t="s">
        <v>5</v>
      </c>
      <c r="E137" s="6">
        <v>34.780158591028702</v>
      </c>
      <c r="F137" s="6">
        <v>34.9655322077273</v>
      </c>
      <c r="G137" s="6">
        <f>AVERAGE(E137:E138)</f>
        <v>34.777041900808996</v>
      </c>
      <c r="H137" s="18">
        <f>G137-G184</f>
        <v>1.2232190069237987</v>
      </c>
      <c r="I137" s="18">
        <f>H137-0.5</f>
        <v>0.7232190069237987</v>
      </c>
      <c r="J137" s="18">
        <f>2^-I137</f>
        <v>0.60574436879784532</v>
      </c>
      <c r="K137" s="106" t="s">
        <v>149</v>
      </c>
      <c r="L137" s="16"/>
      <c r="M137" s="5" t="s">
        <v>5</v>
      </c>
    </row>
    <row r="138" spans="1:13" ht="15" customHeight="1" x14ac:dyDescent="0.15">
      <c r="A138" s="5" t="s">
        <v>83</v>
      </c>
      <c r="B138" s="5" t="s">
        <v>14</v>
      </c>
      <c r="C138" s="5" t="s">
        <v>10</v>
      </c>
      <c r="D138" s="5" t="s">
        <v>5</v>
      </c>
      <c r="E138" s="6">
        <v>34.773925210589297</v>
      </c>
      <c r="F138" s="6">
        <v>34.9655322077273</v>
      </c>
      <c r="G138" s="17"/>
      <c r="H138" s="18"/>
      <c r="I138" s="18"/>
      <c r="J138" s="18"/>
      <c r="K138" s="106"/>
      <c r="L138" s="16"/>
      <c r="M138" s="5" t="s">
        <v>5</v>
      </c>
    </row>
    <row r="139" spans="1:13" ht="15" customHeight="1" x14ac:dyDescent="0.15">
      <c r="A139" s="5" t="s">
        <v>83</v>
      </c>
      <c r="B139" s="5" t="s">
        <v>14</v>
      </c>
      <c r="C139" s="5" t="s">
        <v>10</v>
      </c>
      <c r="D139" s="5" t="s">
        <v>5</v>
      </c>
      <c r="E139" s="102">
        <v>35.342512821563801</v>
      </c>
      <c r="F139" s="6">
        <v>34.9655322077273</v>
      </c>
      <c r="G139" s="17"/>
      <c r="H139" s="18"/>
      <c r="I139" s="18"/>
      <c r="J139" s="18"/>
      <c r="K139" s="106"/>
      <c r="L139" s="16"/>
      <c r="M139" s="5" t="s">
        <v>5</v>
      </c>
    </row>
    <row r="140" spans="1:13" ht="15" customHeight="1" x14ac:dyDescent="0.15">
      <c r="A140" s="5" t="s">
        <v>83</v>
      </c>
      <c r="B140" s="5" t="s">
        <v>19</v>
      </c>
      <c r="C140" s="114" t="s">
        <v>12</v>
      </c>
      <c r="D140" s="5" t="s">
        <v>5</v>
      </c>
      <c r="E140" s="6">
        <v>34.867457314506701</v>
      </c>
      <c r="F140" s="6">
        <v>34.812572473578903</v>
      </c>
      <c r="G140" s="6">
        <f>AVERAGE(E140:E142)</f>
        <v>34.812572473578903</v>
      </c>
      <c r="H140" s="18">
        <f t="shared" ref="H140" si="11">G140-G187</f>
        <v>-2.4127487512483938</v>
      </c>
      <c r="I140" s="18">
        <f t="shared" ref="I140" si="12">H140-0.5</f>
        <v>-2.9127487512483938</v>
      </c>
      <c r="J140" s="18">
        <f t="shared" ref="J140" si="13">2^-I140</f>
        <v>7.5305161449390967</v>
      </c>
      <c r="K140" s="106" t="s">
        <v>150</v>
      </c>
      <c r="L140" s="16"/>
      <c r="M140" s="5" t="s">
        <v>5</v>
      </c>
    </row>
    <row r="141" spans="1:13" ht="15" customHeight="1" x14ac:dyDescent="0.15">
      <c r="A141" s="5" t="s">
        <v>83</v>
      </c>
      <c r="B141" s="5" t="s">
        <v>19</v>
      </c>
      <c r="C141" s="114" t="s">
        <v>12</v>
      </c>
      <c r="D141" s="5" t="s">
        <v>5</v>
      </c>
      <c r="E141" s="6">
        <v>34.6677711804208</v>
      </c>
      <c r="F141" s="6">
        <v>34.812572473578903</v>
      </c>
      <c r="G141" s="17"/>
      <c r="H141" s="18"/>
      <c r="I141" s="18"/>
      <c r="J141" s="18"/>
      <c r="K141" s="106"/>
      <c r="L141" s="16"/>
      <c r="M141" s="5" t="s">
        <v>5</v>
      </c>
    </row>
    <row r="142" spans="1:13" ht="15" customHeight="1" x14ac:dyDescent="0.15">
      <c r="A142" s="5" t="s">
        <v>83</v>
      </c>
      <c r="B142" s="5" t="s">
        <v>19</v>
      </c>
      <c r="C142" s="114" t="s">
        <v>12</v>
      </c>
      <c r="D142" s="5" t="s">
        <v>5</v>
      </c>
      <c r="E142" s="6">
        <v>34.902488925809202</v>
      </c>
      <c r="F142" s="6">
        <v>34.812572473578903</v>
      </c>
      <c r="G142" s="17"/>
      <c r="H142" s="18"/>
      <c r="I142" s="18"/>
      <c r="J142" s="18"/>
      <c r="K142" s="106"/>
      <c r="L142" s="16"/>
      <c r="M142" s="5" t="s">
        <v>5</v>
      </c>
    </row>
    <row r="143" spans="1:13" ht="15" customHeight="1" x14ac:dyDescent="0.15">
      <c r="A143" s="5" t="s">
        <v>83</v>
      </c>
      <c r="B143" s="5" t="s">
        <v>24</v>
      </c>
      <c r="C143" s="5" t="s">
        <v>15</v>
      </c>
      <c r="D143" s="5" t="s">
        <v>5</v>
      </c>
      <c r="E143" s="6">
        <v>30.5127962505351</v>
      </c>
      <c r="F143" s="6">
        <v>30.5175544477103</v>
      </c>
      <c r="G143" s="6">
        <f>AVERAGE(E143:E145)</f>
        <v>30.517554447710367</v>
      </c>
      <c r="H143" s="18">
        <f t="shared" ref="H143" si="14">G143-G190</f>
        <v>-4.4627879582829308</v>
      </c>
      <c r="I143" s="18">
        <f t="shared" ref="I143" si="15">H143-0.5</f>
        <v>-4.9627879582829308</v>
      </c>
      <c r="J143" s="18">
        <f t="shared" ref="J143" si="16">2^-I143</f>
        <v>31.185164377272219</v>
      </c>
      <c r="K143" s="106" t="s">
        <v>151</v>
      </c>
      <c r="L143" s="16"/>
      <c r="M143" s="5" t="s">
        <v>5</v>
      </c>
    </row>
    <row r="144" spans="1:13" ht="15" customHeight="1" x14ac:dyDescent="0.15">
      <c r="A144" s="5" t="s">
        <v>83</v>
      </c>
      <c r="B144" s="5" t="s">
        <v>24</v>
      </c>
      <c r="C144" s="5" t="s">
        <v>15</v>
      </c>
      <c r="D144" s="5" t="s">
        <v>5</v>
      </c>
      <c r="E144" s="6">
        <v>30.581048323816699</v>
      </c>
      <c r="F144" s="6">
        <v>30.5175544477103</v>
      </c>
      <c r="G144" s="17"/>
      <c r="H144" s="18"/>
      <c r="I144" s="18"/>
      <c r="J144" s="18"/>
      <c r="K144" s="106"/>
      <c r="L144" s="16"/>
      <c r="M144" s="5" t="s">
        <v>5</v>
      </c>
    </row>
    <row r="145" spans="1:13" ht="15" customHeight="1" x14ac:dyDescent="0.15">
      <c r="A145" s="5" t="s">
        <v>83</v>
      </c>
      <c r="B145" s="5" t="s">
        <v>24</v>
      </c>
      <c r="C145" s="5" t="s">
        <v>15</v>
      </c>
      <c r="D145" s="5" t="s">
        <v>5</v>
      </c>
      <c r="E145" s="6">
        <v>30.458818768779299</v>
      </c>
      <c r="F145" s="6">
        <v>30.5175544477103</v>
      </c>
      <c r="G145" s="17"/>
      <c r="H145" s="18"/>
      <c r="I145" s="18"/>
      <c r="J145" s="18"/>
      <c r="K145" s="106"/>
      <c r="L145" s="16"/>
      <c r="M145" s="5" t="s">
        <v>5</v>
      </c>
    </row>
    <row r="146" spans="1:13" ht="15" customHeight="1" x14ac:dyDescent="0.15">
      <c r="A146" s="5" t="s">
        <v>83</v>
      </c>
      <c r="B146" s="5" t="s">
        <v>29</v>
      </c>
      <c r="C146" s="42" t="s">
        <v>17</v>
      </c>
      <c r="D146" s="5" t="s">
        <v>5</v>
      </c>
      <c r="E146" s="6">
        <v>36.276856488742297</v>
      </c>
      <c r="F146" s="6">
        <v>35.903570995520496</v>
      </c>
      <c r="G146" s="6">
        <f>AVERAGE(E146:E147)</f>
        <v>36.3097800914218</v>
      </c>
      <c r="H146" s="18">
        <f t="shared" ref="H146" si="17">G146-G193</f>
        <v>-0.30828287652710173</v>
      </c>
      <c r="I146" s="18">
        <f t="shared" ref="I146" si="18">H146-0.5</f>
        <v>-0.80828287652710173</v>
      </c>
      <c r="J146" s="18">
        <f t="shared" ref="J146" si="19">2^-I146</f>
        <v>1.7511259778731303</v>
      </c>
      <c r="K146" s="106" t="s">
        <v>152</v>
      </c>
      <c r="L146" s="16"/>
      <c r="M146" s="5" t="s">
        <v>5</v>
      </c>
    </row>
    <row r="147" spans="1:13" ht="15" customHeight="1" x14ac:dyDescent="0.15">
      <c r="A147" s="5" t="s">
        <v>83</v>
      </c>
      <c r="B147" s="5" t="s">
        <v>29</v>
      </c>
      <c r="C147" s="42" t="s">
        <v>17</v>
      </c>
      <c r="D147" s="5" t="s">
        <v>5</v>
      </c>
      <c r="E147" s="6">
        <v>36.342703694101303</v>
      </c>
      <c r="F147" s="6">
        <v>35.903570995520496</v>
      </c>
      <c r="G147" s="17"/>
      <c r="H147" s="18"/>
      <c r="I147" s="18"/>
      <c r="J147" s="18"/>
      <c r="K147" s="106"/>
      <c r="L147" s="16"/>
      <c r="M147" s="5" t="s">
        <v>5</v>
      </c>
    </row>
    <row r="148" spans="1:13" ht="15" customHeight="1" x14ac:dyDescent="0.15">
      <c r="A148" s="5" t="s">
        <v>83</v>
      </c>
      <c r="B148" s="5" t="s">
        <v>29</v>
      </c>
      <c r="C148" s="42" t="s">
        <v>17</v>
      </c>
      <c r="D148" s="5" t="s">
        <v>5</v>
      </c>
      <c r="E148" s="6">
        <v>35.091152803718003</v>
      </c>
      <c r="F148" s="6">
        <v>35.903570995520496</v>
      </c>
      <c r="G148" s="17"/>
      <c r="H148" s="18"/>
      <c r="I148" s="18"/>
      <c r="J148" s="18"/>
      <c r="K148" s="106"/>
      <c r="L148" s="16"/>
      <c r="M148" s="5" t="s">
        <v>5</v>
      </c>
    </row>
    <row r="149" spans="1:13" ht="15" customHeight="1" x14ac:dyDescent="0.15">
      <c r="A149" s="5" t="s">
        <v>83</v>
      </c>
      <c r="B149" s="5" t="s">
        <v>45</v>
      </c>
      <c r="C149" s="5" t="s">
        <v>20</v>
      </c>
      <c r="D149" s="5" t="s">
        <v>5</v>
      </c>
      <c r="E149" s="6">
        <v>26.448700133435501</v>
      </c>
      <c r="F149" s="6">
        <v>26.395692112812402</v>
      </c>
      <c r="G149" s="6">
        <f>AVERAGE(E149:E151)</f>
        <v>26.395692112812402</v>
      </c>
      <c r="H149" s="18">
        <f t="shared" ref="H149" si="20">G149-G196</f>
        <v>-1.1596453162824467</v>
      </c>
      <c r="I149" s="18">
        <f t="shared" ref="I149" si="21">H149-0.5</f>
        <v>-1.6596453162824467</v>
      </c>
      <c r="J149" s="18">
        <f t="shared" ref="J149" si="22">2^-I149</f>
        <v>3.1593884225826421</v>
      </c>
      <c r="K149" s="106" t="s">
        <v>153</v>
      </c>
      <c r="L149" s="16"/>
      <c r="M149" s="5" t="s">
        <v>5</v>
      </c>
    </row>
    <row r="150" spans="1:13" ht="15" customHeight="1" x14ac:dyDescent="0.15">
      <c r="A150" s="5" t="s">
        <v>83</v>
      </c>
      <c r="B150" s="5" t="s">
        <v>45</v>
      </c>
      <c r="C150" s="5" t="s">
        <v>20</v>
      </c>
      <c r="D150" s="5" t="s">
        <v>5</v>
      </c>
      <c r="E150" s="6">
        <v>26.378914986559899</v>
      </c>
      <c r="F150" s="6">
        <v>26.395692112812402</v>
      </c>
      <c r="G150" s="17"/>
      <c r="H150" s="18"/>
      <c r="I150" s="18"/>
      <c r="J150" s="18"/>
      <c r="K150" s="106"/>
      <c r="L150" s="16"/>
      <c r="M150" s="5" t="s">
        <v>5</v>
      </c>
    </row>
    <row r="151" spans="1:13" ht="15" customHeight="1" x14ac:dyDescent="0.15">
      <c r="A151" s="5" t="s">
        <v>83</v>
      </c>
      <c r="B151" s="5" t="s">
        <v>45</v>
      </c>
      <c r="C151" s="5" t="s">
        <v>20</v>
      </c>
      <c r="D151" s="5" t="s">
        <v>5</v>
      </c>
      <c r="E151" s="6">
        <v>26.359461218441801</v>
      </c>
      <c r="F151" s="6">
        <v>26.395692112812402</v>
      </c>
      <c r="G151" s="17"/>
      <c r="H151" s="18"/>
      <c r="I151" s="18"/>
      <c r="J151" s="18"/>
      <c r="K151" s="106"/>
      <c r="L151" s="16"/>
      <c r="M151" s="5" t="s">
        <v>5</v>
      </c>
    </row>
    <row r="152" spans="1:13" ht="15" customHeight="1" x14ac:dyDescent="0.15">
      <c r="A152" s="5" t="s">
        <v>83</v>
      </c>
      <c r="B152" s="5" t="s">
        <v>49</v>
      </c>
      <c r="C152" s="5" t="s">
        <v>22</v>
      </c>
      <c r="D152" s="5" t="s">
        <v>5</v>
      </c>
      <c r="E152" s="6">
        <v>38.323527082190502</v>
      </c>
      <c r="F152" s="6">
        <v>38.670966594520998</v>
      </c>
      <c r="G152" s="6">
        <f>AVERAGE(E152,E154)</f>
        <v>38.360048048061799</v>
      </c>
      <c r="H152" s="18">
        <f t="shared" ref="H152" si="23">G152-G199</f>
        <v>1.5630577384217048</v>
      </c>
      <c r="I152" s="18">
        <f t="shared" ref="I152" si="24">H152-0.5</f>
        <v>1.0630577384217048</v>
      </c>
      <c r="J152" s="18">
        <f t="shared" ref="J152" si="25">2^-I152</f>
        <v>0.47861657389312734</v>
      </c>
      <c r="K152" s="106" t="s">
        <v>154</v>
      </c>
      <c r="L152" s="16"/>
      <c r="M152" s="5" t="s">
        <v>5</v>
      </c>
    </row>
    <row r="153" spans="1:13" ht="15" customHeight="1" x14ac:dyDescent="0.15">
      <c r="A153" s="5" t="s">
        <v>83</v>
      </c>
      <c r="B153" s="5" t="s">
        <v>49</v>
      </c>
      <c r="C153" s="5" t="s">
        <v>22</v>
      </c>
      <c r="D153" s="5" t="s">
        <v>5</v>
      </c>
      <c r="E153" s="6">
        <v>39.292803687439402</v>
      </c>
      <c r="F153" s="6">
        <v>38.670966594520998</v>
      </c>
      <c r="G153" s="17"/>
      <c r="H153" s="18"/>
      <c r="I153" s="18"/>
      <c r="J153" s="18"/>
      <c r="K153" s="106"/>
      <c r="L153" s="16"/>
      <c r="M153" s="5" t="s">
        <v>5</v>
      </c>
    </row>
    <row r="154" spans="1:13" ht="15" customHeight="1" x14ac:dyDescent="0.15">
      <c r="A154" s="5" t="s">
        <v>83</v>
      </c>
      <c r="B154" s="5" t="s">
        <v>49</v>
      </c>
      <c r="C154" s="5" t="s">
        <v>22</v>
      </c>
      <c r="D154" s="5" t="s">
        <v>5</v>
      </c>
      <c r="E154" s="6">
        <v>38.396569013933103</v>
      </c>
      <c r="F154" s="6">
        <v>38.670966594520998</v>
      </c>
      <c r="G154" s="17"/>
      <c r="H154" s="18"/>
      <c r="I154" s="18"/>
      <c r="J154" s="18"/>
      <c r="K154" s="106"/>
      <c r="L154" s="16"/>
      <c r="M154" s="5" t="s">
        <v>5</v>
      </c>
    </row>
    <row r="155" spans="1:13" ht="15" customHeight="1" x14ac:dyDescent="0.15">
      <c r="A155" s="5" t="s">
        <v>83</v>
      </c>
      <c r="B155" s="5" t="s">
        <v>54</v>
      </c>
      <c r="C155" s="5" t="s">
        <v>25</v>
      </c>
      <c r="D155" s="5" t="s">
        <v>5</v>
      </c>
      <c r="E155" s="6">
        <v>30.897034188784701</v>
      </c>
      <c r="F155" s="6">
        <v>31.350974454172601</v>
      </c>
      <c r="G155" s="6">
        <f>AVERAGE(E156:E157)</f>
        <v>31.5779445868666</v>
      </c>
      <c r="H155" s="18">
        <f t="shared" ref="H155" si="26">G155-G202</f>
        <v>2.0585322463370339</v>
      </c>
      <c r="I155" s="18">
        <f t="shared" ref="I155" si="27">H155-0.5</f>
        <v>1.5585322463370339</v>
      </c>
      <c r="J155" s="18">
        <f t="shared" ref="J155" si="28">2^-I155</f>
        <v>0.3394962993422162</v>
      </c>
      <c r="K155" s="106" t="s">
        <v>155</v>
      </c>
      <c r="L155" s="16"/>
      <c r="M155" s="5" t="s">
        <v>5</v>
      </c>
    </row>
    <row r="156" spans="1:13" ht="15" customHeight="1" x14ac:dyDescent="0.15">
      <c r="A156" s="5" t="s">
        <v>83</v>
      </c>
      <c r="B156" s="5" t="s">
        <v>54</v>
      </c>
      <c r="C156" s="5" t="s">
        <v>25</v>
      </c>
      <c r="D156" s="5" t="s">
        <v>5</v>
      </c>
      <c r="E156" s="6">
        <v>31.727014281809002</v>
      </c>
      <c r="F156" s="6">
        <v>31.350974454172601</v>
      </c>
      <c r="G156" s="17"/>
      <c r="H156" s="18"/>
      <c r="I156" s="18"/>
      <c r="J156" s="18"/>
      <c r="K156" s="106"/>
      <c r="L156" s="16"/>
      <c r="M156" s="5" t="s">
        <v>5</v>
      </c>
    </row>
    <row r="157" spans="1:13" ht="15" customHeight="1" x14ac:dyDescent="0.15">
      <c r="A157" s="5" t="s">
        <v>83</v>
      </c>
      <c r="B157" s="5" t="s">
        <v>54</v>
      </c>
      <c r="C157" s="5" t="s">
        <v>25</v>
      </c>
      <c r="D157" s="5" t="s">
        <v>5</v>
      </c>
      <c r="E157" s="6">
        <v>31.428874891924199</v>
      </c>
      <c r="F157" s="6">
        <v>31.350974454172601</v>
      </c>
      <c r="G157" s="17"/>
      <c r="H157" s="18"/>
      <c r="I157" s="18"/>
      <c r="J157" s="18"/>
      <c r="K157" s="106"/>
      <c r="L157" s="16"/>
      <c r="M157" s="5" t="s">
        <v>5</v>
      </c>
    </row>
    <row r="158" spans="1:13" ht="15" customHeight="1" x14ac:dyDescent="0.15">
      <c r="A158" s="5" t="s">
        <v>83</v>
      </c>
      <c r="B158" s="5" t="s">
        <v>60</v>
      </c>
      <c r="C158" s="42" t="s">
        <v>27</v>
      </c>
      <c r="D158" s="5" t="s">
        <v>5</v>
      </c>
      <c r="E158" s="6">
        <v>35.910541371891497</v>
      </c>
      <c r="F158" s="6">
        <v>36.754963965590299</v>
      </c>
      <c r="G158" s="102">
        <f>AVERAGE(E158:E160)</f>
        <v>36.754963965590299</v>
      </c>
      <c r="H158" s="18">
        <f t="shared" ref="H158" si="29">G158-G205</f>
        <v>0.88590434476869717</v>
      </c>
      <c r="I158" s="18">
        <f t="shared" ref="I158" si="30">H158-0.5</f>
        <v>0.38590434476869717</v>
      </c>
      <c r="J158" s="18">
        <f t="shared" ref="J158" si="31">2^-I158</f>
        <v>0.7652991249748522</v>
      </c>
      <c r="K158" s="106" t="s">
        <v>156</v>
      </c>
      <c r="L158" s="16"/>
      <c r="M158" s="5" t="s">
        <v>5</v>
      </c>
    </row>
    <row r="159" spans="1:13" ht="15" customHeight="1" x14ac:dyDescent="0.15">
      <c r="A159" s="5" t="s">
        <v>83</v>
      </c>
      <c r="B159" s="5" t="s">
        <v>60</v>
      </c>
      <c r="C159" s="42" t="s">
        <v>27</v>
      </c>
      <c r="D159" s="5" t="s">
        <v>5</v>
      </c>
      <c r="E159" s="6"/>
      <c r="F159" s="6">
        <v>0</v>
      </c>
      <c r="G159" s="17"/>
      <c r="H159" s="18"/>
      <c r="I159" s="18"/>
      <c r="J159" s="18"/>
      <c r="K159" s="106"/>
      <c r="L159" s="16"/>
      <c r="M159" s="5" t="s">
        <v>5</v>
      </c>
    </row>
    <row r="160" spans="1:13" ht="15" customHeight="1" x14ac:dyDescent="0.15">
      <c r="A160" s="5" t="s">
        <v>83</v>
      </c>
      <c r="B160" s="5" t="s">
        <v>60</v>
      </c>
      <c r="C160" s="42" t="s">
        <v>27</v>
      </c>
      <c r="D160" s="5" t="s">
        <v>5</v>
      </c>
      <c r="E160" s="6">
        <v>37.599386559289101</v>
      </c>
      <c r="F160" s="6">
        <v>36.754963965590299</v>
      </c>
      <c r="G160" s="17"/>
      <c r="H160" s="18"/>
      <c r="I160" s="18"/>
      <c r="J160" s="18"/>
      <c r="K160" s="106"/>
      <c r="L160" s="16"/>
      <c r="M160" s="5" t="s">
        <v>5</v>
      </c>
    </row>
    <row r="161" spans="1:13" ht="15" customHeight="1" x14ac:dyDescent="0.15">
      <c r="A161" s="5" t="s">
        <v>83</v>
      </c>
      <c r="B161" s="5" t="s">
        <v>65</v>
      </c>
      <c r="C161" s="5" t="s">
        <v>30</v>
      </c>
      <c r="D161" s="5" t="s">
        <v>5</v>
      </c>
      <c r="E161" s="6">
        <v>34.884231860627402</v>
      </c>
      <c r="F161" s="6">
        <v>34.848282220944199</v>
      </c>
      <c r="G161" s="6">
        <f>AVERAGE(E161:E163)</f>
        <v>34.848282220944199</v>
      </c>
      <c r="H161" s="18">
        <f t="shared" ref="H161" si="32">G161-G208</f>
        <v>3.4694651634899998</v>
      </c>
      <c r="I161" s="18">
        <f t="shared" ref="I161:I164" si="33">H161-0.5</f>
        <v>2.9694651634899998</v>
      </c>
      <c r="J161" s="18">
        <f t="shared" ref="J161" si="34">2^-I161</f>
        <v>0.12767383823994724</v>
      </c>
      <c r="K161" s="106" t="s">
        <v>157</v>
      </c>
      <c r="L161" s="16"/>
      <c r="M161" s="5" t="s">
        <v>5</v>
      </c>
    </row>
    <row r="162" spans="1:13" ht="15" customHeight="1" x14ac:dyDescent="0.15">
      <c r="A162" s="5" t="s">
        <v>83</v>
      </c>
      <c r="B162" s="5" t="s">
        <v>65</v>
      </c>
      <c r="C162" s="5" t="s">
        <v>30</v>
      </c>
      <c r="D162" s="5" t="s">
        <v>5</v>
      </c>
      <c r="E162" s="6">
        <v>35.100174135466098</v>
      </c>
      <c r="F162" s="6">
        <v>34.848282220944199</v>
      </c>
      <c r="G162" s="17"/>
      <c r="H162" s="18"/>
      <c r="I162" s="18"/>
      <c r="J162" s="18"/>
      <c r="K162" s="106"/>
      <c r="L162" s="16"/>
      <c r="M162" s="5" t="s">
        <v>5</v>
      </c>
    </row>
    <row r="163" spans="1:13" ht="15" customHeight="1" x14ac:dyDescent="0.15">
      <c r="A163" s="5" t="s">
        <v>83</v>
      </c>
      <c r="B163" s="5" t="s">
        <v>65</v>
      </c>
      <c r="C163" s="5" t="s">
        <v>30</v>
      </c>
      <c r="D163" s="5" t="s">
        <v>5</v>
      </c>
      <c r="E163" s="6">
        <v>34.560440666739098</v>
      </c>
      <c r="F163" s="6">
        <v>34.848282220944199</v>
      </c>
      <c r="G163" s="17"/>
      <c r="H163" s="18"/>
      <c r="I163" s="18"/>
      <c r="J163" s="18"/>
      <c r="K163" s="106"/>
      <c r="L163" s="16"/>
      <c r="M163" s="5" t="s">
        <v>5</v>
      </c>
    </row>
    <row r="164" spans="1:13" ht="15" customHeight="1" x14ac:dyDescent="0.15">
      <c r="A164" s="5" t="s">
        <v>83</v>
      </c>
      <c r="B164" s="5" t="s">
        <v>70</v>
      </c>
      <c r="C164" s="5" t="s">
        <v>32</v>
      </c>
      <c r="D164" s="5" t="s">
        <v>5</v>
      </c>
      <c r="E164" s="6">
        <v>33.955861524591299</v>
      </c>
      <c r="F164" s="6">
        <v>34.817071399154699</v>
      </c>
      <c r="G164" s="6">
        <f>AVERAGE(E165:E166)</f>
        <v>35.247676336436399</v>
      </c>
      <c r="H164" s="18">
        <f t="shared" ref="H164" si="35">G164-G211</f>
        <v>-0.13423354773855323</v>
      </c>
      <c r="I164" s="18">
        <f t="shared" si="33"/>
        <v>-0.63423354773855323</v>
      </c>
      <c r="J164" s="18">
        <f t="shared" ref="J164" si="36">2^-I164</f>
        <v>1.5521129488463903</v>
      </c>
      <c r="K164" s="106" t="s">
        <v>158</v>
      </c>
      <c r="L164" s="16"/>
      <c r="M164" s="5" t="s">
        <v>5</v>
      </c>
    </row>
    <row r="165" spans="1:13" ht="15" customHeight="1" x14ac:dyDescent="0.15">
      <c r="A165" s="5" t="s">
        <v>83</v>
      </c>
      <c r="B165" s="5" t="s">
        <v>70</v>
      </c>
      <c r="C165" s="5" t="s">
        <v>32</v>
      </c>
      <c r="D165" s="5" t="s">
        <v>5</v>
      </c>
      <c r="E165" s="6">
        <v>35.598087905589203</v>
      </c>
      <c r="F165" s="6">
        <v>34.817071399154699</v>
      </c>
      <c r="G165" s="17"/>
      <c r="H165" s="18"/>
      <c r="I165" s="18"/>
      <c r="J165" s="18"/>
      <c r="K165" s="106"/>
      <c r="L165" s="16"/>
      <c r="M165" s="5" t="s">
        <v>5</v>
      </c>
    </row>
    <row r="166" spans="1:13" ht="15" customHeight="1" x14ac:dyDescent="0.15">
      <c r="A166" s="5" t="s">
        <v>83</v>
      </c>
      <c r="B166" s="5" t="s">
        <v>70</v>
      </c>
      <c r="C166" s="5" t="s">
        <v>32</v>
      </c>
      <c r="D166" s="5" t="s">
        <v>5</v>
      </c>
      <c r="E166" s="6">
        <v>34.897264767283602</v>
      </c>
      <c r="F166" s="6">
        <v>34.817071399154699</v>
      </c>
      <c r="G166" s="17"/>
      <c r="H166" s="18"/>
      <c r="I166" s="18"/>
      <c r="J166" s="18"/>
      <c r="K166" s="106"/>
      <c r="L166" s="16"/>
      <c r="M166" s="5" t="s">
        <v>5</v>
      </c>
    </row>
    <row r="167" spans="1:13" ht="15" customHeight="1" x14ac:dyDescent="0.15">
      <c r="A167" s="5" t="s">
        <v>83</v>
      </c>
      <c r="B167" s="5" t="s">
        <v>159</v>
      </c>
      <c r="C167" s="42" t="s">
        <v>46</v>
      </c>
      <c r="D167" s="5" t="s">
        <v>5</v>
      </c>
      <c r="E167" s="6"/>
      <c r="F167" s="6">
        <v>0</v>
      </c>
      <c r="G167" s="6"/>
      <c r="H167" s="18"/>
      <c r="I167" s="18"/>
      <c r="J167" s="18"/>
      <c r="K167" s="106" t="s">
        <v>160</v>
      </c>
      <c r="L167" s="16"/>
      <c r="M167" s="5" t="s">
        <v>5</v>
      </c>
    </row>
    <row r="168" spans="1:13" ht="15" customHeight="1" x14ac:dyDescent="0.15">
      <c r="A168" s="5" t="s">
        <v>83</v>
      </c>
      <c r="B168" s="5" t="s">
        <v>159</v>
      </c>
      <c r="C168" s="42" t="s">
        <v>46</v>
      </c>
      <c r="D168" s="5" t="s">
        <v>5</v>
      </c>
      <c r="E168" s="6"/>
      <c r="F168" s="6">
        <v>0</v>
      </c>
      <c r="G168" s="17"/>
      <c r="H168" s="18"/>
      <c r="I168" s="18"/>
      <c r="J168" s="18"/>
      <c r="K168" s="106"/>
      <c r="L168" s="16"/>
      <c r="M168" s="5" t="s">
        <v>5</v>
      </c>
    </row>
    <row r="169" spans="1:13" ht="15" customHeight="1" x14ac:dyDescent="0.15">
      <c r="A169" s="5" t="s">
        <v>83</v>
      </c>
      <c r="B169" s="5" t="s">
        <v>159</v>
      </c>
      <c r="C169" s="42" t="s">
        <v>46</v>
      </c>
      <c r="D169" s="5" t="s">
        <v>5</v>
      </c>
      <c r="E169" s="6"/>
      <c r="F169" s="6">
        <v>0</v>
      </c>
      <c r="G169" s="17"/>
      <c r="H169" s="18"/>
      <c r="I169" s="18"/>
      <c r="J169" s="18"/>
      <c r="K169" s="106"/>
      <c r="L169" s="16"/>
      <c r="M169" s="5" t="s">
        <v>5</v>
      </c>
    </row>
    <row r="170" spans="1:13" ht="15" customHeight="1" x14ac:dyDescent="0.15">
      <c r="A170" s="5" t="s">
        <v>83</v>
      </c>
      <c r="B170" s="5" t="s">
        <v>161</v>
      </c>
      <c r="C170" s="5" t="s">
        <v>48</v>
      </c>
      <c r="D170" s="5" t="s">
        <v>5</v>
      </c>
      <c r="E170" s="6">
        <v>30.4570892791779</v>
      </c>
      <c r="F170" s="6">
        <v>30.5605669591293</v>
      </c>
      <c r="G170" s="6">
        <f>AVERAGE(E170:E172)</f>
        <v>30.560566959129332</v>
      </c>
      <c r="H170" s="18">
        <f>G170-G217</f>
        <v>-4.2166894503439991</v>
      </c>
      <c r="I170" s="18">
        <f>H170-0.5</f>
        <v>-4.7166894503439991</v>
      </c>
      <c r="J170" s="18">
        <f t="shared" ref="J170" si="37">2^-I170</f>
        <v>26.294505317908779</v>
      </c>
      <c r="K170" s="106" t="s">
        <v>162</v>
      </c>
      <c r="L170" s="16"/>
      <c r="M170" s="5" t="s">
        <v>5</v>
      </c>
    </row>
    <row r="171" spans="1:13" ht="15" customHeight="1" x14ac:dyDescent="0.15">
      <c r="A171" s="5" t="s">
        <v>83</v>
      </c>
      <c r="B171" s="5" t="s">
        <v>161</v>
      </c>
      <c r="C171" s="5" t="s">
        <v>48</v>
      </c>
      <c r="D171" s="5" t="s">
        <v>5</v>
      </c>
      <c r="E171" s="6">
        <v>30.4110674035337</v>
      </c>
      <c r="F171" s="6">
        <v>30.5605669591293</v>
      </c>
      <c r="G171" s="17"/>
      <c r="H171" s="18"/>
      <c r="I171" s="18"/>
      <c r="J171" s="18"/>
      <c r="K171" s="106"/>
      <c r="L171" s="16"/>
      <c r="M171" s="5" t="s">
        <v>5</v>
      </c>
    </row>
    <row r="172" spans="1:13" ht="15" customHeight="1" x14ac:dyDescent="0.15">
      <c r="A172" s="5" t="s">
        <v>83</v>
      </c>
      <c r="B172" s="5" t="s">
        <v>161</v>
      </c>
      <c r="C172" s="5" t="s">
        <v>48</v>
      </c>
      <c r="D172" s="5" t="s">
        <v>5</v>
      </c>
      <c r="E172" s="6">
        <v>30.8135441946764</v>
      </c>
      <c r="F172" s="6">
        <v>30.5605669591293</v>
      </c>
      <c r="G172" s="17"/>
      <c r="H172" s="17"/>
      <c r="I172" s="17"/>
      <c r="J172" s="17"/>
      <c r="K172" s="106"/>
      <c r="L172" s="16"/>
      <c r="M172" s="5" t="s">
        <v>5</v>
      </c>
    </row>
    <row r="173" spans="1:13" ht="15" customHeight="1" x14ac:dyDescent="0.15">
      <c r="A173" s="5" t="s">
        <v>83</v>
      </c>
      <c r="B173" s="5" t="s">
        <v>84</v>
      </c>
      <c r="C173" s="5" t="s">
        <v>5</v>
      </c>
      <c r="D173" s="5" t="s">
        <v>5</v>
      </c>
      <c r="E173" s="6"/>
      <c r="F173" s="6">
        <v>0</v>
      </c>
      <c r="G173" s="17"/>
      <c r="H173" s="19"/>
      <c r="I173" s="17"/>
      <c r="J173" s="17"/>
      <c r="K173" s="106"/>
      <c r="L173" s="16"/>
      <c r="M173" s="5" t="s">
        <v>5</v>
      </c>
    </row>
    <row r="174" spans="1:13" ht="15" customHeight="1" x14ac:dyDescent="0.15">
      <c r="A174" s="5" t="s">
        <v>83</v>
      </c>
      <c r="B174" s="5" t="s">
        <v>84</v>
      </c>
      <c r="C174" s="5" t="s">
        <v>5</v>
      </c>
      <c r="D174" s="5" t="s">
        <v>5</v>
      </c>
      <c r="E174" s="6"/>
      <c r="F174" s="6">
        <v>0</v>
      </c>
      <c r="G174" s="17"/>
      <c r="H174" s="17"/>
      <c r="I174" s="17"/>
      <c r="J174" s="17"/>
      <c r="K174" s="106"/>
      <c r="L174" s="16"/>
      <c r="M174" s="5" t="s">
        <v>5</v>
      </c>
    </row>
    <row r="175" spans="1:13" ht="15" customHeight="1" x14ac:dyDescent="0.15">
      <c r="A175" s="5"/>
      <c r="E175" s="6"/>
      <c r="F175" s="6"/>
      <c r="G175" s="17"/>
      <c r="H175" s="17"/>
      <c r="I175" s="17"/>
      <c r="J175" s="17"/>
      <c r="K175" s="106"/>
      <c r="L175" s="16"/>
      <c r="M175" s="5" t="s">
        <v>5</v>
      </c>
    </row>
    <row r="176" spans="1:13" ht="15" customHeight="1" x14ac:dyDescent="0.15">
      <c r="A176" s="5"/>
      <c r="E176" s="6"/>
      <c r="F176" s="6"/>
      <c r="G176" s="17"/>
      <c r="H176" s="17"/>
      <c r="I176" s="17"/>
      <c r="J176" s="17"/>
      <c r="K176" s="106"/>
      <c r="L176" s="16"/>
      <c r="M176" s="5" t="s">
        <v>5</v>
      </c>
    </row>
    <row r="177" spans="1:13" ht="15" customHeight="1" x14ac:dyDescent="0.15">
      <c r="A177" s="5"/>
      <c r="E177" s="6"/>
      <c r="F177" s="6"/>
      <c r="G177" s="17"/>
      <c r="H177" s="17"/>
      <c r="I177" s="17"/>
      <c r="J177" s="17"/>
      <c r="K177" s="106"/>
      <c r="L177" s="16"/>
      <c r="M177" s="5" t="s">
        <v>5</v>
      </c>
    </row>
    <row r="178" spans="1:13" ht="15" customHeight="1" x14ac:dyDescent="0.15">
      <c r="A178" s="5" t="s">
        <v>67</v>
      </c>
      <c r="B178" s="5" t="s">
        <v>6</v>
      </c>
      <c r="C178" s="5" t="s">
        <v>4</v>
      </c>
      <c r="D178" s="5" t="s">
        <v>5</v>
      </c>
      <c r="E178" s="6">
        <v>34.311683682612603</v>
      </c>
      <c r="F178" s="6">
        <v>34.605860676020598</v>
      </c>
      <c r="G178" s="6">
        <f>AVERAGE(E178:E179)</f>
        <v>34.334045558357204</v>
      </c>
      <c r="H178" s="17"/>
      <c r="I178" s="17"/>
      <c r="J178" s="17"/>
      <c r="K178" s="106"/>
      <c r="L178" s="16"/>
      <c r="M178" s="5" t="s">
        <v>5</v>
      </c>
    </row>
    <row r="179" spans="1:13" ht="15" customHeight="1" x14ac:dyDescent="0.15">
      <c r="A179" s="5" t="s">
        <v>67</v>
      </c>
      <c r="B179" s="5" t="s">
        <v>6</v>
      </c>
      <c r="C179" s="5" t="s">
        <v>4</v>
      </c>
      <c r="D179" s="5" t="s">
        <v>5</v>
      </c>
      <c r="E179" s="6">
        <v>34.356407434101797</v>
      </c>
      <c r="F179" s="6">
        <v>34.605860676020598</v>
      </c>
      <c r="G179" s="17"/>
      <c r="H179" s="17"/>
      <c r="I179" s="17"/>
      <c r="J179" s="17"/>
      <c r="K179" s="106"/>
      <c r="L179" s="16"/>
      <c r="M179" s="5" t="s">
        <v>5</v>
      </c>
    </row>
    <row r="180" spans="1:13" ht="15" customHeight="1" x14ac:dyDescent="0.15">
      <c r="A180" s="5" t="s">
        <v>67</v>
      </c>
      <c r="B180" s="5" t="s">
        <v>6</v>
      </c>
      <c r="C180" s="5" t="s">
        <v>4</v>
      </c>
      <c r="D180" s="5" t="s">
        <v>5</v>
      </c>
      <c r="E180" s="6">
        <v>35.149490911347399</v>
      </c>
      <c r="F180" s="6">
        <v>34.605860676020598</v>
      </c>
      <c r="G180" s="17"/>
      <c r="H180" s="17"/>
      <c r="I180" s="17"/>
      <c r="J180" s="17"/>
      <c r="K180" s="106"/>
      <c r="L180" s="16"/>
      <c r="M180" s="5" t="s">
        <v>5</v>
      </c>
    </row>
    <row r="181" spans="1:13" ht="15" customHeight="1" x14ac:dyDescent="0.15">
      <c r="A181" s="5" t="s">
        <v>67</v>
      </c>
      <c r="B181" s="5" t="s">
        <v>11</v>
      </c>
      <c r="C181" s="5" t="s">
        <v>7</v>
      </c>
      <c r="D181" s="5" t="s">
        <v>5</v>
      </c>
      <c r="E181" s="6"/>
      <c r="F181" s="6">
        <v>0</v>
      </c>
      <c r="G181" s="102" t="e">
        <f>AVERAGE(E181:E182)</f>
        <v>#DIV/0!</v>
      </c>
      <c r="H181" s="17"/>
      <c r="I181" s="17"/>
      <c r="J181" s="17"/>
      <c r="K181" s="106"/>
      <c r="L181" s="16"/>
      <c r="M181" s="5" t="s">
        <v>5</v>
      </c>
    </row>
    <row r="182" spans="1:13" ht="15" customHeight="1" x14ac:dyDescent="0.15">
      <c r="A182" s="5" t="s">
        <v>67</v>
      </c>
      <c r="B182" s="5" t="s">
        <v>11</v>
      </c>
      <c r="C182" s="5" t="s">
        <v>7</v>
      </c>
      <c r="D182" s="5" t="s">
        <v>5</v>
      </c>
      <c r="E182" s="6"/>
      <c r="F182" s="6">
        <v>0</v>
      </c>
      <c r="G182" s="17"/>
      <c r="H182" s="17"/>
      <c r="I182" s="17"/>
      <c r="J182" s="17"/>
      <c r="K182" s="106"/>
      <c r="L182" s="16"/>
      <c r="M182" s="5" t="s">
        <v>5</v>
      </c>
    </row>
    <row r="183" spans="1:13" ht="15" customHeight="1" x14ac:dyDescent="0.15">
      <c r="A183" s="5" t="s">
        <v>67</v>
      </c>
      <c r="B183" s="5" t="s">
        <v>11</v>
      </c>
      <c r="C183" s="5" t="s">
        <v>7</v>
      </c>
      <c r="D183" s="5" t="s">
        <v>5</v>
      </c>
      <c r="E183" s="6">
        <v>38.774041297907502</v>
      </c>
      <c r="F183" s="6">
        <v>38.774041297907502</v>
      </c>
      <c r="G183" s="17"/>
      <c r="H183" s="17"/>
      <c r="I183" s="17"/>
      <c r="J183" s="17"/>
      <c r="K183" s="106"/>
      <c r="L183" s="16"/>
      <c r="M183" s="5" t="s">
        <v>5</v>
      </c>
    </row>
    <row r="184" spans="1:13" ht="15" customHeight="1" x14ac:dyDescent="0.15">
      <c r="A184" s="5" t="s">
        <v>67</v>
      </c>
      <c r="B184" s="5" t="s">
        <v>16</v>
      </c>
      <c r="C184" s="5" t="s">
        <v>10</v>
      </c>
      <c r="D184" s="5" t="s">
        <v>5</v>
      </c>
      <c r="E184" s="6">
        <v>33.773060871171801</v>
      </c>
      <c r="F184" s="6">
        <v>33.574162207009799</v>
      </c>
      <c r="G184" s="6">
        <f>AVERAGE(E184:E185)</f>
        <v>33.553822893885197</v>
      </c>
      <c r="H184" s="17"/>
      <c r="I184" s="17"/>
      <c r="J184" s="17"/>
      <c r="K184" s="106"/>
      <c r="L184" s="16"/>
      <c r="M184" s="5" t="s">
        <v>5</v>
      </c>
    </row>
    <row r="185" spans="1:13" ht="15" customHeight="1" x14ac:dyDescent="0.15">
      <c r="A185" s="5" t="s">
        <v>67</v>
      </c>
      <c r="B185" s="5" t="s">
        <v>16</v>
      </c>
      <c r="C185" s="5" t="s">
        <v>10</v>
      </c>
      <c r="D185" s="5" t="s">
        <v>5</v>
      </c>
      <c r="E185" s="6">
        <v>33.334584916598601</v>
      </c>
      <c r="F185" s="6">
        <v>33.574162207009799</v>
      </c>
      <c r="G185" s="17"/>
      <c r="H185" s="17"/>
      <c r="I185" s="17"/>
      <c r="J185" s="17"/>
      <c r="K185" s="106"/>
      <c r="L185" s="16"/>
      <c r="M185" s="5" t="s">
        <v>5</v>
      </c>
    </row>
    <row r="186" spans="1:13" ht="15" customHeight="1" x14ac:dyDescent="0.15">
      <c r="A186" s="5" t="s">
        <v>67</v>
      </c>
      <c r="B186" s="5" t="s">
        <v>16</v>
      </c>
      <c r="C186" s="5" t="s">
        <v>10</v>
      </c>
      <c r="D186" s="5" t="s">
        <v>5</v>
      </c>
      <c r="E186" s="6">
        <v>33.614840833258903</v>
      </c>
      <c r="F186" s="6">
        <v>33.574162207009799</v>
      </c>
      <c r="G186" s="17"/>
      <c r="H186" s="17"/>
      <c r="I186" s="17"/>
      <c r="J186" s="17"/>
      <c r="K186" s="106"/>
      <c r="L186" s="16"/>
      <c r="M186" s="5" t="s">
        <v>5</v>
      </c>
    </row>
    <row r="187" spans="1:13" ht="15" customHeight="1" x14ac:dyDescent="0.15">
      <c r="A187" s="5" t="s">
        <v>67</v>
      </c>
      <c r="B187" s="5" t="s">
        <v>21</v>
      </c>
      <c r="C187" s="5" t="s">
        <v>12</v>
      </c>
      <c r="D187" s="5" t="s">
        <v>5</v>
      </c>
      <c r="E187" s="6">
        <v>37.225321224827297</v>
      </c>
      <c r="F187" s="6">
        <v>37.225321224827297</v>
      </c>
      <c r="G187" s="102">
        <f>AVERAGE(E187:E188)</f>
        <v>37.225321224827297</v>
      </c>
      <c r="H187" s="17"/>
      <c r="I187" s="17"/>
      <c r="J187" s="17"/>
      <c r="K187" s="106"/>
      <c r="L187" s="16"/>
      <c r="M187" s="5" t="s">
        <v>5</v>
      </c>
    </row>
    <row r="188" spans="1:13" ht="15" customHeight="1" x14ac:dyDescent="0.15">
      <c r="A188" s="5" t="s">
        <v>67</v>
      </c>
      <c r="B188" s="5" t="s">
        <v>21</v>
      </c>
      <c r="C188" s="5" t="s">
        <v>12</v>
      </c>
      <c r="D188" s="5" t="s">
        <v>5</v>
      </c>
      <c r="E188" s="6"/>
      <c r="F188" s="6">
        <v>0</v>
      </c>
      <c r="G188" s="17"/>
      <c r="H188" s="17"/>
      <c r="I188" s="17"/>
      <c r="J188" s="17"/>
      <c r="K188" s="106"/>
      <c r="L188" s="16"/>
      <c r="M188" s="5" t="s">
        <v>5</v>
      </c>
    </row>
    <row r="189" spans="1:13" ht="15" customHeight="1" x14ac:dyDescent="0.15">
      <c r="A189" s="5" t="s">
        <v>67</v>
      </c>
      <c r="B189" s="5" t="s">
        <v>21</v>
      </c>
      <c r="C189" s="5" t="s">
        <v>12</v>
      </c>
      <c r="D189" s="5" t="s">
        <v>5</v>
      </c>
      <c r="E189" s="6"/>
      <c r="F189" s="6">
        <v>0</v>
      </c>
      <c r="G189" s="17"/>
      <c r="H189" s="17"/>
      <c r="I189" s="17"/>
      <c r="J189" s="17"/>
      <c r="K189" s="106"/>
      <c r="L189" s="16"/>
      <c r="M189" s="5" t="s">
        <v>5</v>
      </c>
    </row>
    <row r="190" spans="1:13" ht="15" customHeight="1" x14ac:dyDescent="0.15">
      <c r="A190" s="5" t="s">
        <v>67</v>
      </c>
      <c r="B190" s="5" t="s">
        <v>26</v>
      </c>
      <c r="C190" s="5" t="s">
        <v>15</v>
      </c>
      <c r="D190" s="5" t="s">
        <v>5</v>
      </c>
      <c r="E190" s="6">
        <v>34.918809588062103</v>
      </c>
      <c r="F190" s="6">
        <v>35.6785394996515</v>
      </c>
      <c r="G190" s="6">
        <f>AVERAGE(E190:E191)</f>
        <v>34.980342405993298</v>
      </c>
      <c r="H190" s="17"/>
      <c r="I190" s="17"/>
      <c r="J190" s="17"/>
      <c r="K190" s="106"/>
      <c r="L190" s="16"/>
      <c r="M190" s="5" t="s">
        <v>5</v>
      </c>
    </row>
    <row r="191" spans="1:13" ht="15" customHeight="1" x14ac:dyDescent="0.15">
      <c r="A191" s="5" t="s">
        <v>67</v>
      </c>
      <c r="B191" s="5" t="s">
        <v>26</v>
      </c>
      <c r="C191" s="5" t="s">
        <v>15</v>
      </c>
      <c r="D191" s="5" t="s">
        <v>5</v>
      </c>
      <c r="E191" s="6">
        <v>35.041875223924499</v>
      </c>
      <c r="F191" s="6">
        <v>35.6785394996515</v>
      </c>
      <c r="G191" s="17"/>
      <c r="H191" s="17"/>
      <c r="I191" s="17"/>
      <c r="J191" s="17"/>
      <c r="K191" s="106"/>
      <c r="L191" s="16"/>
      <c r="M191" s="5" t="s">
        <v>5</v>
      </c>
    </row>
    <row r="192" spans="1:13" ht="15" customHeight="1" x14ac:dyDescent="0.15">
      <c r="A192" s="5" t="s">
        <v>67</v>
      </c>
      <c r="B192" s="5" t="s">
        <v>26</v>
      </c>
      <c r="C192" s="5" t="s">
        <v>15</v>
      </c>
      <c r="D192" s="5" t="s">
        <v>5</v>
      </c>
      <c r="E192" s="6">
        <v>37.074933686967903</v>
      </c>
      <c r="F192" s="6">
        <v>35.6785394996515</v>
      </c>
      <c r="G192" s="17"/>
      <c r="H192" s="17"/>
      <c r="I192" s="17"/>
      <c r="J192" s="17"/>
      <c r="K192" s="106"/>
      <c r="L192" s="16"/>
      <c r="M192" s="5" t="s">
        <v>5</v>
      </c>
    </row>
    <row r="193" spans="1:13" ht="15" customHeight="1" x14ac:dyDescent="0.15">
      <c r="A193" s="5" t="s">
        <v>67</v>
      </c>
      <c r="B193" s="5" t="s">
        <v>31</v>
      </c>
      <c r="C193" s="5" t="s">
        <v>17</v>
      </c>
      <c r="D193" s="5" t="s">
        <v>5</v>
      </c>
      <c r="E193" s="6">
        <v>36.209848639937803</v>
      </c>
      <c r="F193" s="6">
        <v>36.159901897504703</v>
      </c>
      <c r="G193" s="102">
        <f>AVERAGE(E193:E194)</f>
        <v>36.618062967948902</v>
      </c>
      <c r="H193" s="17"/>
      <c r="I193" s="17"/>
      <c r="J193" s="17"/>
      <c r="K193" s="106"/>
      <c r="L193" s="16"/>
      <c r="M193" s="5" t="s">
        <v>5</v>
      </c>
    </row>
    <row r="194" spans="1:13" ht="15" customHeight="1" x14ac:dyDescent="0.15">
      <c r="A194" s="5" t="s">
        <v>67</v>
      </c>
      <c r="B194" s="5" t="s">
        <v>31</v>
      </c>
      <c r="C194" s="5" t="s">
        <v>17</v>
      </c>
      <c r="D194" s="5" t="s">
        <v>5</v>
      </c>
      <c r="E194" s="6">
        <v>37.02627729596</v>
      </c>
      <c r="F194" s="6">
        <v>36.159901897504703</v>
      </c>
      <c r="G194" s="17"/>
      <c r="H194" s="17"/>
      <c r="I194" s="17"/>
      <c r="J194" s="17"/>
      <c r="K194" s="106"/>
      <c r="L194" s="16"/>
      <c r="M194" s="5" t="s">
        <v>5</v>
      </c>
    </row>
    <row r="195" spans="1:13" ht="15" customHeight="1" x14ac:dyDescent="0.15">
      <c r="A195" s="5" t="s">
        <v>67</v>
      </c>
      <c r="B195" s="5" t="s">
        <v>31</v>
      </c>
      <c r="C195" s="5" t="s">
        <v>17</v>
      </c>
      <c r="D195" s="5" t="s">
        <v>5</v>
      </c>
      <c r="E195" s="6">
        <v>35.243579756616199</v>
      </c>
      <c r="F195" s="6">
        <v>36.159901897504703</v>
      </c>
      <c r="G195" s="17"/>
      <c r="H195" s="17"/>
      <c r="I195" s="17"/>
      <c r="J195" s="17"/>
      <c r="K195" s="106"/>
      <c r="L195" s="16"/>
      <c r="M195" s="5" t="s">
        <v>5</v>
      </c>
    </row>
    <row r="196" spans="1:13" ht="15" customHeight="1" x14ac:dyDescent="0.15">
      <c r="A196" s="5" t="s">
        <v>67</v>
      </c>
      <c r="B196" s="5" t="s">
        <v>47</v>
      </c>
      <c r="C196" s="5" t="s">
        <v>20</v>
      </c>
      <c r="D196" s="5" t="s">
        <v>5</v>
      </c>
      <c r="E196" s="6">
        <v>27.917399970043</v>
      </c>
      <c r="F196" s="6">
        <v>27.525482653250801</v>
      </c>
      <c r="G196" s="6">
        <f>AVERAGE(E196:E197)</f>
        <v>27.555337429094848</v>
      </c>
      <c r="H196" s="17"/>
      <c r="I196" s="17"/>
      <c r="J196" s="17"/>
      <c r="K196" s="106"/>
      <c r="L196" s="16"/>
      <c r="M196" s="5" t="s">
        <v>5</v>
      </c>
    </row>
    <row r="197" spans="1:13" ht="15" customHeight="1" x14ac:dyDescent="0.15">
      <c r="A197" s="5" t="s">
        <v>67</v>
      </c>
      <c r="B197" s="5" t="s">
        <v>47</v>
      </c>
      <c r="C197" s="5" t="s">
        <v>20</v>
      </c>
      <c r="D197" s="5" t="s">
        <v>5</v>
      </c>
      <c r="E197" s="6">
        <v>27.1932748881467</v>
      </c>
      <c r="F197" s="6">
        <v>27.525482653250801</v>
      </c>
      <c r="G197" s="17"/>
      <c r="H197" s="17"/>
      <c r="I197" s="17"/>
      <c r="J197" s="17"/>
      <c r="K197" s="106"/>
      <c r="L197" s="16"/>
      <c r="M197" s="5" t="s">
        <v>5</v>
      </c>
    </row>
    <row r="198" spans="1:13" ht="15" customHeight="1" x14ac:dyDescent="0.15">
      <c r="A198" s="5" t="s">
        <v>67</v>
      </c>
      <c r="B198" s="5" t="s">
        <v>47</v>
      </c>
      <c r="C198" s="5" t="s">
        <v>20</v>
      </c>
      <c r="D198" s="5" t="s">
        <v>5</v>
      </c>
      <c r="E198" s="6">
        <v>27.4657731015627</v>
      </c>
      <c r="F198" s="6">
        <v>27.525482653250801</v>
      </c>
      <c r="G198" s="17"/>
      <c r="H198" s="17"/>
      <c r="I198" s="17"/>
      <c r="J198" s="17"/>
      <c r="K198" s="106"/>
      <c r="L198" s="16"/>
      <c r="M198" s="5" t="s">
        <v>5</v>
      </c>
    </row>
    <row r="199" spans="1:13" ht="15" customHeight="1" x14ac:dyDescent="0.15">
      <c r="A199" s="5" t="s">
        <v>67</v>
      </c>
      <c r="B199" s="5" t="s">
        <v>51</v>
      </c>
      <c r="C199" s="5" t="s">
        <v>22</v>
      </c>
      <c r="D199" s="5" t="s">
        <v>5</v>
      </c>
      <c r="E199" s="6">
        <v>36.645240014410298</v>
      </c>
      <c r="F199" s="6">
        <v>36.536993365639603</v>
      </c>
      <c r="G199" s="6">
        <f>AVERAGE(E199:E200)</f>
        <v>36.796990309640094</v>
      </c>
      <c r="H199" s="17"/>
      <c r="I199" s="17"/>
      <c r="J199" s="17"/>
      <c r="K199" s="106"/>
      <c r="L199" s="16"/>
      <c r="M199" s="5" t="s">
        <v>5</v>
      </c>
    </row>
    <row r="200" spans="1:13" ht="15" customHeight="1" x14ac:dyDescent="0.15">
      <c r="A200" s="5" t="s">
        <v>67</v>
      </c>
      <c r="B200" s="5" t="s">
        <v>51</v>
      </c>
      <c r="C200" s="5" t="s">
        <v>22</v>
      </c>
      <c r="D200" s="5" t="s">
        <v>5</v>
      </c>
      <c r="E200" s="6">
        <v>36.948740604869897</v>
      </c>
      <c r="F200" s="6">
        <v>36.536993365639603</v>
      </c>
      <c r="G200" s="17"/>
      <c r="H200" s="17"/>
      <c r="I200" s="17"/>
      <c r="J200" s="17"/>
      <c r="K200" s="106"/>
      <c r="L200" s="16"/>
      <c r="M200" s="5" t="s">
        <v>5</v>
      </c>
    </row>
    <row r="201" spans="1:13" ht="15" customHeight="1" x14ac:dyDescent="0.15">
      <c r="A201" s="5" t="s">
        <v>67</v>
      </c>
      <c r="B201" s="5" t="s">
        <v>51</v>
      </c>
      <c r="C201" s="5" t="s">
        <v>22</v>
      </c>
      <c r="D201" s="5" t="s">
        <v>5</v>
      </c>
      <c r="E201" s="6">
        <v>36.016999477638699</v>
      </c>
      <c r="F201" s="6">
        <v>36.536993365639603</v>
      </c>
      <c r="G201" s="17"/>
      <c r="H201" s="17"/>
      <c r="I201" s="17"/>
      <c r="J201" s="17"/>
      <c r="K201" s="106"/>
      <c r="L201" s="16"/>
      <c r="M201" s="5" t="s">
        <v>5</v>
      </c>
    </row>
    <row r="202" spans="1:13" ht="15" customHeight="1" x14ac:dyDescent="0.15">
      <c r="A202" s="5" t="s">
        <v>67</v>
      </c>
      <c r="B202" s="5" t="s">
        <v>57</v>
      </c>
      <c r="C202" s="5" t="s">
        <v>25</v>
      </c>
      <c r="D202" s="5" t="s">
        <v>5</v>
      </c>
      <c r="E202" s="6">
        <v>29.690485012114301</v>
      </c>
      <c r="F202" s="6">
        <v>29.519412340529598</v>
      </c>
      <c r="G202" s="6">
        <f>AVERAGE(E202:E204)</f>
        <v>29.519412340529566</v>
      </c>
      <c r="H202" s="17"/>
      <c r="I202" s="17"/>
      <c r="J202" s="17"/>
      <c r="K202" s="106"/>
      <c r="L202" s="16"/>
      <c r="M202" s="5" t="s">
        <v>5</v>
      </c>
    </row>
    <row r="203" spans="1:13" ht="15" customHeight="1" x14ac:dyDescent="0.15">
      <c r="A203" s="5" t="s">
        <v>67</v>
      </c>
      <c r="B203" s="5" t="s">
        <v>57</v>
      </c>
      <c r="C203" s="5" t="s">
        <v>25</v>
      </c>
      <c r="D203" s="5" t="s">
        <v>5</v>
      </c>
      <c r="E203" s="6">
        <v>29.397626506367502</v>
      </c>
      <c r="F203" s="6">
        <v>29.519412340529598</v>
      </c>
      <c r="G203" s="17"/>
      <c r="H203" s="17"/>
      <c r="I203" s="17"/>
      <c r="J203" s="17"/>
      <c r="K203" s="106"/>
      <c r="L203" s="16"/>
      <c r="M203" s="5" t="s">
        <v>5</v>
      </c>
    </row>
    <row r="204" spans="1:13" ht="15" customHeight="1" x14ac:dyDescent="0.15">
      <c r="A204" s="5" t="s">
        <v>67</v>
      </c>
      <c r="B204" s="5" t="s">
        <v>57</v>
      </c>
      <c r="C204" s="5" t="s">
        <v>25</v>
      </c>
      <c r="D204" s="5" t="s">
        <v>5</v>
      </c>
      <c r="E204" s="6">
        <v>29.4701255031069</v>
      </c>
      <c r="F204" s="6">
        <v>29.519412340529598</v>
      </c>
      <c r="G204" s="17"/>
      <c r="H204" s="17"/>
      <c r="I204" s="17"/>
      <c r="J204" s="17"/>
      <c r="K204" s="106"/>
      <c r="L204" s="16"/>
      <c r="M204" s="5" t="s">
        <v>5</v>
      </c>
    </row>
    <row r="205" spans="1:13" ht="15" customHeight="1" x14ac:dyDescent="0.15">
      <c r="A205" s="5" t="s">
        <v>67</v>
      </c>
      <c r="B205" s="5" t="s">
        <v>63</v>
      </c>
      <c r="C205" s="5" t="s">
        <v>27</v>
      </c>
      <c r="D205" s="5" t="s">
        <v>5</v>
      </c>
      <c r="E205" s="6">
        <v>36.245738656752799</v>
      </c>
      <c r="F205" s="6">
        <v>36.778234238009603</v>
      </c>
      <c r="G205" s="102">
        <f>AVERAGE(E205:E206)</f>
        <v>35.869059620821602</v>
      </c>
      <c r="H205" s="17"/>
      <c r="I205" s="17"/>
      <c r="J205" s="17"/>
      <c r="K205" s="106"/>
      <c r="L205" s="16"/>
      <c r="M205" s="5" t="s">
        <v>5</v>
      </c>
    </row>
    <row r="206" spans="1:13" ht="15" customHeight="1" x14ac:dyDescent="0.15">
      <c r="A206" s="5" t="s">
        <v>67</v>
      </c>
      <c r="B206" s="5" t="s">
        <v>63</v>
      </c>
      <c r="C206" s="5" t="s">
        <v>27</v>
      </c>
      <c r="D206" s="5" t="s">
        <v>5</v>
      </c>
      <c r="E206" s="6">
        <v>35.492380584890398</v>
      </c>
      <c r="F206" s="6">
        <v>36.778234238009603</v>
      </c>
      <c r="G206" s="17"/>
      <c r="H206" s="17"/>
      <c r="I206" s="17"/>
      <c r="J206" s="17"/>
      <c r="K206" s="106"/>
      <c r="L206" s="16"/>
      <c r="M206" s="5" t="s">
        <v>5</v>
      </c>
    </row>
    <row r="207" spans="1:13" ht="15" customHeight="1" x14ac:dyDescent="0.15">
      <c r="A207" s="5" t="s">
        <v>67</v>
      </c>
      <c r="B207" s="5" t="s">
        <v>63</v>
      </c>
      <c r="C207" s="5" t="s">
        <v>27</v>
      </c>
      <c r="D207" s="5" t="s">
        <v>5</v>
      </c>
      <c r="E207" s="6">
        <v>38.596583472385703</v>
      </c>
      <c r="F207" s="6">
        <v>36.778234238009603</v>
      </c>
      <c r="G207" s="17"/>
      <c r="H207" s="17"/>
      <c r="I207" s="17"/>
      <c r="J207" s="17"/>
      <c r="K207" s="106"/>
      <c r="L207" s="16"/>
      <c r="M207" s="5" t="s">
        <v>5</v>
      </c>
    </row>
    <row r="208" spans="1:13" ht="15" customHeight="1" x14ac:dyDescent="0.15">
      <c r="A208" s="5" t="s">
        <v>67</v>
      </c>
      <c r="B208" s="5" t="s">
        <v>68</v>
      </c>
      <c r="C208" s="5" t="s">
        <v>30</v>
      </c>
      <c r="D208" s="5" t="s">
        <v>5</v>
      </c>
      <c r="E208" s="6">
        <v>31.3900360009156</v>
      </c>
      <c r="F208" s="6">
        <v>31.436963783324298</v>
      </c>
      <c r="G208" s="6">
        <f>AVERAGE(E208:E209)</f>
        <v>31.378817057454199</v>
      </c>
      <c r="H208" s="17"/>
      <c r="I208" s="17"/>
      <c r="J208" s="17"/>
      <c r="K208" s="106"/>
      <c r="L208" s="16"/>
      <c r="M208" s="5" t="s">
        <v>5</v>
      </c>
    </row>
    <row r="209" spans="1:13" ht="15" customHeight="1" x14ac:dyDescent="0.15">
      <c r="A209" s="5" t="s">
        <v>67</v>
      </c>
      <c r="B209" s="5" t="s">
        <v>68</v>
      </c>
      <c r="C209" s="5" t="s">
        <v>30</v>
      </c>
      <c r="D209" s="5" t="s">
        <v>5</v>
      </c>
      <c r="E209" s="6">
        <v>31.367598113992798</v>
      </c>
      <c r="F209" s="6">
        <v>31.436963783324298</v>
      </c>
      <c r="G209" s="17"/>
      <c r="H209" s="17"/>
      <c r="I209" s="17"/>
      <c r="J209" s="17"/>
      <c r="K209" s="106"/>
      <c r="L209" s="16"/>
      <c r="M209" s="5" t="s">
        <v>5</v>
      </c>
    </row>
    <row r="210" spans="1:13" ht="15" customHeight="1" x14ac:dyDescent="0.15">
      <c r="A210" s="5" t="s">
        <v>67</v>
      </c>
      <c r="B210" s="5" t="s">
        <v>68</v>
      </c>
      <c r="C210" s="5" t="s">
        <v>30</v>
      </c>
      <c r="D210" s="5" t="s">
        <v>5</v>
      </c>
      <c r="E210" s="6">
        <v>31.5532572350645</v>
      </c>
      <c r="F210" s="6">
        <v>31.436963783324298</v>
      </c>
      <c r="G210" s="17"/>
      <c r="H210" s="17"/>
      <c r="I210" s="17"/>
      <c r="J210" s="17"/>
      <c r="K210" s="106"/>
      <c r="L210" s="16"/>
      <c r="M210" s="5" t="s">
        <v>5</v>
      </c>
    </row>
    <row r="211" spans="1:13" ht="15" customHeight="1" x14ac:dyDescent="0.15">
      <c r="A211" s="5" t="s">
        <v>67</v>
      </c>
      <c r="B211" s="5" t="s">
        <v>72</v>
      </c>
      <c r="C211" s="5" t="s">
        <v>32</v>
      </c>
      <c r="D211" s="5" t="s">
        <v>5</v>
      </c>
      <c r="E211" s="6">
        <v>36.496959720534697</v>
      </c>
      <c r="F211" s="6">
        <v>35.753593162961501</v>
      </c>
      <c r="G211" s="6">
        <f>AVERAGE(E212:E213)</f>
        <v>35.381909884174952</v>
      </c>
      <c r="H211" s="17"/>
      <c r="I211" s="17"/>
      <c r="J211" s="17"/>
      <c r="K211" s="106"/>
      <c r="L211" s="16"/>
      <c r="M211" s="5" t="s">
        <v>5</v>
      </c>
    </row>
    <row r="212" spans="1:13" ht="15" customHeight="1" x14ac:dyDescent="0.15">
      <c r="A212" s="5" t="s">
        <v>67</v>
      </c>
      <c r="B212" s="5" t="s">
        <v>72</v>
      </c>
      <c r="C212" s="5" t="s">
        <v>32</v>
      </c>
      <c r="D212" s="5" t="s">
        <v>5</v>
      </c>
      <c r="E212" s="6">
        <v>35.308398822369703</v>
      </c>
      <c r="F212" s="6">
        <v>35.753593162961501</v>
      </c>
      <c r="G212" s="17"/>
      <c r="H212" s="17"/>
      <c r="I212" s="17"/>
      <c r="J212" s="17"/>
      <c r="K212" s="106"/>
      <c r="L212" s="16"/>
      <c r="M212" s="5" t="s">
        <v>5</v>
      </c>
    </row>
    <row r="213" spans="1:13" ht="15" customHeight="1" x14ac:dyDescent="0.15">
      <c r="A213" s="5" t="s">
        <v>67</v>
      </c>
      <c r="B213" s="5" t="s">
        <v>72</v>
      </c>
      <c r="C213" s="5" t="s">
        <v>32</v>
      </c>
      <c r="D213" s="5" t="s">
        <v>5</v>
      </c>
      <c r="E213" s="6">
        <v>35.455420945980201</v>
      </c>
      <c r="F213" s="6">
        <v>35.753593162961501</v>
      </c>
      <c r="G213" s="17"/>
      <c r="H213" s="17"/>
      <c r="I213" s="17"/>
      <c r="J213" s="17"/>
      <c r="K213" s="106"/>
      <c r="L213" s="16"/>
      <c r="M213" s="5" t="s">
        <v>5</v>
      </c>
    </row>
    <row r="214" spans="1:13" ht="15" customHeight="1" x14ac:dyDescent="0.15">
      <c r="A214" s="5" t="s">
        <v>67</v>
      </c>
      <c r="B214" s="5" t="s">
        <v>163</v>
      </c>
      <c r="C214" s="5" t="s">
        <v>46</v>
      </c>
      <c r="D214" s="5" t="s">
        <v>5</v>
      </c>
      <c r="E214" s="6">
        <v>38.759131194571999</v>
      </c>
      <c r="F214" s="6">
        <v>38.759131194571999</v>
      </c>
      <c r="G214" s="102">
        <f>AVERAGE(E214:E215)</f>
        <v>38.759131194571999</v>
      </c>
      <c r="H214" s="17"/>
      <c r="I214" s="17"/>
      <c r="J214" s="17"/>
      <c r="K214" s="106"/>
      <c r="L214" s="16"/>
      <c r="M214" s="5" t="s">
        <v>5</v>
      </c>
    </row>
    <row r="215" spans="1:13" ht="15" customHeight="1" x14ac:dyDescent="0.15">
      <c r="A215" s="5" t="s">
        <v>67</v>
      </c>
      <c r="B215" s="5" t="s">
        <v>163</v>
      </c>
      <c r="C215" s="5" t="s">
        <v>46</v>
      </c>
      <c r="D215" s="5" t="s">
        <v>5</v>
      </c>
      <c r="E215" s="6"/>
      <c r="F215" s="6">
        <v>0</v>
      </c>
      <c r="G215" s="17"/>
      <c r="H215" s="17"/>
      <c r="I215" s="17"/>
      <c r="J215" s="17"/>
      <c r="K215" s="106"/>
      <c r="L215" s="16"/>
      <c r="M215" s="5" t="s">
        <v>5</v>
      </c>
    </row>
    <row r="216" spans="1:13" ht="15" customHeight="1" x14ac:dyDescent="0.15">
      <c r="A216" s="5" t="s">
        <v>67</v>
      </c>
      <c r="B216" s="5" t="s">
        <v>163</v>
      </c>
      <c r="C216" s="5" t="s">
        <v>46</v>
      </c>
      <c r="D216" s="5" t="s">
        <v>5</v>
      </c>
      <c r="E216" s="6"/>
      <c r="F216" s="6">
        <v>0</v>
      </c>
      <c r="G216" s="17"/>
      <c r="H216" s="17"/>
      <c r="I216" s="17"/>
      <c r="J216" s="17"/>
      <c r="K216" s="106"/>
      <c r="L216" s="16"/>
      <c r="M216" s="5" t="s">
        <v>5</v>
      </c>
    </row>
    <row r="217" spans="1:13" ht="15" customHeight="1" x14ac:dyDescent="0.15">
      <c r="A217" s="5" t="s">
        <v>67</v>
      </c>
      <c r="B217" s="5" t="s">
        <v>147</v>
      </c>
      <c r="C217" s="5" t="s">
        <v>48</v>
      </c>
      <c r="D217" s="5" t="s">
        <v>5</v>
      </c>
      <c r="E217" s="6">
        <v>35.116189140782801</v>
      </c>
      <c r="F217" s="6">
        <v>34.777256409473303</v>
      </c>
      <c r="G217" s="6">
        <f>AVERAGE(E217:E219)</f>
        <v>34.777256409473331</v>
      </c>
      <c r="H217" s="17"/>
      <c r="I217" s="17"/>
      <c r="J217" s="17"/>
      <c r="K217" s="106"/>
      <c r="L217" s="16"/>
      <c r="M217" s="5" t="s">
        <v>5</v>
      </c>
    </row>
    <row r="218" spans="1:13" ht="15" customHeight="1" x14ac:dyDescent="0.15">
      <c r="A218" s="5" t="s">
        <v>67</v>
      </c>
      <c r="B218" s="5" t="s">
        <v>147</v>
      </c>
      <c r="C218" s="5" t="s">
        <v>48</v>
      </c>
      <c r="D218" s="5" t="s">
        <v>5</v>
      </c>
      <c r="E218" s="6">
        <v>34.658465810528199</v>
      </c>
      <c r="F218" s="6">
        <v>34.777256409473303</v>
      </c>
      <c r="G218" s="17"/>
      <c r="H218" s="17"/>
      <c r="I218" s="17"/>
      <c r="J218" s="17"/>
      <c r="K218" s="106"/>
      <c r="L218" s="16"/>
      <c r="M218" s="5" t="s">
        <v>5</v>
      </c>
    </row>
    <row r="219" spans="1:13" ht="15" customHeight="1" x14ac:dyDescent="0.15">
      <c r="A219" s="5" t="s">
        <v>67</v>
      </c>
      <c r="B219" s="5" t="s">
        <v>147</v>
      </c>
      <c r="C219" s="5" t="s">
        <v>48</v>
      </c>
      <c r="D219" s="5" t="s">
        <v>5</v>
      </c>
      <c r="E219" s="6">
        <v>34.557114277109001</v>
      </c>
      <c r="F219" s="6">
        <v>34.777256409473303</v>
      </c>
      <c r="G219" s="17"/>
      <c r="H219" s="17"/>
      <c r="I219" s="17"/>
      <c r="J219" s="17"/>
      <c r="K219" s="106"/>
      <c r="L219" s="16"/>
      <c r="M219" s="5"/>
    </row>
    <row r="220" spans="1:13" ht="15" customHeight="1" x14ac:dyDescent="0.15">
      <c r="A220" s="50"/>
      <c r="G220" s="16"/>
      <c r="H220" s="5"/>
      <c r="J220" s="17"/>
      <c r="K220" s="106"/>
      <c r="L220" s="15"/>
    </row>
    <row r="221" spans="1:13" ht="15" customHeight="1" x14ac:dyDescent="0.15">
      <c r="A221" s="50"/>
      <c r="G221" s="16"/>
      <c r="H221" s="5"/>
      <c r="I221" s="17"/>
      <c r="J221" s="17"/>
      <c r="K221" s="106"/>
      <c r="L221" s="15"/>
    </row>
    <row r="222" spans="1:13" ht="15" customHeight="1" x14ac:dyDescent="0.15">
      <c r="A222" s="50"/>
      <c r="G222" s="16"/>
      <c r="H222" s="5"/>
      <c r="I222" s="17"/>
      <c r="J222" s="17"/>
      <c r="K222" s="106"/>
      <c r="L222" s="15"/>
    </row>
    <row r="223" spans="1:13" ht="15" customHeight="1" x14ac:dyDescent="0.15">
      <c r="A223" s="50"/>
      <c r="G223" s="16"/>
      <c r="H223" s="5"/>
      <c r="I223" s="17"/>
      <c r="J223" s="17"/>
      <c r="K223" s="106"/>
      <c r="L223" s="15"/>
    </row>
    <row r="224" spans="1:13" ht="15" customHeight="1" x14ac:dyDescent="0.15">
      <c r="A224" s="50"/>
      <c r="G224" s="16"/>
      <c r="H224" s="5"/>
      <c r="I224" s="17"/>
      <c r="J224" s="17"/>
      <c r="K224" s="106"/>
      <c r="L224" s="15"/>
    </row>
    <row r="225" spans="1:12" ht="15" customHeight="1" x14ac:dyDescent="0.15">
      <c r="A225" s="50"/>
      <c r="G225" s="16"/>
      <c r="H225" s="5"/>
      <c r="I225" s="17"/>
      <c r="J225" s="17"/>
      <c r="K225" s="106"/>
      <c r="L225" s="15"/>
    </row>
    <row r="226" spans="1:12" ht="15" customHeight="1" x14ac:dyDescent="0.15">
      <c r="A226" s="50"/>
      <c r="G226" s="16"/>
      <c r="H226" s="5"/>
      <c r="I226" s="17"/>
      <c r="J226" s="17"/>
      <c r="K226" s="106"/>
      <c r="L226" s="15"/>
    </row>
    <row r="227" spans="1:12" ht="15" customHeight="1" x14ac:dyDescent="0.15">
      <c r="A227" s="50"/>
      <c r="G227" s="16"/>
      <c r="H227" s="5"/>
      <c r="I227" s="17"/>
      <c r="J227" s="17"/>
      <c r="K227" s="106"/>
      <c r="L227" s="15"/>
    </row>
    <row r="228" spans="1:12" ht="15" customHeight="1" x14ac:dyDescent="0.15">
      <c r="A228" s="50"/>
      <c r="G228" s="16"/>
      <c r="H228" s="5"/>
      <c r="I228" s="17"/>
      <c r="J228" s="17"/>
      <c r="K228" s="106"/>
      <c r="L228" s="15"/>
    </row>
    <row r="229" spans="1:12" ht="15" customHeight="1" x14ac:dyDescent="0.15">
      <c r="A229" s="50"/>
      <c r="G229" s="16"/>
      <c r="H229" s="5"/>
      <c r="I229" s="17"/>
      <c r="J229" s="17"/>
      <c r="K229" s="106"/>
      <c r="L229" s="15"/>
    </row>
    <row r="230" spans="1:12" ht="15" customHeight="1" x14ac:dyDescent="0.15">
      <c r="A230" s="53"/>
      <c r="B230" s="54"/>
      <c r="C230" s="54"/>
      <c r="D230" s="54"/>
      <c r="E230" s="54"/>
      <c r="F230" s="54"/>
      <c r="G230" s="111"/>
      <c r="H230" s="54"/>
      <c r="I230" s="107"/>
      <c r="J230" s="107"/>
      <c r="K230" s="108"/>
      <c r="L230" s="15"/>
    </row>
  </sheetData>
  <printOptions headings="1" gridLines="1"/>
  <pageMargins left="0" right="0" top="0" bottom="0" header="0" footer="0"/>
  <pageSetup paperSize="9" pageOrder="overThenDown" orientation="portrait" blackAndWhite="1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qPCR CXCL10</vt:lpstr>
      <vt:lpstr>qPCR CCL17</vt:lpstr>
      <vt:lpstr>qPCR CD163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בתיה רניסקי - Batya Rinsky</dc:creator>
  <cp:lastModifiedBy>בתיה רניסקי - Batya Rinsky</cp:lastModifiedBy>
  <dcterms:created xsi:type="dcterms:W3CDTF">2021-04-11T10:49:36Z</dcterms:created>
  <dcterms:modified xsi:type="dcterms:W3CDTF">2023-09-20T06:45:08Z</dcterms:modified>
</cp:coreProperties>
</file>