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qPCR ccr2, ccr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4" i="2" l="1"/>
  <c r="AB24" i="2"/>
  <c r="I6" i="2"/>
  <c r="AA25" i="2" l="1"/>
  <c r="AB25" i="2"/>
  <c r="AB27" i="2" s="1"/>
  <c r="AA26" i="2"/>
  <c r="AB26" i="2"/>
  <c r="AE25" i="2"/>
  <c r="AD25" i="2"/>
  <c r="AD27" i="2" s="1"/>
  <c r="AE24" i="2"/>
  <c r="AA24" i="2"/>
  <c r="AA27" i="2" s="1"/>
  <c r="J61" i="2"/>
  <c r="J58" i="2"/>
  <c r="J55" i="2"/>
  <c r="J28" i="2"/>
  <c r="K28" i="2"/>
  <c r="L28" i="2" s="1"/>
  <c r="J122" i="2"/>
  <c r="J134" i="2"/>
  <c r="J131" i="2"/>
  <c r="J115" i="2"/>
  <c r="J112" i="2"/>
  <c r="J106" i="2"/>
  <c r="J103" i="2"/>
  <c r="J40" i="2"/>
  <c r="W90" i="2"/>
  <c r="W87" i="2"/>
  <c r="W84" i="2"/>
  <c r="K84" i="2" s="1"/>
  <c r="W81" i="2"/>
  <c r="H96" i="2"/>
  <c r="K96" i="2" s="1"/>
  <c r="H93" i="2"/>
  <c r="K93" i="2" s="1"/>
  <c r="H90" i="2"/>
  <c r="H87" i="2"/>
  <c r="H84" i="2"/>
  <c r="H81" i="2"/>
  <c r="I81" i="2" s="1"/>
  <c r="K81" i="2" l="1"/>
  <c r="AD26" i="2"/>
  <c r="K87" i="2"/>
  <c r="L87" i="2" s="1"/>
  <c r="M87" i="2" s="1"/>
  <c r="K90" i="2"/>
  <c r="L90" i="2" s="1"/>
  <c r="M90" i="2" s="1"/>
  <c r="L93" i="2"/>
  <c r="M93" i="2" s="1"/>
  <c r="L84" i="2"/>
  <c r="M84" i="2" s="1"/>
  <c r="L96" i="2"/>
  <c r="M96" i="2" s="1"/>
  <c r="J81" i="2"/>
  <c r="L81" i="2"/>
  <c r="M81" i="2" s="1"/>
  <c r="V43" i="2" l="1"/>
  <c r="K134" i="2"/>
  <c r="L134" i="2" s="1"/>
  <c r="K131" i="2"/>
  <c r="L131" i="2" s="1"/>
  <c r="I125" i="2"/>
  <c r="K122" i="2"/>
  <c r="L122" i="2" s="1"/>
  <c r="K40" i="2"/>
  <c r="L40" i="2" s="1"/>
  <c r="I31" i="2"/>
  <c r="J31" i="2" l="1"/>
  <c r="K31" i="2" s="1"/>
  <c r="L31" i="2" s="1"/>
  <c r="J137" i="2"/>
  <c r="K137" i="2" s="1"/>
  <c r="L137" i="2" s="1"/>
  <c r="J43" i="2"/>
  <c r="K43" i="2" s="1"/>
  <c r="L43" i="2" s="1"/>
  <c r="J125" i="2"/>
  <c r="K125" i="2" s="1"/>
  <c r="L125" i="2" s="1"/>
  <c r="K115" i="2"/>
  <c r="L115" i="2" s="1"/>
  <c r="K112" i="2"/>
  <c r="L112" i="2" s="1"/>
  <c r="I109" i="2"/>
  <c r="K106" i="2"/>
  <c r="L106" i="2" s="1"/>
  <c r="K103" i="2"/>
  <c r="L103" i="2" s="1"/>
  <c r="I64" i="2"/>
  <c r="K61" i="2"/>
  <c r="L61" i="2" s="1"/>
  <c r="K58" i="2"/>
  <c r="L58" i="2" s="1"/>
  <c r="K55" i="2"/>
  <c r="L55" i="2" s="1"/>
  <c r="I52" i="2"/>
  <c r="J52" i="2" s="1"/>
  <c r="J109" i="2" l="1"/>
  <c r="K109" i="2" s="1"/>
  <c r="L109" i="2" s="1"/>
  <c r="J64" i="2"/>
  <c r="K64" i="2" s="1"/>
  <c r="L64" i="2" s="1"/>
  <c r="K52" i="2"/>
  <c r="L52" i="2" s="1"/>
  <c r="I9" i="2"/>
  <c r="I21" i="2" l="1"/>
  <c r="I15" i="2"/>
  <c r="I12" i="2"/>
  <c r="I3" i="2"/>
  <c r="V19" i="2"/>
  <c r="V16" i="2"/>
  <c r="V13" i="2"/>
  <c r="V10" i="2"/>
  <c r="J3" i="2" l="1"/>
  <c r="J6" i="2"/>
  <c r="K6" i="2" s="1"/>
  <c r="L6" i="2" s="1"/>
  <c r="J15" i="2"/>
  <c r="K15" i="2" s="1"/>
  <c r="L15" i="2" s="1"/>
  <c r="J21" i="2"/>
  <c r="K21" i="2" s="1"/>
  <c r="L21" i="2" s="1"/>
  <c r="J9" i="2"/>
  <c r="K9" i="2" s="1"/>
  <c r="L9" i="2" s="1"/>
  <c r="K3" i="2"/>
  <c r="L3" i="2" s="1"/>
  <c r="J12" i="2"/>
  <c r="K12" i="2" s="1"/>
  <c r="L12" i="2" s="1"/>
</calcChain>
</file>

<file path=xl/sharedStrings.xml><?xml version="1.0" encoding="utf-8"?>
<sst xmlns="http://schemas.openxmlformats.org/spreadsheetml/2006/main" count="1097" uniqueCount="157">
  <si>
    <t>Well</t>
  </si>
  <si>
    <t>Fluor</t>
  </si>
  <si>
    <t>Target</t>
  </si>
  <si>
    <t>Content</t>
  </si>
  <si>
    <t>Sample</t>
  </si>
  <si>
    <t>D01</t>
  </si>
  <si>
    <t>SYBR</t>
  </si>
  <si>
    <t>GAPDH</t>
  </si>
  <si>
    <t>1</t>
  </si>
  <si>
    <t/>
  </si>
  <si>
    <t>E01</t>
  </si>
  <si>
    <t>F01</t>
  </si>
  <si>
    <t>D02</t>
  </si>
  <si>
    <t>2</t>
  </si>
  <si>
    <t>E02</t>
  </si>
  <si>
    <t>F02</t>
  </si>
  <si>
    <t>Std-17</t>
  </si>
  <si>
    <t>D03</t>
  </si>
  <si>
    <t>3</t>
  </si>
  <si>
    <t>E03</t>
  </si>
  <si>
    <t>F03</t>
  </si>
  <si>
    <t>Std-18</t>
  </si>
  <si>
    <t>D04</t>
  </si>
  <si>
    <t>4</t>
  </si>
  <si>
    <t>E04</t>
  </si>
  <si>
    <t>F04</t>
  </si>
  <si>
    <t>Std-19</t>
  </si>
  <si>
    <t>D05</t>
  </si>
  <si>
    <t>5</t>
  </si>
  <si>
    <t>E05</t>
  </si>
  <si>
    <t>F05</t>
  </si>
  <si>
    <t>Std-20</t>
  </si>
  <si>
    <t>D06</t>
  </si>
  <si>
    <t>6</t>
  </si>
  <si>
    <t>E06</t>
  </si>
  <si>
    <t>F06</t>
  </si>
  <si>
    <t>D07</t>
  </si>
  <si>
    <t>7</t>
  </si>
  <si>
    <t>E07</t>
  </si>
  <si>
    <t>F07</t>
  </si>
  <si>
    <t>D08</t>
  </si>
  <si>
    <t>8</t>
  </si>
  <si>
    <t>E08</t>
  </si>
  <si>
    <t>F08</t>
  </si>
  <si>
    <t>mCCR2</t>
  </si>
  <si>
    <t>Unkn-01</t>
  </si>
  <si>
    <t>CCR2</t>
  </si>
  <si>
    <t>CCR5</t>
  </si>
  <si>
    <t>CONTROL</t>
  </si>
  <si>
    <t>A02</t>
  </si>
  <si>
    <t>Unkn-02</t>
  </si>
  <si>
    <t>B02</t>
  </si>
  <si>
    <t>C02</t>
  </si>
  <si>
    <t>A03</t>
  </si>
  <si>
    <t>Unkn-03</t>
  </si>
  <si>
    <t>B03</t>
  </si>
  <si>
    <t>C03</t>
  </si>
  <si>
    <t>A04</t>
  </si>
  <si>
    <t>Unkn-04</t>
  </si>
  <si>
    <t>B04</t>
  </si>
  <si>
    <t>C04</t>
  </si>
  <si>
    <t>A05</t>
  </si>
  <si>
    <t>Unkn-05</t>
  </si>
  <si>
    <t>B05</t>
  </si>
  <si>
    <t>C05</t>
  </si>
  <si>
    <t>A06</t>
  </si>
  <si>
    <t>Unkn-06</t>
  </si>
  <si>
    <t>B06</t>
  </si>
  <si>
    <t xml:space="preserve">average </t>
  </si>
  <si>
    <t>C06</t>
  </si>
  <si>
    <t>stdv</t>
  </si>
  <si>
    <t>A07</t>
  </si>
  <si>
    <t>Unkn-07</t>
  </si>
  <si>
    <t>sem</t>
  </si>
  <si>
    <t>B07</t>
  </si>
  <si>
    <t>C07</t>
  </si>
  <si>
    <t>A08</t>
  </si>
  <si>
    <t>Unkn-08</t>
  </si>
  <si>
    <t>B08</t>
  </si>
  <si>
    <t>error</t>
  </si>
  <si>
    <t>C08</t>
  </si>
  <si>
    <t>A09</t>
  </si>
  <si>
    <t>Unkn-09</t>
  </si>
  <si>
    <t>9</t>
  </si>
  <si>
    <t>B09</t>
  </si>
  <si>
    <t>C09</t>
  </si>
  <si>
    <t>A10</t>
  </si>
  <si>
    <t>Unkn-10</t>
  </si>
  <si>
    <t>10</t>
  </si>
  <si>
    <t>B10</t>
  </si>
  <si>
    <t>C10</t>
  </si>
  <si>
    <t>A11</t>
  </si>
  <si>
    <t>Unkn-11</t>
  </si>
  <si>
    <t>11</t>
  </si>
  <si>
    <t>B11</t>
  </si>
  <si>
    <t>C11</t>
  </si>
  <si>
    <t>A12</t>
  </si>
  <si>
    <t>Unkn-12</t>
  </si>
  <si>
    <t>12</t>
  </si>
  <si>
    <t>B12</t>
  </si>
  <si>
    <t>C12</t>
  </si>
  <si>
    <t>Unkn-14</t>
  </si>
  <si>
    <t>Unkn-15</t>
  </si>
  <si>
    <t>Unkn-16</t>
  </si>
  <si>
    <t>Unkn-17</t>
  </si>
  <si>
    <t>Unkn-18</t>
  </si>
  <si>
    <t>D09</t>
  </si>
  <si>
    <t>Unkn-13</t>
  </si>
  <si>
    <t>E09</t>
  </si>
  <si>
    <t>F09</t>
  </si>
  <si>
    <t>mccr2</t>
  </si>
  <si>
    <t>H01</t>
  </si>
  <si>
    <t>NTC-14</t>
  </si>
  <si>
    <t>H02</t>
  </si>
  <si>
    <t>mccr5</t>
  </si>
  <si>
    <t>H03</t>
  </si>
  <si>
    <t>NTC-15</t>
  </si>
  <si>
    <t>H04</t>
  </si>
  <si>
    <t>mCCR5</t>
  </si>
  <si>
    <t>F10</t>
  </si>
  <si>
    <t>F11</t>
  </si>
  <si>
    <t>control mice</t>
  </si>
  <si>
    <t>ccr2</t>
  </si>
  <si>
    <t>Unkn-19</t>
  </si>
  <si>
    <t>Unkn-21</t>
  </si>
  <si>
    <t>Unkn-23</t>
  </si>
  <si>
    <t>H05</t>
  </si>
  <si>
    <t>NTC-02</t>
  </si>
  <si>
    <t>H06</t>
  </si>
  <si>
    <t>ccr5</t>
  </si>
  <si>
    <t>H07</t>
  </si>
  <si>
    <t>NTC-03</t>
  </si>
  <si>
    <t>H08</t>
  </si>
  <si>
    <t>gapdh</t>
  </si>
  <si>
    <t>D10</t>
  </si>
  <si>
    <t>Unkn-20</t>
  </si>
  <si>
    <t>E10</t>
  </si>
  <si>
    <t>D11</t>
  </si>
  <si>
    <t>Unkn-22</t>
  </si>
  <si>
    <t>E11</t>
  </si>
  <si>
    <t>D12</t>
  </si>
  <si>
    <t>Unkn-24</t>
  </si>
  <si>
    <t>E12</t>
  </si>
  <si>
    <t>F12</t>
  </si>
  <si>
    <t>H09</t>
  </si>
  <si>
    <t>NTC-04</t>
  </si>
  <si>
    <t>H10</t>
  </si>
  <si>
    <t>Cт</t>
  </si>
  <si>
    <t>Cт Mean</t>
  </si>
  <si>
    <t>ΔCт</t>
  </si>
  <si>
    <t>ΔΔCT</t>
  </si>
  <si>
    <t>ΔΔCт</t>
  </si>
  <si>
    <t>2^(-ΔΔCT)</t>
  </si>
  <si>
    <t>(+0.5)</t>
  </si>
  <si>
    <t>(-0.5)</t>
  </si>
  <si>
    <t>PHOTIC INJURY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</si>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</sst>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##0.00;\-###0.00"/>
    <numFmt numFmtId="165" formatCode="###0.000;\-###0.000"/>
    <numFmt numFmtId="166" formatCode="###0.00000;\-###0.00000"/>
    <numFmt numFmtId="167" formatCode="###0.0;\-###0.0"/>
    <numFmt numFmtId="168" formatCode="0.000_ ;\-0.000\ "/>
    <numFmt numFmtId="169" formatCode="0.0000000000000_ ;\-0.0000000000000\ "/>
  </numFmts>
  <fonts count="8" x14ac:knownFonts="1">
    <font>
      <sz val="11"/>
      <color theme="1"/>
      <name val="Arial"/>
      <family val="2"/>
      <scheme val="minor"/>
    </font>
    <font>
      <sz val="8.25"/>
      <name val="Microsoft Sans Serif"/>
      <family val="2"/>
    </font>
    <font>
      <sz val="8.25"/>
      <name val="Microsoft Sans Serif"/>
      <family val="2"/>
    </font>
    <font>
      <b/>
      <sz val="8.25"/>
      <name val="Microsoft Sans Serif"/>
      <family val="2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D3DCE9"/>
        <bgColor rgb="FF000000"/>
      </patternFill>
    </fill>
    <fill>
      <patternFill patternType="solid">
        <fgColor rgb="FFE4ECF7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  <protection locked="0"/>
    </xf>
    <xf numFmtId="0" fontId="2" fillId="0" borderId="0">
      <alignment vertical="top"/>
      <protection locked="0"/>
    </xf>
  </cellStyleXfs>
  <cellXfs count="58">
    <xf numFmtId="0" fontId="0" fillId="0" borderId="0" xfId="0"/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2" fillId="2" borderId="0" xfId="1" applyFont="1" applyFill="1" applyBorder="1" applyAlignment="1" applyProtection="1">
      <alignment horizontal="center" vertical="center"/>
      <protection locked="0"/>
    </xf>
    <xf numFmtId="0" fontId="2" fillId="3" borderId="0" xfId="1" applyFont="1" applyFill="1" applyBorder="1" applyAlignment="1" applyProtection="1">
      <alignment horizontal="center" vertical="center"/>
      <protection locked="0"/>
    </xf>
    <xf numFmtId="49" fontId="2" fillId="0" borderId="0" xfId="1" applyNumberFormat="1" applyFont="1" applyFill="1" applyBorder="1" applyAlignment="1" applyProtection="1">
      <alignment vertical="center"/>
    </xf>
    <xf numFmtId="164" fontId="2" fillId="0" borderId="0" xfId="1" applyNumberFormat="1" applyFont="1" applyFill="1" applyBorder="1" applyAlignment="1" applyProtection="1">
      <alignment vertical="center"/>
    </xf>
    <xf numFmtId="165" fontId="2" fillId="0" borderId="0" xfId="1" applyNumberFormat="1" applyFont="1" applyFill="1" applyBorder="1" applyAlignment="1" applyProtection="1">
      <alignment vertical="center"/>
    </xf>
    <xf numFmtId="166" fontId="2" fillId="0" borderId="0" xfId="1" applyNumberFormat="1" applyFont="1" applyFill="1" applyBorder="1" applyAlignment="1" applyProtection="1">
      <alignment vertical="center"/>
    </xf>
    <xf numFmtId="167" fontId="2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167" fontId="3" fillId="0" borderId="0" xfId="1" applyNumberFormat="1" applyFont="1" applyFill="1" applyBorder="1" applyAlignment="1" applyProtection="1">
      <alignment vertical="center"/>
    </xf>
    <xf numFmtId="49" fontId="3" fillId="0" borderId="0" xfId="1" applyNumberFormat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vertical="center"/>
    </xf>
    <xf numFmtId="168" fontId="2" fillId="0" borderId="0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0" fontId="2" fillId="0" borderId="5" xfId="1" applyFont="1" applyFill="1" applyBorder="1" applyAlignment="1" applyProtection="1">
      <alignment vertical="center"/>
    </xf>
    <xf numFmtId="166" fontId="3" fillId="0" borderId="0" xfId="1" applyNumberFormat="1" applyFont="1" applyFill="1" applyBorder="1" applyAlignment="1" applyProtection="1">
      <alignment vertical="center"/>
    </xf>
    <xf numFmtId="166" fontId="2" fillId="0" borderId="7" xfId="1" applyNumberFormat="1" applyFont="1" applyFill="1" applyBorder="1" applyAlignment="1" applyProtection="1">
      <alignment vertical="center"/>
    </xf>
    <xf numFmtId="165" fontId="3" fillId="0" borderId="0" xfId="1" applyNumberFormat="1" applyFont="1" applyFill="1" applyBorder="1" applyAlignment="1" applyProtection="1">
      <alignment vertical="center"/>
    </xf>
    <xf numFmtId="169" fontId="2" fillId="0" borderId="0" xfId="1" applyNumberFormat="1" applyFont="1" applyFill="1" applyBorder="1" applyAlignment="1" applyProtection="1">
      <alignment vertical="center"/>
    </xf>
    <xf numFmtId="0" fontId="2" fillId="0" borderId="0" xfId="2">
      <alignment vertical="top"/>
      <protection locked="0"/>
    </xf>
    <xf numFmtId="0" fontId="0" fillId="0" borderId="0" xfId="0" applyBorder="1"/>
    <xf numFmtId="0" fontId="2" fillId="0" borderId="0" xfId="2" applyBorder="1">
      <alignment vertical="top"/>
      <protection locked="0"/>
    </xf>
    <xf numFmtId="0" fontId="2" fillId="0" borderId="0" xfId="2" applyFont="1" applyBorder="1">
      <alignment vertical="top"/>
      <protection locked="0"/>
    </xf>
    <xf numFmtId="49" fontId="2" fillId="0" borderId="1" xfId="1" applyNumberFormat="1" applyFont="1" applyFill="1" applyBorder="1" applyAlignment="1" applyProtection="1">
      <alignment vertical="center"/>
    </xf>
    <xf numFmtId="49" fontId="2" fillId="0" borderId="2" xfId="1" applyNumberFormat="1" applyFont="1" applyFill="1" applyBorder="1" applyAlignment="1" applyProtection="1">
      <alignment vertical="center"/>
    </xf>
    <xf numFmtId="164" fontId="2" fillId="0" borderId="2" xfId="1" applyNumberFormat="1" applyFont="1" applyFill="1" applyBorder="1" applyAlignment="1" applyProtection="1">
      <alignment vertical="center"/>
    </xf>
    <xf numFmtId="165" fontId="2" fillId="0" borderId="2" xfId="1" applyNumberFormat="1" applyFont="1" applyFill="1" applyBorder="1" applyAlignment="1" applyProtection="1">
      <alignment vertical="center"/>
    </xf>
    <xf numFmtId="166" fontId="2" fillId="0" borderId="2" xfId="1" applyNumberFormat="1" applyFont="1" applyFill="1" applyBorder="1" applyAlignment="1" applyProtection="1">
      <alignment vertical="center"/>
    </xf>
    <xf numFmtId="165" fontId="3" fillId="0" borderId="2" xfId="1" applyNumberFormat="1" applyFont="1" applyFill="1" applyBorder="1" applyAlignment="1" applyProtection="1">
      <alignment vertical="center"/>
    </xf>
    <xf numFmtId="0" fontId="2" fillId="0" borderId="2" xfId="1" applyFont="1" applyFill="1" applyBorder="1" applyAlignment="1" applyProtection="1">
      <alignment vertical="center"/>
    </xf>
    <xf numFmtId="0" fontId="2" fillId="0" borderId="3" xfId="1" applyFont="1" applyFill="1" applyBorder="1" applyAlignment="1" applyProtection="1">
      <alignment vertical="center"/>
    </xf>
    <xf numFmtId="49" fontId="2" fillId="0" borderId="4" xfId="1" applyNumberFormat="1" applyFont="1" applyFill="1" applyBorder="1" applyAlignment="1" applyProtection="1">
      <alignment vertical="center"/>
    </xf>
    <xf numFmtId="165" fontId="2" fillId="0" borderId="5" xfId="1" applyNumberFormat="1" applyFont="1" applyFill="1" applyBorder="1" applyAlignment="1" applyProtection="1">
      <alignment vertical="center"/>
    </xf>
    <xf numFmtId="164" fontId="2" fillId="0" borderId="5" xfId="1" applyNumberFormat="1" applyFont="1" applyFill="1" applyBorder="1" applyAlignment="1" applyProtection="1">
      <alignment vertical="center"/>
    </xf>
    <xf numFmtId="0" fontId="2" fillId="0" borderId="4" xfId="1" applyFont="1" applyFill="1" applyBorder="1" applyAlignment="1" applyProtection="1">
      <alignment vertical="center"/>
    </xf>
    <xf numFmtId="49" fontId="2" fillId="0" borderId="6" xfId="1" applyNumberFormat="1" applyFont="1" applyFill="1" applyBorder="1" applyAlignment="1" applyProtection="1">
      <alignment vertical="center"/>
    </xf>
    <xf numFmtId="49" fontId="2" fillId="0" borderId="7" xfId="1" applyNumberFormat="1" applyFont="1" applyFill="1" applyBorder="1" applyAlignment="1" applyProtection="1">
      <alignment vertical="center"/>
    </xf>
    <xf numFmtId="164" fontId="2" fillId="0" borderId="7" xfId="1" applyNumberFormat="1" applyFont="1" applyFill="1" applyBorder="1" applyAlignment="1" applyProtection="1">
      <alignment vertical="center"/>
    </xf>
    <xf numFmtId="165" fontId="2" fillId="0" borderId="7" xfId="1" applyNumberFormat="1" applyFont="1" applyFill="1" applyBorder="1" applyAlignment="1" applyProtection="1">
      <alignment vertical="center"/>
    </xf>
    <xf numFmtId="166" fontId="3" fillId="0" borderId="7" xfId="1" applyNumberFormat="1" applyFont="1" applyFill="1" applyBorder="1" applyAlignment="1" applyProtection="1">
      <alignment vertical="center"/>
    </xf>
    <xf numFmtId="164" fontId="2" fillId="0" borderId="8" xfId="1" applyNumberFormat="1" applyFont="1" applyFill="1" applyBorder="1" applyAlignment="1" applyProtection="1">
      <alignment vertical="center"/>
    </xf>
    <xf numFmtId="0" fontId="2" fillId="0" borderId="2" xfId="2" applyBorder="1">
      <alignment vertical="top"/>
      <protection locked="0"/>
    </xf>
    <xf numFmtId="0" fontId="2" fillId="0" borderId="2" xfId="2" applyFont="1" applyBorder="1">
      <alignment vertical="top"/>
      <protection locked="0"/>
    </xf>
    <xf numFmtId="0" fontId="2" fillId="0" borderId="3" xfId="2" applyFont="1" applyBorder="1">
      <alignment vertical="top"/>
      <protection locked="0"/>
    </xf>
    <xf numFmtId="0" fontId="2" fillId="0" borderId="5" xfId="2" applyFont="1" applyBorder="1">
      <alignment vertical="top"/>
      <protection locked="0"/>
    </xf>
    <xf numFmtId="0" fontId="2" fillId="0" borderId="5" xfId="2" applyBorder="1">
      <alignment vertical="top"/>
      <protection locked="0"/>
    </xf>
    <xf numFmtId="0" fontId="4" fillId="0" borderId="0" xfId="0" applyFont="1" applyBorder="1"/>
    <xf numFmtId="0" fontId="2" fillId="0" borderId="7" xfId="2" applyBorder="1">
      <alignment vertical="top"/>
      <protection locked="0"/>
    </xf>
    <xf numFmtId="167" fontId="2" fillId="0" borderId="7" xfId="1" applyNumberFormat="1" applyFont="1" applyFill="1" applyBorder="1" applyAlignment="1" applyProtection="1">
      <alignment vertical="center"/>
    </xf>
    <xf numFmtId="0" fontId="2" fillId="0" borderId="7" xfId="1" applyFont="1" applyFill="1" applyBorder="1" applyAlignment="1" applyProtection="1">
      <alignment vertical="center"/>
    </xf>
    <xf numFmtId="0" fontId="2" fillId="0" borderId="8" xfId="1" applyFont="1" applyFill="1" applyBorder="1" applyAlignment="1" applyProtection="1">
      <alignment vertical="center"/>
    </xf>
    <xf numFmtId="0" fontId="0" fillId="0" borderId="0" xfId="0" applyFont="1" applyBorder="1"/>
    <xf numFmtId="0" fontId="1" fillId="0" borderId="0" xfId="1" applyFill="1" applyAlignment="1" applyProtection="1"/>
    <xf numFmtId="0" fontId="5" fillId="0" borderId="0" xfId="0" applyFont="1"/>
    <xf numFmtId="0" fontId="3" fillId="0" borderId="0" xfId="1" applyFont="1" applyFill="1" applyAlignment="1" applyProtection="1"/>
    <xf numFmtId="0" fontId="6" fillId="0" borderId="0" xfId="0" applyFont="1"/>
    <xf numFmtId="0" fontId="7" fillId="0" borderId="0" xfId="1" applyFont="1" applyFill="1" applyBorder="1" applyAlignment="1" applyProtection="1">
      <alignment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95250</xdr:colOff>
      <xdr:row>8</xdr:row>
      <xdr:rowOff>150164</xdr:rowOff>
    </xdr:from>
    <xdr:ext cx="3309937" cy="609013"/>
    <xdr:sp macro="" textlink="">
      <xdr:nvSpPr>
        <xdr:cNvPr id="2" name="TextBox 1"/>
        <xdr:cNvSpPr txBox="1"/>
      </xdr:nvSpPr>
      <xdr:spPr>
        <a:xfrm>
          <a:off x="22776656" y="1864664"/>
          <a:ext cx="3309937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1" anchor="t">
          <a:sp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Real-time qPCR analysis of retinal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Ccr2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Ccr5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mRNA measured in control mice and photic-injured mice; (n=6 mice for each group, Student’s </a:t>
          </a:r>
          <a:r>
            <a:rPr lang="en-US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-test).</a:t>
          </a:r>
          <a:endParaRPr lang="he-IL" sz="1100"/>
        </a:p>
      </xdr:txBody>
    </xdr:sp>
    <xdr:clientData/>
  </xdr:one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76"/>
  <sheetViews>
    <sheetView tabSelected="1" zoomScale="80" zoomScaleNormal="80" workbookViewId="0">
      <pane xSplit="1" ySplit="1" topLeftCell="Y2" activePane="bottomRight" state="frozen"/>
      <selection activeCell="B2" sqref="B2"/>
      <selection pane="topRight" activeCell="B2" sqref="B2"/>
      <selection pane="bottomLeft" activeCell="B2" sqref="B2"/>
      <selection pane="bottomRight" activeCell="AP10" sqref="AP10"/>
    </sheetView>
  </sheetViews>
  <sheetFormatPr defaultColWidth="7.5" defaultRowHeight="15" customHeight="1" x14ac:dyDescent="0.2"/>
  <cols>
    <col min="1" max="1" width="1.125" style="3" customWidth="1"/>
    <col min="2" max="3" width="7.5" style="4" customWidth="1"/>
    <col min="4" max="4" width="10" style="4" customWidth="1"/>
    <col min="5" max="5" width="8.75" style="4" customWidth="1"/>
    <col min="6" max="6" width="11.25" style="4" customWidth="1"/>
    <col min="7" max="7" width="9.375" style="4" bestFit="1" customWidth="1"/>
    <col min="8" max="8" width="11.25" style="5" customWidth="1"/>
    <col min="9" max="9" width="10" style="5" customWidth="1"/>
    <col min="10" max="10" width="9.25" style="6" bestFit="1" customWidth="1"/>
    <col min="11" max="11" width="13.75" style="7" customWidth="1"/>
    <col min="12" max="13" width="13.75" style="6" customWidth="1"/>
    <col min="14" max="15" width="13.75" style="7" customWidth="1"/>
    <col min="16" max="16" width="6.625" style="8" bestFit="1" customWidth="1"/>
    <col min="17" max="17" width="9.25" style="4" bestFit="1" customWidth="1"/>
    <col min="18" max="18" width="7.5" style="9" customWidth="1"/>
    <col min="19" max="27" width="7.5" style="9"/>
    <col min="28" max="28" width="14.625" style="9" bestFit="1" customWidth="1"/>
    <col min="29" max="16384" width="7.5" style="9"/>
  </cols>
  <sheetData>
    <row r="1" spans="1:34" s="2" customFormat="1" ht="30" customHeight="1" x14ac:dyDescent="0.2">
      <c r="A1" s="20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2" spans="1:34" ht="15" customHeight="1" x14ac:dyDescent="0.2">
      <c r="H2" s="55" t="s">
        <v>147</v>
      </c>
      <c r="I2" s="55" t="s">
        <v>148</v>
      </c>
      <c r="J2" s="55" t="s">
        <v>149</v>
      </c>
      <c r="K2" s="55" t="s">
        <v>150</v>
      </c>
      <c r="L2" s="56" t="s">
        <v>152</v>
      </c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 t="s">
        <v>151</v>
      </c>
      <c r="AE2" s="54" t="s">
        <v>152</v>
      </c>
    </row>
    <row r="3" spans="1:34" ht="15" customHeight="1" x14ac:dyDescent="0.2">
      <c r="B3" s="24" t="s">
        <v>61</v>
      </c>
      <c r="C3" s="25" t="s">
        <v>6</v>
      </c>
      <c r="D3" s="25" t="s">
        <v>44</v>
      </c>
      <c r="E3" s="25" t="s">
        <v>62</v>
      </c>
      <c r="F3" s="25" t="s">
        <v>28</v>
      </c>
      <c r="G3" s="25" t="s">
        <v>9</v>
      </c>
      <c r="H3" s="26">
        <v>34.566393943940199</v>
      </c>
      <c r="I3" s="26">
        <f>AVERAGE(H4:H5)</f>
        <v>32.588509195528552</v>
      </c>
      <c r="J3" s="27">
        <f>I3-V10</f>
        <v>11.102099004860385</v>
      </c>
      <c r="K3" s="28">
        <f t="shared" ref="K3" si="0">J3-13</f>
        <v>-1.8979009951396151</v>
      </c>
      <c r="L3" s="29">
        <f>2^(-K3)</f>
        <v>3.7267059634711144</v>
      </c>
      <c r="M3" s="27"/>
      <c r="N3" s="25" t="s">
        <v>9</v>
      </c>
      <c r="O3" s="30"/>
      <c r="P3" s="30"/>
      <c r="Q3" s="30"/>
      <c r="R3" s="30"/>
      <c r="S3" s="30"/>
      <c r="T3" s="30"/>
      <c r="U3" s="30"/>
      <c r="V3" s="31"/>
    </row>
    <row r="4" spans="1:34" ht="15" customHeight="1" x14ac:dyDescent="0.2">
      <c r="B4" s="32" t="s">
        <v>63</v>
      </c>
      <c r="C4" s="4" t="s">
        <v>6</v>
      </c>
      <c r="D4" s="4" t="s">
        <v>44</v>
      </c>
      <c r="E4" s="4" t="s">
        <v>62</v>
      </c>
      <c r="F4" s="4" t="s">
        <v>28</v>
      </c>
      <c r="G4" s="4" t="s">
        <v>9</v>
      </c>
      <c r="H4" s="5">
        <v>32.617508940378301</v>
      </c>
      <c r="N4" s="4"/>
      <c r="O4" s="4"/>
      <c r="P4" s="4"/>
      <c r="Q4" s="4" t="s">
        <v>7</v>
      </c>
      <c r="R4" s="4" t="s">
        <v>16</v>
      </c>
      <c r="S4" s="4" t="s">
        <v>8</v>
      </c>
      <c r="T4" s="5">
        <v>20.767598499814898</v>
      </c>
      <c r="U4" s="5">
        <v>20.8515735118674</v>
      </c>
      <c r="V4" s="33">
        <v>20.851573511867368</v>
      </c>
    </row>
    <row r="5" spans="1:34" ht="15" customHeight="1" x14ac:dyDescent="0.2">
      <c r="B5" s="32" t="s">
        <v>64</v>
      </c>
      <c r="C5" s="4" t="s">
        <v>6</v>
      </c>
      <c r="D5" s="4" t="s">
        <v>44</v>
      </c>
      <c r="E5" s="4" t="s">
        <v>62</v>
      </c>
      <c r="F5" s="4" t="s">
        <v>28</v>
      </c>
      <c r="G5" s="4" t="s">
        <v>9</v>
      </c>
      <c r="H5" s="5">
        <v>32.559509450678803</v>
      </c>
      <c r="N5" s="4"/>
      <c r="O5" s="4"/>
      <c r="P5" s="4"/>
      <c r="Q5" s="4" t="s">
        <v>7</v>
      </c>
      <c r="R5" s="4" t="s">
        <v>16</v>
      </c>
      <c r="S5" s="4" t="s">
        <v>8</v>
      </c>
      <c r="T5" s="5">
        <v>20.711414800635801</v>
      </c>
      <c r="U5" s="5">
        <v>20.8515735118674</v>
      </c>
      <c r="V5" s="33"/>
    </row>
    <row r="6" spans="1:34" ht="15" customHeight="1" x14ac:dyDescent="0.2">
      <c r="B6" s="32" t="s">
        <v>65</v>
      </c>
      <c r="C6" s="4" t="s">
        <v>6</v>
      </c>
      <c r="D6" s="4" t="s">
        <v>44</v>
      </c>
      <c r="E6" s="4" t="s">
        <v>66</v>
      </c>
      <c r="F6" s="4" t="s">
        <v>33</v>
      </c>
      <c r="G6" s="4" t="s">
        <v>9</v>
      </c>
      <c r="H6" s="5">
        <v>36.238434109207297</v>
      </c>
      <c r="I6" s="5">
        <f>AVERAGE(H6:H7)</f>
        <v>36.539288116893246</v>
      </c>
      <c r="J6" s="6">
        <f>I6-V13</f>
        <v>11.603566413377809</v>
      </c>
      <c r="K6" s="7">
        <f t="shared" ref="K6" si="1">J6-13</f>
        <v>-1.3964335866221909</v>
      </c>
      <c r="L6" s="18">
        <f t="shared" ref="L6" si="2">2^(-K6)</f>
        <v>2.6325001010363791</v>
      </c>
      <c r="N6" s="4"/>
      <c r="O6" s="4"/>
      <c r="P6" s="4"/>
      <c r="Q6" s="4" t="s">
        <v>7</v>
      </c>
      <c r="R6" s="4" t="s">
        <v>16</v>
      </c>
      <c r="S6" s="4" t="s">
        <v>8</v>
      </c>
      <c r="T6" s="5">
        <v>21.075707235151398</v>
      </c>
      <c r="U6" s="5">
        <v>20.8515735118674</v>
      </c>
      <c r="V6" s="33"/>
    </row>
    <row r="7" spans="1:34" ht="15" customHeight="1" x14ac:dyDescent="0.2">
      <c r="B7" s="32" t="s">
        <v>67</v>
      </c>
      <c r="C7" s="4" t="s">
        <v>6</v>
      </c>
      <c r="D7" s="4" t="s">
        <v>44</v>
      </c>
      <c r="E7" s="4" t="s">
        <v>66</v>
      </c>
      <c r="F7" s="4" t="s">
        <v>33</v>
      </c>
      <c r="G7" s="4" t="s">
        <v>9</v>
      </c>
      <c r="H7" s="5">
        <v>36.840142124579202</v>
      </c>
      <c r="N7" s="4"/>
      <c r="O7" s="4"/>
      <c r="P7" s="4"/>
      <c r="Q7" s="4" t="s">
        <v>7</v>
      </c>
      <c r="R7" s="4" t="s">
        <v>26</v>
      </c>
      <c r="S7" s="4" t="s">
        <v>23</v>
      </c>
      <c r="T7" s="5">
        <v>19.3647360373513</v>
      </c>
      <c r="U7" s="5">
        <v>19.4661864159592</v>
      </c>
      <c r="V7" s="33">
        <v>19.466186415959168</v>
      </c>
      <c r="Z7" s="7"/>
      <c r="AA7" s="7"/>
      <c r="AB7" s="6"/>
    </row>
    <row r="8" spans="1:34" ht="15" customHeight="1" x14ac:dyDescent="0.2">
      <c r="B8" s="32" t="s">
        <v>69</v>
      </c>
      <c r="C8" s="4" t="s">
        <v>6</v>
      </c>
      <c r="D8" s="4" t="s">
        <v>44</v>
      </c>
      <c r="E8" s="4" t="s">
        <v>66</v>
      </c>
      <c r="F8" s="4" t="s">
        <v>33</v>
      </c>
      <c r="G8" s="4" t="s">
        <v>9</v>
      </c>
      <c r="H8" s="5">
        <v>37.4172262440756</v>
      </c>
      <c r="N8" s="4"/>
      <c r="O8" s="4"/>
      <c r="P8" s="4"/>
      <c r="Q8" s="4" t="s">
        <v>7</v>
      </c>
      <c r="R8" s="4" t="s">
        <v>26</v>
      </c>
      <c r="S8" s="4" t="s">
        <v>23</v>
      </c>
      <c r="T8" s="5">
        <v>19.201503127330099</v>
      </c>
      <c r="U8" s="5">
        <v>19.4661864159592</v>
      </c>
      <c r="V8" s="33"/>
      <c r="Z8" s="7"/>
      <c r="AA8" s="7"/>
      <c r="AB8" s="6"/>
    </row>
    <row r="9" spans="1:34" ht="15" customHeight="1" x14ac:dyDescent="0.2">
      <c r="B9" s="32" t="s">
        <v>71</v>
      </c>
      <c r="C9" s="4" t="s">
        <v>6</v>
      </c>
      <c r="D9" s="4" t="s">
        <v>44</v>
      </c>
      <c r="E9" s="4" t="s">
        <v>72</v>
      </c>
      <c r="F9" s="4" t="s">
        <v>37</v>
      </c>
      <c r="G9" s="4" t="s">
        <v>9</v>
      </c>
      <c r="H9" s="5">
        <v>40.9809426412044</v>
      </c>
      <c r="I9" s="5">
        <f>AVERAGE(H10:H11)</f>
        <v>36.686137707112906</v>
      </c>
      <c r="J9" s="6">
        <f>I9-V16</f>
        <v>10.438680113087841</v>
      </c>
      <c r="K9" s="7">
        <f t="shared" ref="K9" si="3">J9-13</f>
        <v>-2.5613198869121589</v>
      </c>
      <c r="L9" s="18">
        <f t="shared" ref="L9" si="4">2^(-K9)</f>
        <v>5.9024744312974748</v>
      </c>
      <c r="N9" s="4"/>
      <c r="O9" s="4"/>
      <c r="P9" s="4"/>
      <c r="Q9" s="4" t="s">
        <v>7</v>
      </c>
      <c r="R9" s="4" t="s">
        <v>26</v>
      </c>
      <c r="S9" s="4" t="s">
        <v>23</v>
      </c>
      <c r="T9" s="5">
        <v>19.832320083196102</v>
      </c>
      <c r="U9" s="5">
        <v>19.4661864159592</v>
      </c>
      <c r="V9" s="33"/>
      <c r="Z9" s="7"/>
      <c r="AB9" s="21" t="s">
        <v>46</v>
      </c>
      <c r="AC9" s="21"/>
      <c r="AE9" s="9" t="s">
        <v>47</v>
      </c>
      <c r="AH9" s="57" t="s">
        <v>156</v>
      </c>
    </row>
    <row r="10" spans="1:34" ht="15" customHeight="1" x14ac:dyDescent="0.2">
      <c r="B10" s="32" t="s">
        <v>74</v>
      </c>
      <c r="C10" s="4" t="s">
        <v>6</v>
      </c>
      <c r="D10" s="4" t="s">
        <v>44</v>
      </c>
      <c r="E10" s="4" t="s">
        <v>72</v>
      </c>
      <c r="F10" s="4" t="s">
        <v>37</v>
      </c>
      <c r="G10" s="4" t="s">
        <v>9</v>
      </c>
      <c r="H10" s="5">
        <v>36.386137707112901</v>
      </c>
      <c r="N10" s="4"/>
      <c r="O10" s="4" t="s">
        <v>27</v>
      </c>
      <c r="P10" s="4" t="s">
        <v>6</v>
      </c>
      <c r="Q10" s="4" t="s">
        <v>7</v>
      </c>
      <c r="R10" s="4" t="s">
        <v>16</v>
      </c>
      <c r="S10" s="4" t="s">
        <v>28</v>
      </c>
      <c r="T10" s="4" t="s">
        <v>9</v>
      </c>
      <c r="U10" s="5">
        <v>21.655310684705899</v>
      </c>
      <c r="V10" s="34">
        <f t="shared" ref="V10" si="5">AVERAGE(U10:U12)</f>
        <v>21.486410190668167</v>
      </c>
      <c r="Z10" s="7"/>
      <c r="AA10" s="9" t="s">
        <v>48</v>
      </c>
      <c r="AB10" s="21" t="s">
        <v>155</v>
      </c>
      <c r="AC10" s="21"/>
      <c r="AD10" s="9" t="s">
        <v>48</v>
      </c>
      <c r="AE10" s="21" t="s">
        <v>155</v>
      </c>
    </row>
    <row r="11" spans="1:34" ht="15" customHeight="1" x14ac:dyDescent="0.2">
      <c r="B11" s="32" t="s">
        <v>75</v>
      </c>
      <c r="C11" s="4" t="s">
        <v>6</v>
      </c>
      <c r="D11" s="4" t="s">
        <v>44</v>
      </c>
      <c r="E11" s="4" t="s">
        <v>72</v>
      </c>
      <c r="F11" s="4" t="s">
        <v>37</v>
      </c>
      <c r="G11" s="4" t="s">
        <v>9</v>
      </c>
      <c r="H11" s="5">
        <v>36.986137707112903</v>
      </c>
      <c r="N11" s="4"/>
      <c r="O11" s="4" t="s">
        <v>29</v>
      </c>
      <c r="P11" s="4" t="s">
        <v>6</v>
      </c>
      <c r="Q11" s="4" t="s">
        <v>7</v>
      </c>
      <c r="R11" s="4" t="s">
        <v>16</v>
      </c>
      <c r="S11" s="4" t="s">
        <v>28</v>
      </c>
      <c r="T11" s="4" t="s">
        <v>9</v>
      </c>
      <c r="U11" s="5">
        <v>21.406686470250602</v>
      </c>
      <c r="V11" s="34"/>
      <c r="Z11" s="7"/>
      <c r="AA11" s="9">
        <v>3.0165120477716169E-2</v>
      </c>
      <c r="AB11" s="52">
        <v>3.7267059634711144</v>
      </c>
      <c r="AC11" s="21"/>
      <c r="AD11" s="9">
        <v>1.1745030663523572</v>
      </c>
      <c r="AE11" s="9">
        <v>3.1596711948394693</v>
      </c>
    </row>
    <row r="12" spans="1:34" ht="15" customHeight="1" x14ac:dyDescent="0.2">
      <c r="B12" s="32" t="s">
        <v>76</v>
      </c>
      <c r="C12" s="4" t="s">
        <v>6</v>
      </c>
      <c r="D12" s="4" t="s">
        <v>44</v>
      </c>
      <c r="E12" s="4" t="s">
        <v>77</v>
      </c>
      <c r="F12" s="4" t="s">
        <v>41</v>
      </c>
      <c r="G12" s="4" t="s">
        <v>9</v>
      </c>
      <c r="H12" s="5">
        <v>34.899547973566598</v>
      </c>
      <c r="I12" s="5">
        <f>AVERAGE(H12:H13)</f>
        <v>35.211550235359795</v>
      </c>
      <c r="J12" s="6">
        <f>I12-V19</f>
        <v>13.600082420947896</v>
      </c>
      <c r="K12" s="7">
        <f t="shared" ref="K12" si="6">J12-13</f>
        <v>0.60008242094789566</v>
      </c>
      <c r="L12" s="18">
        <f t="shared" ref="L12" si="7">2^(-K12)</f>
        <v>0.65971626482012591</v>
      </c>
      <c r="N12" s="4"/>
      <c r="O12" s="4" t="s">
        <v>30</v>
      </c>
      <c r="P12" s="4" t="s">
        <v>6</v>
      </c>
      <c r="Q12" s="4" t="s">
        <v>7</v>
      </c>
      <c r="R12" s="4" t="s">
        <v>16</v>
      </c>
      <c r="S12" s="4" t="s">
        <v>28</v>
      </c>
      <c r="T12" s="4" t="s">
        <v>9</v>
      </c>
      <c r="U12" s="5">
        <v>21.397233417048</v>
      </c>
      <c r="V12" s="34"/>
      <c r="Z12" s="7"/>
      <c r="AA12" s="9">
        <v>0.28569818287665238</v>
      </c>
      <c r="AB12" s="52">
        <v>2.6325001010363791</v>
      </c>
      <c r="AC12" s="21"/>
      <c r="AD12" s="9">
        <v>1.7614870686457773</v>
      </c>
      <c r="AE12" s="9">
        <v>45.508405472350198</v>
      </c>
    </row>
    <row r="13" spans="1:34" ht="15" customHeight="1" x14ac:dyDescent="0.2">
      <c r="B13" s="32" t="s">
        <v>78</v>
      </c>
      <c r="C13" s="4" t="s">
        <v>6</v>
      </c>
      <c r="D13" s="4" t="s">
        <v>44</v>
      </c>
      <c r="E13" s="4" t="s">
        <v>77</v>
      </c>
      <c r="F13" s="4" t="s">
        <v>41</v>
      </c>
      <c r="G13" s="4" t="s">
        <v>9</v>
      </c>
      <c r="H13" s="5">
        <v>35.523552497152998</v>
      </c>
      <c r="N13" s="5"/>
      <c r="O13" s="4" t="s">
        <v>32</v>
      </c>
      <c r="P13" s="4" t="s">
        <v>6</v>
      </c>
      <c r="Q13" s="4" t="s">
        <v>7</v>
      </c>
      <c r="R13" s="4" t="s">
        <v>21</v>
      </c>
      <c r="S13" s="4" t="s">
        <v>33</v>
      </c>
      <c r="T13" s="4" t="s">
        <v>9</v>
      </c>
      <c r="U13" s="5">
        <v>25.087664047912401</v>
      </c>
      <c r="V13" s="34">
        <f t="shared" ref="V13" si="8">AVERAGE(U13:U15)</f>
        <v>24.935721703515437</v>
      </c>
      <c r="Z13" s="6"/>
      <c r="AA13" s="6">
        <v>0.54088554185221149</v>
      </c>
      <c r="AB13" s="52">
        <v>5.9020000000000001</v>
      </c>
      <c r="AC13" s="21"/>
      <c r="AD13" s="9">
        <v>2.6720397414495474</v>
      </c>
      <c r="AE13" s="9">
        <v>59.920013428470064</v>
      </c>
    </row>
    <row r="14" spans="1:34" ht="15" customHeight="1" x14ac:dyDescent="0.2">
      <c r="B14" s="32" t="s">
        <v>80</v>
      </c>
      <c r="C14" s="4" t="s">
        <v>6</v>
      </c>
      <c r="D14" s="4" t="s">
        <v>44</v>
      </c>
      <c r="E14" s="4" t="s">
        <v>77</v>
      </c>
      <c r="F14" s="4" t="s">
        <v>41</v>
      </c>
      <c r="G14" s="4" t="s">
        <v>9</v>
      </c>
      <c r="H14" s="5">
        <v>34.0051110269847</v>
      </c>
      <c r="N14" s="5"/>
      <c r="O14" s="4" t="s">
        <v>34</v>
      </c>
      <c r="P14" s="4" t="s">
        <v>6</v>
      </c>
      <c r="Q14" s="4" t="s">
        <v>7</v>
      </c>
      <c r="R14" s="4" t="s">
        <v>21</v>
      </c>
      <c r="S14" s="4" t="s">
        <v>33</v>
      </c>
      <c r="T14" s="4" t="s">
        <v>9</v>
      </c>
      <c r="U14" s="5">
        <v>24.780388832233701</v>
      </c>
      <c r="V14" s="34"/>
      <c r="Z14" s="6"/>
      <c r="AA14" s="6">
        <v>1.0010731721465016</v>
      </c>
      <c r="AB14" s="52">
        <v>0.65971626482012591</v>
      </c>
      <c r="AC14" s="21"/>
      <c r="AD14" s="9">
        <v>2.9624591647490761</v>
      </c>
      <c r="AE14" s="9">
        <v>8.7469782911262026</v>
      </c>
    </row>
    <row r="15" spans="1:34" ht="15" customHeight="1" x14ac:dyDescent="0.2">
      <c r="B15" s="32" t="s">
        <v>81</v>
      </c>
      <c r="C15" s="4" t="s">
        <v>6</v>
      </c>
      <c r="D15" s="4" t="s">
        <v>44</v>
      </c>
      <c r="E15" s="4" t="s">
        <v>82</v>
      </c>
      <c r="F15" s="4" t="s">
        <v>83</v>
      </c>
      <c r="G15" s="4" t="s">
        <v>9</v>
      </c>
      <c r="H15" s="5">
        <v>35.433075392922703</v>
      </c>
      <c r="I15" s="5">
        <f>AVERAGE(H15:H17)</f>
        <v>35.152295579419331</v>
      </c>
      <c r="J15" s="13">
        <f>I15-V4</f>
        <v>14.300722067551963</v>
      </c>
      <c r="K15" s="7">
        <f>J15-13</f>
        <v>1.3007220675519626</v>
      </c>
      <c r="L15" s="18">
        <f t="shared" ref="L15:L21" si="9">2^(-K15)</f>
        <v>0.40592298324507753</v>
      </c>
      <c r="N15" s="5"/>
      <c r="O15" s="4" t="s">
        <v>35</v>
      </c>
      <c r="P15" s="4" t="s">
        <v>6</v>
      </c>
      <c r="Q15" s="4" t="s">
        <v>7</v>
      </c>
      <c r="R15" s="4" t="s">
        <v>21</v>
      </c>
      <c r="S15" s="4" t="s">
        <v>33</v>
      </c>
      <c r="T15" s="4" t="s">
        <v>9</v>
      </c>
      <c r="U15" s="5">
        <v>24.939112230400202</v>
      </c>
      <c r="V15" s="34"/>
      <c r="Z15" s="6"/>
      <c r="AA15" s="6">
        <v>1.2157073069485782</v>
      </c>
      <c r="AB15" s="52">
        <v>0.40592298324507753</v>
      </c>
      <c r="AC15" s="21"/>
      <c r="AD15" s="9">
        <v>3.862918055323417</v>
      </c>
      <c r="AE15" s="9">
        <v>7.5818763632476269</v>
      </c>
    </row>
    <row r="16" spans="1:34" ht="15" customHeight="1" x14ac:dyDescent="0.2">
      <c r="B16" s="32" t="s">
        <v>84</v>
      </c>
      <c r="C16" s="4" t="s">
        <v>6</v>
      </c>
      <c r="D16" s="4" t="s">
        <v>44</v>
      </c>
      <c r="E16" s="4" t="s">
        <v>82</v>
      </c>
      <c r="F16" s="4" t="s">
        <v>83</v>
      </c>
      <c r="G16" s="4" t="s">
        <v>9</v>
      </c>
      <c r="H16" s="5">
        <v>34.899246132869898</v>
      </c>
      <c r="M16" s="4"/>
      <c r="N16" s="4"/>
      <c r="O16" s="4" t="s">
        <v>36</v>
      </c>
      <c r="P16" s="4" t="s">
        <v>6</v>
      </c>
      <c r="Q16" s="4" t="s">
        <v>7</v>
      </c>
      <c r="R16" s="4" t="s">
        <v>26</v>
      </c>
      <c r="S16" s="4" t="s">
        <v>37</v>
      </c>
      <c r="T16" s="4" t="s">
        <v>9</v>
      </c>
      <c r="U16" s="5">
        <v>26.262225525667802</v>
      </c>
      <c r="V16" s="34">
        <f t="shared" ref="V16" si="10">AVERAGE(U16:U18)</f>
        <v>26.247457594025065</v>
      </c>
      <c r="Z16" s="6"/>
      <c r="AA16" s="6">
        <v>0.16800000000000001</v>
      </c>
      <c r="AB16" s="52">
        <v>0.77820724956938525</v>
      </c>
      <c r="AC16" s="21"/>
      <c r="AD16" s="9">
        <v>2.1785272024692652</v>
      </c>
      <c r="AE16" s="9">
        <v>3.9342988821625977</v>
      </c>
    </row>
    <row r="17" spans="2:31" ht="15" customHeight="1" x14ac:dyDescent="0.2">
      <c r="B17" s="32" t="s">
        <v>85</v>
      </c>
      <c r="C17" s="4" t="s">
        <v>6</v>
      </c>
      <c r="D17" s="4" t="s">
        <v>44</v>
      </c>
      <c r="E17" s="4" t="s">
        <v>82</v>
      </c>
      <c r="F17" s="4" t="s">
        <v>83</v>
      </c>
      <c r="G17" s="4" t="s">
        <v>9</v>
      </c>
      <c r="H17" s="5">
        <v>35.124565212465399</v>
      </c>
      <c r="M17" s="4"/>
      <c r="N17" s="4"/>
      <c r="O17" s="4" t="s">
        <v>38</v>
      </c>
      <c r="P17" s="4" t="s">
        <v>6</v>
      </c>
      <c r="Q17" s="4" t="s">
        <v>7</v>
      </c>
      <c r="R17" s="4" t="s">
        <v>26</v>
      </c>
      <c r="S17" s="4" t="s">
        <v>37</v>
      </c>
      <c r="T17" s="4" t="s">
        <v>9</v>
      </c>
      <c r="U17" s="5">
        <v>26.1601652164779</v>
      </c>
      <c r="V17" s="34"/>
      <c r="Z17" s="6"/>
      <c r="AA17" s="6">
        <v>0.24398993517914816</v>
      </c>
      <c r="AC17" s="21"/>
      <c r="AD17" s="9">
        <v>3.5002595434236614</v>
      </c>
    </row>
    <row r="18" spans="2:31" ht="15" customHeight="1" x14ac:dyDescent="0.2">
      <c r="B18" s="32" t="s">
        <v>86</v>
      </c>
      <c r="C18" s="4" t="s">
        <v>6</v>
      </c>
      <c r="D18" s="4" t="s">
        <v>44</v>
      </c>
      <c r="E18" s="4" t="s">
        <v>87</v>
      </c>
      <c r="F18" s="4" t="s">
        <v>88</v>
      </c>
      <c r="G18" s="4" t="s">
        <v>9</v>
      </c>
      <c r="H18" s="5">
        <v>36.259866325985101</v>
      </c>
      <c r="J18" s="13"/>
      <c r="M18" s="4"/>
      <c r="N18" s="4"/>
      <c r="O18" s="4" t="s">
        <v>39</v>
      </c>
      <c r="P18" s="4" t="s">
        <v>6</v>
      </c>
      <c r="Q18" s="4" t="s">
        <v>7</v>
      </c>
      <c r="R18" s="4" t="s">
        <v>26</v>
      </c>
      <c r="S18" s="4" t="s">
        <v>37</v>
      </c>
      <c r="T18" s="4" t="s">
        <v>9</v>
      </c>
      <c r="U18" s="5">
        <v>26.319982039929499</v>
      </c>
      <c r="V18" s="34"/>
      <c r="Z18" s="6"/>
      <c r="AA18" s="6">
        <v>1.3153039529221433</v>
      </c>
      <c r="AC18" s="21"/>
      <c r="AD18" s="9">
        <v>2.7203655743893651</v>
      </c>
    </row>
    <row r="19" spans="2:31" ht="15" customHeight="1" x14ac:dyDescent="0.2">
      <c r="B19" s="32" t="s">
        <v>89</v>
      </c>
      <c r="C19" s="4" t="s">
        <v>6</v>
      </c>
      <c r="D19" s="4" t="s">
        <v>44</v>
      </c>
      <c r="E19" s="4" t="s">
        <v>87</v>
      </c>
      <c r="F19" s="4" t="s">
        <v>88</v>
      </c>
      <c r="G19" s="4" t="s">
        <v>9</v>
      </c>
      <c r="N19" s="4"/>
      <c r="O19" s="4" t="s">
        <v>40</v>
      </c>
      <c r="P19" s="4" t="s">
        <v>6</v>
      </c>
      <c r="Q19" s="4" t="s">
        <v>7</v>
      </c>
      <c r="R19" s="4" t="s">
        <v>31</v>
      </c>
      <c r="S19" s="4" t="s">
        <v>41</v>
      </c>
      <c r="T19" s="4" t="s">
        <v>9</v>
      </c>
      <c r="U19" s="5">
        <v>21.7785004761542</v>
      </c>
      <c r="V19" s="34">
        <f t="shared" ref="V19" si="11">AVERAGE(U19:U21)</f>
        <v>21.611467814411899</v>
      </c>
      <c r="Z19" s="6"/>
      <c r="AA19" s="6">
        <v>1.2170000000000001</v>
      </c>
      <c r="AC19" s="21"/>
      <c r="AD19" s="9">
        <v>4.9818131190064827</v>
      </c>
    </row>
    <row r="20" spans="2:31" ht="15" customHeight="1" x14ac:dyDescent="0.2">
      <c r="B20" s="32" t="s">
        <v>90</v>
      </c>
      <c r="C20" s="4" t="s">
        <v>6</v>
      </c>
      <c r="D20" s="4" t="s">
        <v>44</v>
      </c>
      <c r="E20" s="4" t="s">
        <v>87</v>
      </c>
      <c r="F20" s="4" t="s">
        <v>88</v>
      </c>
      <c r="G20" s="4" t="s">
        <v>9</v>
      </c>
      <c r="H20" s="5">
        <v>40.571535830260999</v>
      </c>
      <c r="N20" s="4"/>
      <c r="O20" s="4" t="s">
        <v>42</v>
      </c>
      <c r="P20" s="4" t="s">
        <v>6</v>
      </c>
      <c r="Q20" s="4" t="s">
        <v>7</v>
      </c>
      <c r="R20" s="4" t="s">
        <v>31</v>
      </c>
      <c r="S20" s="4" t="s">
        <v>41</v>
      </c>
      <c r="T20" s="4" t="s">
        <v>9</v>
      </c>
      <c r="U20" s="5">
        <v>21.500908748294702</v>
      </c>
      <c r="V20" s="34"/>
      <c r="Z20" s="6"/>
      <c r="AA20" s="6"/>
      <c r="AB20" s="7"/>
      <c r="AC20" s="21"/>
    </row>
    <row r="21" spans="2:31" ht="15" customHeight="1" x14ac:dyDescent="0.2">
      <c r="B21" s="32" t="s">
        <v>91</v>
      </c>
      <c r="C21" s="4" t="s">
        <v>6</v>
      </c>
      <c r="D21" s="4" t="s">
        <v>44</v>
      </c>
      <c r="E21" s="4" t="s">
        <v>92</v>
      </c>
      <c r="F21" s="4" t="s">
        <v>93</v>
      </c>
      <c r="G21" s="4" t="s">
        <v>9</v>
      </c>
      <c r="H21" s="5">
        <v>33.217780587870301</v>
      </c>
      <c r="I21" s="5">
        <f>AVERAGE(H21:H23)</f>
        <v>32.827960090714271</v>
      </c>
      <c r="J21" s="14">
        <f>I21-V7</f>
        <v>13.361773674755103</v>
      </c>
      <c r="K21" s="7">
        <f t="shared" ref="K21" si="12">J21-13</f>
        <v>0.3617736747551028</v>
      </c>
      <c r="L21" s="18">
        <f t="shared" si="9"/>
        <v>0.77820724956938525</v>
      </c>
      <c r="N21" s="4"/>
      <c r="O21" s="4" t="s">
        <v>43</v>
      </c>
      <c r="P21" s="4" t="s">
        <v>6</v>
      </c>
      <c r="Q21" s="4" t="s">
        <v>7</v>
      </c>
      <c r="R21" s="4" t="s">
        <v>31</v>
      </c>
      <c r="S21" s="4" t="s">
        <v>41</v>
      </c>
      <c r="T21" s="4" t="s">
        <v>9</v>
      </c>
      <c r="U21" s="5">
        <v>21.554994218786799</v>
      </c>
      <c r="V21" s="34"/>
      <c r="Z21" s="6"/>
      <c r="AA21" s="6"/>
      <c r="AB21" s="7"/>
      <c r="AC21" s="21"/>
    </row>
    <row r="22" spans="2:31" ht="15" customHeight="1" x14ac:dyDescent="0.2">
      <c r="B22" s="32" t="s">
        <v>94</v>
      </c>
      <c r="C22" s="4" t="s">
        <v>6</v>
      </c>
      <c r="D22" s="4" t="s">
        <v>44</v>
      </c>
      <c r="E22" s="4" t="s">
        <v>92</v>
      </c>
      <c r="F22" s="4" t="s">
        <v>93</v>
      </c>
      <c r="G22" s="4" t="s">
        <v>9</v>
      </c>
      <c r="H22" s="5">
        <v>33.105607521186798</v>
      </c>
      <c r="V22" s="15"/>
      <c r="Z22" s="6"/>
      <c r="AA22" s="6"/>
      <c r="AB22" s="7"/>
      <c r="AC22" s="21"/>
    </row>
    <row r="23" spans="2:31" ht="15" customHeight="1" x14ac:dyDescent="0.2">
      <c r="B23" s="32" t="s">
        <v>95</v>
      </c>
      <c r="C23" s="4" t="s">
        <v>6</v>
      </c>
      <c r="D23" s="4" t="s">
        <v>44</v>
      </c>
      <c r="E23" s="4" t="s">
        <v>92</v>
      </c>
      <c r="F23" s="4" t="s">
        <v>93</v>
      </c>
      <c r="G23" s="4" t="s">
        <v>9</v>
      </c>
      <c r="H23" s="5">
        <v>32.160492163085699</v>
      </c>
      <c r="V23" s="15"/>
      <c r="Z23" s="6"/>
    </row>
    <row r="24" spans="2:31" ht="15" customHeight="1" x14ac:dyDescent="0.2">
      <c r="B24" s="32" t="s">
        <v>96</v>
      </c>
      <c r="C24" s="4" t="s">
        <v>6</v>
      </c>
      <c r="D24" s="4" t="s">
        <v>44</v>
      </c>
      <c r="E24" s="4" t="s">
        <v>97</v>
      </c>
      <c r="F24" s="4" t="s">
        <v>98</v>
      </c>
      <c r="G24" s="4" t="s">
        <v>9</v>
      </c>
      <c r="J24" s="14"/>
      <c r="V24" s="15"/>
      <c r="Z24" s="9" t="s">
        <v>68</v>
      </c>
      <c r="AA24" s="9">
        <f>AVERAGE(AA11:AA19)</f>
        <v>0.66864702360032802</v>
      </c>
      <c r="AB24" s="9">
        <f>AVERAGE(AB11:AB16)</f>
        <v>2.3508420936903471</v>
      </c>
      <c r="AD24" s="9">
        <f>AVERAGE(AD11:AD19)</f>
        <v>2.8682636150898833</v>
      </c>
      <c r="AE24" s="9">
        <f>AVERAGE(AE11:AE19)</f>
        <v>21.475207272032694</v>
      </c>
    </row>
    <row r="25" spans="2:31" ht="15" customHeight="1" x14ac:dyDescent="0.2">
      <c r="B25" s="32" t="s">
        <v>99</v>
      </c>
      <c r="C25" s="4" t="s">
        <v>6</v>
      </c>
      <c r="D25" s="4" t="s">
        <v>44</v>
      </c>
      <c r="E25" s="4" t="s">
        <v>97</v>
      </c>
      <c r="F25" s="4" t="s">
        <v>98</v>
      </c>
      <c r="G25" s="4" t="s">
        <v>9</v>
      </c>
      <c r="H25" s="5">
        <v>36.535679913992503</v>
      </c>
      <c r="V25" s="15"/>
      <c r="Z25" s="9" t="s">
        <v>70</v>
      </c>
      <c r="AA25" s="9">
        <f>STDEV(AA11:AA19)</f>
        <v>0.51602462456407827</v>
      </c>
      <c r="AB25" s="9">
        <f>STDEV(AB11:AB19)</f>
        <v>2.1771013924485176</v>
      </c>
      <c r="AD25" s="9">
        <f>STDEV(AD11:AD19)</f>
        <v>1.1453500389690421</v>
      </c>
      <c r="AE25" s="9">
        <f>STDEV(AE11:AE19)</f>
        <v>24.713447844483213</v>
      </c>
    </row>
    <row r="26" spans="2:31" ht="15" customHeight="1" x14ac:dyDescent="0.2">
      <c r="B26" s="32" t="s">
        <v>100</v>
      </c>
      <c r="C26" s="4" t="s">
        <v>6</v>
      </c>
      <c r="D26" s="4" t="s">
        <v>44</v>
      </c>
      <c r="E26" s="4" t="s">
        <v>97</v>
      </c>
      <c r="F26" s="4" t="s">
        <v>98</v>
      </c>
      <c r="V26" s="15"/>
      <c r="Z26" s="9" t="s">
        <v>73</v>
      </c>
      <c r="AA26" s="9">
        <f t="shared" ref="AA26:AB26" si="13">AA25/SQRT(5)</f>
        <v>0.23077322771781736</v>
      </c>
      <c r="AB26" s="9">
        <f t="shared" si="13"/>
        <v>0.97362934148486646</v>
      </c>
      <c r="AD26" s="9">
        <f>AD25/SQRT(5)</f>
        <v>0.51221610903336223</v>
      </c>
      <c r="AE26" s="9">
        <v>1.9156237853771179</v>
      </c>
    </row>
    <row r="27" spans="2:31" ht="15" customHeight="1" x14ac:dyDescent="0.2">
      <c r="B27" s="35" t="s">
        <v>121</v>
      </c>
      <c r="C27" s="9"/>
      <c r="D27" s="9"/>
      <c r="E27" s="9"/>
      <c r="F27" s="9"/>
      <c r="G27" s="9"/>
      <c r="H27" s="55" t="s">
        <v>147</v>
      </c>
      <c r="I27" s="55" t="s">
        <v>148</v>
      </c>
      <c r="J27" s="55" t="s">
        <v>149</v>
      </c>
      <c r="K27" s="55" t="s">
        <v>150</v>
      </c>
      <c r="L27" s="56" t="s">
        <v>152</v>
      </c>
      <c r="M27" s="9"/>
      <c r="N27" s="9"/>
      <c r="V27" s="15"/>
      <c r="Z27" s="9" t="s">
        <v>79</v>
      </c>
      <c r="AA27" s="9">
        <f t="shared" ref="AA27:AB27" si="14">AA24+(2*AA25)</f>
        <v>1.7006962727284844</v>
      </c>
      <c r="AB27" s="9">
        <f t="shared" si="14"/>
        <v>6.7050448785873824</v>
      </c>
      <c r="AD27" s="9">
        <f>AD24+(2*AD25)</f>
        <v>5.1589636930279674</v>
      </c>
    </row>
    <row r="28" spans="2:31" ht="15" customHeight="1" x14ac:dyDescent="0.2">
      <c r="B28" s="32" t="s">
        <v>71</v>
      </c>
      <c r="C28" s="4" t="s">
        <v>6</v>
      </c>
      <c r="D28" s="4" t="s">
        <v>122</v>
      </c>
      <c r="E28" s="4" t="s">
        <v>107</v>
      </c>
      <c r="F28" s="4" t="s">
        <v>8</v>
      </c>
      <c r="G28" s="4" t="s">
        <v>9</v>
      </c>
      <c r="I28" s="5">
        <v>38.1</v>
      </c>
      <c r="J28" s="6">
        <f>H29-V28</f>
        <v>15.573053912863802</v>
      </c>
      <c r="K28" s="19">
        <f>J28-13</f>
        <v>2.5730539128638021</v>
      </c>
      <c r="L28" s="6">
        <f>2^-K28</f>
        <v>0.16804809427015466</v>
      </c>
      <c r="O28" s="4" t="s">
        <v>36</v>
      </c>
      <c r="P28" s="4" t="s">
        <v>6</v>
      </c>
      <c r="Q28" s="4" t="s">
        <v>133</v>
      </c>
      <c r="R28" s="4" t="s">
        <v>101</v>
      </c>
      <c r="S28" s="4" t="s">
        <v>8</v>
      </c>
      <c r="T28" s="4" t="s">
        <v>9</v>
      </c>
      <c r="U28" s="5">
        <v>20.929468168938499</v>
      </c>
      <c r="V28" s="34">
        <v>20.789757280575198</v>
      </c>
      <c r="AA28" s="21"/>
      <c r="AB28" s="21"/>
      <c r="AC28" s="21"/>
    </row>
    <row r="29" spans="2:31" ht="15" customHeight="1" x14ac:dyDescent="0.2">
      <c r="B29" s="32" t="s">
        <v>74</v>
      </c>
      <c r="C29" s="4" t="s">
        <v>6</v>
      </c>
      <c r="D29" s="4" t="s">
        <v>122</v>
      </c>
      <c r="E29" s="4" t="s">
        <v>107</v>
      </c>
      <c r="F29" s="4" t="s">
        <v>8</v>
      </c>
      <c r="G29" s="4" t="s">
        <v>9</v>
      </c>
      <c r="H29" s="5">
        <v>36.362811193439001</v>
      </c>
      <c r="I29" s="5">
        <v>38.102630278608601</v>
      </c>
      <c r="K29" s="4"/>
      <c r="L29" s="9"/>
      <c r="O29" s="4" t="s">
        <v>38</v>
      </c>
      <c r="P29" s="4" t="s">
        <v>6</v>
      </c>
      <c r="Q29" s="4" t="s">
        <v>133</v>
      </c>
      <c r="R29" s="4" t="s">
        <v>101</v>
      </c>
      <c r="S29" s="4" t="s">
        <v>8</v>
      </c>
      <c r="T29" s="4" t="s">
        <v>9</v>
      </c>
      <c r="U29" s="5">
        <v>20.613717108216701</v>
      </c>
      <c r="V29" s="34">
        <v>20.789757280575198</v>
      </c>
      <c r="AA29"/>
      <c r="AB29"/>
      <c r="AC29"/>
    </row>
    <row r="30" spans="2:31" ht="15" customHeight="1" x14ac:dyDescent="0.2">
      <c r="B30" s="32" t="s">
        <v>75</v>
      </c>
      <c r="C30" s="4" t="s">
        <v>6</v>
      </c>
      <c r="D30" s="4" t="s">
        <v>122</v>
      </c>
      <c r="E30" s="4" t="s">
        <v>107</v>
      </c>
      <c r="F30" s="4" t="s">
        <v>8</v>
      </c>
      <c r="G30" s="4" t="s">
        <v>9</v>
      </c>
      <c r="H30" s="5">
        <v>39.8424493637783</v>
      </c>
      <c r="I30" s="5">
        <v>38.102630278608601</v>
      </c>
      <c r="K30" s="11"/>
      <c r="L30" s="9"/>
      <c r="O30" s="4" t="s">
        <v>39</v>
      </c>
      <c r="P30" s="4" t="s">
        <v>6</v>
      </c>
      <c r="Q30" s="4" t="s">
        <v>133</v>
      </c>
      <c r="R30" s="4" t="s">
        <v>101</v>
      </c>
      <c r="S30" s="4" t="s">
        <v>8</v>
      </c>
      <c r="T30" s="4" t="s">
        <v>9</v>
      </c>
      <c r="U30" s="5">
        <v>20.8260865645703</v>
      </c>
      <c r="V30" s="34">
        <v>20.789757280575198</v>
      </c>
    </row>
    <row r="31" spans="2:31" ht="15" customHeight="1" x14ac:dyDescent="0.2">
      <c r="B31" s="32" t="s">
        <v>76</v>
      </c>
      <c r="C31" s="4" t="s">
        <v>6</v>
      </c>
      <c r="D31" s="4" t="s">
        <v>122</v>
      </c>
      <c r="E31" s="4" t="s">
        <v>102</v>
      </c>
      <c r="F31" s="4" t="s">
        <v>13</v>
      </c>
      <c r="G31" s="4" t="s">
        <v>9</v>
      </c>
      <c r="H31" s="5">
        <v>36.368355304970997</v>
      </c>
      <c r="I31" s="5">
        <f>AVERAGE(H31,H33)</f>
        <v>36.2922156378295</v>
      </c>
      <c r="J31" s="6">
        <f>I31-V31</f>
        <v>15.035106458437799</v>
      </c>
      <c r="K31" s="4">
        <f>J31-13</f>
        <v>2.0351064584377987</v>
      </c>
      <c r="L31" s="9">
        <f t="shared" ref="L31" si="15">2^(-K31)</f>
        <v>0.24398993517914816</v>
      </c>
      <c r="O31" s="4" t="s">
        <v>40</v>
      </c>
      <c r="P31" s="4" t="s">
        <v>6</v>
      </c>
      <c r="Q31" s="4" t="s">
        <v>133</v>
      </c>
      <c r="R31" s="4" t="s">
        <v>103</v>
      </c>
      <c r="S31" s="4" t="s">
        <v>13</v>
      </c>
      <c r="T31" s="4" t="s">
        <v>9</v>
      </c>
      <c r="U31" s="5">
        <v>21.308528574628301</v>
      </c>
      <c r="V31" s="34">
        <v>21.257109179391701</v>
      </c>
    </row>
    <row r="32" spans="2:31" ht="15" customHeight="1" x14ac:dyDescent="0.2">
      <c r="B32" s="32" t="s">
        <v>78</v>
      </c>
      <c r="C32" s="4" t="s">
        <v>6</v>
      </c>
      <c r="D32" s="4" t="s">
        <v>122</v>
      </c>
      <c r="E32" s="4" t="s">
        <v>102</v>
      </c>
      <c r="F32" s="4" t="s">
        <v>13</v>
      </c>
      <c r="G32" s="4" t="s">
        <v>9</v>
      </c>
      <c r="H32" s="5">
        <v>34.948787547400997</v>
      </c>
      <c r="I32" s="5">
        <v>35.844406274353297</v>
      </c>
      <c r="K32" s="4"/>
      <c r="L32" s="9"/>
      <c r="O32" s="4" t="s">
        <v>42</v>
      </c>
      <c r="P32" s="4" t="s">
        <v>6</v>
      </c>
      <c r="Q32" s="4" t="s">
        <v>133</v>
      </c>
      <c r="R32" s="4" t="s">
        <v>103</v>
      </c>
      <c r="S32" s="4" t="s">
        <v>13</v>
      </c>
      <c r="T32" s="4" t="s">
        <v>9</v>
      </c>
      <c r="U32" s="5">
        <v>21.136252445552099</v>
      </c>
      <c r="V32" s="34">
        <v>21.257109179391701</v>
      </c>
    </row>
    <row r="33" spans="2:34" ht="15" customHeight="1" x14ac:dyDescent="0.2">
      <c r="B33" s="32" t="s">
        <v>80</v>
      </c>
      <c r="C33" s="4" t="s">
        <v>6</v>
      </c>
      <c r="D33" s="4" t="s">
        <v>122</v>
      </c>
      <c r="E33" s="4" t="s">
        <v>102</v>
      </c>
      <c r="F33" s="4" t="s">
        <v>13</v>
      </c>
      <c r="G33" s="4" t="s">
        <v>9</v>
      </c>
      <c r="H33" s="5">
        <v>36.216075970688003</v>
      </c>
      <c r="I33" s="5">
        <v>35.844406274353297</v>
      </c>
      <c r="K33" s="4"/>
      <c r="L33" s="9"/>
      <c r="O33" s="4" t="s">
        <v>43</v>
      </c>
      <c r="P33" s="4" t="s">
        <v>6</v>
      </c>
      <c r="Q33" s="4" t="s">
        <v>133</v>
      </c>
      <c r="R33" s="4" t="s">
        <v>103</v>
      </c>
      <c r="S33" s="4" t="s">
        <v>13</v>
      </c>
      <c r="T33" s="4" t="s">
        <v>9</v>
      </c>
      <c r="U33" s="5">
        <v>21.3265465179947</v>
      </c>
      <c r="V33" s="34">
        <v>21.257109179391701</v>
      </c>
    </row>
    <row r="34" spans="2:34" ht="15" customHeight="1" x14ac:dyDescent="0.2">
      <c r="B34" s="32" t="s">
        <v>81</v>
      </c>
      <c r="C34" s="4" t="s">
        <v>6</v>
      </c>
      <c r="D34" s="4" t="s">
        <v>122</v>
      </c>
      <c r="E34" s="4" t="s">
        <v>104</v>
      </c>
      <c r="F34" s="4" t="s">
        <v>18</v>
      </c>
      <c r="G34" s="4" t="s">
        <v>9</v>
      </c>
      <c r="I34" s="5">
        <v>0</v>
      </c>
      <c r="K34" s="4"/>
      <c r="L34" s="9"/>
      <c r="O34" s="4" t="s">
        <v>106</v>
      </c>
      <c r="P34" s="4" t="s">
        <v>6</v>
      </c>
      <c r="Q34" s="4" t="s">
        <v>133</v>
      </c>
      <c r="R34" s="4" t="s">
        <v>105</v>
      </c>
      <c r="S34" s="4" t="s">
        <v>18</v>
      </c>
      <c r="T34" s="4" t="s">
        <v>9</v>
      </c>
      <c r="U34" s="5">
        <v>26.123463130452102</v>
      </c>
      <c r="V34" s="34">
        <v>26.0833652222537</v>
      </c>
    </row>
    <row r="35" spans="2:34" ht="15" customHeight="1" x14ac:dyDescent="0.2">
      <c r="B35" s="32" t="s">
        <v>84</v>
      </c>
      <c r="C35" s="4" t="s">
        <v>6</v>
      </c>
      <c r="D35" s="4" t="s">
        <v>122</v>
      </c>
      <c r="E35" s="4" t="s">
        <v>104</v>
      </c>
      <c r="F35" s="4" t="s">
        <v>18</v>
      </c>
      <c r="G35" s="4" t="s">
        <v>9</v>
      </c>
      <c r="I35" s="5">
        <v>0</v>
      </c>
      <c r="K35" s="4"/>
      <c r="L35" s="9"/>
      <c r="O35" s="4" t="s">
        <v>108</v>
      </c>
      <c r="P35" s="4" t="s">
        <v>6</v>
      </c>
      <c r="Q35" s="4" t="s">
        <v>133</v>
      </c>
      <c r="R35" s="4" t="s">
        <v>105</v>
      </c>
      <c r="S35" s="4" t="s">
        <v>18</v>
      </c>
      <c r="T35" s="4" t="s">
        <v>9</v>
      </c>
      <c r="U35" s="5">
        <v>26.002107174066499</v>
      </c>
      <c r="V35" s="34">
        <v>26.0833652222537</v>
      </c>
    </row>
    <row r="36" spans="2:34" ht="15" customHeight="1" x14ac:dyDescent="0.2">
      <c r="B36" s="32" t="s">
        <v>85</v>
      </c>
      <c r="C36" s="4" t="s">
        <v>6</v>
      </c>
      <c r="D36" s="4" t="s">
        <v>122</v>
      </c>
      <c r="E36" s="4" t="s">
        <v>104</v>
      </c>
      <c r="F36" s="4" t="s">
        <v>18</v>
      </c>
      <c r="G36" s="4" t="s">
        <v>9</v>
      </c>
      <c r="H36" s="5">
        <v>34.471799938674401</v>
      </c>
      <c r="I36" s="5">
        <v>34.471799938674401</v>
      </c>
      <c r="K36" s="4"/>
      <c r="L36" s="9"/>
      <c r="O36" s="4" t="s">
        <v>109</v>
      </c>
      <c r="P36" s="4" t="s">
        <v>6</v>
      </c>
      <c r="Q36" s="4" t="s">
        <v>133</v>
      </c>
      <c r="R36" s="4" t="s">
        <v>105</v>
      </c>
      <c r="S36" s="4" t="s">
        <v>18</v>
      </c>
      <c r="T36" s="4" t="s">
        <v>9</v>
      </c>
      <c r="U36" s="5">
        <v>26.124525362242299</v>
      </c>
      <c r="V36" s="34">
        <v>26.0833652222537</v>
      </c>
      <c r="W36" s="21"/>
      <c r="X36" s="21"/>
    </row>
    <row r="37" spans="2:34" ht="15" customHeight="1" x14ac:dyDescent="0.2">
      <c r="B37" s="32" t="s">
        <v>86</v>
      </c>
      <c r="C37" s="4" t="s">
        <v>6</v>
      </c>
      <c r="D37" s="4" t="s">
        <v>122</v>
      </c>
      <c r="E37" s="4" t="s">
        <v>123</v>
      </c>
      <c r="F37" s="4" t="s">
        <v>23</v>
      </c>
      <c r="G37" s="4" t="s">
        <v>9</v>
      </c>
      <c r="I37" s="5">
        <v>0</v>
      </c>
      <c r="K37" s="4"/>
      <c r="L37" s="9"/>
      <c r="O37" s="4" t="s">
        <v>134</v>
      </c>
      <c r="P37" s="4" t="s">
        <v>6</v>
      </c>
      <c r="Q37" s="4" t="s">
        <v>133</v>
      </c>
      <c r="R37" s="4" t="s">
        <v>135</v>
      </c>
      <c r="S37" s="4" t="s">
        <v>23</v>
      </c>
      <c r="T37" s="4" t="s">
        <v>9</v>
      </c>
      <c r="U37" s="5">
        <v>23.313466502513801</v>
      </c>
      <c r="V37" s="34">
        <v>23.135958025178098</v>
      </c>
    </row>
    <row r="38" spans="2:34" ht="15" customHeight="1" x14ac:dyDescent="0.2">
      <c r="B38" s="32" t="s">
        <v>89</v>
      </c>
      <c r="C38" s="4" t="s">
        <v>6</v>
      </c>
      <c r="D38" s="4" t="s">
        <v>122</v>
      </c>
      <c r="E38" s="4" t="s">
        <v>123</v>
      </c>
      <c r="F38" s="4" t="s">
        <v>23</v>
      </c>
      <c r="G38" s="4" t="s">
        <v>9</v>
      </c>
      <c r="I38" s="5">
        <v>0</v>
      </c>
      <c r="K38" s="4"/>
      <c r="L38" s="9"/>
      <c r="O38" s="4" t="s">
        <v>136</v>
      </c>
      <c r="P38" s="4" t="s">
        <v>6</v>
      </c>
      <c r="Q38" s="4" t="s">
        <v>133</v>
      </c>
      <c r="R38" s="4" t="s">
        <v>135</v>
      </c>
      <c r="S38" s="4" t="s">
        <v>23</v>
      </c>
      <c r="T38" s="4" t="s">
        <v>9</v>
      </c>
      <c r="U38" s="5">
        <v>23.026879776793901</v>
      </c>
      <c r="V38" s="34">
        <v>23.135958025178098</v>
      </c>
      <c r="AE38" s="12"/>
      <c r="AF38" s="12"/>
    </row>
    <row r="39" spans="2:34" ht="15" customHeight="1" x14ac:dyDescent="0.2">
      <c r="B39" s="32" t="s">
        <v>90</v>
      </c>
      <c r="C39" s="4" t="s">
        <v>6</v>
      </c>
      <c r="D39" s="4" t="s">
        <v>122</v>
      </c>
      <c r="E39" s="4" t="s">
        <v>123</v>
      </c>
      <c r="F39" s="4" t="s">
        <v>23</v>
      </c>
      <c r="G39" s="4" t="s">
        <v>9</v>
      </c>
      <c r="I39" s="5">
        <v>0</v>
      </c>
      <c r="K39" s="4"/>
      <c r="L39" s="9"/>
      <c r="O39" s="4" t="s">
        <v>119</v>
      </c>
      <c r="P39" s="4" t="s">
        <v>6</v>
      </c>
      <c r="Q39" s="4" t="s">
        <v>133</v>
      </c>
      <c r="R39" s="4" t="s">
        <v>135</v>
      </c>
      <c r="S39" s="4" t="s">
        <v>23</v>
      </c>
      <c r="T39" s="4" t="s">
        <v>9</v>
      </c>
      <c r="U39" s="5">
        <v>23.067527796226798</v>
      </c>
      <c r="V39" s="34">
        <v>23.135958025178098</v>
      </c>
      <c r="AE39" s="12"/>
      <c r="AF39" s="12"/>
    </row>
    <row r="40" spans="2:34" ht="15" customHeight="1" x14ac:dyDescent="0.2">
      <c r="B40" s="32" t="s">
        <v>91</v>
      </c>
      <c r="C40" s="4" t="s">
        <v>6</v>
      </c>
      <c r="D40" s="4" t="s">
        <v>122</v>
      </c>
      <c r="E40" s="4" t="s">
        <v>124</v>
      </c>
      <c r="F40" s="4" t="s">
        <v>28</v>
      </c>
      <c r="G40" s="4" t="s">
        <v>9</v>
      </c>
      <c r="H40" s="5">
        <v>33.134706141362898</v>
      </c>
      <c r="I40" s="5">
        <v>33.27191648814</v>
      </c>
      <c r="J40" s="6">
        <f>I40-V40</f>
        <v>12.6046037702909</v>
      </c>
      <c r="K40" s="4">
        <f>J40-13</f>
        <v>-0.3953962297090996</v>
      </c>
      <c r="L40" s="9">
        <f t="shared" ref="L40" si="16">2^(-K40)</f>
        <v>1.3153039529221433</v>
      </c>
      <c r="O40" s="4" t="s">
        <v>137</v>
      </c>
      <c r="P40" s="4" t="s">
        <v>6</v>
      </c>
      <c r="Q40" s="4" t="s">
        <v>133</v>
      </c>
      <c r="R40" s="4" t="s">
        <v>138</v>
      </c>
      <c r="S40" s="4" t="s">
        <v>28</v>
      </c>
      <c r="T40" s="4" t="s">
        <v>9</v>
      </c>
      <c r="U40" s="5">
        <v>20.7494571114925</v>
      </c>
      <c r="V40" s="34">
        <v>20.6673127178491</v>
      </c>
      <c r="AE40" s="12"/>
      <c r="AF40" s="12"/>
    </row>
    <row r="41" spans="2:34" ht="15" customHeight="1" x14ac:dyDescent="0.2">
      <c r="B41" s="32" t="s">
        <v>94</v>
      </c>
      <c r="C41" s="4" t="s">
        <v>6</v>
      </c>
      <c r="D41" s="4" t="s">
        <v>122</v>
      </c>
      <c r="E41" s="4" t="s">
        <v>124</v>
      </c>
      <c r="F41" s="4" t="s">
        <v>28</v>
      </c>
      <c r="G41" s="4" t="s">
        <v>9</v>
      </c>
      <c r="H41" s="5">
        <v>33.088274631046303</v>
      </c>
      <c r="I41" s="5">
        <v>33.27191648814</v>
      </c>
      <c r="K41" s="4"/>
      <c r="L41" s="9"/>
      <c r="O41" s="4" t="s">
        <v>139</v>
      </c>
      <c r="P41" s="4" t="s">
        <v>6</v>
      </c>
      <c r="Q41" s="4" t="s">
        <v>133</v>
      </c>
      <c r="R41" s="4" t="s">
        <v>138</v>
      </c>
      <c r="S41" s="4" t="s">
        <v>28</v>
      </c>
      <c r="T41" s="4" t="s">
        <v>9</v>
      </c>
      <c r="U41" s="5">
        <v>20.452247663524101</v>
      </c>
      <c r="V41" s="34">
        <v>20.6673127178491</v>
      </c>
      <c r="AG41" s="12"/>
      <c r="AH41" s="12"/>
    </row>
    <row r="42" spans="2:34" ht="15" customHeight="1" x14ac:dyDescent="0.2">
      <c r="B42" s="32" t="s">
        <v>95</v>
      </c>
      <c r="C42" s="4" t="s">
        <v>6</v>
      </c>
      <c r="D42" s="4" t="s">
        <v>122</v>
      </c>
      <c r="E42" s="4" t="s">
        <v>124</v>
      </c>
      <c r="F42" s="4" t="s">
        <v>28</v>
      </c>
      <c r="G42" s="4" t="s">
        <v>9</v>
      </c>
      <c r="H42" s="5">
        <v>33.592768692010701</v>
      </c>
      <c r="I42" s="5">
        <v>33.27191648814</v>
      </c>
      <c r="K42" s="4"/>
      <c r="L42" s="9"/>
      <c r="O42" s="4" t="s">
        <v>120</v>
      </c>
      <c r="P42" s="4" t="s">
        <v>6</v>
      </c>
      <c r="Q42" s="4" t="s">
        <v>133</v>
      </c>
      <c r="R42" s="4" t="s">
        <v>138</v>
      </c>
      <c r="S42" s="4" t="s">
        <v>28</v>
      </c>
      <c r="T42" s="4" t="s">
        <v>9</v>
      </c>
      <c r="U42" s="5">
        <v>20.800233378530599</v>
      </c>
      <c r="V42" s="34">
        <v>20.6673127178491</v>
      </c>
      <c r="AE42" s="12"/>
      <c r="AF42" s="12"/>
    </row>
    <row r="43" spans="2:34" ht="15" customHeight="1" x14ac:dyDescent="0.2">
      <c r="B43" s="32" t="s">
        <v>96</v>
      </c>
      <c r="C43" s="4" t="s">
        <v>6</v>
      </c>
      <c r="D43" s="4" t="s">
        <v>122</v>
      </c>
      <c r="E43" s="4" t="s">
        <v>125</v>
      </c>
      <c r="F43" s="4" t="s">
        <v>33</v>
      </c>
      <c r="G43" s="4" t="s">
        <v>9</v>
      </c>
      <c r="H43" s="5">
        <v>36.527480998128802</v>
      </c>
      <c r="I43" s="5">
        <v>35.463512226756599</v>
      </c>
      <c r="J43" s="6">
        <f>I43-V43</f>
        <v>12.716636110255301</v>
      </c>
      <c r="K43" s="4">
        <f>J43-13</f>
        <v>-0.28336388974469884</v>
      </c>
      <c r="L43" s="9">
        <f t="shared" ref="L43" si="17">2^(-K43)</f>
        <v>1.2170292901879842</v>
      </c>
      <c r="O43" s="4" t="s">
        <v>140</v>
      </c>
      <c r="P43" s="4" t="s">
        <v>6</v>
      </c>
      <c r="Q43" s="4" t="s">
        <v>133</v>
      </c>
      <c r="R43" s="4" t="s">
        <v>141</v>
      </c>
      <c r="S43" s="4" t="s">
        <v>33</v>
      </c>
      <c r="T43" s="4" t="s">
        <v>9</v>
      </c>
      <c r="U43" s="5">
        <v>23.803296753076399</v>
      </c>
      <c r="V43" s="34">
        <f>AVERAGE(U44:U45)</f>
        <v>22.746876116501298</v>
      </c>
      <c r="AE43" s="12"/>
      <c r="AF43" s="12"/>
    </row>
    <row r="44" spans="2:34" ht="15" customHeight="1" x14ac:dyDescent="0.2">
      <c r="B44" s="32" t="s">
        <v>99</v>
      </c>
      <c r="C44" s="4" t="s">
        <v>6</v>
      </c>
      <c r="D44" s="4" t="s">
        <v>122</v>
      </c>
      <c r="E44" s="4" t="s">
        <v>125</v>
      </c>
      <c r="F44" s="4" t="s">
        <v>33</v>
      </c>
      <c r="G44" s="4" t="s">
        <v>9</v>
      </c>
      <c r="I44" s="5">
        <v>0</v>
      </c>
      <c r="O44" s="4" t="s">
        <v>142</v>
      </c>
      <c r="P44" s="4" t="s">
        <v>6</v>
      </c>
      <c r="Q44" s="4" t="s">
        <v>133</v>
      </c>
      <c r="R44" s="4" t="s">
        <v>141</v>
      </c>
      <c r="S44" s="4" t="s">
        <v>33</v>
      </c>
      <c r="T44" s="4" t="s">
        <v>9</v>
      </c>
      <c r="U44" s="5">
        <v>22.626531148067301</v>
      </c>
      <c r="V44" s="34">
        <v>23.099016328693001</v>
      </c>
    </row>
    <row r="45" spans="2:34" ht="15" customHeight="1" x14ac:dyDescent="0.2">
      <c r="B45" s="32" t="s">
        <v>100</v>
      </c>
      <c r="C45" s="4" t="s">
        <v>6</v>
      </c>
      <c r="D45" s="4" t="s">
        <v>122</v>
      </c>
      <c r="E45" s="4" t="s">
        <v>125</v>
      </c>
      <c r="F45" s="4" t="s">
        <v>33</v>
      </c>
      <c r="G45" s="4" t="s">
        <v>9</v>
      </c>
      <c r="H45" s="5">
        <v>34.399543455384404</v>
      </c>
      <c r="I45" s="5">
        <v>35.463512226756599</v>
      </c>
      <c r="O45" s="4" t="s">
        <v>143</v>
      </c>
      <c r="P45" s="4" t="s">
        <v>6</v>
      </c>
      <c r="Q45" s="4" t="s">
        <v>133</v>
      </c>
      <c r="R45" s="4" t="s">
        <v>141</v>
      </c>
      <c r="S45" s="4" t="s">
        <v>33</v>
      </c>
      <c r="T45" s="4" t="s">
        <v>9</v>
      </c>
      <c r="U45" s="5">
        <v>22.867221084935299</v>
      </c>
      <c r="V45" s="34">
        <v>23.099016328693001</v>
      </c>
    </row>
    <row r="46" spans="2:34" ht="15" customHeight="1" x14ac:dyDescent="0.2">
      <c r="B46" s="32" t="s">
        <v>126</v>
      </c>
      <c r="C46" s="4" t="s">
        <v>6</v>
      </c>
      <c r="D46" s="4" t="s">
        <v>122</v>
      </c>
      <c r="E46" s="4" t="s">
        <v>127</v>
      </c>
      <c r="F46" s="4" t="s">
        <v>9</v>
      </c>
      <c r="G46" s="4" t="s">
        <v>9</v>
      </c>
      <c r="H46" s="5">
        <v>40.684829951251601</v>
      </c>
      <c r="I46" s="5">
        <v>40.684829951251601</v>
      </c>
      <c r="O46" s="4" t="s">
        <v>144</v>
      </c>
      <c r="P46" s="4" t="s">
        <v>6</v>
      </c>
      <c r="Q46" s="4" t="s">
        <v>133</v>
      </c>
      <c r="R46" s="4" t="s">
        <v>145</v>
      </c>
      <c r="S46" s="4" t="s">
        <v>9</v>
      </c>
      <c r="T46" s="4" t="s">
        <v>9</v>
      </c>
      <c r="U46" s="5"/>
      <c r="V46" s="34">
        <v>0</v>
      </c>
    </row>
    <row r="47" spans="2:34" ht="15" customHeight="1" x14ac:dyDescent="0.2">
      <c r="B47" s="32" t="s">
        <v>128</v>
      </c>
      <c r="C47" s="4" t="s">
        <v>6</v>
      </c>
      <c r="D47" s="4" t="s">
        <v>122</v>
      </c>
      <c r="E47" s="4" t="s">
        <v>127</v>
      </c>
      <c r="F47" s="4" t="s">
        <v>9</v>
      </c>
      <c r="G47" s="4" t="s">
        <v>9</v>
      </c>
      <c r="I47" s="5">
        <v>0</v>
      </c>
      <c r="O47" s="4" t="s">
        <v>146</v>
      </c>
      <c r="P47" s="4" t="s">
        <v>6</v>
      </c>
      <c r="Q47" s="4" t="s">
        <v>133</v>
      </c>
      <c r="R47" s="4" t="s">
        <v>145</v>
      </c>
      <c r="S47" s="4" t="s">
        <v>9</v>
      </c>
      <c r="T47" s="4" t="s">
        <v>9</v>
      </c>
      <c r="U47" s="5"/>
      <c r="V47" s="34">
        <v>0</v>
      </c>
    </row>
    <row r="48" spans="2:34" ht="15" customHeight="1" x14ac:dyDescent="0.2">
      <c r="B48" s="32"/>
      <c r="U48" s="5"/>
      <c r="V48" s="34"/>
      <c r="Z48" s="4"/>
      <c r="AA48" s="4"/>
      <c r="AB48" s="4"/>
      <c r="AC48" s="4"/>
      <c r="AD48" s="4"/>
      <c r="AE48" s="4"/>
    </row>
    <row r="49" spans="2:33" ht="15" customHeight="1" x14ac:dyDescent="0.2">
      <c r="B49" s="32"/>
      <c r="U49" s="5"/>
      <c r="V49" s="34"/>
      <c r="Z49" s="4"/>
      <c r="AA49" s="4"/>
      <c r="AB49" s="4"/>
      <c r="AC49" s="4"/>
      <c r="AD49" s="4"/>
      <c r="AE49" s="4"/>
    </row>
    <row r="50" spans="2:33" ht="15" customHeight="1" x14ac:dyDescent="0.2">
      <c r="B50" s="32"/>
      <c r="S50" s="21"/>
      <c r="T50" s="21"/>
      <c r="U50" s="21"/>
      <c r="V50" s="15"/>
    </row>
    <row r="51" spans="2:33" ht="15" customHeight="1" x14ac:dyDescent="0.2">
      <c r="B51" s="32"/>
      <c r="H51" s="55" t="s">
        <v>147</v>
      </c>
      <c r="I51" s="55" t="s">
        <v>148</v>
      </c>
      <c r="J51" s="55" t="s">
        <v>149</v>
      </c>
      <c r="K51" s="55" t="s">
        <v>150</v>
      </c>
      <c r="L51" s="56" t="s">
        <v>152</v>
      </c>
      <c r="S51" s="21"/>
      <c r="T51" s="21"/>
      <c r="U51" s="21"/>
      <c r="V51" s="15"/>
    </row>
    <row r="52" spans="2:33" ht="15" customHeight="1" x14ac:dyDescent="0.2">
      <c r="B52" s="32" t="s">
        <v>49</v>
      </c>
      <c r="C52" s="4" t="s">
        <v>6</v>
      </c>
      <c r="D52" s="4" t="s">
        <v>110</v>
      </c>
      <c r="E52" s="4" t="s">
        <v>45</v>
      </c>
      <c r="F52" s="4" t="s">
        <v>13</v>
      </c>
      <c r="G52" s="4" t="s">
        <v>9</v>
      </c>
      <c r="H52" s="5">
        <v>32.401660912442701</v>
      </c>
      <c r="I52" s="5">
        <f>AVERAGE(H52,H54)</f>
        <v>32.392902020141548</v>
      </c>
      <c r="J52" s="6">
        <f>I52-V52</f>
        <v>12.998452570047149</v>
      </c>
      <c r="K52" s="4">
        <f>J52-13</f>
        <v>-1.5474299528506208E-3</v>
      </c>
      <c r="L52" s="9">
        <f>2^(-K52)</f>
        <v>1.0010731721465016</v>
      </c>
      <c r="O52" s="4" t="s">
        <v>76</v>
      </c>
      <c r="P52" s="4" t="s">
        <v>6</v>
      </c>
      <c r="Q52" s="4" t="s">
        <v>7</v>
      </c>
      <c r="R52" s="4" t="s">
        <v>101</v>
      </c>
      <c r="S52" s="4" t="s">
        <v>13</v>
      </c>
      <c r="T52" s="4" t="s">
        <v>9</v>
      </c>
      <c r="U52" s="5">
        <v>19.447409357308899</v>
      </c>
      <c r="V52" s="34">
        <v>19.394449450094399</v>
      </c>
    </row>
    <row r="53" spans="2:33" ht="15" customHeight="1" x14ac:dyDescent="0.2">
      <c r="B53" s="32" t="s">
        <v>51</v>
      </c>
      <c r="C53" s="4" t="s">
        <v>6</v>
      </c>
      <c r="D53" s="4" t="s">
        <v>110</v>
      </c>
      <c r="E53" s="4" t="s">
        <v>45</v>
      </c>
      <c r="F53" s="4" t="s">
        <v>13</v>
      </c>
      <c r="G53" s="4" t="s">
        <v>9</v>
      </c>
      <c r="H53" s="5">
        <v>33.234878853853402</v>
      </c>
      <c r="I53" s="5">
        <v>32.673560964712202</v>
      </c>
      <c r="K53" s="4"/>
      <c r="L53" s="9"/>
      <c r="O53" s="4" t="s">
        <v>78</v>
      </c>
      <c r="P53" s="4" t="s">
        <v>6</v>
      </c>
      <c r="Q53" s="4" t="s">
        <v>7</v>
      </c>
      <c r="R53" s="4" t="s">
        <v>101</v>
      </c>
      <c r="S53" s="4" t="s">
        <v>13</v>
      </c>
      <c r="T53" s="4" t="s">
        <v>9</v>
      </c>
      <c r="U53" s="5">
        <v>19.4643156348594</v>
      </c>
      <c r="V53" s="34">
        <v>19.394449450094399</v>
      </c>
    </row>
    <row r="54" spans="2:33" ht="15" customHeight="1" x14ac:dyDescent="0.2">
      <c r="B54" s="32" t="s">
        <v>52</v>
      </c>
      <c r="C54" s="4" t="s">
        <v>6</v>
      </c>
      <c r="D54" s="4" t="s">
        <v>110</v>
      </c>
      <c r="E54" s="4" t="s">
        <v>45</v>
      </c>
      <c r="F54" s="4" t="s">
        <v>13</v>
      </c>
      <c r="G54" s="4" t="s">
        <v>9</v>
      </c>
      <c r="H54" s="5">
        <v>32.384143127840403</v>
      </c>
      <c r="I54" s="5">
        <v>32.673560964712202</v>
      </c>
      <c r="K54" s="4"/>
      <c r="L54" s="9"/>
      <c r="O54" s="4" t="s">
        <v>80</v>
      </c>
      <c r="P54" s="4" t="s">
        <v>6</v>
      </c>
      <c r="Q54" s="4" t="s">
        <v>7</v>
      </c>
      <c r="R54" s="4" t="s">
        <v>101</v>
      </c>
      <c r="S54" s="4" t="s">
        <v>13</v>
      </c>
      <c r="T54" s="4" t="s">
        <v>9</v>
      </c>
      <c r="U54" s="5">
        <v>19.271623358115001</v>
      </c>
      <c r="V54" s="34">
        <v>19.394449450094399</v>
      </c>
    </row>
    <row r="55" spans="2:33" ht="15" customHeight="1" x14ac:dyDescent="0.2">
      <c r="B55" s="32" t="s">
        <v>53</v>
      </c>
      <c r="C55" s="4" t="s">
        <v>6</v>
      </c>
      <c r="D55" s="4" t="s">
        <v>110</v>
      </c>
      <c r="E55" s="4" t="s">
        <v>50</v>
      </c>
      <c r="F55" s="4" t="s">
        <v>18</v>
      </c>
      <c r="G55" s="4" t="s">
        <v>9</v>
      </c>
      <c r="H55" s="5">
        <v>32.214025856676997</v>
      </c>
      <c r="I55" s="5">
        <v>32.034735073485798</v>
      </c>
      <c r="J55" s="6">
        <f>I55-V55</f>
        <v>12.718204071911</v>
      </c>
      <c r="K55" s="4">
        <f>J55-13</f>
        <v>-0.28179592808900011</v>
      </c>
      <c r="L55" s="9">
        <f>2^(-K55)</f>
        <v>1.2157073069485782</v>
      </c>
      <c r="N55" s="9"/>
      <c r="O55" s="4" t="s">
        <v>81</v>
      </c>
      <c r="P55" s="4" t="s">
        <v>6</v>
      </c>
      <c r="Q55" s="4" t="s">
        <v>7</v>
      </c>
      <c r="R55" s="4" t="s">
        <v>102</v>
      </c>
      <c r="S55" s="4" t="s">
        <v>18</v>
      </c>
      <c r="T55" s="4" t="s">
        <v>9</v>
      </c>
      <c r="U55" s="5">
        <v>19.418986940463899</v>
      </c>
      <c r="V55" s="34">
        <v>19.316531001574798</v>
      </c>
    </row>
    <row r="56" spans="2:33" ht="15" customHeight="1" x14ac:dyDescent="0.2">
      <c r="B56" s="32" t="s">
        <v>55</v>
      </c>
      <c r="C56" s="4" t="s">
        <v>6</v>
      </c>
      <c r="D56" s="4" t="s">
        <v>110</v>
      </c>
      <c r="E56" s="4" t="s">
        <v>50</v>
      </c>
      <c r="F56" s="4" t="s">
        <v>18</v>
      </c>
      <c r="G56" s="4" t="s">
        <v>9</v>
      </c>
      <c r="H56" s="5">
        <v>32.0875083350289</v>
      </c>
      <c r="I56" s="5">
        <v>32.034735073485798</v>
      </c>
      <c r="K56" s="4"/>
      <c r="L56" s="9"/>
      <c r="N56" s="9"/>
      <c r="O56" s="4" t="s">
        <v>84</v>
      </c>
      <c r="P56" s="4" t="s">
        <v>6</v>
      </c>
      <c r="Q56" s="4" t="s">
        <v>7</v>
      </c>
      <c r="R56" s="4" t="s">
        <v>102</v>
      </c>
      <c r="S56" s="4" t="s">
        <v>18</v>
      </c>
      <c r="T56" s="4" t="s">
        <v>9</v>
      </c>
      <c r="U56" s="5">
        <v>19.253878523193698</v>
      </c>
      <c r="V56" s="34">
        <v>19.316531001574798</v>
      </c>
    </row>
    <row r="57" spans="2:33" ht="15" customHeight="1" x14ac:dyDescent="0.2">
      <c r="B57" s="32" t="s">
        <v>56</v>
      </c>
      <c r="C57" s="4" t="s">
        <v>6</v>
      </c>
      <c r="D57" s="4" t="s">
        <v>110</v>
      </c>
      <c r="E57" s="4" t="s">
        <v>50</v>
      </c>
      <c r="F57" s="4" t="s">
        <v>18</v>
      </c>
      <c r="G57" s="4" t="s">
        <v>9</v>
      </c>
      <c r="H57" s="5">
        <v>31.802671028751501</v>
      </c>
      <c r="I57" s="5">
        <v>32.034735073485798</v>
      </c>
      <c r="K57" s="4"/>
      <c r="L57" s="9"/>
      <c r="O57" s="4" t="s">
        <v>85</v>
      </c>
      <c r="P57" s="4" t="s">
        <v>6</v>
      </c>
      <c r="Q57" s="4" t="s">
        <v>7</v>
      </c>
      <c r="R57" s="4" t="s">
        <v>102</v>
      </c>
      <c r="S57" s="4" t="s">
        <v>18</v>
      </c>
      <c r="T57" s="4" t="s">
        <v>9</v>
      </c>
      <c r="U57" s="5">
        <v>19.276727541066698</v>
      </c>
      <c r="V57" s="34">
        <v>19.316531001574798</v>
      </c>
      <c r="AF57" s="7"/>
    </row>
    <row r="58" spans="2:33" ht="15" customHeight="1" x14ac:dyDescent="0.2">
      <c r="B58" s="32" t="s">
        <v>57</v>
      </c>
      <c r="C58" s="4" t="s">
        <v>6</v>
      </c>
      <c r="D58" s="4" t="s">
        <v>110</v>
      </c>
      <c r="E58" s="4" t="s">
        <v>54</v>
      </c>
      <c r="F58" s="4" t="s">
        <v>23</v>
      </c>
      <c r="G58" s="4" t="s">
        <v>9</v>
      </c>
      <c r="H58" s="5">
        <v>33.976811506035297</v>
      </c>
      <c r="I58" s="5">
        <v>36.324783911007898</v>
      </c>
      <c r="J58" s="6">
        <f>I58-V58</f>
        <v>18.050974845359697</v>
      </c>
      <c r="K58" s="4">
        <f>J58-13</f>
        <v>5.050974845359697</v>
      </c>
      <c r="L58" s="9">
        <f>2^(-K58)</f>
        <v>3.0165120477716169E-2</v>
      </c>
      <c r="N58" s="9"/>
      <c r="O58" s="4" t="s">
        <v>86</v>
      </c>
      <c r="P58" s="4" t="s">
        <v>6</v>
      </c>
      <c r="Q58" s="4" t="s">
        <v>7</v>
      </c>
      <c r="R58" s="4" t="s">
        <v>103</v>
      </c>
      <c r="S58" s="4" t="s">
        <v>23</v>
      </c>
      <c r="T58" s="4" t="s">
        <v>9</v>
      </c>
      <c r="U58" s="5">
        <v>18.3190090288895</v>
      </c>
      <c r="V58" s="34">
        <v>18.273809065648202</v>
      </c>
      <c r="W58" s="21"/>
      <c r="X58" s="21"/>
      <c r="AF58" s="7"/>
      <c r="AG58" s="7"/>
    </row>
    <row r="59" spans="2:33" ht="15" customHeight="1" x14ac:dyDescent="0.2">
      <c r="B59" s="32" t="s">
        <v>59</v>
      </c>
      <c r="C59" s="4" t="s">
        <v>6</v>
      </c>
      <c r="D59" s="4" t="s">
        <v>110</v>
      </c>
      <c r="E59" s="4" t="s">
        <v>54</v>
      </c>
      <c r="F59" s="4" t="s">
        <v>23</v>
      </c>
      <c r="G59" s="4" t="s">
        <v>9</v>
      </c>
      <c r="H59" s="5">
        <v>39.705655375579497</v>
      </c>
      <c r="I59" s="5">
        <v>36.324783911007898</v>
      </c>
      <c r="K59" s="4"/>
      <c r="L59" s="9"/>
      <c r="O59" s="4" t="s">
        <v>89</v>
      </c>
      <c r="P59" s="4" t="s">
        <v>6</v>
      </c>
      <c r="Q59" s="4" t="s">
        <v>7</v>
      </c>
      <c r="R59" s="4" t="s">
        <v>103</v>
      </c>
      <c r="S59" s="4" t="s">
        <v>23</v>
      </c>
      <c r="T59" s="4" t="s">
        <v>9</v>
      </c>
      <c r="U59" s="5">
        <v>18.295590177739101</v>
      </c>
      <c r="V59" s="34">
        <v>18.273809065648202</v>
      </c>
      <c r="W59" s="21"/>
      <c r="X59" s="21"/>
    </row>
    <row r="60" spans="2:33" ht="15" customHeight="1" x14ac:dyDescent="0.2">
      <c r="B60" s="32" t="s">
        <v>60</v>
      </c>
      <c r="C60" s="4" t="s">
        <v>6</v>
      </c>
      <c r="D60" s="4" t="s">
        <v>110</v>
      </c>
      <c r="E60" s="4" t="s">
        <v>54</v>
      </c>
      <c r="F60" s="4" t="s">
        <v>23</v>
      </c>
      <c r="G60" s="4" t="s">
        <v>9</v>
      </c>
      <c r="H60" s="5">
        <v>35.291884851408902</v>
      </c>
      <c r="I60" s="5">
        <v>36.324783911007898</v>
      </c>
      <c r="K60" s="4"/>
      <c r="L60" s="9"/>
      <c r="O60" s="4" t="s">
        <v>90</v>
      </c>
      <c r="P60" s="4" t="s">
        <v>6</v>
      </c>
      <c r="Q60" s="4" t="s">
        <v>7</v>
      </c>
      <c r="R60" s="4" t="s">
        <v>103</v>
      </c>
      <c r="S60" s="4" t="s">
        <v>23</v>
      </c>
      <c r="T60" s="4" t="s">
        <v>9</v>
      </c>
      <c r="U60" s="5">
        <v>18.206827990316</v>
      </c>
      <c r="V60" s="34">
        <v>18.273809065648202</v>
      </c>
    </row>
    <row r="61" spans="2:33" ht="15" customHeight="1" x14ac:dyDescent="0.2">
      <c r="B61" s="32" t="s">
        <v>61</v>
      </c>
      <c r="C61" s="4" t="s">
        <v>6</v>
      </c>
      <c r="D61" s="4" t="s">
        <v>110</v>
      </c>
      <c r="E61" s="4" t="s">
        <v>58</v>
      </c>
      <c r="F61" s="4" t="s">
        <v>28</v>
      </c>
      <c r="G61" s="4" t="s">
        <v>9</v>
      </c>
      <c r="H61" s="5">
        <v>32.297472605943199</v>
      </c>
      <c r="I61" s="5">
        <v>32.489269371186602</v>
      </c>
      <c r="J61" s="6">
        <f>I61-V61</f>
        <v>14.807436234543001</v>
      </c>
      <c r="K61" s="4">
        <f>J61-13</f>
        <v>1.8074362345430011</v>
      </c>
      <c r="L61" s="9">
        <f>2^(-K61)</f>
        <v>0.28569818287665238</v>
      </c>
      <c r="O61" s="4" t="s">
        <v>91</v>
      </c>
      <c r="P61" s="4" t="s">
        <v>6</v>
      </c>
      <c r="Q61" s="4" t="s">
        <v>7</v>
      </c>
      <c r="R61" s="4" t="s">
        <v>104</v>
      </c>
      <c r="S61" s="4" t="s">
        <v>28</v>
      </c>
      <c r="T61" s="4" t="s">
        <v>9</v>
      </c>
      <c r="U61" s="5">
        <v>17.849440000278701</v>
      </c>
      <c r="V61" s="34">
        <v>17.681833136643601</v>
      </c>
    </row>
    <row r="62" spans="2:33" ht="15" customHeight="1" x14ac:dyDescent="0.2">
      <c r="B62" s="32" t="s">
        <v>63</v>
      </c>
      <c r="C62" s="4" t="s">
        <v>6</v>
      </c>
      <c r="D62" s="4" t="s">
        <v>110</v>
      </c>
      <c r="E62" s="4" t="s">
        <v>58</v>
      </c>
      <c r="F62" s="4" t="s">
        <v>28</v>
      </c>
      <c r="G62" s="4" t="s">
        <v>9</v>
      </c>
      <c r="H62" s="5">
        <v>32.555664513260602</v>
      </c>
      <c r="I62" s="5">
        <v>32.489269371186602</v>
      </c>
      <c r="K62" s="4"/>
      <c r="L62" s="9"/>
      <c r="O62" s="4" t="s">
        <v>94</v>
      </c>
      <c r="P62" s="4" t="s">
        <v>6</v>
      </c>
      <c r="Q62" s="4" t="s">
        <v>7</v>
      </c>
      <c r="R62" s="4" t="s">
        <v>104</v>
      </c>
      <c r="S62" s="4" t="s">
        <v>28</v>
      </c>
      <c r="T62" s="4" t="s">
        <v>9</v>
      </c>
      <c r="U62" s="5">
        <v>17.6164653527848</v>
      </c>
      <c r="V62" s="34">
        <v>17.681833136643601</v>
      </c>
    </row>
    <row r="63" spans="2:33" ht="15" customHeight="1" x14ac:dyDescent="0.2">
      <c r="B63" s="32" t="s">
        <v>64</v>
      </c>
      <c r="C63" s="4" t="s">
        <v>6</v>
      </c>
      <c r="D63" s="4" t="s">
        <v>110</v>
      </c>
      <c r="E63" s="4" t="s">
        <v>58</v>
      </c>
      <c r="F63" s="4" t="s">
        <v>28</v>
      </c>
      <c r="G63" s="4" t="s">
        <v>9</v>
      </c>
      <c r="H63" s="5">
        <v>32.614670994355997</v>
      </c>
      <c r="I63" s="5">
        <v>32.489269371186602</v>
      </c>
      <c r="K63" s="4"/>
      <c r="L63" s="9"/>
      <c r="O63" s="4" t="s">
        <v>95</v>
      </c>
      <c r="P63" s="4" t="s">
        <v>6</v>
      </c>
      <c r="Q63" s="4" t="s">
        <v>7</v>
      </c>
      <c r="R63" s="4" t="s">
        <v>104</v>
      </c>
      <c r="S63" s="4" t="s">
        <v>28</v>
      </c>
      <c r="T63" s="4" t="s">
        <v>9</v>
      </c>
      <c r="U63" s="5">
        <v>17.579594056867201</v>
      </c>
      <c r="V63" s="34">
        <v>17.681833136643601</v>
      </c>
    </row>
    <row r="64" spans="2:33" ht="15" customHeight="1" x14ac:dyDescent="0.2">
      <c r="B64" s="32" t="s">
        <v>65</v>
      </c>
      <c r="C64" s="4" t="s">
        <v>6</v>
      </c>
      <c r="D64" s="4" t="s">
        <v>110</v>
      </c>
      <c r="E64" s="4" t="s">
        <v>62</v>
      </c>
      <c r="F64" s="4" t="s">
        <v>33</v>
      </c>
      <c r="G64" s="4" t="s">
        <v>9</v>
      </c>
      <c r="H64" s="5">
        <v>32.438479019864502</v>
      </c>
      <c r="I64" s="5">
        <f>AVERAGE(H64,H66)</f>
        <v>32.260188352838902</v>
      </c>
      <c r="J64" s="6">
        <f>I64-V64</f>
        <v>13.886604760858503</v>
      </c>
      <c r="K64" s="4">
        <f>J64-13</f>
        <v>0.88660476085850348</v>
      </c>
      <c r="L64" s="9">
        <f>2^(-K64)</f>
        <v>0.54088554185221149</v>
      </c>
      <c r="O64" s="4" t="s">
        <v>96</v>
      </c>
      <c r="P64" s="4" t="s">
        <v>6</v>
      </c>
      <c r="Q64" s="4" t="s">
        <v>7</v>
      </c>
      <c r="R64" s="4" t="s">
        <v>105</v>
      </c>
      <c r="S64" s="4" t="s">
        <v>33</v>
      </c>
      <c r="T64" s="4" t="s">
        <v>9</v>
      </c>
      <c r="U64" s="5">
        <v>18.373292698718998</v>
      </c>
      <c r="V64" s="34">
        <v>18.373583591980399</v>
      </c>
    </row>
    <row r="65" spans="2:31" ht="15" customHeight="1" x14ac:dyDescent="0.2">
      <c r="B65" s="32" t="s">
        <v>67</v>
      </c>
      <c r="C65" s="4" t="s">
        <v>6</v>
      </c>
      <c r="D65" s="4" t="s">
        <v>110</v>
      </c>
      <c r="E65" s="4" t="s">
        <v>62</v>
      </c>
      <c r="F65" s="4" t="s">
        <v>33</v>
      </c>
      <c r="G65" s="4" t="s">
        <v>9</v>
      </c>
      <c r="H65" s="5">
        <v>33.246533975814998</v>
      </c>
      <c r="I65" s="5">
        <v>32.588970227164303</v>
      </c>
      <c r="K65" s="9"/>
      <c r="L65" s="4"/>
      <c r="O65" s="4" t="s">
        <v>99</v>
      </c>
      <c r="P65" s="4" t="s">
        <v>6</v>
      </c>
      <c r="Q65" s="4" t="s">
        <v>7</v>
      </c>
      <c r="R65" s="4" t="s">
        <v>105</v>
      </c>
      <c r="S65" s="4" t="s">
        <v>33</v>
      </c>
      <c r="T65" s="4" t="s">
        <v>9</v>
      </c>
      <c r="U65" s="5">
        <v>18.353067990625998</v>
      </c>
      <c r="V65" s="34">
        <v>18.373583591980399</v>
      </c>
    </row>
    <row r="66" spans="2:31" ht="15" customHeight="1" x14ac:dyDescent="0.2">
      <c r="B66" s="32" t="s">
        <v>69</v>
      </c>
      <c r="C66" s="4" t="s">
        <v>6</v>
      </c>
      <c r="D66" s="4" t="s">
        <v>110</v>
      </c>
      <c r="E66" s="4" t="s">
        <v>62</v>
      </c>
      <c r="F66" s="4" t="s">
        <v>33</v>
      </c>
      <c r="G66" s="4" t="s">
        <v>9</v>
      </c>
      <c r="H66" s="5">
        <v>32.081897685813303</v>
      </c>
      <c r="I66" s="5">
        <v>32.588970227164303</v>
      </c>
      <c r="K66" s="9"/>
      <c r="L66" s="4"/>
      <c r="O66" s="4" t="s">
        <v>100</v>
      </c>
      <c r="P66" s="4" t="s">
        <v>6</v>
      </c>
      <c r="Q66" s="4" t="s">
        <v>7</v>
      </c>
      <c r="R66" s="4" t="s">
        <v>105</v>
      </c>
      <c r="S66" s="4" t="s">
        <v>33</v>
      </c>
      <c r="T66" s="4" t="s">
        <v>9</v>
      </c>
      <c r="U66" s="5">
        <v>18.3943900865962</v>
      </c>
      <c r="V66" s="34">
        <v>18.373583591980399</v>
      </c>
    </row>
    <row r="67" spans="2:31" ht="15" customHeight="1" x14ac:dyDescent="0.2">
      <c r="B67" s="32" t="s">
        <v>111</v>
      </c>
      <c r="C67" s="4" t="s">
        <v>6</v>
      </c>
      <c r="D67" s="4" t="s">
        <v>110</v>
      </c>
      <c r="E67" s="4" t="s">
        <v>112</v>
      </c>
      <c r="F67" s="4" t="s">
        <v>9</v>
      </c>
      <c r="G67" s="4" t="s">
        <v>9</v>
      </c>
      <c r="I67" s="5">
        <v>0</v>
      </c>
      <c r="K67" s="9"/>
      <c r="L67" s="4"/>
      <c r="O67" s="4"/>
      <c r="P67" s="4"/>
      <c r="R67" s="4"/>
      <c r="S67" s="4"/>
      <c r="T67" s="4"/>
      <c r="U67" s="5"/>
      <c r="V67" s="34"/>
    </row>
    <row r="68" spans="2:31" ht="15" customHeight="1" x14ac:dyDescent="0.2">
      <c r="B68" s="32" t="s">
        <v>113</v>
      </c>
      <c r="C68" s="4" t="s">
        <v>6</v>
      </c>
      <c r="D68" s="4" t="s">
        <v>110</v>
      </c>
      <c r="E68" s="4" t="s">
        <v>112</v>
      </c>
      <c r="F68" s="4" t="s">
        <v>9</v>
      </c>
      <c r="G68" s="4" t="s">
        <v>9</v>
      </c>
      <c r="H68" s="5">
        <v>39.512538133243098</v>
      </c>
      <c r="I68" s="5">
        <v>39.512538133243098</v>
      </c>
      <c r="K68" s="9"/>
      <c r="L68" s="4"/>
      <c r="O68" s="4"/>
      <c r="P68" s="4"/>
      <c r="R68" s="4"/>
      <c r="S68" s="4"/>
      <c r="T68" s="4"/>
      <c r="U68" s="5"/>
      <c r="V68" s="34"/>
    </row>
    <row r="69" spans="2:31" ht="15" customHeight="1" x14ac:dyDescent="0.2">
      <c r="B69" s="32"/>
      <c r="O69" s="4"/>
      <c r="P69" s="4"/>
      <c r="R69" s="4"/>
      <c r="S69" s="4"/>
      <c r="T69" s="4"/>
      <c r="U69" s="5"/>
      <c r="V69" s="34"/>
    </row>
    <row r="70" spans="2:31" ht="15" customHeight="1" x14ac:dyDescent="0.2">
      <c r="B70" s="32"/>
      <c r="O70" s="4"/>
      <c r="P70" s="4"/>
      <c r="R70" s="4"/>
      <c r="S70" s="4"/>
      <c r="T70" s="4"/>
      <c r="U70" s="5"/>
      <c r="V70" s="34"/>
    </row>
    <row r="71" spans="2:31" ht="15" customHeight="1" x14ac:dyDescent="0.2">
      <c r="B71" s="32"/>
      <c r="O71" s="4"/>
      <c r="P71" s="4"/>
      <c r="R71" s="4"/>
      <c r="S71" s="4"/>
      <c r="T71" s="4"/>
      <c r="U71" s="5"/>
      <c r="V71" s="34"/>
    </row>
    <row r="72" spans="2:31" ht="15" customHeight="1" x14ac:dyDescent="0.2">
      <c r="B72" s="32"/>
      <c r="O72" s="4"/>
      <c r="P72" s="4"/>
      <c r="R72" s="4"/>
      <c r="S72" s="4"/>
      <c r="T72" s="4"/>
      <c r="U72" s="5"/>
      <c r="V72" s="34"/>
    </row>
    <row r="73" spans="2:31" ht="15" customHeight="1" x14ac:dyDescent="0.2">
      <c r="B73" s="32"/>
      <c r="N73" s="16"/>
      <c r="O73" s="4"/>
      <c r="P73" s="4"/>
      <c r="R73" s="4"/>
      <c r="S73" s="4"/>
      <c r="T73" s="4"/>
      <c r="U73" s="5"/>
      <c r="V73" s="34"/>
    </row>
    <row r="74" spans="2:31" ht="15" customHeight="1" x14ac:dyDescent="0.2">
      <c r="B74" s="36"/>
      <c r="C74" s="37"/>
      <c r="D74" s="37"/>
      <c r="E74" s="37"/>
      <c r="F74" s="37"/>
      <c r="G74" s="37"/>
      <c r="H74" s="38"/>
      <c r="I74" s="38"/>
      <c r="J74" s="39"/>
      <c r="K74" s="17"/>
      <c r="L74" s="39"/>
      <c r="M74" s="39"/>
      <c r="N74" s="40"/>
      <c r="O74" s="37"/>
      <c r="P74" s="37"/>
      <c r="Q74" s="37"/>
      <c r="R74" s="37"/>
      <c r="S74" s="37"/>
      <c r="T74" s="37"/>
      <c r="U74" s="38"/>
      <c r="V74" s="41"/>
    </row>
    <row r="75" spans="2:31" ht="15" customHeight="1" x14ac:dyDescent="0.2">
      <c r="N75" s="16"/>
      <c r="O75" s="4"/>
      <c r="P75" s="4"/>
      <c r="R75" s="4"/>
      <c r="S75" s="4"/>
      <c r="T75" s="4"/>
      <c r="U75" s="5"/>
      <c r="V75" s="5"/>
    </row>
    <row r="76" spans="2:31" ht="15" customHeight="1" x14ac:dyDescent="0.2">
      <c r="N76" s="16"/>
      <c r="O76" s="4"/>
      <c r="P76" s="4"/>
      <c r="R76" s="4"/>
      <c r="S76" s="4"/>
      <c r="T76" s="4"/>
      <c r="U76" s="5"/>
      <c r="V76" s="5"/>
    </row>
    <row r="77" spans="2:31" ht="15" customHeight="1" x14ac:dyDescent="0.2">
      <c r="N77" s="16"/>
      <c r="O77" s="4"/>
      <c r="P77" s="4"/>
      <c r="R77" s="4"/>
      <c r="S77" s="4"/>
      <c r="T77" s="4"/>
      <c r="U77" s="5"/>
      <c r="V77" s="5"/>
    </row>
    <row r="78" spans="2:31" ht="15" customHeight="1" x14ac:dyDescent="0.2">
      <c r="N78" s="16"/>
      <c r="P78" s="7"/>
      <c r="Q78" s="7"/>
      <c r="R78" s="7"/>
    </row>
    <row r="79" spans="2:31" ht="15" customHeight="1" x14ac:dyDescent="0.2">
      <c r="N79" s="16"/>
      <c r="O79" s="16"/>
      <c r="P79" s="10" t="s">
        <v>9</v>
      </c>
      <c r="Q79" s="11"/>
      <c r="R79" s="12"/>
      <c r="S79" s="12"/>
    </row>
    <row r="80" spans="2:31" ht="15" customHeight="1" x14ac:dyDescent="0.2">
      <c r="F80" s="55" t="s">
        <v>147</v>
      </c>
      <c r="H80" s="55" t="s">
        <v>148</v>
      </c>
      <c r="I80" s="5" t="s">
        <v>153</v>
      </c>
      <c r="J80" s="6" t="s">
        <v>154</v>
      </c>
      <c r="K80" s="55" t="s">
        <v>149</v>
      </c>
      <c r="L80" s="55" t="s">
        <v>150</v>
      </c>
      <c r="M80" s="56" t="s">
        <v>152</v>
      </c>
      <c r="N80" s="16"/>
      <c r="AE80" s="9" t="s">
        <v>9</v>
      </c>
    </row>
    <row r="81" spans="2:31" ht="15" customHeight="1" x14ac:dyDescent="0.2">
      <c r="B81" s="24" t="s">
        <v>6</v>
      </c>
      <c r="C81" s="30" t="s">
        <v>118</v>
      </c>
      <c r="D81" s="30"/>
      <c r="E81" s="30" t="s">
        <v>28</v>
      </c>
      <c r="F81" s="30">
        <v>33.214184917633602</v>
      </c>
      <c r="G81" s="30"/>
      <c r="H81" s="30">
        <f t="shared" ref="H81" si="18">AVERAGE(F81:F83)</f>
        <v>32.826635755764407</v>
      </c>
      <c r="I81" s="30">
        <f>H81+0.5</f>
        <v>33.326635755764407</v>
      </c>
      <c r="J81" s="30">
        <f>H81-0.5</f>
        <v>32.326635755764407</v>
      </c>
      <c r="K81" s="30">
        <f>H81-W81</f>
        <v>11.34022556509624</v>
      </c>
      <c r="L81" s="30">
        <f t="shared" ref="L81" si="19">K81-13</f>
        <v>-1.6597744349037598</v>
      </c>
      <c r="M81" s="30">
        <f t="shared" ref="M81" si="20">2^(-L81)</f>
        <v>3.1596711948394693</v>
      </c>
      <c r="N81" s="28"/>
      <c r="O81" s="28"/>
      <c r="P81" s="42" t="s">
        <v>27</v>
      </c>
      <c r="Q81" s="30" t="s">
        <v>6</v>
      </c>
      <c r="R81" s="30" t="s">
        <v>7</v>
      </c>
      <c r="S81" s="43" t="s">
        <v>16</v>
      </c>
      <c r="T81" s="43" t="s">
        <v>28</v>
      </c>
      <c r="U81" s="43" t="s">
        <v>9</v>
      </c>
      <c r="V81" s="43">
        <v>21.655310684705899</v>
      </c>
      <c r="W81" s="44">
        <f t="shared" ref="W81" si="21">AVERAGE(V81:V83)</f>
        <v>21.486410190668167</v>
      </c>
      <c r="AE81" s="9" t="s">
        <v>9</v>
      </c>
    </row>
    <row r="82" spans="2:31" ht="15" customHeight="1" x14ac:dyDescent="0.2">
      <c r="B82" s="32" t="s">
        <v>6</v>
      </c>
      <c r="C82" s="9" t="s">
        <v>118</v>
      </c>
      <c r="D82" s="9"/>
      <c r="E82" s="9" t="s">
        <v>28</v>
      </c>
      <c r="F82" s="9">
        <v>32.334135066471198</v>
      </c>
      <c r="G82" s="9"/>
      <c r="H82" s="9"/>
      <c r="I82" s="9"/>
      <c r="J82" s="9"/>
      <c r="K82" s="9"/>
      <c r="L82" s="9"/>
      <c r="M82" s="9"/>
      <c r="P82" s="22" t="s">
        <v>29</v>
      </c>
      <c r="Q82" s="9" t="s">
        <v>6</v>
      </c>
      <c r="R82" s="9" t="s">
        <v>7</v>
      </c>
      <c r="S82" s="23" t="s">
        <v>16</v>
      </c>
      <c r="T82" s="23" t="s">
        <v>28</v>
      </c>
      <c r="U82" s="23" t="s">
        <v>9</v>
      </c>
      <c r="V82" s="23">
        <v>21.406686470250602</v>
      </c>
      <c r="W82" s="45"/>
      <c r="AE82" s="9" t="s">
        <v>9</v>
      </c>
    </row>
    <row r="83" spans="2:31" ht="15" customHeight="1" x14ac:dyDescent="0.2">
      <c r="B83" s="32" t="s">
        <v>6</v>
      </c>
      <c r="C83" s="9" t="s">
        <v>118</v>
      </c>
      <c r="D83" s="9"/>
      <c r="E83" s="9" t="s">
        <v>28</v>
      </c>
      <c r="F83" s="9">
        <v>32.931587283188399</v>
      </c>
      <c r="G83" s="9"/>
      <c r="H83" s="9"/>
      <c r="I83" s="9"/>
      <c r="J83" s="9"/>
      <c r="K83" s="9"/>
      <c r="L83" s="9"/>
      <c r="M83" s="9"/>
      <c r="N83" s="16"/>
      <c r="P83" s="22" t="s">
        <v>30</v>
      </c>
      <c r="Q83" s="9" t="s">
        <v>6</v>
      </c>
      <c r="R83" s="9" t="s">
        <v>7</v>
      </c>
      <c r="S83" s="23" t="s">
        <v>16</v>
      </c>
      <c r="T83" s="23" t="s">
        <v>28</v>
      </c>
      <c r="U83" s="23" t="s">
        <v>9</v>
      </c>
      <c r="V83" s="23">
        <v>21.397233417048</v>
      </c>
      <c r="W83" s="45"/>
      <c r="AE83" s="9" t="s">
        <v>9</v>
      </c>
    </row>
    <row r="84" spans="2:31" ht="15" customHeight="1" x14ac:dyDescent="0.2">
      <c r="B84" s="32" t="s">
        <v>6</v>
      </c>
      <c r="C84" s="9" t="s">
        <v>118</v>
      </c>
      <c r="D84" s="9"/>
      <c r="E84" s="9" t="s">
        <v>33</v>
      </c>
      <c r="F84" s="9">
        <v>32.473919248514598</v>
      </c>
      <c r="G84" s="9"/>
      <c r="H84" s="9">
        <f t="shared" ref="H84" si="22">AVERAGE(F84:F86)</f>
        <v>32.427660570716469</v>
      </c>
      <c r="I84" s="9"/>
      <c r="J84" s="9"/>
      <c r="K84" s="9">
        <f>H84-W84</f>
        <v>7.4919388672010321</v>
      </c>
      <c r="L84" s="9">
        <f t="shared" ref="L84" si="23">K84-13</f>
        <v>-5.5080611327989679</v>
      </c>
      <c r="M84" s="9">
        <f t="shared" ref="M84" si="24">2^(-L84)</f>
        <v>45.508405472350198</v>
      </c>
      <c r="P84" s="22" t="s">
        <v>32</v>
      </c>
      <c r="Q84" s="9" t="s">
        <v>6</v>
      </c>
      <c r="R84" s="9" t="s">
        <v>7</v>
      </c>
      <c r="S84" s="22" t="s">
        <v>21</v>
      </c>
      <c r="T84" s="22" t="s">
        <v>33</v>
      </c>
      <c r="U84" s="22" t="s">
        <v>9</v>
      </c>
      <c r="V84" s="22">
        <v>25.087664047912401</v>
      </c>
      <c r="W84" s="46">
        <f t="shared" ref="W84" si="25">AVERAGE(V84:V86)</f>
        <v>24.935721703515437</v>
      </c>
      <c r="AE84" s="9" t="s">
        <v>9</v>
      </c>
    </row>
    <row r="85" spans="2:31" ht="15" customHeight="1" x14ac:dyDescent="0.2">
      <c r="B85" s="32" t="s">
        <v>6</v>
      </c>
      <c r="C85" s="9" t="s">
        <v>118</v>
      </c>
      <c r="D85" s="9"/>
      <c r="E85" s="9" t="s">
        <v>33</v>
      </c>
      <c r="F85" s="9">
        <v>32.440376471288303</v>
      </c>
      <c r="G85" s="9"/>
      <c r="H85" s="9"/>
      <c r="I85" s="9"/>
      <c r="J85" s="9"/>
      <c r="K85" s="9"/>
      <c r="L85" s="9"/>
      <c r="M85" s="9"/>
      <c r="P85" s="22" t="s">
        <v>34</v>
      </c>
      <c r="Q85" s="9" t="s">
        <v>6</v>
      </c>
      <c r="R85" s="9" t="s">
        <v>7</v>
      </c>
      <c r="S85" s="22" t="s">
        <v>21</v>
      </c>
      <c r="T85" s="22" t="s">
        <v>33</v>
      </c>
      <c r="U85" s="22" t="s">
        <v>9</v>
      </c>
      <c r="V85" s="22">
        <v>24.780388832233701</v>
      </c>
      <c r="W85" s="46"/>
    </row>
    <row r="86" spans="2:31" ht="15" customHeight="1" x14ac:dyDescent="0.2">
      <c r="B86" s="32" t="s">
        <v>6</v>
      </c>
      <c r="C86" s="9" t="s">
        <v>118</v>
      </c>
      <c r="D86" s="9"/>
      <c r="E86" s="9" t="s">
        <v>33</v>
      </c>
      <c r="F86" s="9">
        <v>32.368685992346499</v>
      </c>
      <c r="G86" s="9"/>
      <c r="H86" s="9"/>
      <c r="I86" s="9"/>
      <c r="J86" s="9"/>
      <c r="K86" s="9"/>
      <c r="L86" s="9"/>
      <c r="M86" s="9"/>
      <c r="P86" s="22" t="s">
        <v>35</v>
      </c>
      <c r="Q86" s="9" t="s">
        <v>6</v>
      </c>
      <c r="R86" s="9" t="s">
        <v>7</v>
      </c>
      <c r="S86" s="22" t="s">
        <v>21</v>
      </c>
      <c r="T86" s="22" t="s">
        <v>33</v>
      </c>
      <c r="U86" s="22" t="s">
        <v>9</v>
      </c>
      <c r="V86" s="22">
        <v>24.939112230400202</v>
      </c>
      <c r="W86" s="46"/>
    </row>
    <row r="87" spans="2:31" ht="15" customHeight="1" x14ac:dyDescent="0.2">
      <c r="B87" s="32" t="s">
        <v>6</v>
      </c>
      <c r="C87" s="9" t="s">
        <v>118</v>
      </c>
      <c r="D87" s="9"/>
      <c r="E87" s="9" t="s">
        <v>37</v>
      </c>
      <c r="F87" s="9">
        <v>33.451900050724099</v>
      </c>
      <c r="G87" s="9"/>
      <c r="H87" s="9">
        <f t="shared" ref="H87" si="26">AVERAGE(F87:F89)</f>
        <v>33.342491552023532</v>
      </c>
      <c r="I87" s="9"/>
      <c r="J87" s="9"/>
      <c r="K87" s="9">
        <f>H87-W87</f>
        <v>7.0950339579984671</v>
      </c>
      <c r="L87" s="9">
        <f t="shared" ref="L87" si="27">K87-13</f>
        <v>-5.9049660420015329</v>
      </c>
      <c r="M87" s="9">
        <f t="shared" ref="M87" si="28">2^(-L87)</f>
        <v>59.920013428470064</v>
      </c>
      <c r="O87" s="22"/>
      <c r="P87" s="22" t="s">
        <v>36</v>
      </c>
      <c r="Q87" s="22" t="s">
        <v>6</v>
      </c>
      <c r="R87" s="22" t="s">
        <v>7</v>
      </c>
      <c r="S87" s="22" t="s">
        <v>26</v>
      </c>
      <c r="T87" s="22" t="s">
        <v>37</v>
      </c>
      <c r="U87" s="22" t="s">
        <v>9</v>
      </c>
      <c r="V87" s="22">
        <v>26.262225525667802</v>
      </c>
      <c r="W87" s="46">
        <f t="shared" ref="W87" si="29">AVERAGE(V87:V89)</f>
        <v>26.247457594025065</v>
      </c>
      <c r="X87" s="20"/>
    </row>
    <row r="88" spans="2:31" ht="15" customHeight="1" x14ac:dyDescent="0.2">
      <c r="B88" s="32" t="s">
        <v>6</v>
      </c>
      <c r="C88" s="9" t="s">
        <v>118</v>
      </c>
      <c r="D88" s="9"/>
      <c r="E88" s="9" t="s">
        <v>37</v>
      </c>
      <c r="F88" s="9">
        <v>33.287585175436497</v>
      </c>
      <c r="G88" s="9"/>
      <c r="H88" s="9"/>
      <c r="I88" s="9"/>
      <c r="J88" s="9"/>
      <c r="K88" s="9"/>
      <c r="L88" s="9"/>
      <c r="M88" s="9"/>
      <c r="O88" s="22"/>
      <c r="P88" s="22" t="s">
        <v>38</v>
      </c>
      <c r="Q88" s="22" t="s">
        <v>6</v>
      </c>
      <c r="R88" s="22" t="s">
        <v>7</v>
      </c>
      <c r="S88" s="22" t="s">
        <v>26</v>
      </c>
      <c r="T88" s="22" t="s">
        <v>37</v>
      </c>
      <c r="U88" s="22" t="s">
        <v>9</v>
      </c>
      <c r="V88" s="22">
        <v>26.1601652164779</v>
      </c>
      <c r="W88" s="46"/>
      <c r="X88" s="20"/>
    </row>
    <row r="89" spans="2:31" ht="15" customHeight="1" x14ac:dyDescent="0.2">
      <c r="B89" s="32" t="s">
        <v>6</v>
      </c>
      <c r="C89" s="9" t="s">
        <v>118</v>
      </c>
      <c r="D89" s="9"/>
      <c r="E89" s="9" t="s">
        <v>37</v>
      </c>
      <c r="F89" s="9">
        <v>33.287989429909999</v>
      </c>
      <c r="G89" s="9"/>
      <c r="H89" s="9"/>
      <c r="I89" s="9"/>
      <c r="J89" s="9"/>
      <c r="K89" s="9"/>
      <c r="L89" s="9"/>
      <c r="M89" s="9"/>
      <c r="O89" s="22"/>
      <c r="P89" s="22" t="s">
        <v>39</v>
      </c>
      <c r="Q89" s="22" t="s">
        <v>6</v>
      </c>
      <c r="R89" s="22" t="s">
        <v>7</v>
      </c>
      <c r="S89" s="22" t="s">
        <v>26</v>
      </c>
      <c r="T89" s="22" t="s">
        <v>37</v>
      </c>
      <c r="U89" s="22" t="s">
        <v>9</v>
      </c>
      <c r="V89" s="22">
        <v>26.319982039929499</v>
      </c>
      <c r="W89" s="46"/>
      <c r="X89" s="20"/>
    </row>
    <row r="90" spans="2:31" ht="15" customHeight="1" x14ac:dyDescent="0.2">
      <c r="B90" s="32" t="s">
        <v>6</v>
      </c>
      <c r="C90" s="9" t="s">
        <v>118</v>
      </c>
      <c r="D90" s="9"/>
      <c r="E90" s="9" t="s">
        <v>41</v>
      </c>
      <c r="F90" s="9">
        <v>31.745206475950901</v>
      </c>
      <c r="G90" s="9"/>
      <c r="H90" s="9">
        <f t="shared" ref="H90" si="30">AVERAGE(F90:F92)</f>
        <v>31.482683101160067</v>
      </c>
      <c r="I90" s="9"/>
      <c r="J90" s="9"/>
      <c r="K90" s="9">
        <f>H90-W90</f>
        <v>9.8712152867481677</v>
      </c>
      <c r="L90" s="9">
        <f t="shared" ref="L90" si="31">K90-13</f>
        <v>-3.1287847132518323</v>
      </c>
      <c r="M90" s="9">
        <f t="shared" ref="M90" si="32">2^(-L90)</f>
        <v>8.7469782911262026</v>
      </c>
      <c r="O90" s="22"/>
      <c r="P90" s="22" t="s">
        <v>40</v>
      </c>
      <c r="Q90" s="22" t="s">
        <v>6</v>
      </c>
      <c r="R90" s="22" t="s">
        <v>7</v>
      </c>
      <c r="S90" s="22" t="s">
        <v>31</v>
      </c>
      <c r="T90" s="22" t="s">
        <v>41</v>
      </c>
      <c r="U90" s="22" t="s">
        <v>9</v>
      </c>
      <c r="V90" s="22">
        <v>21.7785004761542</v>
      </c>
      <c r="W90" s="46">
        <f t="shared" ref="W90" si="33">AVERAGE(V90:V92)</f>
        <v>21.611467814411899</v>
      </c>
      <c r="X90" s="20"/>
    </row>
    <row r="91" spans="2:31" ht="15" customHeight="1" x14ac:dyDescent="0.2">
      <c r="B91" s="32" t="s">
        <v>6</v>
      </c>
      <c r="C91" s="9" t="s">
        <v>118</v>
      </c>
      <c r="D91" s="9"/>
      <c r="E91" s="9" t="s">
        <v>41</v>
      </c>
      <c r="F91" s="9">
        <v>31.354290653808199</v>
      </c>
      <c r="G91" s="9"/>
      <c r="H91" s="9"/>
      <c r="I91" s="9"/>
      <c r="J91" s="9"/>
      <c r="K91" s="9"/>
      <c r="L91" s="9"/>
      <c r="M91" s="9"/>
      <c r="O91" s="22"/>
      <c r="P91" s="22" t="s">
        <v>42</v>
      </c>
      <c r="Q91" s="22" t="s">
        <v>6</v>
      </c>
      <c r="R91" s="22" t="s">
        <v>7</v>
      </c>
      <c r="S91" s="22" t="s">
        <v>31</v>
      </c>
      <c r="T91" s="22" t="s">
        <v>41</v>
      </c>
      <c r="U91" s="22" t="s">
        <v>9</v>
      </c>
      <c r="V91" s="22">
        <v>21.500908748294702</v>
      </c>
      <c r="W91" s="46"/>
      <c r="X91" s="20"/>
    </row>
    <row r="92" spans="2:31" ht="15" customHeight="1" x14ac:dyDescent="0.2">
      <c r="B92" s="32" t="s">
        <v>6</v>
      </c>
      <c r="C92" s="9" t="s">
        <v>118</v>
      </c>
      <c r="D92" s="9"/>
      <c r="E92" s="9" t="s">
        <v>41</v>
      </c>
      <c r="F92" s="9">
        <v>31.348552173721099</v>
      </c>
      <c r="G92" s="9"/>
      <c r="H92" s="9"/>
      <c r="I92" s="9"/>
      <c r="J92" s="9"/>
      <c r="K92" s="9"/>
      <c r="L92" s="9"/>
      <c r="M92" s="9"/>
      <c r="O92" s="22"/>
      <c r="P92" s="8" t="s">
        <v>43</v>
      </c>
      <c r="Q92" s="4" t="s">
        <v>6</v>
      </c>
      <c r="R92" s="9" t="s">
        <v>7</v>
      </c>
      <c r="S92" s="9" t="s">
        <v>31</v>
      </c>
      <c r="T92" s="9" t="s">
        <v>41</v>
      </c>
      <c r="U92" s="9" t="s">
        <v>9</v>
      </c>
      <c r="V92" s="9">
        <v>21.554994218786799</v>
      </c>
      <c r="W92" s="15"/>
      <c r="X92" s="20"/>
    </row>
    <row r="93" spans="2:31" ht="15" customHeight="1" x14ac:dyDescent="0.2">
      <c r="B93" s="32" t="s">
        <v>6</v>
      </c>
      <c r="C93" s="9" t="s">
        <v>118</v>
      </c>
      <c r="D93" s="9"/>
      <c r="E93" s="9" t="s">
        <v>83</v>
      </c>
      <c r="F93" s="9">
        <v>31.0231820777711</v>
      </c>
      <c r="G93" s="9"/>
      <c r="H93" s="9">
        <f t="shared" ref="H93" si="34">AVERAGE(F93:F95)</f>
        <v>30.929018581022731</v>
      </c>
      <c r="I93" s="9"/>
      <c r="J93" s="9"/>
      <c r="K93" s="9">
        <f>H93-W93</f>
        <v>10.077445069155363</v>
      </c>
      <c r="L93" s="9">
        <f t="shared" ref="L93" si="35">K93-13</f>
        <v>-2.9225549308446368</v>
      </c>
      <c r="M93" s="9">
        <f t="shared" ref="M93" si="36">2^(-L93)</f>
        <v>7.5818763632476269</v>
      </c>
      <c r="O93" s="22"/>
      <c r="R93" s="9" t="s">
        <v>7</v>
      </c>
      <c r="S93" s="9" t="s">
        <v>16</v>
      </c>
      <c r="T93" s="9" t="s">
        <v>8</v>
      </c>
      <c r="U93" s="9">
        <v>20.767598499814898</v>
      </c>
      <c r="V93" s="9">
        <v>20.8515735118674</v>
      </c>
      <c r="W93" s="15">
        <v>20.851573511867368</v>
      </c>
    </row>
    <row r="94" spans="2:31" ht="15" customHeight="1" x14ac:dyDescent="0.2">
      <c r="B94" s="32" t="s">
        <v>6</v>
      </c>
      <c r="C94" s="9" t="s">
        <v>118</v>
      </c>
      <c r="D94" s="9"/>
      <c r="E94" s="9" t="s">
        <v>83</v>
      </c>
      <c r="F94" s="9">
        <v>30.711677142865899</v>
      </c>
      <c r="G94" s="9"/>
      <c r="H94" s="9"/>
      <c r="I94" s="9"/>
      <c r="J94" s="9"/>
      <c r="K94" s="9"/>
      <c r="L94" s="9"/>
      <c r="M94" s="9"/>
      <c r="O94" s="22"/>
      <c r="R94" s="9" t="s">
        <v>7</v>
      </c>
      <c r="S94" s="9" t="s">
        <v>16</v>
      </c>
      <c r="T94" s="9" t="s">
        <v>8</v>
      </c>
      <c r="U94" s="9">
        <v>20.711414800635801</v>
      </c>
      <c r="V94" s="9">
        <v>20.8515735118674</v>
      </c>
      <c r="W94" s="15"/>
    </row>
    <row r="95" spans="2:31" ht="15" customHeight="1" x14ac:dyDescent="0.2">
      <c r="B95" s="32" t="s">
        <v>6</v>
      </c>
      <c r="C95" s="9" t="s">
        <v>118</v>
      </c>
      <c r="D95" s="9"/>
      <c r="E95" s="9" t="s">
        <v>83</v>
      </c>
      <c r="F95" s="9">
        <v>31.052196522431199</v>
      </c>
      <c r="G95" s="9"/>
      <c r="H95" s="9"/>
      <c r="I95" s="9"/>
      <c r="J95" s="9"/>
      <c r="K95" s="9"/>
      <c r="L95" s="9"/>
      <c r="M95" s="9"/>
      <c r="O95" s="22"/>
      <c r="R95" s="9" t="s">
        <v>7</v>
      </c>
      <c r="S95" s="9" t="s">
        <v>16</v>
      </c>
      <c r="T95" s="9" t="s">
        <v>8</v>
      </c>
      <c r="U95" s="9">
        <v>21.075707235151398</v>
      </c>
      <c r="V95" s="9">
        <v>20.8515735118674</v>
      </c>
      <c r="W95" s="15"/>
    </row>
    <row r="96" spans="2:31" ht="15" customHeight="1" x14ac:dyDescent="0.2">
      <c r="B96" s="32" t="s">
        <v>6</v>
      </c>
      <c r="C96" s="9" t="s">
        <v>118</v>
      </c>
      <c r="D96" s="9"/>
      <c r="E96" s="9" t="s">
        <v>93</v>
      </c>
      <c r="F96" s="9">
        <v>30.383810757947501</v>
      </c>
      <c r="G96" s="9"/>
      <c r="H96" s="9">
        <f t="shared" ref="H96" si="37">AVERAGE(F96:F98)</f>
        <v>30.490079855029364</v>
      </c>
      <c r="I96" s="9"/>
      <c r="J96" s="9"/>
      <c r="K96" s="9">
        <f>H96-W96</f>
        <v>11.023893439070196</v>
      </c>
      <c r="L96" s="9">
        <f t="shared" ref="L96" si="38">K96-13</f>
        <v>-1.9761065609298036</v>
      </c>
      <c r="M96" s="9">
        <f t="shared" ref="M96" si="39">2^(-L96)</f>
        <v>3.9342988821625977</v>
      </c>
      <c r="O96" s="22"/>
      <c r="R96" s="9" t="s">
        <v>7</v>
      </c>
      <c r="S96" s="9" t="s">
        <v>26</v>
      </c>
      <c r="T96" s="9" t="s">
        <v>23</v>
      </c>
      <c r="U96" s="9">
        <v>19.3647360373513</v>
      </c>
      <c r="V96" s="9">
        <v>19.4661864159592</v>
      </c>
      <c r="W96" s="15">
        <v>19.466186415959168</v>
      </c>
    </row>
    <row r="97" spans="2:31" ht="15" customHeight="1" x14ac:dyDescent="0.2">
      <c r="B97" s="32" t="s">
        <v>6</v>
      </c>
      <c r="C97" s="9" t="s">
        <v>118</v>
      </c>
      <c r="D97" s="9"/>
      <c r="E97" s="9" t="s">
        <v>93</v>
      </c>
      <c r="F97" s="9">
        <v>30.662582221371299</v>
      </c>
      <c r="G97" s="9"/>
      <c r="H97" s="9"/>
      <c r="I97" s="9"/>
      <c r="J97" s="9"/>
      <c r="K97" s="9"/>
      <c r="L97" s="9"/>
      <c r="M97" s="9"/>
      <c r="O97" s="22"/>
      <c r="R97" s="9" t="s">
        <v>7</v>
      </c>
      <c r="S97" s="9" t="s">
        <v>26</v>
      </c>
      <c r="T97" s="9" t="s">
        <v>23</v>
      </c>
      <c r="U97" s="9">
        <v>19.201503127330099</v>
      </c>
      <c r="V97" s="9">
        <v>19.4661864159592</v>
      </c>
      <c r="W97" s="15"/>
      <c r="AE97" s="9" t="s">
        <v>9</v>
      </c>
    </row>
    <row r="98" spans="2:31" ht="15" customHeight="1" x14ac:dyDescent="0.2">
      <c r="B98" s="32" t="s">
        <v>6</v>
      </c>
      <c r="C98" s="9" t="s">
        <v>118</v>
      </c>
      <c r="D98" s="9"/>
      <c r="E98" s="9" t="s">
        <v>93</v>
      </c>
      <c r="F98" s="9">
        <v>30.423846585769301</v>
      </c>
      <c r="G98" s="9"/>
      <c r="H98" s="9"/>
      <c r="I98" s="9"/>
      <c r="J98" s="9"/>
      <c r="K98" s="9"/>
      <c r="L98" s="9"/>
      <c r="M98" s="9"/>
      <c r="O98" s="22"/>
      <c r="R98" s="9" t="s">
        <v>7</v>
      </c>
      <c r="S98" s="9" t="s">
        <v>26</v>
      </c>
      <c r="T98" s="9" t="s">
        <v>23</v>
      </c>
      <c r="U98" s="9">
        <v>19.832320083196102</v>
      </c>
      <c r="V98" s="9">
        <v>19.4661864159592</v>
      </c>
      <c r="W98" s="15"/>
      <c r="AE98" s="9" t="s">
        <v>9</v>
      </c>
    </row>
    <row r="99" spans="2:31" ht="15" customHeight="1" x14ac:dyDescent="0.2">
      <c r="B99" s="32"/>
      <c r="O99" s="22"/>
      <c r="W99" s="15"/>
      <c r="X99" s="20"/>
      <c r="AE99" s="9" t="s">
        <v>9</v>
      </c>
    </row>
    <row r="100" spans="2:31" ht="15" customHeight="1" x14ac:dyDescent="0.2">
      <c r="B100" s="32"/>
      <c r="O100" s="22"/>
      <c r="W100" s="15"/>
      <c r="X100" s="20"/>
      <c r="AE100" s="9" t="s">
        <v>9</v>
      </c>
    </row>
    <row r="101" spans="2:31" ht="15" customHeight="1" x14ac:dyDescent="0.2">
      <c r="B101" s="32"/>
      <c r="O101" s="22"/>
      <c r="W101" s="15"/>
      <c r="X101" s="20"/>
      <c r="AE101" s="9" t="s">
        <v>9</v>
      </c>
    </row>
    <row r="102" spans="2:31" ht="15" customHeight="1" x14ac:dyDescent="0.2">
      <c r="B102" s="32" t="s">
        <v>121</v>
      </c>
      <c r="H102" s="55" t="s">
        <v>147</v>
      </c>
      <c r="I102" s="55" t="s">
        <v>148</v>
      </c>
      <c r="J102" s="55" t="s">
        <v>149</v>
      </c>
      <c r="K102" s="55" t="s">
        <v>150</v>
      </c>
      <c r="L102" s="56" t="s">
        <v>152</v>
      </c>
      <c r="O102" s="22"/>
      <c r="W102" s="15"/>
      <c r="X102" s="20"/>
      <c r="AE102" s="9" t="s">
        <v>9</v>
      </c>
    </row>
    <row r="103" spans="2:31" ht="15" customHeight="1" x14ac:dyDescent="0.2">
      <c r="B103" s="32" t="s">
        <v>12</v>
      </c>
      <c r="C103" s="4" t="s">
        <v>6</v>
      </c>
      <c r="D103" s="4" t="s">
        <v>114</v>
      </c>
      <c r="E103" s="4" t="s">
        <v>66</v>
      </c>
      <c r="F103" s="4" t="s">
        <v>18</v>
      </c>
      <c r="G103" s="4" t="s">
        <v>9</v>
      </c>
      <c r="H103" s="5">
        <v>30.9696973570937</v>
      </c>
      <c r="I103" s="5">
        <v>30.7497357338829</v>
      </c>
      <c r="J103" s="6">
        <f>I103-V55</f>
        <v>11.433204732308102</v>
      </c>
      <c r="K103" s="4">
        <f>J103-13</f>
        <v>-1.5667952676918979</v>
      </c>
      <c r="L103" s="9">
        <f>2^(-K103)</f>
        <v>2.9624591647490761</v>
      </c>
      <c r="W103" s="15"/>
      <c r="AE103" s="9" t="s">
        <v>9</v>
      </c>
    </row>
    <row r="104" spans="2:31" ht="15" customHeight="1" x14ac:dyDescent="0.2">
      <c r="B104" s="32" t="s">
        <v>14</v>
      </c>
      <c r="C104" s="4" t="s">
        <v>6</v>
      </c>
      <c r="D104" s="4" t="s">
        <v>114</v>
      </c>
      <c r="E104" s="4" t="s">
        <v>66</v>
      </c>
      <c r="F104" s="4" t="s">
        <v>18</v>
      </c>
      <c r="G104" s="4" t="s">
        <v>9</v>
      </c>
      <c r="H104" s="5">
        <v>30.586851671343702</v>
      </c>
      <c r="I104" s="5">
        <v>30.7497357338829</v>
      </c>
      <c r="K104" s="4"/>
      <c r="L104" s="9"/>
      <c r="W104" s="15"/>
    </row>
    <row r="105" spans="2:31" ht="15" customHeight="1" x14ac:dyDescent="0.2">
      <c r="B105" s="32" t="s">
        <v>15</v>
      </c>
      <c r="C105" s="4" t="s">
        <v>6</v>
      </c>
      <c r="D105" s="4" t="s">
        <v>114</v>
      </c>
      <c r="E105" s="4" t="s">
        <v>66</v>
      </c>
      <c r="F105" s="4" t="s">
        <v>18</v>
      </c>
      <c r="G105" s="4" t="s">
        <v>9</v>
      </c>
      <c r="H105" s="5">
        <v>30.692658173211399</v>
      </c>
      <c r="I105" s="5">
        <v>30.7497357338829</v>
      </c>
      <c r="K105" s="4"/>
      <c r="L105" s="9"/>
      <c r="W105" s="15"/>
    </row>
    <row r="106" spans="2:31" ht="15" customHeight="1" x14ac:dyDescent="0.2">
      <c r="B106" s="32" t="s">
        <v>17</v>
      </c>
      <c r="C106" s="4" t="s">
        <v>6</v>
      </c>
      <c r="D106" s="4" t="s">
        <v>114</v>
      </c>
      <c r="E106" s="4" t="s">
        <v>72</v>
      </c>
      <c r="F106" s="4" t="s">
        <v>13</v>
      </c>
      <c r="G106" s="4" t="s">
        <v>9</v>
      </c>
      <c r="H106" s="5">
        <v>30.533915431299501</v>
      </c>
      <c r="I106" s="5">
        <v>30.4447583763124</v>
      </c>
      <c r="J106" s="6">
        <f>I106-V52</f>
        <v>11.050308926218001</v>
      </c>
      <c r="K106" s="4">
        <f>J106-13</f>
        <v>-1.9496910737819988</v>
      </c>
      <c r="L106" s="9">
        <f>2^(-K106)</f>
        <v>3.862918055323417</v>
      </c>
      <c r="W106" s="15"/>
    </row>
    <row r="107" spans="2:31" ht="15" customHeight="1" x14ac:dyDescent="0.2">
      <c r="B107" s="32" t="s">
        <v>19</v>
      </c>
      <c r="C107" s="4" t="s">
        <v>6</v>
      </c>
      <c r="D107" s="4" t="s">
        <v>114</v>
      </c>
      <c r="E107" s="4" t="s">
        <v>72</v>
      </c>
      <c r="F107" s="4" t="s">
        <v>13</v>
      </c>
      <c r="G107" s="4" t="s">
        <v>9</v>
      </c>
      <c r="H107" s="5">
        <v>30.341274370659299</v>
      </c>
      <c r="I107" s="5">
        <v>30.4447583763124</v>
      </c>
      <c r="K107" s="4"/>
      <c r="L107" s="9"/>
      <c r="W107" s="15"/>
    </row>
    <row r="108" spans="2:31" ht="15" customHeight="1" x14ac:dyDescent="0.2">
      <c r="B108" s="32" t="s">
        <v>20</v>
      </c>
      <c r="C108" s="4" t="s">
        <v>6</v>
      </c>
      <c r="D108" s="4" t="s">
        <v>114</v>
      </c>
      <c r="E108" s="4" t="s">
        <v>72</v>
      </c>
      <c r="F108" s="4" t="s">
        <v>13</v>
      </c>
      <c r="G108" s="4" t="s">
        <v>9</v>
      </c>
      <c r="H108" s="5">
        <v>30.459085326978499</v>
      </c>
      <c r="I108" s="5">
        <v>30.4447583763124</v>
      </c>
      <c r="K108" s="4"/>
      <c r="L108" s="9"/>
      <c r="U108" s="21"/>
      <c r="W108" s="15"/>
    </row>
    <row r="109" spans="2:31" ht="15" customHeight="1" x14ac:dyDescent="0.25">
      <c r="B109" s="32" t="s">
        <v>22</v>
      </c>
      <c r="C109" s="4" t="s">
        <v>6</v>
      </c>
      <c r="D109" s="4" t="s">
        <v>114</v>
      </c>
      <c r="E109" s="4" t="s">
        <v>77</v>
      </c>
      <c r="F109" s="4" t="s">
        <v>23</v>
      </c>
      <c r="G109" s="4" t="s">
        <v>9</v>
      </c>
      <c r="H109" s="5">
        <v>30.6195635645356</v>
      </c>
      <c r="I109" s="5">
        <f>AVERAGE(H109,H111)</f>
        <v>30.457015181828147</v>
      </c>
      <c r="J109" s="6">
        <f>I109-V58</f>
        <v>12.183206116179946</v>
      </c>
      <c r="K109" s="4">
        <f>J109-13</f>
        <v>-0.81679388382005413</v>
      </c>
      <c r="L109" s="9">
        <f>2^(-K109)</f>
        <v>1.7614870686457773</v>
      </c>
      <c r="T109" s="12"/>
      <c r="U109" s="47"/>
      <c r="W109" s="15"/>
    </row>
    <row r="110" spans="2:31" ht="15" customHeight="1" x14ac:dyDescent="0.25">
      <c r="B110" s="32" t="s">
        <v>24</v>
      </c>
      <c r="C110" s="4" t="s">
        <v>6</v>
      </c>
      <c r="D110" s="4" t="s">
        <v>114</v>
      </c>
      <c r="E110" s="4" t="s">
        <v>77</v>
      </c>
      <c r="F110" s="4" t="s">
        <v>23</v>
      </c>
      <c r="G110" s="4" t="s">
        <v>9</v>
      </c>
      <c r="H110" s="5">
        <v>29.835831938877799</v>
      </c>
      <c r="I110" s="5">
        <v>30.2499541008447</v>
      </c>
      <c r="K110" s="4"/>
      <c r="L110" s="9"/>
      <c r="T110" s="12"/>
      <c r="U110" s="47"/>
      <c r="W110" s="15"/>
    </row>
    <row r="111" spans="2:31" ht="15" customHeight="1" x14ac:dyDescent="0.25">
      <c r="B111" s="32" t="s">
        <v>25</v>
      </c>
      <c r="C111" s="4" t="s">
        <v>6</v>
      </c>
      <c r="D111" s="4" t="s">
        <v>114</v>
      </c>
      <c r="E111" s="4" t="s">
        <v>77</v>
      </c>
      <c r="F111" s="4" t="s">
        <v>23</v>
      </c>
      <c r="G111" s="4" t="s">
        <v>9</v>
      </c>
      <c r="H111" s="5">
        <v>30.294466799120698</v>
      </c>
      <c r="I111" s="5">
        <v>30.2499541008447</v>
      </c>
      <c r="K111" s="4"/>
      <c r="L111" s="9"/>
      <c r="T111" s="18"/>
      <c r="U111" s="47"/>
      <c r="W111" s="15"/>
    </row>
    <row r="112" spans="2:31" ht="15" customHeight="1" x14ac:dyDescent="0.25">
      <c r="B112" s="32" t="s">
        <v>27</v>
      </c>
      <c r="C112" s="4" t="s">
        <v>6</v>
      </c>
      <c r="D112" s="4" t="s">
        <v>114</v>
      </c>
      <c r="E112" s="4" t="s">
        <v>82</v>
      </c>
      <c r="F112" s="4" t="s">
        <v>28</v>
      </c>
      <c r="G112" s="4" t="s">
        <v>9</v>
      </c>
      <c r="H112" s="5">
        <v>30.537200529037499</v>
      </c>
      <c r="I112" s="5">
        <v>30.4497826567498</v>
      </c>
      <c r="J112" s="6">
        <f>I112-V61</f>
        <v>12.7679495201062</v>
      </c>
      <c r="K112" s="4">
        <f>J112-13</f>
        <v>-0.23205047989380034</v>
      </c>
      <c r="L112" s="9">
        <f>2^(-K112)</f>
        <v>1.1745030663523572</v>
      </c>
      <c r="T112" s="18"/>
      <c r="U112" s="47"/>
      <c r="W112" s="15"/>
    </row>
    <row r="113" spans="2:23" ht="15" customHeight="1" x14ac:dyDescent="0.25">
      <c r="B113" s="32" t="s">
        <v>29</v>
      </c>
      <c r="C113" s="4" t="s">
        <v>6</v>
      </c>
      <c r="D113" s="4" t="s">
        <v>114</v>
      </c>
      <c r="E113" s="4" t="s">
        <v>82</v>
      </c>
      <c r="F113" s="4" t="s">
        <v>28</v>
      </c>
      <c r="G113" s="4" t="s">
        <v>9</v>
      </c>
      <c r="H113" s="5">
        <v>30.261439468794901</v>
      </c>
      <c r="I113" s="5">
        <v>30.4497826567498</v>
      </c>
      <c r="K113" s="4"/>
      <c r="L113" s="9"/>
      <c r="T113" s="18"/>
      <c r="U113" s="47"/>
      <c r="W113" s="15"/>
    </row>
    <row r="114" spans="2:23" ht="15" customHeight="1" x14ac:dyDescent="0.25">
      <c r="B114" s="32" t="s">
        <v>30</v>
      </c>
      <c r="C114" s="4" t="s">
        <v>6</v>
      </c>
      <c r="D114" s="4" t="s">
        <v>114</v>
      </c>
      <c r="E114" s="4" t="s">
        <v>82</v>
      </c>
      <c r="F114" s="4" t="s">
        <v>28</v>
      </c>
      <c r="G114" s="4" t="s">
        <v>9</v>
      </c>
      <c r="H114" s="5">
        <v>30.550707972417001</v>
      </c>
      <c r="I114" s="5">
        <v>30.4497826567498</v>
      </c>
      <c r="K114" s="4"/>
      <c r="L114" s="9"/>
      <c r="T114" s="18"/>
      <c r="U114" s="47"/>
      <c r="W114" s="15"/>
    </row>
    <row r="115" spans="2:23" ht="15" customHeight="1" x14ac:dyDescent="0.2">
      <c r="B115" s="32" t="s">
        <v>32</v>
      </c>
      <c r="C115" s="4" t="s">
        <v>6</v>
      </c>
      <c r="D115" s="4" t="s">
        <v>114</v>
      </c>
      <c r="E115" s="4" t="s">
        <v>87</v>
      </c>
      <c r="F115" s="4" t="s">
        <v>33</v>
      </c>
      <c r="G115" s="4" t="s">
        <v>9</v>
      </c>
      <c r="H115" s="5">
        <v>30.079311639671399</v>
      </c>
      <c r="I115" s="5">
        <v>29.955642126696201</v>
      </c>
      <c r="J115" s="6">
        <f>I115-V64</f>
        <v>11.582058534715802</v>
      </c>
      <c r="K115" s="4">
        <f>J115-13</f>
        <v>-1.4179414652841977</v>
      </c>
      <c r="L115" s="9">
        <f>2^(-K115)</f>
        <v>2.6720397414495474</v>
      </c>
      <c r="T115" s="18"/>
      <c r="W115" s="15"/>
    </row>
    <row r="116" spans="2:23" ht="15" customHeight="1" x14ac:dyDescent="0.2">
      <c r="B116" s="32" t="s">
        <v>34</v>
      </c>
      <c r="C116" s="4" t="s">
        <v>6</v>
      </c>
      <c r="D116" s="4" t="s">
        <v>114</v>
      </c>
      <c r="E116" s="4" t="s">
        <v>87</v>
      </c>
      <c r="F116" s="4" t="s">
        <v>33</v>
      </c>
      <c r="G116" s="4" t="s">
        <v>9</v>
      </c>
      <c r="H116" s="5">
        <v>29.7557966550185</v>
      </c>
      <c r="I116" s="5">
        <v>29.955642126696201</v>
      </c>
      <c r="K116" s="9"/>
      <c r="L116" s="4"/>
      <c r="T116" s="18"/>
      <c r="W116" s="15"/>
    </row>
    <row r="117" spans="2:23" ht="15" customHeight="1" x14ac:dyDescent="0.2">
      <c r="B117" s="32" t="s">
        <v>35</v>
      </c>
      <c r="C117" s="4" t="s">
        <v>6</v>
      </c>
      <c r="D117" s="4" t="s">
        <v>114</v>
      </c>
      <c r="E117" s="4" t="s">
        <v>87</v>
      </c>
      <c r="F117" s="4" t="s">
        <v>33</v>
      </c>
      <c r="G117" s="4" t="s">
        <v>9</v>
      </c>
      <c r="H117" s="5">
        <v>30.031818085398498</v>
      </c>
      <c r="I117" s="5">
        <v>29.955642126696201</v>
      </c>
      <c r="K117" s="9"/>
      <c r="L117" s="4"/>
      <c r="T117" s="18"/>
      <c r="W117" s="15"/>
    </row>
    <row r="118" spans="2:23" ht="15" customHeight="1" x14ac:dyDescent="0.2">
      <c r="B118" s="32" t="s">
        <v>115</v>
      </c>
      <c r="C118" s="4" t="s">
        <v>6</v>
      </c>
      <c r="D118" s="4" t="s">
        <v>114</v>
      </c>
      <c r="E118" s="4" t="s">
        <v>116</v>
      </c>
      <c r="F118" s="4" t="s">
        <v>9</v>
      </c>
      <c r="G118" s="4" t="s">
        <v>9</v>
      </c>
      <c r="I118" s="5">
        <v>0</v>
      </c>
      <c r="K118" s="9"/>
      <c r="W118" s="15"/>
    </row>
    <row r="119" spans="2:23" ht="15" customHeight="1" x14ac:dyDescent="0.2">
      <c r="B119" s="32" t="s">
        <v>117</v>
      </c>
      <c r="C119" s="4" t="s">
        <v>6</v>
      </c>
      <c r="D119" s="4" t="s">
        <v>114</v>
      </c>
      <c r="E119" s="4" t="s">
        <v>116</v>
      </c>
      <c r="F119" s="4" t="s">
        <v>9</v>
      </c>
      <c r="G119" s="4" t="s">
        <v>9</v>
      </c>
      <c r="I119" s="5">
        <v>0</v>
      </c>
      <c r="W119" s="15"/>
    </row>
    <row r="120" spans="2:23" ht="15" customHeight="1" x14ac:dyDescent="0.2">
      <c r="B120" s="32"/>
      <c r="W120" s="15"/>
    </row>
    <row r="121" spans="2:23" ht="15" customHeight="1" x14ac:dyDescent="0.2">
      <c r="B121" s="32"/>
      <c r="H121" s="55" t="s">
        <v>147</v>
      </c>
      <c r="I121" s="55" t="s">
        <v>148</v>
      </c>
      <c r="J121" s="55" t="s">
        <v>149</v>
      </c>
      <c r="K121" s="55" t="s">
        <v>150</v>
      </c>
      <c r="L121" s="56" t="s">
        <v>152</v>
      </c>
      <c r="W121" s="15"/>
    </row>
    <row r="122" spans="2:23" ht="15" customHeight="1" x14ac:dyDescent="0.2">
      <c r="B122" s="32" t="s">
        <v>5</v>
      </c>
      <c r="C122" s="4" t="s">
        <v>6</v>
      </c>
      <c r="D122" s="4" t="s">
        <v>129</v>
      </c>
      <c r="E122" s="4" t="s">
        <v>50</v>
      </c>
      <c r="F122" s="4" t="s">
        <v>8</v>
      </c>
      <c r="G122" s="4" t="s">
        <v>9</v>
      </c>
      <c r="H122" s="5">
        <v>32.867051367434897</v>
      </c>
      <c r="I122" s="5">
        <v>32.6664041528064</v>
      </c>
      <c r="J122" s="6">
        <f>I122-V28</f>
        <v>11.876646872231202</v>
      </c>
      <c r="K122" s="4">
        <f>J122-13</f>
        <v>-1.123353127768798</v>
      </c>
      <c r="L122" s="9">
        <f>2^(-K122)</f>
        <v>2.1785272024692652</v>
      </c>
      <c r="W122" s="15"/>
    </row>
    <row r="123" spans="2:23" ht="15" customHeight="1" x14ac:dyDescent="0.2">
      <c r="B123" s="32" t="s">
        <v>10</v>
      </c>
      <c r="C123" s="4" t="s">
        <v>6</v>
      </c>
      <c r="D123" s="4" t="s">
        <v>129</v>
      </c>
      <c r="E123" s="4" t="s">
        <v>50</v>
      </c>
      <c r="F123" s="4" t="s">
        <v>8</v>
      </c>
      <c r="G123" s="4" t="s">
        <v>9</v>
      </c>
      <c r="H123" s="5">
        <v>32.548378676563701</v>
      </c>
      <c r="I123" s="5">
        <v>32.6664041528064</v>
      </c>
      <c r="K123" s="4"/>
      <c r="L123" s="9"/>
      <c r="W123" s="15"/>
    </row>
    <row r="124" spans="2:23" ht="15" customHeight="1" x14ac:dyDescent="0.2">
      <c r="B124" s="32" t="s">
        <v>11</v>
      </c>
      <c r="C124" s="4" t="s">
        <v>6</v>
      </c>
      <c r="D124" s="4" t="s">
        <v>129</v>
      </c>
      <c r="E124" s="4" t="s">
        <v>50</v>
      </c>
      <c r="F124" s="4" t="s">
        <v>8</v>
      </c>
      <c r="G124" s="4" t="s">
        <v>9</v>
      </c>
      <c r="H124" s="5">
        <v>32.583782414420703</v>
      </c>
      <c r="I124" s="5">
        <v>32.6664041528064</v>
      </c>
      <c r="K124" s="4"/>
      <c r="L124" s="9"/>
      <c r="W124" s="15"/>
    </row>
    <row r="125" spans="2:23" ht="15" customHeight="1" x14ac:dyDescent="0.2">
      <c r="B125" s="32" t="s">
        <v>12</v>
      </c>
      <c r="C125" s="4" t="s">
        <v>6</v>
      </c>
      <c r="D125" s="4" t="s">
        <v>129</v>
      </c>
      <c r="E125" s="4" t="s">
        <v>58</v>
      </c>
      <c r="F125" s="4" t="s">
        <v>13</v>
      </c>
      <c r="G125" s="4" t="s">
        <v>9</v>
      </c>
      <c r="H125" s="5">
        <v>32.500010294418601</v>
      </c>
      <c r="I125" s="5">
        <f>AVERAGE(H125:H126)</f>
        <v>32.449647277869104</v>
      </c>
      <c r="J125" s="6">
        <f>I125-V31</f>
        <v>11.192538098477403</v>
      </c>
      <c r="K125" s="4">
        <f>J125-13</f>
        <v>-1.807461901522597</v>
      </c>
      <c r="L125" s="9">
        <f t="shared" ref="L125" si="40">2^(-K125)</f>
        <v>3.5002595434236614</v>
      </c>
      <c r="W125" s="15"/>
    </row>
    <row r="126" spans="2:23" ht="15" customHeight="1" x14ac:dyDescent="0.2">
      <c r="B126" s="32" t="s">
        <v>14</v>
      </c>
      <c r="C126" s="4" t="s">
        <v>6</v>
      </c>
      <c r="D126" s="4" t="s">
        <v>129</v>
      </c>
      <c r="E126" s="4" t="s">
        <v>58</v>
      </c>
      <c r="F126" s="4" t="s">
        <v>13</v>
      </c>
      <c r="G126" s="4" t="s">
        <v>9</v>
      </c>
      <c r="H126" s="5">
        <v>32.3992842613196</v>
      </c>
      <c r="I126" s="5">
        <v>32.724081461256603</v>
      </c>
      <c r="K126" s="4"/>
      <c r="L126" s="9"/>
      <c r="W126" s="15"/>
    </row>
    <row r="127" spans="2:23" ht="15" customHeight="1" x14ac:dyDescent="0.2">
      <c r="B127" s="32" t="s">
        <v>15</v>
      </c>
      <c r="C127" s="4" t="s">
        <v>6</v>
      </c>
      <c r="D127" s="4" t="s">
        <v>129</v>
      </c>
      <c r="E127" s="4" t="s">
        <v>58</v>
      </c>
      <c r="F127" s="4" t="s">
        <v>13</v>
      </c>
      <c r="G127" s="4" t="s">
        <v>9</v>
      </c>
      <c r="H127" s="5">
        <v>33.2729498280315</v>
      </c>
      <c r="I127" s="5">
        <v>32.724081461256603</v>
      </c>
      <c r="K127" s="4"/>
      <c r="L127" s="9"/>
      <c r="W127" s="15"/>
    </row>
    <row r="128" spans="2:23" ht="15" customHeight="1" x14ac:dyDescent="0.2">
      <c r="B128" s="32" t="s">
        <v>17</v>
      </c>
      <c r="C128" s="4" t="s">
        <v>6</v>
      </c>
      <c r="D128" s="4" t="s">
        <v>129</v>
      </c>
      <c r="E128" s="4" t="s">
        <v>66</v>
      </c>
      <c r="F128" s="4" t="s">
        <v>18</v>
      </c>
      <c r="G128" s="4" t="s">
        <v>9</v>
      </c>
      <c r="H128" s="5">
        <v>36.0176252367513</v>
      </c>
      <c r="I128" s="5">
        <v>35.997221055884303</v>
      </c>
      <c r="K128" s="4"/>
      <c r="L128" s="9"/>
      <c r="W128" s="15"/>
    </row>
    <row r="129" spans="2:23" ht="15" customHeight="1" x14ac:dyDescent="0.2">
      <c r="B129" s="32" t="s">
        <v>19</v>
      </c>
      <c r="C129" s="4" t="s">
        <v>6</v>
      </c>
      <c r="D129" s="4" t="s">
        <v>129</v>
      </c>
      <c r="E129" s="4" t="s">
        <v>66</v>
      </c>
      <c r="F129" s="4" t="s">
        <v>18</v>
      </c>
      <c r="G129" s="4" t="s">
        <v>9</v>
      </c>
      <c r="H129" s="5">
        <v>36.007795599632999</v>
      </c>
      <c r="I129" s="5">
        <v>35.997221055884303</v>
      </c>
      <c r="K129" s="4"/>
      <c r="L129" s="9"/>
      <c r="W129" s="15"/>
    </row>
    <row r="130" spans="2:23" ht="15" customHeight="1" x14ac:dyDescent="0.2">
      <c r="B130" s="32" t="s">
        <v>20</v>
      </c>
      <c r="C130" s="4" t="s">
        <v>6</v>
      </c>
      <c r="D130" s="4" t="s">
        <v>129</v>
      </c>
      <c r="E130" s="4" t="s">
        <v>66</v>
      </c>
      <c r="F130" s="4" t="s">
        <v>18</v>
      </c>
      <c r="G130" s="4" t="s">
        <v>9</v>
      </c>
      <c r="H130" s="5">
        <v>35.966242331268397</v>
      </c>
      <c r="I130" s="5">
        <v>35.997221055884303</v>
      </c>
      <c r="K130" s="4"/>
      <c r="L130" s="9"/>
      <c r="W130" s="15"/>
    </row>
    <row r="131" spans="2:23" ht="15" customHeight="1" x14ac:dyDescent="0.2">
      <c r="B131" s="32" t="s">
        <v>22</v>
      </c>
      <c r="C131" s="4" t="s">
        <v>6</v>
      </c>
      <c r="D131" s="4" t="s">
        <v>129</v>
      </c>
      <c r="E131" s="4" t="s">
        <v>77</v>
      </c>
      <c r="F131" s="4" t="s">
        <v>23</v>
      </c>
      <c r="G131" s="4" t="s">
        <v>9</v>
      </c>
      <c r="H131" s="5">
        <v>34.240376736557003</v>
      </c>
      <c r="I131" s="5">
        <v>34.224777580077401</v>
      </c>
      <c r="J131" s="6">
        <f>I131-V37</f>
        <v>11.088819554899302</v>
      </c>
      <c r="K131" s="4">
        <f>J131-13</f>
        <v>-1.9111804451006975</v>
      </c>
      <c r="L131" s="9">
        <f t="shared" ref="L131" si="41">2^(-K131)</f>
        <v>3.761167208655078</v>
      </c>
      <c r="W131" s="15"/>
    </row>
    <row r="132" spans="2:23" ht="15" customHeight="1" x14ac:dyDescent="0.2">
      <c r="B132" s="32" t="s">
        <v>24</v>
      </c>
      <c r="C132" s="4" t="s">
        <v>6</v>
      </c>
      <c r="D132" s="4" t="s">
        <v>129</v>
      </c>
      <c r="E132" s="4" t="s">
        <v>77</v>
      </c>
      <c r="F132" s="4" t="s">
        <v>23</v>
      </c>
      <c r="G132" s="4" t="s">
        <v>9</v>
      </c>
      <c r="H132" s="5">
        <v>34.071233232494301</v>
      </c>
      <c r="I132" s="5">
        <v>34.224777580077401</v>
      </c>
      <c r="K132" s="4"/>
      <c r="L132" s="9"/>
      <c r="W132" s="15"/>
    </row>
    <row r="133" spans="2:23" ht="15" customHeight="1" x14ac:dyDescent="0.2">
      <c r="B133" s="32" t="s">
        <v>25</v>
      </c>
      <c r="C133" s="4" t="s">
        <v>6</v>
      </c>
      <c r="D133" s="4" t="s">
        <v>129</v>
      </c>
      <c r="E133" s="4" t="s">
        <v>77</v>
      </c>
      <c r="F133" s="4" t="s">
        <v>23</v>
      </c>
      <c r="G133" s="4" t="s">
        <v>9</v>
      </c>
      <c r="H133" s="5">
        <v>34.362722771181097</v>
      </c>
      <c r="I133" s="5">
        <v>34.224777580077401</v>
      </c>
      <c r="K133" s="4"/>
      <c r="L133" s="9"/>
      <c r="O133" s="22"/>
      <c r="W133" s="15"/>
    </row>
    <row r="134" spans="2:23" ht="15" customHeight="1" x14ac:dyDescent="0.2">
      <c r="B134" s="32" t="s">
        <v>27</v>
      </c>
      <c r="C134" s="4" t="s">
        <v>6</v>
      </c>
      <c r="D134" s="4" t="s">
        <v>129</v>
      </c>
      <c r="E134" s="4" t="s">
        <v>87</v>
      </c>
      <c r="F134" s="4" t="s">
        <v>28</v>
      </c>
      <c r="G134" s="4" t="s">
        <v>9</v>
      </c>
      <c r="H134" s="5">
        <v>32.361197284772302</v>
      </c>
      <c r="I134" s="5">
        <v>32.223512177800302</v>
      </c>
      <c r="J134" s="6">
        <f>I134-V40</f>
        <v>11.556199459951202</v>
      </c>
      <c r="K134" s="4">
        <f>J134-13</f>
        <v>-1.4438005400487981</v>
      </c>
      <c r="L134" s="9">
        <f t="shared" ref="L134" si="42">2^(-K134)</f>
        <v>2.7203655743893651</v>
      </c>
      <c r="O134" s="22"/>
      <c r="W134" s="15"/>
    </row>
    <row r="135" spans="2:23" ht="15" customHeight="1" x14ac:dyDescent="0.2">
      <c r="B135" s="32" t="s">
        <v>29</v>
      </c>
      <c r="C135" s="4" t="s">
        <v>6</v>
      </c>
      <c r="D135" s="4" t="s">
        <v>129</v>
      </c>
      <c r="E135" s="4" t="s">
        <v>87</v>
      </c>
      <c r="F135" s="4" t="s">
        <v>28</v>
      </c>
      <c r="G135" s="4" t="s">
        <v>9</v>
      </c>
      <c r="H135" s="5">
        <v>31.9993816522048</v>
      </c>
      <c r="I135" s="5">
        <v>32.223512177800302</v>
      </c>
      <c r="K135" s="4"/>
      <c r="L135" s="9"/>
      <c r="O135" s="22"/>
      <c r="W135" s="15"/>
    </row>
    <row r="136" spans="2:23" ht="15" customHeight="1" x14ac:dyDescent="0.2">
      <c r="B136" s="32" t="s">
        <v>30</v>
      </c>
      <c r="C136" s="4" t="s">
        <v>6</v>
      </c>
      <c r="D136" s="4" t="s">
        <v>129</v>
      </c>
      <c r="E136" s="4" t="s">
        <v>87</v>
      </c>
      <c r="F136" s="4" t="s">
        <v>28</v>
      </c>
      <c r="G136" s="4" t="s">
        <v>9</v>
      </c>
      <c r="H136" s="5">
        <v>32.3099575964237</v>
      </c>
      <c r="I136" s="5">
        <v>32.223512177800302</v>
      </c>
      <c r="K136" s="4"/>
      <c r="L136" s="9"/>
      <c r="O136" s="22"/>
      <c r="W136" s="15"/>
    </row>
    <row r="137" spans="2:23" ht="15" customHeight="1" x14ac:dyDescent="0.2">
      <c r="B137" s="32" t="s">
        <v>32</v>
      </c>
      <c r="C137" s="4" t="s">
        <v>6</v>
      </c>
      <c r="D137" s="4" t="s">
        <v>129</v>
      </c>
      <c r="E137" s="4" t="s">
        <v>97</v>
      </c>
      <c r="F137" s="4" t="s">
        <v>33</v>
      </c>
      <c r="G137" s="4" t="s">
        <v>9</v>
      </c>
      <c r="H137" s="5">
        <v>33.852826736939299</v>
      </c>
      <c r="I137" s="5">
        <v>33.430205213216297</v>
      </c>
      <c r="J137" s="6">
        <f>I137-V43</f>
        <v>10.683329096714999</v>
      </c>
      <c r="K137" s="4">
        <f>J137-13</f>
        <v>-2.3166709032850008</v>
      </c>
      <c r="L137" s="9">
        <f t="shared" ref="L137" si="43">2^(-K137)</f>
        <v>4.9818131190064827</v>
      </c>
      <c r="O137" s="22"/>
      <c r="W137" s="15"/>
    </row>
    <row r="138" spans="2:23" ht="15" customHeight="1" x14ac:dyDescent="0.2">
      <c r="B138" s="32" t="s">
        <v>34</v>
      </c>
      <c r="C138" s="4" t="s">
        <v>6</v>
      </c>
      <c r="D138" s="4" t="s">
        <v>129</v>
      </c>
      <c r="E138" s="4" t="s">
        <v>97</v>
      </c>
      <c r="F138" s="4" t="s">
        <v>33</v>
      </c>
      <c r="G138" s="4" t="s">
        <v>9</v>
      </c>
      <c r="H138" s="5">
        <v>33.201675216290901</v>
      </c>
      <c r="I138" s="5">
        <v>33.430205213216297</v>
      </c>
      <c r="O138" s="22"/>
      <c r="W138" s="15"/>
    </row>
    <row r="139" spans="2:23" ht="15" customHeight="1" x14ac:dyDescent="0.2">
      <c r="B139" s="32" t="s">
        <v>35</v>
      </c>
      <c r="C139" s="4" t="s">
        <v>6</v>
      </c>
      <c r="D139" s="4" t="s">
        <v>129</v>
      </c>
      <c r="E139" s="4" t="s">
        <v>97</v>
      </c>
      <c r="F139" s="4" t="s">
        <v>33</v>
      </c>
      <c r="G139" s="4" t="s">
        <v>9</v>
      </c>
      <c r="H139" s="5">
        <v>33.236113686418697</v>
      </c>
      <c r="I139" s="5">
        <v>33.430205213216297</v>
      </c>
      <c r="O139" s="22"/>
      <c r="W139" s="15"/>
    </row>
    <row r="140" spans="2:23" ht="15" customHeight="1" x14ac:dyDescent="0.2">
      <c r="B140" s="32" t="s">
        <v>130</v>
      </c>
      <c r="C140" s="4" t="s">
        <v>6</v>
      </c>
      <c r="D140" s="4" t="s">
        <v>122</v>
      </c>
      <c r="E140" s="4" t="s">
        <v>131</v>
      </c>
      <c r="F140" s="4" t="s">
        <v>9</v>
      </c>
      <c r="G140" s="4" t="s">
        <v>9</v>
      </c>
      <c r="I140" s="5">
        <v>0</v>
      </c>
      <c r="O140" s="22"/>
      <c r="W140" s="15"/>
    </row>
    <row r="141" spans="2:23" ht="15" customHeight="1" x14ac:dyDescent="0.2">
      <c r="B141" s="32" t="s">
        <v>132</v>
      </c>
      <c r="C141" s="4" t="s">
        <v>6</v>
      </c>
      <c r="D141" s="4" t="s">
        <v>122</v>
      </c>
      <c r="E141" s="4" t="s">
        <v>131</v>
      </c>
      <c r="F141" s="4" t="s">
        <v>9</v>
      </c>
      <c r="G141" s="4" t="s">
        <v>9</v>
      </c>
      <c r="I141" s="5">
        <v>0</v>
      </c>
      <c r="O141" s="22"/>
      <c r="W141" s="15"/>
    </row>
    <row r="142" spans="2:23" ht="15" customHeight="1" x14ac:dyDescent="0.2">
      <c r="B142" s="36"/>
      <c r="C142" s="37"/>
      <c r="D142" s="37"/>
      <c r="E142" s="37"/>
      <c r="F142" s="37"/>
      <c r="G142" s="37"/>
      <c r="H142" s="38"/>
      <c r="I142" s="38"/>
      <c r="J142" s="39"/>
      <c r="K142" s="17"/>
      <c r="L142" s="39"/>
      <c r="M142" s="39"/>
      <c r="N142" s="17"/>
      <c r="O142" s="48"/>
      <c r="P142" s="49"/>
      <c r="Q142" s="37"/>
      <c r="R142" s="50"/>
      <c r="S142" s="50"/>
      <c r="T142" s="50"/>
      <c r="U142" s="50"/>
      <c r="V142" s="50"/>
      <c r="W142" s="51"/>
    </row>
    <row r="167" spans="14:14" ht="15" customHeight="1" x14ac:dyDescent="0.2">
      <c r="N167" s="20"/>
    </row>
    <row r="168" spans="14:14" ht="15" customHeight="1" x14ac:dyDescent="0.2">
      <c r="N168" s="20"/>
    </row>
    <row r="169" spans="14:14" ht="15" customHeight="1" x14ac:dyDescent="0.2">
      <c r="N169" s="20"/>
    </row>
    <row r="170" spans="14:14" ht="15" customHeight="1" x14ac:dyDescent="0.2">
      <c r="N170" s="20"/>
    </row>
    <row r="171" spans="14:14" ht="15" customHeight="1" x14ac:dyDescent="0.2">
      <c r="N171" s="20"/>
    </row>
    <row r="172" spans="14:14" ht="15" customHeight="1" x14ac:dyDescent="0.2">
      <c r="N172" s="20"/>
    </row>
    <row r="173" spans="14:14" ht="15" customHeight="1" x14ac:dyDescent="0.2">
      <c r="N173" s="20"/>
    </row>
    <row r="174" spans="14:14" ht="15" customHeight="1" x14ac:dyDescent="0.2">
      <c r="N174" s="20"/>
    </row>
    <row r="175" spans="14:14" ht="15" customHeight="1" x14ac:dyDescent="0.2">
      <c r="N175" s="20"/>
    </row>
    <row r="176" spans="14:14" ht="15" customHeight="1" x14ac:dyDescent="0.2">
      <c r="N176" s="20"/>
    </row>
  </sheetData>
  <printOptions headings="1" gridLines="1"/>
  <pageMargins left="0" right="0" top="0" bottom="0" header="0" footer="0"/>
  <pageSetup paperSize="9" pageOrder="overThenDown" orientation="portrait" blackAndWhite="1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qPCR ccr2, ccr5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2023-01-02T10:21:34Z</dcterms:modified>
</cp:coreProperties>
</file>