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90" firstSheet="1" activeTab="2"/>
  </bookViews>
  <sheets>
    <sheet name="qPCR ccr1 rd10 mice" sheetId="3" r:id="rId1"/>
    <sheet name="qPCR ccr2, ccr5 rd10 mice" sheetId="2" r:id="rId2"/>
    <sheet name="qPCR ccr1,2,5 old vs young mice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3" i="4" l="1"/>
  <c r="K173" i="4"/>
  <c r="H192" i="4"/>
  <c r="I192" i="4" s="1"/>
  <c r="U188" i="4"/>
  <c r="T188" i="4"/>
  <c r="H189" i="4"/>
  <c r="I189" i="4" s="1"/>
  <c r="U185" i="4"/>
  <c r="T185" i="4"/>
  <c r="H186" i="4"/>
  <c r="I186" i="4" s="1"/>
  <c r="U182" i="4"/>
  <c r="T182" i="4"/>
  <c r="I183" i="4"/>
  <c r="U179" i="4"/>
  <c r="T179" i="4"/>
  <c r="V175" i="4"/>
  <c r="U175" i="4"/>
  <c r="K176" i="4"/>
  <c r="L176" i="4" s="1"/>
  <c r="M176" i="4" s="1"/>
  <c r="J176" i="4"/>
  <c r="I176" i="4"/>
  <c r="V172" i="4"/>
  <c r="U172" i="4"/>
  <c r="L173" i="4"/>
  <c r="M173" i="4" s="1"/>
  <c r="J173" i="4"/>
  <c r="I173" i="4"/>
  <c r="J183" i="4" l="1"/>
  <c r="J186" i="4"/>
  <c r="J189" i="4"/>
  <c r="J192" i="4"/>
  <c r="K183" i="4"/>
  <c r="K186" i="4"/>
  <c r="K189" i="4"/>
  <c r="K192" i="4"/>
  <c r="L192" i="4" l="1"/>
  <c r="M192" i="4" s="1"/>
  <c r="L189" i="4"/>
  <c r="M189" i="4" s="1"/>
  <c r="L186" i="4"/>
  <c r="M186" i="4" s="1"/>
  <c r="L183" i="4"/>
  <c r="M183" i="4" s="1"/>
  <c r="AB15" i="2" l="1"/>
  <c r="AC51" i="2"/>
  <c r="L123" i="3"/>
  <c r="U49" i="3"/>
  <c r="AB50" i="2" l="1"/>
  <c r="H19" i="4" l="1"/>
  <c r="K150" i="4"/>
  <c r="L150" i="4" s="1"/>
  <c r="M150" i="4" s="1"/>
  <c r="K118" i="4"/>
  <c r="L118" i="4" s="1"/>
  <c r="M118" i="4" s="1"/>
  <c r="V165" i="4"/>
  <c r="K258" i="4" s="1"/>
  <c r="L258" i="4" s="1"/>
  <c r="M258" i="4" s="1"/>
  <c r="K255" i="4"/>
  <c r="L255" i="4" s="1"/>
  <c r="M255" i="4" s="1"/>
  <c r="K252" i="4"/>
  <c r="L252" i="4" s="1"/>
  <c r="M252" i="4" s="1"/>
  <c r="H246" i="4"/>
  <c r="K246" i="4" s="1"/>
  <c r="L246" i="4" s="1"/>
  <c r="M246" i="4" s="1"/>
  <c r="K243" i="4"/>
  <c r="L243" i="4" s="1"/>
  <c r="M243" i="4" s="1"/>
  <c r="K227" i="4"/>
  <c r="L227" i="4" s="1"/>
  <c r="M227" i="4" s="1"/>
  <c r="H218" i="4"/>
  <c r="K218" i="4" s="1"/>
  <c r="L218" i="4" s="1"/>
  <c r="M218" i="4" s="1"/>
  <c r="K215" i="4"/>
  <c r="L215" i="4" s="1"/>
  <c r="M215" i="4" s="1"/>
  <c r="H162" i="4"/>
  <c r="K162" i="4" s="1"/>
  <c r="L162" i="4" s="1"/>
  <c r="M162" i="4" s="1"/>
  <c r="K153" i="4"/>
  <c r="L153" i="4" s="1"/>
  <c r="M153" i="4" s="1"/>
  <c r="H87" i="4"/>
  <c r="K87" i="4" s="1"/>
  <c r="L87" i="4" s="1"/>
  <c r="M87" i="4" s="1"/>
  <c r="H90" i="4"/>
  <c r="K90" i="4" s="1"/>
  <c r="L90" i="4" s="1"/>
  <c r="M90" i="4" s="1"/>
  <c r="K96" i="4"/>
  <c r="L96" i="4" s="1"/>
  <c r="M96" i="4" s="1"/>
  <c r="H99" i="4"/>
  <c r="K99" i="4" s="1"/>
  <c r="L99" i="4" s="1"/>
  <c r="M99" i="4" s="1"/>
  <c r="H102" i="4"/>
  <c r="K102" i="4" s="1"/>
  <c r="L102" i="4" s="1"/>
  <c r="M102" i="4" s="1"/>
  <c r="K105" i="4"/>
  <c r="L105" i="4" s="1"/>
  <c r="M105" i="4" s="1"/>
  <c r="H108" i="4"/>
  <c r="K108" i="4" s="1"/>
  <c r="L108" i="4" s="1"/>
  <c r="M108" i="4" s="1"/>
  <c r="H111" i="4"/>
  <c r="K111" i="4" s="1"/>
  <c r="L111" i="4" s="1"/>
  <c r="M111" i="4" s="1"/>
  <c r="K121" i="4"/>
  <c r="L121" i="4" s="1"/>
  <c r="M121" i="4" s="1"/>
  <c r="H124" i="4"/>
  <c r="K124" i="4" s="1"/>
  <c r="L124" i="4" s="1"/>
  <c r="M124" i="4" s="1"/>
  <c r="K165" i="4" l="1"/>
  <c r="L165" i="4" s="1"/>
  <c r="M165" i="4" s="1"/>
  <c r="K230" i="4"/>
  <c r="L230" i="4" s="1"/>
  <c r="M230" i="4" s="1"/>
  <c r="K276" i="4" l="1"/>
  <c r="L276" i="4" s="1"/>
  <c r="M276" i="4" s="1"/>
  <c r="K273" i="4"/>
  <c r="L273" i="4" s="1"/>
  <c r="M273" i="4" s="1"/>
  <c r="H270" i="4"/>
  <c r="K270" i="4" s="1"/>
  <c r="L270" i="4" s="1"/>
  <c r="M270" i="4" s="1"/>
  <c r="K267" i="4"/>
  <c r="L267" i="4" s="1"/>
  <c r="M267" i="4" s="1"/>
  <c r="K264" i="4"/>
  <c r="L264" i="4" s="1"/>
  <c r="M264" i="4" s="1"/>
  <c r="H209" i="4"/>
  <c r="K209" i="4" s="1"/>
  <c r="L209" i="4" s="1"/>
  <c r="M209" i="4" s="1"/>
  <c r="K206" i="4"/>
  <c r="L206" i="4" s="1"/>
  <c r="M206" i="4" s="1"/>
  <c r="K203" i="4"/>
  <c r="L203" i="4" s="1"/>
  <c r="M203" i="4" s="1"/>
  <c r="K200" i="4"/>
  <c r="L200" i="4" s="1"/>
  <c r="M200" i="4" s="1"/>
  <c r="H197" i="4"/>
  <c r="K197" i="4" l="1"/>
  <c r="L197" i="4" s="1"/>
  <c r="M197" i="4" s="1"/>
  <c r="H142" i="4"/>
  <c r="K142" i="4" s="1"/>
  <c r="L142" i="4" s="1"/>
  <c r="M142" i="4" s="1"/>
  <c r="H139" i="4"/>
  <c r="K139" i="4" s="1"/>
  <c r="H78" i="4"/>
  <c r="H75" i="4"/>
  <c r="K75" i="4" s="1"/>
  <c r="K59" i="4"/>
  <c r="L59" i="4" s="1"/>
  <c r="M59" i="4" s="1"/>
  <c r="K65" i="4"/>
  <c r="L65" i="4" s="1"/>
  <c r="M65" i="4" s="1"/>
  <c r="J65" i="4"/>
  <c r="I65" i="4"/>
  <c r="K62" i="4"/>
  <c r="L62" i="4" s="1"/>
  <c r="M62" i="4" s="1"/>
  <c r="J62" i="4"/>
  <c r="I62" i="4"/>
  <c r="J59" i="4"/>
  <c r="I59" i="4"/>
  <c r="X66" i="4"/>
  <c r="W66" i="4"/>
  <c r="X63" i="4"/>
  <c r="W63" i="4"/>
  <c r="X60" i="4"/>
  <c r="W60" i="4"/>
  <c r="K133" i="4"/>
  <c r="L133" i="4" s="1"/>
  <c r="M133" i="4" s="1"/>
  <c r="K130" i="4"/>
  <c r="L130" i="4" s="1"/>
  <c r="M130" i="4" s="1"/>
  <c r="H127" i="4"/>
  <c r="K127" i="4" s="1"/>
  <c r="L127" i="4" s="1"/>
  <c r="M127" i="4" s="1"/>
  <c r="H53" i="4"/>
  <c r="K53" i="4" s="1"/>
  <c r="L53" i="4" s="1"/>
  <c r="M53" i="4" s="1"/>
  <c r="H50" i="4"/>
  <c r="K50" i="4" s="1"/>
  <c r="L50" i="4" s="1"/>
  <c r="M50" i="4" s="1"/>
  <c r="H47" i="4"/>
  <c r="K47" i="4" s="1"/>
  <c r="L47" i="4" s="1"/>
  <c r="M47" i="4" s="1"/>
  <c r="AB49" i="2"/>
  <c r="AB52" i="2" s="1"/>
  <c r="K78" i="4" l="1"/>
  <c r="L78" i="4" s="1"/>
  <c r="M78" i="4" s="1"/>
  <c r="L75" i="4"/>
  <c r="M75" i="4" s="1"/>
  <c r="L139" i="4"/>
  <c r="M139" i="4" s="1"/>
  <c r="L129" i="3" l="1"/>
  <c r="M129" i="3" s="1"/>
  <c r="N129" i="3" s="1"/>
  <c r="J126" i="3"/>
  <c r="I126" i="3"/>
  <c r="K126" i="3" s="1"/>
  <c r="M123" i="3"/>
  <c r="N123" i="3" s="1"/>
  <c r="I120" i="3"/>
  <c r="L120" i="3" s="1"/>
  <c r="M120" i="3" s="1"/>
  <c r="N120" i="3" s="1"/>
  <c r="L117" i="3"/>
  <c r="M117" i="3" s="1"/>
  <c r="N117" i="3" s="1"/>
  <c r="K114" i="3"/>
  <c r="J114" i="3"/>
  <c r="I114" i="3"/>
  <c r="L114" i="3" s="1"/>
  <c r="M114" i="3" s="1"/>
  <c r="N114" i="3" s="1"/>
  <c r="I111" i="3"/>
  <c r="L111" i="3" s="1"/>
  <c r="M111" i="3" s="1"/>
  <c r="N111" i="3" s="1"/>
  <c r="I108" i="3"/>
  <c r="L108" i="3" s="1"/>
  <c r="L126" i="3" l="1"/>
  <c r="M126" i="3" s="1"/>
  <c r="N126" i="3" s="1"/>
  <c r="M108" i="3"/>
  <c r="N108" i="3" s="1"/>
  <c r="B19" i="4" l="1"/>
  <c r="I20" i="4"/>
  <c r="I21" i="4" s="1"/>
  <c r="H20" i="4"/>
  <c r="H21" i="4" s="1"/>
  <c r="F20" i="4"/>
  <c r="F21" i="4" s="1"/>
  <c r="E20" i="4"/>
  <c r="E21" i="4" s="1"/>
  <c r="C20" i="4"/>
  <c r="C21" i="4" s="1"/>
  <c r="B20" i="4"/>
  <c r="B21" i="4" s="1"/>
  <c r="I19" i="4"/>
  <c r="F19" i="4"/>
  <c r="E19" i="4"/>
  <c r="C19" i="4"/>
  <c r="H23" i="4" l="1"/>
  <c r="E23" i="4"/>
  <c r="B23" i="4"/>
  <c r="I98" i="3"/>
  <c r="J71" i="3"/>
  <c r="K71" i="3" s="1"/>
  <c r="L71" i="3" s="1"/>
  <c r="I68" i="3"/>
  <c r="J68" i="3" s="1"/>
  <c r="K68" i="3" s="1"/>
  <c r="L68" i="3" s="1"/>
  <c r="I65" i="3"/>
  <c r="J65" i="3" s="1"/>
  <c r="K65" i="3" s="1"/>
  <c r="L65" i="3" s="1"/>
  <c r="J62" i="3"/>
  <c r="K62" i="3" s="1"/>
  <c r="L62" i="3" s="1"/>
  <c r="J59" i="3"/>
  <c r="K59" i="3" s="1"/>
  <c r="L59" i="3" s="1"/>
  <c r="J56" i="3"/>
  <c r="K56" i="3" s="1"/>
  <c r="L56" i="3" s="1"/>
  <c r="I53" i="3"/>
  <c r="J53" i="3" s="1"/>
  <c r="K53" i="3" s="1"/>
  <c r="L53" i="3" s="1"/>
  <c r="U50" i="3"/>
  <c r="U51" i="3" s="1"/>
  <c r="T50" i="3"/>
  <c r="T51" i="3" s="1"/>
  <c r="S50" i="3"/>
  <c r="S51" i="3" s="1"/>
  <c r="J50" i="3"/>
  <c r="K50" i="3" s="1"/>
  <c r="L50" i="3" s="1"/>
  <c r="T49" i="3"/>
  <c r="S49" i="3"/>
  <c r="J47" i="3"/>
  <c r="K47" i="3" s="1"/>
  <c r="L47" i="3" s="1"/>
  <c r="J44" i="3"/>
  <c r="K44" i="3" s="1"/>
  <c r="L44" i="3" s="1"/>
  <c r="J41" i="3"/>
  <c r="K41" i="3" s="1"/>
  <c r="L41" i="3" s="1"/>
  <c r="U53" i="3" l="1"/>
  <c r="U52" i="3"/>
  <c r="S70" i="2" l="1"/>
  <c r="T70" i="2" s="1"/>
  <c r="U70" i="2" s="1"/>
  <c r="S67" i="2"/>
  <c r="T67" i="2" s="1"/>
  <c r="U67" i="2" s="1"/>
  <c r="S64" i="2"/>
  <c r="T64" i="2" s="1"/>
  <c r="U64" i="2" s="1"/>
  <c r="I62" i="2"/>
  <c r="S61" i="2"/>
  <c r="T61" i="2" s="1"/>
  <c r="U61" i="2" s="1"/>
  <c r="J61" i="2"/>
  <c r="S58" i="2"/>
  <c r="T58" i="2" s="1"/>
  <c r="U58" i="2" s="1"/>
  <c r="Q58" i="2"/>
  <c r="J58" i="2"/>
  <c r="S55" i="2"/>
  <c r="T55" i="2" s="1"/>
  <c r="U55" i="2" s="1"/>
  <c r="S52" i="2"/>
  <c r="T52" i="2" s="1"/>
  <c r="U52" i="2" s="1"/>
  <c r="AB51" i="2"/>
  <c r="AC50" i="2"/>
  <c r="AC49" i="2"/>
  <c r="S49" i="2"/>
  <c r="T49" i="2" s="1"/>
  <c r="U49" i="2" s="1"/>
  <c r="S46" i="2"/>
  <c r="T46" i="2" s="1"/>
  <c r="U46" i="2" s="1"/>
  <c r="S43" i="2"/>
  <c r="T43" i="2" s="1"/>
  <c r="U43" i="2" s="1"/>
  <c r="S40" i="2"/>
  <c r="T40" i="2" s="1"/>
  <c r="U40" i="2" s="1"/>
  <c r="S35" i="2"/>
  <c r="T35" i="2" s="1"/>
  <c r="U35" i="2" s="1"/>
  <c r="Q35" i="2"/>
  <c r="J35" i="2"/>
  <c r="S32" i="2"/>
  <c r="T32" i="2" s="1"/>
  <c r="U32" i="2" s="1"/>
  <c r="Q32" i="2"/>
  <c r="J32" i="2"/>
  <c r="S29" i="2"/>
  <c r="T29" i="2" s="1"/>
  <c r="U29" i="2" s="1"/>
  <c r="Q29" i="2"/>
  <c r="J29" i="2"/>
  <c r="I27" i="2"/>
  <c r="S26" i="2" s="1"/>
  <c r="T26" i="2" s="1"/>
  <c r="U26" i="2" s="1"/>
  <c r="Q26" i="2"/>
  <c r="J26" i="2"/>
  <c r="S23" i="2"/>
  <c r="T23" i="2" s="1"/>
  <c r="U23" i="2" s="1"/>
  <c r="Q23" i="2"/>
  <c r="J23" i="2"/>
  <c r="I21" i="2"/>
  <c r="S20" i="2" s="1"/>
  <c r="T20" i="2" s="1"/>
  <c r="U20" i="2" s="1"/>
  <c r="Q20" i="2"/>
  <c r="J20" i="2"/>
  <c r="S17" i="2"/>
  <c r="T17" i="2" s="1"/>
  <c r="U17" i="2" s="1"/>
  <c r="Q17" i="2"/>
  <c r="J17" i="2"/>
  <c r="AC14" i="2"/>
  <c r="AC15" i="2" s="1"/>
  <c r="AB14" i="2"/>
  <c r="Y14" i="2"/>
  <c r="Y15" i="2" s="1"/>
  <c r="X14" i="2"/>
  <c r="X15" i="2" s="1"/>
  <c r="S14" i="2"/>
  <c r="T14" i="2" s="1"/>
  <c r="U14" i="2" s="1"/>
  <c r="Q14" i="2"/>
  <c r="J14" i="2"/>
  <c r="AC13" i="2"/>
  <c r="AB13" i="2"/>
  <c r="Y13" i="2"/>
  <c r="X13" i="2"/>
  <c r="S11" i="2"/>
  <c r="T11" i="2" s="1"/>
  <c r="U11" i="2" s="1"/>
  <c r="Q11" i="2"/>
  <c r="J11" i="2"/>
  <c r="S8" i="2"/>
  <c r="T8" i="2" s="1"/>
  <c r="U8" i="2" s="1"/>
  <c r="Q8" i="2"/>
  <c r="J8" i="2"/>
  <c r="S5" i="2"/>
  <c r="T5" i="2" s="1"/>
  <c r="U5" i="2" s="1"/>
  <c r="Q5" i="2"/>
  <c r="J5" i="2"/>
  <c r="X16" i="2" l="1"/>
  <c r="AC52" i="2"/>
  <c r="Y16" i="2"/>
</calcChain>
</file>

<file path=xl/sharedStrings.xml><?xml version="1.0" encoding="utf-8"?>
<sst xmlns="http://schemas.openxmlformats.org/spreadsheetml/2006/main" count="3302" uniqueCount="270">
  <si>
    <t>Well</t>
  </si>
  <si>
    <t>Fluor</t>
  </si>
  <si>
    <t>Target</t>
  </si>
  <si>
    <t>Content</t>
  </si>
  <si>
    <t>Sample</t>
  </si>
  <si>
    <t>Biological Set Name</t>
  </si>
  <si>
    <t>Cq</t>
  </si>
  <si>
    <t>Cq Mean</t>
  </si>
  <si>
    <t>Cq Std. Dev</t>
  </si>
  <si>
    <t>Starting Quantity (SQ)</t>
  </si>
  <si>
    <t>Log Starting Quantity</t>
  </si>
  <si>
    <t>SQ Mean</t>
  </si>
  <si>
    <t>SQ Std. Dev</t>
  </si>
  <si>
    <t>Set Point</t>
  </si>
  <si>
    <t>Well Note</t>
  </si>
  <si>
    <t>H03</t>
  </si>
  <si>
    <t>SYBR</t>
  </si>
  <si>
    <t>mccr2</t>
  </si>
  <si>
    <t>NTC</t>
  </si>
  <si>
    <t/>
  </si>
  <si>
    <t>CCR2</t>
  </si>
  <si>
    <t>H04</t>
  </si>
  <si>
    <t>1WEEK</t>
  </si>
  <si>
    <t>3 WEEK</t>
  </si>
  <si>
    <t>A01</t>
  </si>
  <si>
    <t>Unkn-01</t>
  </si>
  <si>
    <t>1</t>
  </si>
  <si>
    <t>3 week -5</t>
  </si>
  <si>
    <t>B01</t>
  </si>
  <si>
    <t>C01</t>
  </si>
  <si>
    <t>A10</t>
  </si>
  <si>
    <t>Unkn-10</t>
  </si>
  <si>
    <t>10</t>
  </si>
  <si>
    <t>1 weekL2</t>
  </si>
  <si>
    <t>B10</t>
  </si>
  <si>
    <t>C10</t>
  </si>
  <si>
    <t>A11</t>
  </si>
  <si>
    <t>Unkn-11</t>
  </si>
  <si>
    <t>11</t>
  </si>
  <si>
    <t>3week-6</t>
  </si>
  <si>
    <t>B11</t>
  </si>
  <si>
    <t>C11</t>
  </si>
  <si>
    <t>AVERAGE</t>
  </si>
  <si>
    <t>A02</t>
  </si>
  <si>
    <t>Unkn-02</t>
  </si>
  <si>
    <t>2</t>
  </si>
  <si>
    <t>3week-7</t>
  </si>
  <si>
    <t>STDV</t>
  </si>
  <si>
    <t>B02</t>
  </si>
  <si>
    <t>SEM</t>
  </si>
  <si>
    <t>C02</t>
  </si>
  <si>
    <t>A03</t>
  </si>
  <si>
    <t>Unkn-03</t>
  </si>
  <si>
    <t>3</t>
  </si>
  <si>
    <t>3week-3</t>
  </si>
  <si>
    <t>B03</t>
  </si>
  <si>
    <t>C03</t>
  </si>
  <si>
    <t>A04</t>
  </si>
  <si>
    <t>Unkn-04</t>
  </si>
  <si>
    <t>4</t>
  </si>
  <si>
    <t>3 week-2</t>
  </si>
  <si>
    <t>ccr1</t>
  </si>
  <si>
    <t>B04</t>
  </si>
  <si>
    <t>1week rd10</t>
  </si>
  <si>
    <t>3 week rd10</t>
  </si>
  <si>
    <t>C04</t>
  </si>
  <si>
    <t>A05</t>
  </si>
  <si>
    <t>Unkn-05</t>
  </si>
  <si>
    <t>5</t>
  </si>
  <si>
    <t>1 week L1</t>
  </si>
  <si>
    <t>B05</t>
  </si>
  <si>
    <t>C05</t>
  </si>
  <si>
    <t>A06</t>
  </si>
  <si>
    <t>Unkn-06</t>
  </si>
  <si>
    <t>6</t>
  </si>
  <si>
    <t>1 week R2</t>
  </si>
  <si>
    <t>B06</t>
  </si>
  <si>
    <t>C06</t>
  </si>
  <si>
    <t>A07</t>
  </si>
  <si>
    <t>Unkn-07</t>
  </si>
  <si>
    <t>7</t>
  </si>
  <si>
    <t>3 week 1</t>
  </si>
  <si>
    <t>B07</t>
  </si>
  <si>
    <t>C07</t>
  </si>
  <si>
    <t>A08</t>
  </si>
  <si>
    <t>Unkn-08</t>
  </si>
  <si>
    <t>8</t>
  </si>
  <si>
    <t>1 week r1</t>
  </si>
  <si>
    <t>average</t>
  </si>
  <si>
    <t>B08</t>
  </si>
  <si>
    <t>stdv</t>
  </si>
  <si>
    <t>C08</t>
  </si>
  <si>
    <t>sem</t>
  </si>
  <si>
    <t>A09</t>
  </si>
  <si>
    <t>Unkn-09</t>
  </si>
  <si>
    <t>9</t>
  </si>
  <si>
    <t>3 week-8</t>
  </si>
  <si>
    <t>B09</t>
  </si>
  <si>
    <t>C09</t>
  </si>
  <si>
    <t>H05</t>
  </si>
  <si>
    <t>mccr5</t>
  </si>
  <si>
    <t>H06</t>
  </si>
  <si>
    <t>CCR5</t>
  </si>
  <si>
    <t>D01</t>
  </si>
  <si>
    <t>Unkn-12</t>
  </si>
  <si>
    <t>E01</t>
  </si>
  <si>
    <t>F01</t>
  </si>
  <si>
    <t>D12</t>
  </si>
  <si>
    <t>Unkn-22</t>
  </si>
  <si>
    <t>E12</t>
  </si>
  <si>
    <t>F12</t>
  </si>
  <si>
    <t>D11</t>
  </si>
  <si>
    <t>Unkn-21</t>
  </si>
  <si>
    <t>E11</t>
  </si>
  <si>
    <t>F11</t>
  </si>
  <si>
    <t>D02</t>
  </si>
  <si>
    <t>Unkn-13</t>
  </si>
  <si>
    <t>E02</t>
  </si>
  <si>
    <t>F02</t>
  </si>
  <si>
    <t>D03</t>
  </si>
  <si>
    <t>Unkn-14</t>
  </si>
  <si>
    <t>E03</t>
  </si>
  <si>
    <t>F03</t>
  </si>
  <si>
    <t>D04</t>
  </si>
  <si>
    <t>Unkn-15</t>
  </si>
  <si>
    <t>E04</t>
  </si>
  <si>
    <t>CCR1</t>
  </si>
  <si>
    <t>F04</t>
  </si>
  <si>
    <t>D05</t>
  </si>
  <si>
    <t>Unkn-16</t>
  </si>
  <si>
    <t>E05</t>
  </si>
  <si>
    <t>F05</t>
  </si>
  <si>
    <t>D06</t>
  </si>
  <si>
    <t>Unkn-17</t>
  </si>
  <si>
    <t>E06</t>
  </si>
  <si>
    <t>F06</t>
  </si>
  <si>
    <t>D07</t>
  </si>
  <si>
    <t>Unkn-18</t>
  </si>
  <si>
    <t>E07</t>
  </si>
  <si>
    <t>F07</t>
  </si>
  <si>
    <t>D08</t>
  </si>
  <si>
    <t>Unkn-19</t>
  </si>
  <si>
    <t>E08</t>
  </si>
  <si>
    <t>F08</t>
  </si>
  <si>
    <t>D09</t>
  </si>
  <si>
    <t>Unkn-20</t>
  </si>
  <si>
    <t>E09</t>
  </si>
  <si>
    <t>F09</t>
  </si>
  <si>
    <t>GAPDH</t>
  </si>
  <si>
    <t>Std-12</t>
  </si>
  <si>
    <t>G01</t>
  </si>
  <si>
    <t>E10</t>
  </si>
  <si>
    <t>Std-21</t>
  </si>
  <si>
    <t>F10</t>
  </si>
  <si>
    <t>G10</t>
  </si>
  <si>
    <t>Std-22</t>
  </si>
  <si>
    <t>G11</t>
  </si>
  <si>
    <t>Std-13</t>
  </si>
  <si>
    <t>G02</t>
  </si>
  <si>
    <t>Std-14</t>
  </si>
  <si>
    <t>G03</t>
  </si>
  <si>
    <t>Std-15</t>
  </si>
  <si>
    <t>G04</t>
  </si>
  <si>
    <t>Std-16</t>
  </si>
  <si>
    <t>G05</t>
  </si>
  <si>
    <t>Std-17</t>
  </si>
  <si>
    <t>G06</t>
  </si>
  <si>
    <t>Std-18</t>
  </si>
  <si>
    <t>G07</t>
  </si>
  <si>
    <t>Std-19</t>
  </si>
  <si>
    <t>G08</t>
  </si>
  <si>
    <t>Std-20</t>
  </si>
  <si>
    <t>G09</t>
  </si>
  <si>
    <t>mCCR1</t>
  </si>
  <si>
    <t>6 weeks rd10</t>
  </si>
  <si>
    <t>D10</t>
  </si>
  <si>
    <t>I repeat real time on another 2 mice 1 week old rd10 mice</t>
  </si>
  <si>
    <t>rd10-1 week 6</t>
  </si>
  <si>
    <t>rd10-1 week 7</t>
  </si>
  <si>
    <t>rd10-1 week 8</t>
  </si>
  <si>
    <t>mGAPDH</t>
  </si>
  <si>
    <t>control</t>
  </si>
  <si>
    <t>old mice</t>
  </si>
  <si>
    <t>FOLD</t>
  </si>
  <si>
    <t>young mice</t>
  </si>
  <si>
    <t>ccr2</t>
  </si>
  <si>
    <t>ccr5</t>
  </si>
  <si>
    <t>error (+)</t>
  </si>
  <si>
    <t>rd10 6 week-1</t>
  </si>
  <si>
    <t>rd10 6 week-2</t>
  </si>
  <si>
    <t>rd10 6 week-3</t>
  </si>
  <si>
    <t>rd10 6 week-4</t>
  </si>
  <si>
    <t>rd10 6 week-5</t>
  </si>
  <si>
    <t>rd10 6 week-6</t>
  </si>
  <si>
    <t>rd10 6 week-7</t>
  </si>
  <si>
    <t>rd10 6 week-8</t>
  </si>
  <si>
    <t>H10</t>
  </si>
  <si>
    <t>Unkn-23</t>
  </si>
  <si>
    <t>Unkn-24</t>
  </si>
  <si>
    <t>H01</t>
  </si>
  <si>
    <t>H02</t>
  </si>
  <si>
    <t>gapdh</t>
  </si>
  <si>
    <t>A12</t>
  </si>
  <si>
    <t>B12</t>
  </si>
  <si>
    <t>C12</t>
  </si>
  <si>
    <t>H07</t>
  </si>
  <si>
    <t>NTC-04</t>
  </si>
  <si>
    <t>H08</t>
  </si>
  <si>
    <t>NTC-03</t>
  </si>
  <si>
    <t>NTC-01</t>
  </si>
  <si>
    <t>NTC-02</t>
  </si>
  <si>
    <t>old mice-1</t>
  </si>
  <si>
    <t>old mice 3</t>
  </si>
  <si>
    <t>old mice- 3</t>
  </si>
  <si>
    <t>H09</t>
  </si>
  <si>
    <t>NTC-17</t>
  </si>
  <si>
    <t>NTC-14</t>
  </si>
  <si>
    <t>NTC-15</t>
  </si>
  <si>
    <t>control mice</t>
  </si>
  <si>
    <t>Cт</t>
  </si>
  <si>
    <t>Cт Mean</t>
  </si>
  <si>
    <t>(+) 0.5</t>
  </si>
  <si>
    <t>(-) 0.5</t>
  </si>
  <si>
    <t>ΔCт</t>
  </si>
  <si>
    <t>ΔΔCT</t>
  </si>
  <si>
    <t>2^(-ΔΔCT)</t>
  </si>
  <si>
    <t>Cт mean</t>
  </si>
  <si>
    <t>(+0.5)</t>
  </si>
  <si>
    <t>(-0.5)</t>
  </si>
  <si>
    <t>A7</t>
  </si>
  <si>
    <t>M CCR1</t>
  </si>
  <si>
    <t>control 1</t>
  </si>
  <si>
    <t>B7</t>
  </si>
  <si>
    <t>C7</t>
  </si>
  <si>
    <t>A8</t>
  </si>
  <si>
    <t>control 2</t>
  </si>
  <si>
    <t>B8</t>
  </si>
  <si>
    <t>C8</t>
  </si>
  <si>
    <t>A1</t>
  </si>
  <si>
    <t>M GAPDH</t>
  </si>
  <si>
    <t>B1</t>
  </si>
  <si>
    <t>C1</t>
  </si>
  <si>
    <t>A2</t>
  </si>
  <si>
    <t>B2</t>
  </si>
  <si>
    <t>C2</t>
  </si>
  <si>
    <t>A3</t>
  </si>
  <si>
    <t>B3</t>
  </si>
  <si>
    <t>C3</t>
  </si>
  <si>
    <t>A4</t>
  </si>
  <si>
    <t>B4</t>
  </si>
  <si>
    <t>C4</t>
  </si>
  <si>
    <t>mccr1</t>
  </si>
  <si>
    <t>Sample 1</t>
  </si>
  <si>
    <t>Sample 2</t>
  </si>
  <si>
    <t>Sample 3</t>
  </si>
  <si>
    <t>Sample 4</t>
  </si>
  <si>
    <t>mgapdh</t>
  </si>
  <si>
    <t>D1</t>
  </si>
  <si>
    <t>E1</t>
  </si>
  <si>
    <t>F1</t>
  </si>
  <si>
    <t>D2</t>
  </si>
  <si>
    <t>E2</t>
  </si>
  <si>
    <t>F2</t>
  </si>
  <si>
    <t>D3</t>
  </si>
  <si>
    <t>E3</t>
  </si>
  <si>
    <t>F3</t>
  </si>
  <si>
    <t>D4</t>
  </si>
  <si>
    <t>E4</t>
  </si>
  <si>
    <t>F4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</si>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</sst>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0.00;\-###0.00"/>
    <numFmt numFmtId="165" formatCode="###0.000;\-###0.000"/>
    <numFmt numFmtId="166" formatCode="###0.00000;\-###0.00000"/>
    <numFmt numFmtId="167" formatCode="###0.0;\-###0.0"/>
    <numFmt numFmtId="168" formatCode="0.000000000000000_ ;\-0.000000000000000\ "/>
    <numFmt numFmtId="169" formatCode="0.0000000000000_ ;\-0.0000000000000\ "/>
  </numFmts>
  <fonts count="14" x14ac:knownFonts="1">
    <font>
      <sz val="11"/>
      <color theme="1"/>
      <name val="Arial"/>
      <family val="2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8.25"/>
      <name val="Microsoft Sans Serif"/>
      <family val="2"/>
    </font>
    <font>
      <sz val="8.25"/>
      <name val="Microsoft Sans Serif"/>
      <family val="2"/>
    </font>
    <font>
      <b/>
      <sz val="8.25"/>
      <name val="Microsoft Sans Serif"/>
      <family val="2"/>
    </font>
    <font>
      <i/>
      <sz val="8.25"/>
      <name val="Microsoft Sans Serif"/>
      <family val="2"/>
    </font>
    <font>
      <b/>
      <u/>
      <sz val="8.25"/>
      <name val="Microsoft Sans Serif"/>
      <family val="2"/>
    </font>
    <font>
      <sz val="11"/>
      <name val="Arial"/>
      <family val="2"/>
      <charset val="177"/>
      <scheme val="minor"/>
    </font>
    <font>
      <sz val="16"/>
      <color rgb="FFFF0000"/>
      <name val="Microsoft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9C0006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9C4E9"/>
        <bgColor rgb="FF000000"/>
      </patternFill>
    </fill>
    <fill>
      <patternFill patternType="solid">
        <fgColor rgb="FFD3DCE9"/>
        <bgColor rgb="FF000000"/>
      </patternFill>
    </fill>
    <fill>
      <patternFill patternType="solid">
        <fgColor rgb="FFE4ECF7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>
      <alignment vertical="top"/>
      <protection locked="0"/>
    </xf>
    <xf numFmtId="0" fontId="4" fillId="0" borderId="0">
      <alignment vertical="top"/>
      <protection locked="0"/>
    </xf>
    <xf numFmtId="0" fontId="4" fillId="0" borderId="0">
      <alignment vertical="top"/>
      <protection locked="0"/>
    </xf>
    <xf numFmtId="0" fontId="10" fillId="0" borderId="0"/>
  </cellStyleXfs>
  <cellXfs count="46">
    <xf numFmtId="0" fontId="0" fillId="0" borderId="0" xfId="0"/>
    <xf numFmtId="49" fontId="4" fillId="4" borderId="0" xfId="3" applyNumberFormat="1" applyFont="1" applyFill="1" applyBorder="1" applyAlignment="1" applyProtection="1">
      <alignment horizontal="center" vertical="center"/>
      <protection locked="0"/>
    </xf>
    <xf numFmtId="0" fontId="4" fillId="5" borderId="0" xfId="3" applyFont="1" applyFill="1" applyBorder="1" applyAlignment="1" applyProtection="1">
      <alignment horizontal="center" vertical="center" wrapText="1"/>
      <protection locked="0"/>
    </xf>
    <xf numFmtId="0" fontId="4" fillId="5" borderId="0" xfId="3" applyFont="1" applyFill="1" applyBorder="1" applyAlignment="1" applyProtection="1">
      <alignment horizontal="center" vertical="center"/>
      <protection locked="0"/>
    </xf>
    <xf numFmtId="0" fontId="4" fillId="6" borderId="0" xfId="3" applyFont="1" applyFill="1" applyBorder="1" applyAlignment="1" applyProtection="1">
      <alignment horizontal="center" vertical="center"/>
      <protection locked="0"/>
    </xf>
    <xf numFmtId="49" fontId="4" fillId="0" borderId="0" xfId="3" applyNumberFormat="1" applyFont="1" applyFill="1" applyBorder="1" applyAlignment="1" applyProtection="1">
      <alignment vertical="center"/>
    </xf>
    <xf numFmtId="164" fontId="4" fillId="0" borderId="0" xfId="3" applyNumberFormat="1" applyFont="1" applyFill="1" applyBorder="1" applyAlignment="1" applyProtection="1">
      <alignment vertical="center"/>
    </xf>
    <xf numFmtId="165" fontId="4" fillId="0" borderId="0" xfId="3" applyNumberFormat="1" applyFont="1" applyFill="1" applyBorder="1" applyAlignment="1" applyProtection="1">
      <alignment vertical="center"/>
    </xf>
    <xf numFmtId="166" fontId="4" fillId="0" borderId="0" xfId="3" applyNumberFormat="1" applyFont="1" applyFill="1" applyBorder="1" applyAlignment="1" applyProtection="1">
      <alignment vertical="center"/>
    </xf>
    <xf numFmtId="167" fontId="4" fillId="0" borderId="0" xfId="3" applyNumberFormat="1" applyFont="1" applyFill="1" applyBorder="1" applyAlignment="1" applyProtection="1">
      <alignment vertical="center"/>
    </xf>
    <xf numFmtId="0" fontId="4" fillId="0" borderId="0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vertical="center"/>
    </xf>
    <xf numFmtId="168" fontId="4" fillId="0" borderId="0" xfId="3" applyNumberFormat="1" applyFont="1" applyFill="1" applyBorder="1" applyAlignment="1" applyProtection="1">
      <alignment vertical="center"/>
    </xf>
    <xf numFmtId="0" fontId="3" fillId="0" borderId="1" xfId="3" applyBorder="1" applyAlignment="1" applyProtection="1"/>
    <xf numFmtId="0" fontId="2" fillId="3" borderId="0" xfId="2" applyBorder="1" applyAlignment="1" applyProtection="1">
      <alignment vertical="center"/>
    </xf>
    <xf numFmtId="164" fontId="2" fillId="3" borderId="0" xfId="2" applyNumberFormat="1" applyBorder="1" applyAlignment="1" applyProtection="1">
      <alignment vertical="center"/>
    </xf>
    <xf numFmtId="0" fontId="3" fillId="0" borderId="0" xfId="3">
      <alignment vertical="top"/>
      <protection locked="0"/>
    </xf>
    <xf numFmtId="169" fontId="4" fillId="0" borderId="0" xfId="3" applyNumberFormat="1" applyFont="1" applyFill="1" applyBorder="1" applyAlignment="1" applyProtection="1">
      <alignment vertical="center"/>
    </xf>
    <xf numFmtId="166" fontId="5" fillId="0" borderId="0" xfId="3" applyNumberFormat="1" applyFont="1" applyFill="1" applyBorder="1" applyAlignment="1" applyProtection="1">
      <alignment vertical="center"/>
    </xf>
    <xf numFmtId="166" fontId="6" fillId="0" borderId="0" xfId="3" applyNumberFormat="1" applyFont="1" applyFill="1" applyBorder="1" applyAlignment="1" applyProtection="1">
      <alignment vertical="center"/>
    </xf>
    <xf numFmtId="0" fontId="6" fillId="0" borderId="0" xfId="3" applyFont="1" applyFill="1" applyBorder="1" applyAlignment="1" applyProtection="1">
      <alignment vertical="center"/>
    </xf>
    <xf numFmtId="49" fontId="7" fillId="0" borderId="0" xfId="3" applyNumberFormat="1" applyFont="1" applyFill="1" applyBorder="1" applyAlignment="1" applyProtection="1">
      <alignment vertical="center"/>
    </xf>
    <xf numFmtId="49" fontId="3" fillId="0" borderId="0" xfId="3" applyNumberFormat="1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vertical="top"/>
      <protection locked="0"/>
    </xf>
    <xf numFmtId="0" fontId="4" fillId="0" borderId="0" xfId="3" applyFont="1" applyFill="1" applyBorder="1" applyAlignment="1" applyProtection="1">
      <alignment vertical="top"/>
      <protection locked="0"/>
    </xf>
    <xf numFmtId="0" fontId="1" fillId="0" borderId="2" xfId="1" applyFill="1" applyBorder="1" applyAlignment="1" applyProtection="1">
      <alignment vertical="center"/>
    </xf>
    <xf numFmtId="0" fontId="3" fillId="0" borderId="2" xfId="3" applyFill="1" applyBorder="1">
      <alignment vertical="top"/>
      <protection locked="0"/>
    </xf>
    <xf numFmtId="0" fontId="1" fillId="0" borderId="0" xfId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vertical="top"/>
      <protection locked="0"/>
    </xf>
    <xf numFmtId="0" fontId="9" fillId="0" borderId="0" xfId="3" applyFont="1" applyFill="1" applyBorder="1" applyAlignment="1" applyProtection="1">
      <alignment vertical="top"/>
      <protection locked="0"/>
    </xf>
    <xf numFmtId="0" fontId="1" fillId="0" borderId="0" xfId="1" applyFill="1" applyBorder="1" applyAlignment="1" applyProtection="1">
      <alignment vertical="top"/>
      <protection locked="0"/>
    </xf>
    <xf numFmtId="0" fontId="5" fillId="0" borderId="0" xfId="3" applyFont="1" applyFill="1" applyBorder="1" applyAlignment="1" applyProtection="1">
      <alignment vertical="top"/>
      <protection locked="0"/>
    </xf>
    <xf numFmtId="0" fontId="3" fillId="0" borderId="0" xfId="3" applyFill="1" applyAlignment="1" applyProtection="1"/>
    <xf numFmtId="0" fontId="10" fillId="0" borderId="0" xfId="0" applyFont="1"/>
    <xf numFmtId="0" fontId="5" fillId="0" borderId="0" xfId="3" applyFont="1" applyFill="1" applyAlignment="1" applyProtection="1"/>
    <xf numFmtId="0" fontId="11" fillId="0" borderId="0" xfId="0" applyFont="1"/>
    <xf numFmtId="165" fontId="5" fillId="0" borderId="0" xfId="3" applyNumberFormat="1" applyFont="1" applyFill="1" applyBorder="1" applyAlignment="1" applyProtection="1">
      <alignment vertical="center"/>
    </xf>
    <xf numFmtId="167" fontId="5" fillId="0" borderId="0" xfId="3" applyNumberFormat="1" applyFont="1" applyFill="1" applyBorder="1" applyAlignment="1" applyProtection="1">
      <alignment vertical="center"/>
    </xf>
    <xf numFmtId="49" fontId="5" fillId="0" borderId="0" xfId="3" applyNumberFormat="1" applyFont="1" applyFill="1" applyBorder="1" applyAlignment="1" applyProtection="1">
      <alignment vertical="center"/>
    </xf>
    <xf numFmtId="0" fontId="12" fillId="3" borderId="0" xfId="2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</xf>
    <xf numFmtId="0" fontId="4" fillId="0" borderId="0" xfId="4">
      <alignment vertical="top"/>
      <protection locked="0"/>
    </xf>
    <xf numFmtId="0" fontId="7" fillId="0" borderId="0" xfId="3" applyFont="1" applyFill="1" applyBorder="1" applyAlignment="1" applyProtection="1">
      <alignment vertical="top"/>
      <protection locked="0"/>
    </xf>
    <xf numFmtId="0" fontId="13" fillId="0" borderId="0" xfId="2" applyFont="1" applyFill="1" applyBorder="1" applyAlignment="1" applyProtection="1">
      <alignment vertical="top"/>
      <protection locked="0"/>
    </xf>
    <xf numFmtId="166" fontId="7" fillId="0" borderId="0" xfId="3" applyNumberFormat="1" applyFont="1" applyFill="1" applyBorder="1" applyAlignment="1" applyProtection="1">
      <alignment vertical="center"/>
    </xf>
  </cellXfs>
  <cellStyles count="7">
    <cellStyle name="Normal" xfId="0" builtinId="0"/>
    <cellStyle name="Normal 2" xfId="3"/>
    <cellStyle name="Normal 2 2" xfId="5"/>
    <cellStyle name="Normal 2 3" xfId="6"/>
    <cellStyle name="Normal 3" xfId="4"/>
    <cellStyle name="טוב" xfId="1" builtinId="26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976313</xdr:colOff>
      <xdr:row>4</xdr:row>
      <xdr:rowOff>154781</xdr:rowOff>
    </xdr:from>
    <xdr:ext cx="4167187" cy="609013"/>
    <xdr:sp macro="" textlink="">
      <xdr:nvSpPr>
        <xdr:cNvPr id="2" name="TextBox 1"/>
        <xdr:cNvSpPr txBox="1"/>
      </xdr:nvSpPr>
      <xdr:spPr>
        <a:xfrm>
          <a:off x="8012907" y="1107281"/>
          <a:ext cx="4167187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Real-time qPCR analysis of retinal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Ccr1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mRNA measured in 1-, 3-, and 6-week-old rd10 mice; (n=6 mice for each group, one-way ANOVA with multiple comparisons). </a:t>
          </a:r>
          <a:endParaRPr lang="he-I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0</xdr:colOff>
      <xdr:row>4</xdr:row>
      <xdr:rowOff>0</xdr:rowOff>
    </xdr:from>
    <xdr:ext cx="2619375" cy="781240"/>
    <xdr:sp macro="" textlink="">
      <xdr:nvSpPr>
        <xdr:cNvPr id="2" name="TextBox 1"/>
        <xdr:cNvSpPr txBox="1"/>
      </xdr:nvSpPr>
      <xdr:spPr>
        <a:xfrm>
          <a:off x="15622701" y="943996"/>
          <a:ext cx="261937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Real-time qPCR analysis of retinal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Ccr2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Ccr5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mRNA measured in 1- and 3-week-old rd10 mice; (n=4 mice for each group, Student’s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-test). </a:t>
          </a:r>
          <a:endParaRPr lang="he-I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</xdr:row>
      <xdr:rowOff>0</xdr:rowOff>
    </xdr:from>
    <xdr:ext cx="2619375" cy="953466"/>
    <xdr:sp macro="" textlink="">
      <xdr:nvSpPr>
        <xdr:cNvPr id="2" name="TextBox 1"/>
        <xdr:cNvSpPr txBox="1"/>
      </xdr:nvSpPr>
      <xdr:spPr>
        <a:xfrm>
          <a:off x="7483929" y="680357"/>
          <a:ext cx="2619375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Real-time qPCR analysis of retinal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Ccr1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Ccr2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and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Ccr5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mRNA measured in young (6-week-old) and senescent (18-month-old) mice; (n=8 mice for each group, Student’s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-test). </a:t>
          </a:r>
          <a:endParaRPr lang="he-IL" sz="1100"/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9"/>
  <sheetViews>
    <sheetView zoomScale="80" zoomScaleNormal="80" workbookViewId="0">
      <pane xSplit="1" ySplit="1" topLeftCell="H23" activePane="bottomRight" state="frozen"/>
      <selection activeCell="B2" sqref="B2"/>
      <selection pane="topRight" activeCell="B2" sqref="B2"/>
      <selection pane="bottomLeft" activeCell="B2" sqref="B2"/>
      <selection pane="bottomRight" activeCell="U59" sqref="U59"/>
    </sheetView>
  </sheetViews>
  <sheetFormatPr defaultColWidth="7.5" defaultRowHeight="15" customHeight="1" x14ac:dyDescent="0.2"/>
  <cols>
    <col min="1" max="1" width="1.125" style="4" customWidth="1"/>
    <col min="2" max="3" width="7.5" style="5" customWidth="1"/>
    <col min="4" max="4" width="10" style="5" customWidth="1"/>
    <col min="5" max="5" width="8.75" style="5" customWidth="1"/>
    <col min="6" max="6" width="11.25" style="5" customWidth="1"/>
    <col min="7" max="7" width="11.25" style="5" hidden="1" customWidth="1"/>
    <col min="8" max="8" width="11.25" style="6" customWidth="1"/>
    <col min="9" max="9" width="10" style="6" customWidth="1"/>
    <col min="10" max="10" width="11.25" style="7" customWidth="1"/>
    <col min="11" max="11" width="13.75" style="8" customWidth="1"/>
    <col min="12" max="12" width="13.75" style="7" customWidth="1"/>
    <col min="13" max="14" width="13.75" style="8" customWidth="1"/>
    <col min="15" max="15" width="7.5" style="9" hidden="1" customWidth="1"/>
    <col min="16" max="16" width="13.75" style="5" hidden="1" customWidth="1"/>
    <col min="17" max="17" width="7.5" style="10" customWidth="1"/>
    <col min="18" max="18" width="7.5" style="10"/>
    <col min="19" max="19" width="10.125" style="10" bestFit="1" customWidth="1"/>
    <col min="20" max="20" width="10.625" style="10" bestFit="1" customWidth="1"/>
    <col min="21" max="21" width="11.5" style="10" bestFit="1" customWidth="1"/>
    <col min="22" max="16384" width="7.5" style="10"/>
  </cols>
  <sheetData>
    <row r="1" spans="2:17" s="17" customFormat="1" ht="30" customHeight="1" x14ac:dyDescent="0.2"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O1" s="17" t="s">
        <v>13</v>
      </c>
      <c r="P1" s="17" t="s">
        <v>14</v>
      </c>
    </row>
    <row r="3" spans="2:17" ht="15" customHeight="1" x14ac:dyDescent="0.2">
      <c r="G3" s="35" t="s">
        <v>220</v>
      </c>
      <c r="H3" s="35"/>
      <c r="I3" s="35" t="s">
        <v>226</v>
      </c>
      <c r="J3" s="35" t="s">
        <v>223</v>
      </c>
      <c r="K3" s="35" t="s">
        <v>224</v>
      </c>
      <c r="L3" s="36" t="s">
        <v>225</v>
      </c>
      <c r="M3" s="10"/>
    </row>
    <row r="4" spans="2:17" ht="15" customHeight="1" x14ac:dyDescent="0.2">
      <c r="B4" s="5" t="s">
        <v>99</v>
      </c>
      <c r="C4" s="5" t="s">
        <v>16</v>
      </c>
      <c r="D4" s="5" t="s">
        <v>148</v>
      </c>
      <c r="E4" s="5" t="s">
        <v>18</v>
      </c>
      <c r="F4" s="5" t="s">
        <v>19</v>
      </c>
      <c r="G4" s="5" t="s">
        <v>19</v>
      </c>
      <c r="I4" s="6">
        <v>0</v>
      </c>
      <c r="M4" s="45" t="s">
        <v>269</v>
      </c>
    </row>
    <row r="5" spans="2:17" ht="15" customHeight="1" x14ac:dyDescent="0.2">
      <c r="B5" s="5" t="s">
        <v>101</v>
      </c>
      <c r="C5" s="5" t="s">
        <v>16</v>
      </c>
      <c r="D5" s="5" t="s">
        <v>148</v>
      </c>
      <c r="E5" s="5" t="s">
        <v>18</v>
      </c>
      <c r="F5" s="5" t="s">
        <v>19</v>
      </c>
      <c r="G5" s="5" t="s">
        <v>19</v>
      </c>
      <c r="I5" s="6">
        <v>0</v>
      </c>
      <c r="K5" s="24"/>
      <c r="L5" s="24"/>
      <c r="M5" s="24"/>
      <c r="N5" s="24"/>
      <c r="O5" s="24"/>
      <c r="P5" s="24"/>
      <c r="Q5" s="24"/>
    </row>
    <row r="6" spans="2:17" ht="15" customHeight="1" x14ac:dyDescent="0.2">
      <c r="B6" s="5" t="s">
        <v>105</v>
      </c>
      <c r="C6" s="5" t="s">
        <v>16</v>
      </c>
      <c r="D6" s="5" t="s">
        <v>148</v>
      </c>
      <c r="E6" s="5" t="s">
        <v>149</v>
      </c>
      <c r="F6" s="5" t="s">
        <v>26</v>
      </c>
      <c r="G6" s="5" t="s">
        <v>19</v>
      </c>
      <c r="H6" s="6">
        <v>18.7084924535203</v>
      </c>
      <c r="I6" s="6">
        <v>18.736715901961201</v>
      </c>
    </row>
    <row r="7" spans="2:17" ht="15" customHeight="1" x14ac:dyDescent="0.2">
      <c r="B7" s="5" t="s">
        <v>106</v>
      </c>
      <c r="C7" s="5" t="s">
        <v>16</v>
      </c>
      <c r="D7" s="5" t="s">
        <v>148</v>
      </c>
      <c r="E7" s="5" t="s">
        <v>149</v>
      </c>
      <c r="F7" s="5" t="s">
        <v>26</v>
      </c>
      <c r="G7" s="5" t="s">
        <v>19</v>
      </c>
      <c r="H7" s="6">
        <v>18.9460297834217</v>
      </c>
      <c r="I7" s="6">
        <v>18.736715901961201</v>
      </c>
    </row>
    <row r="8" spans="2:17" ht="15" customHeight="1" x14ac:dyDescent="0.2">
      <c r="B8" s="5" t="s">
        <v>150</v>
      </c>
      <c r="C8" s="5" t="s">
        <v>16</v>
      </c>
      <c r="D8" s="5" t="s">
        <v>148</v>
      </c>
      <c r="E8" s="5" t="s">
        <v>149</v>
      </c>
      <c r="F8" s="5" t="s">
        <v>26</v>
      </c>
      <c r="G8" s="5" t="s">
        <v>19</v>
      </c>
      <c r="H8" s="6">
        <v>18.5556254689414</v>
      </c>
      <c r="I8" s="6">
        <v>18.736715901961201</v>
      </c>
    </row>
    <row r="9" spans="2:17" ht="15" customHeight="1" x14ac:dyDescent="0.2">
      <c r="B9" s="5" t="s">
        <v>151</v>
      </c>
      <c r="C9" s="5" t="s">
        <v>16</v>
      </c>
      <c r="D9" s="5" t="s">
        <v>148</v>
      </c>
      <c r="E9" s="5" t="s">
        <v>152</v>
      </c>
      <c r="F9" s="5" t="s">
        <v>32</v>
      </c>
      <c r="G9" s="5" t="s">
        <v>19</v>
      </c>
      <c r="H9" s="6">
        <v>18.361204126436402</v>
      </c>
      <c r="I9" s="6">
        <v>18.416669063816201</v>
      </c>
    </row>
    <row r="10" spans="2:17" ht="15" customHeight="1" x14ac:dyDescent="0.2">
      <c r="B10" s="5" t="s">
        <v>153</v>
      </c>
      <c r="C10" s="5" t="s">
        <v>16</v>
      </c>
      <c r="D10" s="5" t="s">
        <v>148</v>
      </c>
      <c r="E10" s="5" t="s">
        <v>152</v>
      </c>
      <c r="F10" s="5" t="s">
        <v>32</v>
      </c>
      <c r="G10" s="5" t="s">
        <v>19</v>
      </c>
      <c r="H10" s="6">
        <v>18.414623044649499</v>
      </c>
      <c r="I10" s="6">
        <v>18.416669063816201</v>
      </c>
    </row>
    <row r="11" spans="2:17" ht="15" customHeight="1" x14ac:dyDescent="0.2">
      <c r="B11" s="5" t="s">
        <v>154</v>
      </c>
      <c r="C11" s="5" t="s">
        <v>16</v>
      </c>
      <c r="D11" s="5" t="s">
        <v>148</v>
      </c>
      <c r="E11" s="5" t="s">
        <v>152</v>
      </c>
      <c r="F11" s="5" t="s">
        <v>32</v>
      </c>
      <c r="G11" s="5" t="s">
        <v>19</v>
      </c>
      <c r="H11" s="6">
        <v>18.474180020362699</v>
      </c>
      <c r="I11" s="6">
        <v>18.416669063816201</v>
      </c>
    </row>
    <row r="12" spans="2:17" ht="15" customHeight="1" x14ac:dyDescent="0.2">
      <c r="B12" s="5" t="s">
        <v>113</v>
      </c>
      <c r="C12" s="5" t="s">
        <v>16</v>
      </c>
      <c r="D12" s="5" t="s">
        <v>148</v>
      </c>
      <c r="E12" s="5" t="s">
        <v>155</v>
      </c>
      <c r="F12" s="5" t="s">
        <v>38</v>
      </c>
      <c r="G12" s="5" t="s">
        <v>19</v>
      </c>
      <c r="H12" s="6">
        <v>18.7327294963847</v>
      </c>
      <c r="I12" s="6">
        <v>18.883952410659202</v>
      </c>
    </row>
    <row r="13" spans="2:17" ht="15" customHeight="1" x14ac:dyDescent="0.2">
      <c r="B13" s="5" t="s">
        <v>114</v>
      </c>
      <c r="C13" s="5" t="s">
        <v>16</v>
      </c>
      <c r="D13" s="5" t="s">
        <v>148</v>
      </c>
      <c r="E13" s="5" t="s">
        <v>155</v>
      </c>
      <c r="F13" s="5" t="s">
        <v>38</v>
      </c>
      <c r="G13" s="5" t="s">
        <v>19</v>
      </c>
      <c r="H13" s="6">
        <v>18.8161589751669</v>
      </c>
      <c r="I13" s="6">
        <v>18.883952410659202</v>
      </c>
    </row>
    <row r="14" spans="2:17" ht="15" customHeight="1" x14ac:dyDescent="0.2">
      <c r="B14" s="5" t="s">
        <v>156</v>
      </c>
      <c r="C14" s="5" t="s">
        <v>16</v>
      </c>
      <c r="D14" s="5" t="s">
        <v>148</v>
      </c>
      <c r="E14" s="5" t="s">
        <v>155</v>
      </c>
      <c r="F14" s="5" t="s">
        <v>38</v>
      </c>
      <c r="G14" s="5" t="s">
        <v>19</v>
      </c>
      <c r="H14" s="6">
        <v>19.102968760426101</v>
      </c>
      <c r="I14" s="6">
        <v>18.883952410659202</v>
      </c>
    </row>
    <row r="15" spans="2:17" ht="15" customHeight="1" x14ac:dyDescent="0.2">
      <c r="B15" s="5" t="s">
        <v>117</v>
      </c>
      <c r="C15" s="5" t="s">
        <v>16</v>
      </c>
      <c r="D15" s="5" t="s">
        <v>148</v>
      </c>
      <c r="E15" s="5" t="s">
        <v>157</v>
      </c>
      <c r="F15" s="5" t="s">
        <v>45</v>
      </c>
      <c r="G15" s="5" t="s">
        <v>19</v>
      </c>
      <c r="H15" s="6">
        <v>17.574890045746798</v>
      </c>
      <c r="I15" s="6">
        <v>17.5956077661519</v>
      </c>
    </row>
    <row r="16" spans="2:17" ht="15" customHeight="1" x14ac:dyDescent="0.2">
      <c r="B16" s="5" t="s">
        <v>118</v>
      </c>
      <c r="C16" s="5" t="s">
        <v>16</v>
      </c>
      <c r="D16" s="5" t="s">
        <v>148</v>
      </c>
      <c r="E16" s="5" t="s">
        <v>157</v>
      </c>
      <c r="F16" s="5" t="s">
        <v>45</v>
      </c>
      <c r="G16" s="5" t="s">
        <v>19</v>
      </c>
      <c r="H16" s="6">
        <v>17.7518395037925</v>
      </c>
      <c r="I16" s="6">
        <v>17.5956077661519</v>
      </c>
    </row>
    <row r="17" spans="2:9" ht="15" customHeight="1" x14ac:dyDescent="0.2">
      <c r="B17" s="5" t="s">
        <v>158</v>
      </c>
      <c r="C17" s="5" t="s">
        <v>16</v>
      </c>
      <c r="D17" s="5" t="s">
        <v>148</v>
      </c>
      <c r="E17" s="5" t="s">
        <v>157</v>
      </c>
      <c r="F17" s="5" t="s">
        <v>45</v>
      </c>
      <c r="G17" s="5" t="s">
        <v>19</v>
      </c>
      <c r="H17" s="6">
        <v>17.460093748916499</v>
      </c>
      <c r="I17" s="6">
        <v>17.5956077661519</v>
      </c>
    </row>
    <row r="18" spans="2:9" ht="15" customHeight="1" x14ac:dyDescent="0.2">
      <c r="B18" s="5" t="s">
        <v>121</v>
      </c>
      <c r="C18" s="5" t="s">
        <v>16</v>
      </c>
      <c r="D18" s="5" t="s">
        <v>148</v>
      </c>
      <c r="E18" s="5" t="s">
        <v>159</v>
      </c>
      <c r="F18" s="5" t="s">
        <v>53</v>
      </c>
      <c r="G18" s="5" t="s">
        <v>19</v>
      </c>
      <c r="H18" s="6">
        <v>17.1506643538182</v>
      </c>
      <c r="I18" s="6">
        <v>17.155981211252701</v>
      </c>
    </row>
    <row r="19" spans="2:9" ht="15" customHeight="1" x14ac:dyDescent="0.2">
      <c r="B19" s="5" t="s">
        <v>122</v>
      </c>
      <c r="C19" s="5" t="s">
        <v>16</v>
      </c>
      <c r="D19" s="5" t="s">
        <v>148</v>
      </c>
      <c r="E19" s="5" t="s">
        <v>159</v>
      </c>
      <c r="F19" s="5" t="s">
        <v>53</v>
      </c>
      <c r="G19" s="5" t="s">
        <v>19</v>
      </c>
      <c r="H19" s="6">
        <v>17.2208898442532</v>
      </c>
      <c r="I19" s="6">
        <v>17.155981211252701</v>
      </c>
    </row>
    <row r="20" spans="2:9" ht="15" customHeight="1" x14ac:dyDescent="0.2">
      <c r="B20" s="5" t="s">
        <v>160</v>
      </c>
      <c r="C20" s="5" t="s">
        <v>16</v>
      </c>
      <c r="D20" s="5" t="s">
        <v>148</v>
      </c>
      <c r="E20" s="5" t="s">
        <v>159</v>
      </c>
      <c r="F20" s="5" t="s">
        <v>53</v>
      </c>
      <c r="G20" s="5" t="s">
        <v>19</v>
      </c>
      <c r="H20" s="6">
        <v>17.096389435686699</v>
      </c>
      <c r="I20" s="6">
        <v>17.155981211252701</v>
      </c>
    </row>
    <row r="21" spans="2:9" ht="15" customHeight="1" x14ac:dyDescent="0.2">
      <c r="B21" s="5" t="s">
        <v>125</v>
      </c>
      <c r="C21" s="5" t="s">
        <v>16</v>
      </c>
      <c r="D21" s="5" t="s">
        <v>148</v>
      </c>
      <c r="E21" s="5" t="s">
        <v>161</v>
      </c>
      <c r="F21" s="5" t="s">
        <v>59</v>
      </c>
      <c r="G21" s="5" t="s">
        <v>19</v>
      </c>
      <c r="H21" s="6">
        <v>18.341773434766999</v>
      </c>
      <c r="I21" s="6">
        <v>18.364024587440699</v>
      </c>
    </row>
    <row r="22" spans="2:9" ht="15" customHeight="1" x14ac:dyDescent="0.2">
      <c r="B22" s="5" t="s">
        <v>127</v>
      </c>
      <c r="C22" s="5" t="s">
        <v>16</v>
      </c>
      <c r="D22" s="5" t="s">
        <v>148</v>
      </c>
      <c r="E22" s="5" t="s">
        <v>161</v>
      </c>
      <c r="F22" s="5" t="s">
        <v>59</v>
      </c>
      <c r="G22" s="5" t="s">
        <v>19</v>
      </c>
      <c r="H22" s="6">
        <v>18.476128472028801</v>
      </c>
      <c r="I22" s="6">
        <v>18.364024587440699</v>
      </c>
    </row>
    <row r="23" spans="2:9" ht="15" customHeight="1" x14ac:dyDescent="0.2">
      <c r="B23" s="5" t="s">
        <v>162</v>
      </c>
      <c r="C23" s="5" t="s">
        <v>16</v>
      </c>
      <c r="D23" s="5" t="s">
        <v>148</v>
      </c>
      <c r="E23" s="5" t="s">
        <v>161</v>
      </c>
      <c r="F23" s="5" t="s">
        <v>59</v>
      </c>
      <c r="G23" s="5" t="s">
        <v>19</v>
      </c>
      <c r="H23" s="6">
        <v>18.274171855526301</v>
      </c>
      <c r="I23" s="6">
        <v>18.364024587440699</v>
      </c>
    </row>
    <row r="24" spans="2:9" ht="15" customHeight="1" x14ac:dyDescent="0.2">
      <c r="B24" s="5" t="s">
        <v>130</v>
      </c>
      <c r="C24" s="5" t="s">
        <v>16</v>
      </c>
      <c r="D24" s="5" t="s">
        <v>148</v>
      </c>
      <c r="E24" s="5" t="s">
        <v>163</v>
      </c>
      <c r="F24" s="5" t="s">
        <v>68</v>
      </c>
      <c r="G24" s="5" t="s">
        <v>19</v>
      </c>
      <c r="H24" s="6">
        <v>18.658401879886899</v>
      </c>
      <c r="I24" s="6">
        <v>18.6522664131613</v>
      </c>
    </row>
    <row r="25" spans="2:9" ht="15" customHeight="1" x14ac:dyDescent="0.2">
      <c r="B25" s="5" t="s">
        <v>131</v>
      </c>
      <c r="C25" s="5" t="s">
        <v>16</v>
      </c>
      <c r="D25" s="5" t="s">
        <v>148</v>
      </c>
      <c r="E25" s="5" t="s">
        <v>163</v>
      </c>
      <c r="F25" s="5" t="s">
        <v>68</v>
      </c>
      <c r="G25" s="5" t="s">
        <v>19</v>
      </c>
      <c r="H25" s="6">
        <v>18.740727722993601</v>
      </c>
      <c r="I25" s="6">
        <v>18.6522664131613</v>
      </c>
    </row>
    <row r="26" spans="2:9" ht="15" customHeight="1" x14ac:dyDescent="0.2">
      <c r="B26" s="5" t="s">
        <v>164</v>
      </c>
      <c r="C26" s="5" t="s">
        <v>16</v>
      </c>
      <c r="D26" s="5" t="s">
        <v>148</v>
      </c>
      <c r="E26" s="5" t="s">
        <v>163</v>
      </c>
      <c r="F26" s="5" t="s">
        <v>68</v>
      </c>
      <c r="G26" s="5" t="s">
        <v>19</v>
      </c>
      <c r="H26" s="6">
        <v>18.5576696366034</v>
      </c>
      <c r="I26" s="6">
        <v>18.6522664131613</v>
      </c>
    </row>
    <row r="27" spans="2:9" ht="15" customHeight="1" x14ac:dyDescent="0.2">
      <c r="B27" s="5" t="s">
        <v>134</v>
      </c>
      <c r="C27" s="5" t="s">
        <v>16</v>
      </c>
      <c r="D27" s="5" t="s">
        <v>148</v>
      </c>
      <c r="E27" s="5" t="s">
        <v>165</v>
      </c>
      <c r="F27" s="5" t="s">
        <v>74</v>
      </c>
      <c r="G27" s="5" t="s">
        <v>19</v>
      </c>
      <c r="H27" s="6">
        <v>18.901297191835599</v>
      </c>
      <c r="I27" s="6">
        <v>18.935642126445298</v>
      </c>
    </row>
    <row r="28" spans="2:9" ht="15" customHeight="1" x14ac:dyDescent="0.2">
      <c r="B28" s="5" t="s">
        <v>135</v>
      </c>
      <c r="C28" s="5" t="s">
        <v>16</v>
      </c>
      <c r="D28" s="5" t="s">
        <v>148</v>
      </c>
      <c r="E28" s="5" t="s">
        <v>165</v>
      </c>
      <c r="F28" s="5" t="s">
        <v>74</v>
      </c>
      <c r="G28" s="5" t="s">
        <v>19</v>
      </c>
      <c r="H28" s="6">
        <v>19.024050932498099</v>
      </c>
      <c r="I28" s="6">
        <v>18.935642126445298</v>
      </c>
    </row>
    <row r="29" spans="2:9" ht="15" customHeight="1" x14ac:dyDescent="0.2">
      <c r="B29" s="5" t="s">
        <v>166</v>
      </c>
      <c r="C29" s="5" t="s">
        <v>16</v>
      </c>
      <c r="D29" s="5" t="s">
        <v>148</v>
      </c>
      <c r="E29" s="5" t="s">
        <v>165</v>
      </c>
      <c r="F29" s="5" t="s">
        <v>74</v>
      </c>
      <c r="G29" s="5" t="s">
        <v>19</v>
      </c>
      <c r="H29" s="6">
        <v>18.881578255002101</v>
      </c>
      <c r="I29" s="6">
        <v>18.935642126445298</v>
      </c>
    </row>
    <row r="30" spans="2:9" ht="15" customHeight="1" x14ac:dyDescent="0.2">
      <c r="B30" s="5" t="s">
        <v>138</v>
      </c>
      <c r="C30" s="5" t="s">
        <v>16</v>
      </c>
      <c r="D30" s="5" t="s">
        <v>148</v>
      </c>
      <c r="E30" s="5" t="s">
        <v>167</v>
      </c>
      <c r="F30" s="5" t="s">
        <v>80</v>
      </c>
      <c r="G30" s="5" t="s">
        <v>19</v>
      </c>
      <c r="H30" s="6">
        <v>25.466060811161601</v>
      </c>
      <c r="I30" s="6">
        <v>25.425963018535299</v>
      </c>
    </row>
    <row r="31" spans="2:9" ht="15" customHeight="1" x14ac:dyDescent="0.2">
      <c r="B31" s="5" t="s">
        <v>139</v>
      </c>
      <c r="C31" s="5" t="s">
        <v>16</v>
      </c>
      <c r="D31" s="5" t="s">
        <v>148</v>
      </c>
      <c r="E31" s="5" t="s">
        <v>167</v>
      </c>
      <c r="F31" s="5" t="s">
        <v>80</v>
      </c>
      <c r="G31" s="5" t="s">
        <v>19</v>
      </c>
      <c r="H31" s="6">
        <v>25.512006881395202</v>
      </c>
      <c r="I31" s="6">
        <v>25.425963018535299</v>
      </c>
    </row>
    <row r="32" spans="2:9" ht="15" customHeight="1" x14ac:dyDescent="0.2">
      <c r="B32" s="5" t="s">
        <v>168</v>
      </c>
      <c r="C32" s="5" t="s">
        <v>16</v>
      </c>
      <c r="D32" s="5" t="s">
        <v>148</v>
      </c>
      <c r="E32" s="5" t="s">
        <v>167</v>
      </c>
      <c r="F32" s="5" t="s">
        <v>80</v>
      </c>
      <c r="G32" s="5" t="s">
        <v>19</v>
      </c>
      <c r="H32" s="6">
        <v>25.299821363049102</v>
      </c>
      <c r="I32" s="6">
        <v>25.425963018535299</v>
      </c>
    </row>
    <row r="33" spans="2:22" ht="15" customHeight="1" x14ac:dyDescent="0.2">
      <c r="B33" s="5" t="s">
        <v>142</v>
      </c>
      <c r="C33" s="5" t="s">
        <v>16</v>
      </c>
      <c r="D33" s="5" t="s">
        <v>148</v>
      </c>
      <c r="E33" s="5" t="s">
        <v>169</v>
      </c>
      <c r="F33" s="5" t="s">
        <v>86</v>
      </c>
      <c r="G33" s="5" t="s">
        <v>19</v>
      </c>
      <c r="H33" s="6">
        <v>17.802159132088601</v>
      </c>
      <c r="I33" s="6">
        <v>17.926026596284999</v>
      </c>
    </row>
    <row r="34" spans="2:22" ht="15" customHeight="1" x14ac:dyDescent="0.2">
      <c r="B34" s="5" t="s">
        <v>143</v>
      </c>
      <c r="C34" s="5" t="s">
        <v>16</v>
      </c>
      <c r="D34" s="5" t="s">
        <v>148</v>
      </c>
      <c r="E34" s="5" t="s">
        <v>169</v>
      </c>
      <c r="F34" s="5" t="s">
        <v>86</v>
      </c>
      <c r="G34" s="5" t="s">
        <v>19</v>
      </c>
      <c r="H34" s="6">
        <v>17.979034376446901</v>
      </c>
      <c r="I34" s="6">
        <v>17.926026596284999</v>
      </c>
    </row>
    <row r="35" spans="2:22" ht="15" customHeight="1" x14ac:dyDescent="0.2">
      <c r="B35" s="5" t="s">
        <v>170</v>
      </c>
      <c r="C35" s="5" t="s">
        <v>16</v>
      </c>
      <c r="D35" s="5" t="s">
        <v>148</v>
      </c>
      <c r="E35" s="5" t="s">
        <v>169</v>
      </c>
      <c r="F35" s="5" t="s">
        <v>86</v>
      </c>
      <c r="G35" s="5" t="s">
        <v>19</v>
      </c>
      <c r="H35" s="6">
        <v>17.9968862803196</v>
      </c>
      <c r="I35" s="6">
        <v>17.926026596284999</v>
      </c>
    </row>
    <row r="36" spans="2:22" ht="15" customHeight="1" x14ac:dyDescent="0.2">
      <c r="B36" s="5" t="s">
        <v>146</v>
      </c>
      <c r="C36" s="5" t="s">
        <v>16</v>
      </c>
      <c r="D36" s="5" t="s">
        <v>148</v>
      </c>
      <c r="E36" s="5" t="s">
        <v>171</v>
      </c>
      <c r="F36" s="5" t="s">
        <v>95</v>
      </c>
      <c r="G36" s="5" t="s">
        <v>19</v>
      </c>
      <c r="H36" s="6">
        <v>17.704761159429101</v>
      </c>
      <c r="I36" s="6">
        <v>17.7426586378383</v>
      </c>
    </row>
    <row r="37" spans="2:22" ht="15" customHeight="1" x14ac:dyDescent="0.2">
      <c r="B37" s="5" t="s">
        <v>147</v>
      </c>
      <c r="C37" s="5" t="s">
        <v>16</v>
      </c>
      <c r="D37" s="5" t="s">
        <v>148</v>
      </c>
      <c r="E37" s="5" t="s">
        <v>171</v>
      </c>
      <c r="F37" s="5" t="s">
        <v>95</v>
      </c>
      <c r="G37" s="5" t="s">
        <v>19</v>
      </c>
      <c r="H37" s="6">
        <v>17.729359239389101</v>
      </c>
      <c r="I37" s="6">
        <v>17.7426586378383</v>
      </c>
    </row>
    <row r="38" spans="2:22" ht="15" customHeight="1" x14ac:dyDescent="0.2">
      <c r="B38" s="5" t="s">
        <v>172</v>
      </c>
      <c r="C38" s="5" t="s">
        <v>16</v>
      </c>
      <c r="D38" s="5" t="s">
        <v>148</v>
      </c>
      <c r="E38" s="5" t="s">
        <v>171</v>
      </c>
      <c r="F38" s="5" t="s">
        <v>95</v>
      </c>
      <c r="G38" s="5" t="s">
        <v>19</v>
      </c>
      <c r="H38" s="6">
        <v>17.793855514696698</v>
      </c>
      <c r="I38" s="6">
        <v>17.7426586378383</v>
      </c>
      <c r="R38" s="9"/>
      <c r="S38" s="19" t="s">
        <v>63</v>
      </c>
      <c r="T38" s="11" t="s">
        <v>64</v>
      </c>
      <c r="U38" s="11" t="s">
        <v>174</v>
      </c>
      <c r="V38" s="11"/>
    </row>
    <row r="39" spans="2:22" ht="15" customHeight="1" x14ac:dyDescent="0.2">
      <c r="B39" s="5" t="s">
        <v>15</v>
      </c>
      <c r="C39" s="5" t="s">
        <v>16</v>
      </c>
      <c r="D39" s="5" t="s">
        <v>173</v>
      </c>
      <c r="E39" s="5" t="s">
        <v>18</v>
      </c>
      <c r="F39" s="5" t="s">
        <v>19</v>
      </c>
      <c r="G39" s="5" t="s">
        <v>19</v>
      </c>
      <c r="I39" s="6">
        <v>0</v>
      </c>
      <c r="R39" s="9"/>
      <c r="S39" s="8">
        <v>1.0034400583707666</v>
      </c>
      <c r="T39" s="10">
        <v>2.2770575908965349</v>
      </c>
      <c r="U39" s="10">
        <v>1.6032341617592329</v>
      </c>
    </row>
    <row r="40" spans="2:22" ht="15" customHeight="1" x14ac:dyDescent="0.2">
      <c r="B40" s="5" t="s">
        <v>21</v>
      </c>
      <c r="C40" s="5" t="s">
        <v>16</v>
      </c>
      <c r="D40" s="5" t="s">
        <v>173</v>
      </c>
      <c r="E40" s="5" t="s">
        <v>18</v>
      </c>
      <c r="F40" s="5" t="s">
        <v>19</v>
      </c>
      <c r="G40" s="5" t="s">
        <v>19</v>
      </c>
      <c r="I40" s="6">
        <v>0</v>
      </c>
      <c r="R40" s="9"/>
      <c r="S40" s="8">
        <v>0.96764704996407247</v>
      </c>
      <c r="T40" s="10">
        <v>0.48796187393307572</v>
      </c>
      <c r="U40" s="10">
        <v>0.64040487603752339</v>
      </c>
    </row>
    <row r="41" spans="2:22" ht="15" customHeight="1" x14ac:dyDescent="0.15">
      <c r="B41" s="5" t="s">
        <v>28</v>
      </c>
      <c r="C41" s="5" t="s">
        <v>16</v>
      </c>
      <c r="D41" s="5" t="s">
        <v>173</v>
      </c>
      <c r="E41" s="5" t="s">
        <v>25</v>
      </c>
      <c r="F41" s="5" t="s">
        <v>26</v>
      </c>
      <c r="G41" s="5" t="s">
        <v>19</v>
      </c>
      <c r="H41" s="6">
        <v>30.884690661822599</v>
      </c>
      <c r="I41" s="6">
        <v>30.549545121663598</v>
      </c>
      <c r="J41" s="7">
        <f>I41-I6</f>
        <v>11.812829219702397</v>
      </c>
      <c r="K41" s="8">
        <f>J41-13</f>
        <v>-1.1871707802976026</v>
      </c>
      <c r="L41" s="7">
        <f>2^(-K41)</f>
        <v>2.2770575908965349</v>
      </c>
      <c r="M41" s="14" t="s">
        <v>27</v>
      </c>
      <c r="R41" s="9"/>
      <c r="S41" s="8">
        <v>0.87412095496209052</v>
      </c>
      <c r="T41" s="10">
        <v>2.4011492221379451</v>
      </c>
      <c r="U41" s="10">
        <v>2.4224017216896279</v>
      </c>
    </row>
    <row r="42" spans="2:22" ht="15" customHeight="1" x14ac:dyDescent="0.2">
      <c r="B42" s="5" t="s">
        <v>29</v>
      </c>
      <c r="C42" s="5" t="s">
        <v>16</v>
      </c>
      <c r="D42" s="5" t="s">
        <v>173</v>
      </c>
      <c r="E42" s="5" t="s">
        <v>25</v>
      </c>
      <c r="F42" s="5" t="s">
        <v>26</v>
      </c>
      <c r="G42" s="5" t="s">
        <v>19</v>
      </c>
      <c r="H42" s="6">
        <v>30.289471289236399</v>
      </c>
      <c r="I42" s="6">
        <v>30.549545121663598</v>
      </c>
      <c r="R42" s="9"/>
      <c r="S42" s="8">
        <v>0.14888261940610759</v>
      </c>
      <c r="T42" s="10">
        <v>3.8320347190719732</v>
      </c>
      <c r="U42" s="10">
        <v>3.8965232587271252</v>
      </c>
    </row>
    <row r="43" spans="2:22" ht="15" customHeight="1" x14ac:dyDescent="0.2">
      <c r="B43" s="5" t="s">
        <v>103</v>
      </c>
      <c r="C43" s="5" t="s">
        <v>16</v>
      </c>
      <c r="D43" s="5" t="s">
        <v>173</v>
      </c>
      <c r="E43" s="5" t="s">
        <v>25</v>
      </c>
      <c r="F43" s="5" t="s">
        <v>26</v>
      </c>
      <c r="G43" s="5" t="s">
        <v>19</v>
      </c>
      <c r="H43" s="6">
        <v>30.474473413931602</v>
      </c>
      <c r="I43" s="6">
        <v>30.549545121663598</v>
      </c>
      <c r="R43" s="9"/>
      <c r="S43" s="8">
        <v>0.56689084357981601</v>
      </c>
      <c r="T43" s="10">
        <v>2.1201059958610071</v>
      </c>
      <c r="U43" s="10">
        <v>2.0490908029113659</v>
      </c>
    </row>
    <row r="44" spans="2:22" ht="15" customHeight="1" x14ac:dyDescent="0.15">
      <c r="B44" s="5" t="s">
        <v>34</v>
      </c>
      <c r="C44" s="5" t="s">
        <v>16</v>
      </c>
      <c r="D44" s="5" t="s">
        <v>173</v>
      </c>
      <c r="E44" s="5" t="s">
        <v>31</v>
      </c>
      <c r="F44" s="5" t="s">
        <v>32</v>
      </c>
      <c r="G44" s="5" t="s">
        <v>19</v>
      </c>
      <c r="H44" s="6">
        <v>31.629226633878599</v>
      </c>
      <c r="I44" s="6">
        <v>31.4117146255652</v>
      </c>
      <c r="J44" s="7">
        <f t="shared" ref="J44" si="0">I44-I9</f>
        <v>12.995045561748999</v>
      </c>
      <c r="K44" s="8">
        <f>J44-13</f>
        <v>-4.9544382510013918E-3</v>
      </c>
      <c r="L44" s="7">
        <f t="shared" ref="L44" si="1">2^(-K44)</f>
        <v>1.0034400583707666</v>
      </c>
      <c r="M44" s="14" t="s">
        <v>33</v>
      </c>
      <c r="R44" s="9"/>
      <c r="S44" s="8">
        <v>0.31608963160148124</v>
      </c>
      <c r="T44" s="10">
        <v>3.3909623916187583</v>
      </c>
      <c r="U44" s="10">
        <v>0.33521024612609596</v>
      </c>
    </row>
    <row r="45" spans="2:22" ht="15" customHeight="1" x14ac:dyDescent="0.2">
      <c r="B45" s="5" t="s">
        <v>35</v>
      </c>
      <c r="C45" s="5" t="s">
        <v>16</v>
      </c>
      <c r="D45" s="5" t="s">
        <v>173</v>
      </c>
      <c r="E45" s="5" t="s">
        <v>31</v>
      </c>
      <c r="F45" s="5" t="s">
        <v>32</v>
      </c>
      <c r="G45" s="5" t="s">
        <v>19</v>
      </c>
      <c r="H45" s="6">
        <v>31.371512201214301</v>
      </c>
      <c r="I45" s="6">
        <v>31.4117146255652</v>
      </c>
      <c r="R45" s="9"/>
      <c r="S45" s="20"/>
      <c r="T45" s="10">
        <v>1.2990803647871618</v>
      </c>
      <c r="U45" s="10">
        <v>1.420711214182913</v>
      </c>
    </row>
    <row r="46" spans="2:22" ht="15" customHeight="1" x14ac:dyDescent="0.2">
      <c r="B46" s="5" t="s">
        <v>175</v>
      </c>
      <c r="C46" s="5" t="s">
        <v>16</v>
      </c>
      <c r="D46" s="5" t="s">
        <v>173</v>
      </c>
      <c r="E46" s="5" t="s">
        <v>31</v>
      </c>
      <c r="F46" s="5" t="s">
        <v>32</v>
      </c>
      <c r="G46" s="5" t="s">
        <v>19</v>
      </c>
      <c r="H46" s="6">
        <v>31.234405041602599</v>
      </c>
      <c r="I46" s="6">
        <v>31.4117146255652</v>
      </c>
      <c r="S46" s="21"/>
      <c r="U46" s="10">
        <v>2.3259388788319848</v>
      </c>
    </row>
    <row r="47" spans="2:22" ht="15" customHeight="1" x14ac:dyDescent="0.15">
      <c r="B47" s="5" t="s">
        <v>40</v>
      </c>
      <c r="C47" s="5" t="s">
        <v>16</v>
      </c>
      <c r="D47" s="5" t="s">
        <v>173</v>
      </c>
      <c r="E47" s="5" t="s">
        <v>37</v>
      </c>
      <c r="F47" s="5" t="s">
        <v>38</v>
      </c>
      <c r="G47" s="5" t="s">
        <v>19</v>
      </c>
      <c r="H47" s="6">
        <v>32.985838323684703</v>
      </c>
      <c r="I47" s="6">
        <v>32.919112075865897</v>
      </c>
      <c r="J47" s="7">
        <f t="shared" ref="J47" si="2">I47-I12</f>
        <v>14.035159665206695</v>
      </c>
      <c r="K47" s="8">
        <f>J47-13</f>
        <v>1.0351596652066952</v>
      </c>
      <c r="L47" s="7">
        <f t="shared" ref="L47" si="3">2^(-K47)</f>
        <v>0.48796187393307572</v>
      </c>
      <c r="M47" s="14" t="s">
        <v>39</v>
      </c>
    </row>
    <row r="48" spans="2:22" ht="15" customHeight="1" x14ac:dyDescent="0.2">
      <c r="B48" s="5" t="s">
        <v>41</v>
      </c>
      <c r="C48" s="5" t="s">
        <v>16</v>
      </c>
      <c r="D48" s="5" t="s">
        <v>173</v>
      </c>
      <c r="E48" s="5" t="s">
        <v>37</v>
      </c>
      <c r="F48" s="5" t="s">
        <v>38</v>
      </c>
      <c r="G48" s="5" t="s">
        <v>19</v>
      </c>
      <c r="H48" s="6">
        <v>32.752439930584899</v>
      </c>
      <c r="I48" s="6">
        <v>32.919112075865897</v>
      </c>
      <c r="S48" s="19" t="s">
        <v>63</v>
      </c>
      <c r="T48" s="11" t="s">
        <v>64</v>
      </c>
      <c r="U48" s="11" t="s">
        <v>174</v>
      </c>
    </row>
    <row r="49" spans="2:21" ht="15" customHeight="1" x14ac:dyDescent="0.2">
      <c r="B49" s="5" t="s">
        <v>111</v>
      </c>
      <c r="C49" s="5" t="s">
        <v>16</v>
      </c>
      <c r="D49" s="5" t="s">
        <v>173</v>
      </c>
      <c r="E49" s="5" t="s">
        <v>37</v>
      </c>
      <c r="F49" s="5" t="s">
        <v>38</v>
      </c>
      <c r="G49" s="5" t="s">
        <v>19</v>
      </c>
      <c r="H49" s="6">
        <v>33.019057973328103</v>
      </c>
      <c r="I49" s="6">
        <v>32.919112075865897</v>
      </c>
      <c r="R49" s="9" t="s">
        <v>88</v>
      </c>
      <c r="S49" s="8">
        <f>AVERAGE(S39:S44)</f>
        <v>0.64617852631405581</v>
      </c>
      <c r="T49" s="8">
        <f>AVERAGE(T39:T45)</f>
        <v>2.2583360226152083</v>
      </c>
      <c r="U49" s="10">
        <f>AVERAGE(U39:U46)</f>
        <v>1.8366893950332335</v>
      </c>
    </row>
    <row r="50" spans="2:21" ht="15" customHeight="1" x14ac:dyDescent="0.15">
      <c r="B50" s="5" t="s">
        <v>48</v>
      </c>
      <c r="C50" s="5" t="s">
        <v>16</v>
      </c>
      <c r="D50" s="5" t="s">
        <v>173</v>
      </c>
      <c r="E50" s="5" t="s">
        <v>44</v>
      </c>
      <c r="F50" s="5" t="s">
        <v>45</v>
      </c>
      <c r="G50" s="5" t="s">
        <v>19</v>
      </c>
      <c r="H50" s="6">
        <v>29.6097925604941</v>
      </c>
      <c r="I50" s="6">
        <v>29.3318827018802</v>
      </c>
      <c r="J50" s="7">
        <f t="shared" ref="J50" si="4">I50-I15</f>
        <v>11.7362749357283</v>
      </c>
      <c r="K50" s="8">
        <f t="shared" ref="K50" si="5">J50-13</f>
        <v>-1.2637250642716999</v>
      </c>
      <c r="L50" s="7">
        <f t="shared" ref="L50" si="6">2^(-K50)</f>
        <v>2.4011492221379451</v>
      </c>
      <c r="M50" s="14" t="s">
        <v>46</v>
      </c>
      <c r="R50" s="10" t="s">
        <v>90</v>
      </c>
      <c r="S50" s="10">
        <f>STDEV(S39:S45)</f>
        <v>0.35930043107030252</v>
      </c>
      <c r="T50" s="10">
        <f>STDEV(T39:T45)</f>
        <v>1.1440876838309706</v>
      </c>
      <c r="U50" s="10">
        <f>STDEV(U39:U46)</f>
        <v>1.120174053373695</v>
      </c>
    </row>
    <row r="51" spans="2:21" ht="15" customHeight="1" x14ac:dyDescent="0.2">
      <c r="B51" s="5" t="s">
        <v>50</v>
      </c>
      <c r="C51" s="5" t="s">
        <v>16</v>
      </c>
      <c r="D51" s="5" t="s">
        <v>173</v>
      </c>
      <c r="E51" s="5" t="s">
        <v>44</v>
      </c>
      <c r="F51" s="5" t="s">
        <v>45</v>
      </c>
      <c r="G51" s="5" t="s">
        <v>19</v>
      </c>
      <c r="H51" s="6">
        <v>29.231718432965099</v>
      </c>
      <c r="I51" s="6">
        <v>29.3318827018802</v>
      </c>
      <c r="R51" s="10" t="s">
        <v>92</v>
      </c>
      <c r="S51" s="10">
        <f>S50/SQRT(4)</f>
        <v>0.17965021553515126</v>
      </c>
      <c r="T51" s="10">
        <f>T50/SQRT(6)</f>
        <v>0.46707184106475441</v>
      </c>
      <c r="U51" s="10">
        <f>U50/SQRT(8)</f>
        <v>0.39604133462488067</v>
      </c>
    </row>
    <row r="52" spans="2:21" ht="15" customHeight="1" x14ac:dyDescent="0.2">
      <c r="B52" s="5" t="s">
        <v>115</v>
      </c>
      <c r="C52" s="5" t="s">
        <v>16</v>
      </c>
      <c r="D52" s="5" t="s">
        <v>173</v>
      </c>
      <c r="E52" s="5" t="s">
        <v>44</v>
      </c>
      <c r="F52" s="5" t="s">
        <v>45</v>
      </c>
      <c r="G52" s="5" t="s">
        <v>19</v>
      </c>
      <c r="H52" s="6">
        <v>29.154137112181498</v>
      </c>
      <c r="I52" s="6">
        <v>29.3318827018802</v>
      </c>
      <c r="U52" s="10">
        <f>U49+(2*U50)</f>
        <v>4.0770375017806231</v>
      </c>
    </row>
    <row r="53" spans="2:21" ht="15" customHeight="1" x14ac:dyDescent="0.15">
      <c r="B53" s="5" t="s">
        <v>55</v>
      </c>
      <c r="C53" s="5" t="s">
        <v>16</v>
      </c>
      <c r="D53" s="5" t="s">
        <v>173</v>
      </c>
      <c r="E53" s="5" t="s">
        <v>52</v>
      </c>
      <c r="F53" s="5" t="s">
        <v>53</v>
      </c>
      <c r="G53" s="5" t="s">
        <v>19</v>
      </c>
      <c r="H53" s="16">
        <v>29.142772230057801</v>
      </c>
      <c r="I53" s="6">
        <f>AVERAGE(H54:H55)</f>
        <v>28.21787057898705</v>
      </c>
      <c r="J53" s="7">
        <f t="shared" ref="J53" si="7">I53-I18</f>
        <v>11.061889367734349</v>
      </c>
      <c r="K53" s="8">
        <f t="shared" ref="K53" si="8">J53-13</f>
        <v>-1.9381106322656514</v>
      </c>
      <c r="L53" s="7">
        <f t="shared" ref="L53" si="9">2^(-K53)</f>
        <v>3.8320347190719732</v>
      </c>
      <c r="M53" s="14" t="s">
        <v>54</v>
      </c>
      <c r="U53" s="10">
        <f>U49-(2*U50)</f>
        <v>-0.40365871171415657</v>
      </c>
    </row>
    <row r="54" spans="2:21" ht="15" customHeight="1" x14ac:dyDescent="0.2">
      <c r="B54" s="5" t="s">
        <v>56</v>
      </c>
      <c r="C54" s="5" t="s">
        <v>16</v>
      </c>
      <c r="D54" s="5" t="s">
        <v>173</v>
      </c>
      <c r="E54" s="5" t="s">
        <v>52</v>
      </c>
      <c r="F54" s="5" t="s">
        <v>53</v>
      </c>
      <c r="G54" s="5" t="s">
        <v>19</v>
      </c>
      <c r="H54" s="6">
        <v>28.243305540834701</v>
      </c>
      <c r="I54" s="6">
        <v>28.526171129344</v>
      </c>
      <c r="R54" s="26"/>
      <c r="S54" s="26"/>
      <c r="T54" s="27"/>
      <c r="U54" s="26"/>
    </row>
    <row r="55" spans="2:21" ht="15" customHeight="1" x14ac:dyDescent="0.2">
      <c r="B55" s="5" t="s">
        <v>119</v>
      </c>
      <c r="C55" s="5" t="s">
        <v>16</v>
      </c>
      <c r="D55" s="5" t="s">
        <v>173</v>
      </c>
      <c r="E55" s="5" t="s">
        <v>52</v>
      </c>
      <c r="F55" s="5" t="s">
        <v>53</v>
      </c>
      <c r="G55" s="5" t="s">
        <v>19</v>
      </c>
      <c r="H55" s="6">
        <v>28.192435617139399</v>
      </c>
      <c r="I55" s="6">
        <v>28.526171129344</v>
      </c>
    </row>
    <row r="56" spans="2:21" ht="15" customHeight="1" x14ac:dyDescent="0.15">
      <c r="B56" s="5" t="s">
        <v>62</v>
      </c>
      <c r="C56" s="5" t="s">
        <v>16</v>
      </c>
      <c r="D56" s="5" t="s">
        <v>173</v>
      </c>
      <c r="E56" s="5" t="s">
        <v>58</v>
      </c>
      <c r="F56" s="5" t="s">
        <v>59</v>
      </c>
      <c r="G56" s="5" t="s">
        <v>19</v>
      </c>
      <c r="H56" s="6">
        <v>30.464467966419502</v>
      </c>
      <c r="I56" s="6">
        <v>30.279888192520001</v>
      </c>
      <c r="J56" s="7">
        <f t="shared" ref="J56" si="10">I56-I21</f>
        <v>11.915863605079302</v>
      </c>
      <c r="K56" s="8">
        <f t="shared" ref="K56" si="11">J56-13</f>
        <v>-1.0841363949206979</v>
      </c>
      <c r="L56" s="7">
        <f t="shared" ref="L56" si="12">2^(-K56)</f>
        <v>2.1201059958610071</v>
      </c>
      <c r="M56" s="14" t="s">
        <v>60</v>
      </c>
    </row>
    <row r="57" spans="2:21" ht="15" customHeight="1" x14ac:dyDescent="0.2">
      <c r="B57" s="5" t="s">
        <v>65</v>
      </c>
      <c r="C57" s="5" t="s">
        <v>16</v>
      </c>
      <c r="D57" s="5" t="s">
        <v>173</v>
      </c>
      <c r="E57" s="5" t="s">
        <v>58</v>
      </c>
      <c r="F57" s="5" t="s">
        <v>59</v>
      </c>
      <c r="G57" s="5" t="s">
        <v>19</v>
      </c>
      <c r="H57" s="6">
        <v>30.1366901583716</v>
      </c>
      <c r="I57" s="6">
        <v>30.279888192520001</v>
      </c>
    </row>
    <row r="58" spans="2:21" ht="15" customHeight="1" x14ac:dyDescent="0.2">
      <c r="B58" s="5" t="s">
        <v>123</v>
      </c>
      <c r="C58" s="5" t="s">
        <v>16</v>
      </c>
      <c r="D58" s="5" t="s">
        <v>173</v>
      </c>
      <c r="E58" s="5" t="s">
        <v>58</v>
      </c>
      <c r="F58" s="5" t="s">
        <v>59</v>
      </c>
      <c r="G58" s="5" t="s">
        <v>19</v>
      </c>
      <c r="H58" s="6">
        <v>30.238506452768899</v>
      </c>
      <c r="I58" s="6">
        <v>30.279888192520001</v>
      </c>
    </row>
    <row r="59" spans="2:21" ht="15" customHeight="1" x14ac:dyDescent="0.15">
      <c r="B59" s="5" t="s">
        <v>70</v>
      </c>
      <c r="C59" s="5" t="s">
        <v>16</v>
      </c>
      <c r="D59" s="5" t="s">
        <v>173</v>
      </c>
      <c r="E59" s="5" t="s">
        <v>67</v>
      </c>
      <c r="F59" s="5" t="s">
        <v>68</v>
      </c>
      <c r="G59" s="5" t="s">
        <v>19</v>
      </c>
      <c r="H59" s="6">
        <v>31.750884603405101</v>
      </c>
      <c r="I59" s="6">
        <v>31.6997135887726</v>
      </c>
      <c r="J59" s="7">
        <f t="shared" ref="J59" si="13">I59-I24</f>
        <v>13.0474471756113</v>
      </c>
      <c r="K59" s="8">
        <f t="shared" ref="K59" si="14">J59-13</f>
        <v>4.7447175611299741E-2</v>
      </c>
      <c r="L59" s="7">
        <f t="shared" ref="L59" si="15">2^(-K59)</f>
        <v>0.96764704996407247</v>
      </c>
      <c r="M59" s="14" t="s">
        <v>69</v>
      </c>
    </row>
    <row r="60" spans="2:21" ht="15" customHeight="1" x14ac:dyDescent="0.2">
      <c r="B60" s="5" t="s">
        <v>71</v>
      </c>
      <c r="C60" s="5" t="s">
        <v>16</v>
      </c>
      <c r="D60" s="5" t="s">
        <v>173</v>
      </c>
      <c r="E60" s="5" t="s">
        <v>67</v>
      </c>
      <c r="F60" s="5" t="s">
        <v>68</v>
      </c>
      <c r="G60" s="5" t="s">
        <v>19</v>
      </c>
      <c r="H60" s="6">
        <v>31.729716322084201</v>
      </c>
      <c r="I60" s="6">
        <v>31.6997135887726</v>
      </c>
    </row>
    <row r="61" spans="2:21" ht="15" customHeight="1" x14ac:dyDescent="0.2">
      <c r="B61" s="5" t="s">
        <v>128</v>
      </c>
      <c r="C61" s="5" t="s">
        <v>16</v>
      </c>
      <c r="D61" s="5" t="s">
        <v>173</v>
      </c>
      <c r="E61" s="5" t="s">
        <v>67</v>
      </c>
      <c r="F61" s="5" t="s">
        <v>68</v>
      </c>
      <c r="G61" s="5" t="s">
        <v>19</v>
      </c>
      <c r="H61" s="6">
        <v>31.618539840828401</v>
      </c>
      <c r="I61" s="6">
        <v>31.6997135887726</v>
      </c>
    </row>
    <row r="62" spans="2:21" ht="15" customHeight="1" x14ac:dyDescent="0.15">
      <c r="B62" s="5" t="s">
        <v>76</v>
      </c>
      <c r="C62" s="5" t="s">
        <v>16</v>
      </c>
      <c r="D62" s="5" t="s">
        <v>173</v>
      </c>
      <c r="E62" s="5" t="s">
        <v>73</v>
      </c>
      <c r="F62" s="5" t="s">
        <v>74</v>
      </c>
      <c r="G62" s="5" t="s">
        <v>19</v>
      </c>
      <c r="H62" s="6">
        <v>32.267743350825199</v>
      </c>
      <c r="I62" s="6">
        <v>32.129737297384501</v>
      </c>
      <c r="J62" s="7">
        <f t="shared" ref="J62" si="16">I62-I27</f>
        <v>13.194095170939203</v>
      </c>
      <c r="K62" s="8">
        <f t="shared" ref="K62" si="17">J62-13</f>
        <v>0.19409517093920314</v>
      </c>
      <c r="L62" s="7">
        <f t="shared" ref="L62" si="18">2^(-K62)</f>
        <v>0.87412095496209052</v>
      </c>
      <c r="M62" s="14" t="s">
        <v>75</v>
      </c>
    </row>
    <row r="63" spans="2:21" ht="15" customHeight="1" x14ac:dyDescent="0.2">
      <c r="B63" s="5" t="s">
        <v>77</v>
      </c>
      <c r="C63" s="5" t="s">
        <v>16</v>
      </c>
      <c r="D63" s="5" t="s">
        <v>173</v>
      </c>
      <c r="E63" s="5" t="s">
        <v>73</v>
      </c>
      <c r="F63" s="5" t="s">
        <v>74</v>
      </c>
      <c r="G63" s="5" t="s">
        <v>19</v>
      </c>
      <c r="H63" s="6">
        <v>32.346446432310302</v>
      </c>
      <c r="I63" s="6">
        <v>32.129737297384501</v>
      </c>
    </row>
    <row r="64" spans="2:21" ht="15" customHeight="1" x14ac:dyDescent="0.2">
      <c r="B64" s="5" t="s">
        <v>132</v>
      </c>
      <c r="C64" s="5" t="s">
        <v>16</v>
      </c>
      <c r="D64" s="5" t="s">
        <v>173</v>
      </c>
      <c r="E64" s="5" t="s">
        <v>73</v>
      </c>
      <c r="F64" s="5" t="s">
        <v>74</v>
      </c>
      <c r="G64" s="5" t="s">
        <v>19</v>
      </c>
      <c r="H64" s="6">
        <v>31.7750221090179</v>
      </c>
      <c r="I64" s="6">
        <v>32.129737297384501</v>
      </c>
    </row>
    <row r="65" spans="2:16" ht="15" customHeight="1" x14ac:dyDescent="0.15">
      <c r="B65" s="5" t="s">
        <v>82</v>
      </c>
      <c r="C65" s="5" t="s">
        <v>16</v>
      </c>
      <c r="D65" s="5" t="s">
        <v>173</v>
      </c>
      <c r="E65" s="5" t="s">
        <v>79</v>
      </c>
      <c r="F65" s="5" t="s">
        <v>80</v>
      </c>
      <c r="G65" s="5" t="s">
        <v>19</v>
      </c>
      <c r="H65" s="6">
        <v>37.251766805586499</v>
      </c>
      <c r="I65" s="6">
        <f>AVERAGE(H65,H67)</f>
        <v>36.664268234680947</v>
      </c>
      <c r="J65" s="7">
        <f t="shared" ref="J65" si="19">I65-I30</f>
        <v>11.238305216145648</v>
      </c>
      <c r="K65" s="8">
        <f t="shared" ref="K65" si="20">J65-13</f>
        <v>-1.7616947838543524</v>
      </c>
      <c r="L65" s="7">
        <f t="shared" ref="L65" si="21">2^(-K65)</f>
        <v>3.3909623916187583</v>
      </c>
      <c r="M65" s="14" t="s">
        <v>81</v>
      </c>
    </row>
    <row r="66" spans="2:16" ht="15" customHeight="1" x14ac:dyDescent="0.2">
      <c r="B66" s="5" t="s">
        <v>83</v>
      </c>
      <c r="C66" s="5" t="s">
        <v>16</v>
      </c>
      <c r="D66" s="5" t="s">
        <v>173</v>
      </c>
      <c r="E66" s="5" t="s">
        <v>79</v>
      </c>
      <c r="F66" s="5" t="s">
        <v>80</v>
      </c>
      <c r="G66" s="5" t="s">
        <v>19</v>
      </c>
      <c r="H66" s="6">
        <v>38.138641759057201</v>
      </c>
      <c r="I66" s="6">
        <v>37.1557260761397</v>
      </c>
    </row>
    <row r="67" spans="2:16" ht="15" customHeight="1" x14ac:dyDescent="0.2">
      <c r="B67" s="5" t="s">
        <v>136</v>
      </c>
      <c r="C67" s="5" t="s">
        <v>16</v>
      </c>
      <c r="D67" s="5" t="s">
        <v>173</v>
      </c>
      <c r="E67" s="5" t="s">
        <v>79</v>
      </c>
      <c r="F67" s="5" t="s">
        <v>80</v>
      </c>
      <c r="G67" s="5" t="s">
        <v>19</v>
      </c>
      <c r="H67" s="6">
        <v>36.076769663775401</v>
      </c>
      <c r="I67" s="6">
        <v>37.1557260761397</v>
      </c>
    </row>
    <row r="68" spans="2:16" ht="15" customHeight="1" x14ac:dyDescent="0.15">
      <c r="B68" s="5" t="s">
        <v>89</v>
      </c>
      <c r="C68" s="5" t="s">
        <v>16</v>
      </c>
      <c r="D68" s="5" t="s">
        <v>173</v>
      </c>
      <c r="E68" s="5" t="s">
        <v>85</v>
      </c>
      <c r="F68" s="5" t="s">
        <v>86</v>
      </c>
      <c r="G68" s="5" t="s">
        <v>19</v>
      </c>
      <c r="H68" s="6">
        <v>34.042838433616801</v>
      </c>
      <c r="I68" s="6">
        <f>AVERAGE(H68:H69)</f>
        <v>33.673779347999051</v>
      </c>
      <c r="J68" s="7">
        <f t="shared" ref="J68" si="22">I68-I33</f>
        <v>15.747752751714053</v>
      </c>
      <c r="K68" s="8">
        <f t="shared" ref="K68" si="23">J68-13</f>
        <v>2.747752751714053</v>
      </c>
      <c r="L68" s="7">
        <f t="shared" ref="L68" si="24">2^(-K68)</f>
        <v>0.14888261940610759</v>
      </c>
      <c r="M68" s="14" t="s">
        <v>87</v>
      </c>
    </row>
    <row r="69" spans="2:16" ht="15" customHeight="1" x14ac:dyDescent="0.2">
      <c r="B69" s="5" t="s">
        <v>91</v>
      </c>
      <c r="C69" s="5" t="s">
        <v>16</v>
      </c>
      <c r="D69" s="5" t="s">
        <v>173</v>
      </c>
      <c r="E69" s="5" t="s">
        <v>85</v>
      </c>
      <c r="F69" s="5" t="s">
        <v>86</v>
      </c>
      <c r="G69" s="5" t="s">
        <v>19</v>
      </c>
      <c r="H69" s="6">
        <v>33.304720262381302</v>
      </c>
    </row>
    <row r="70" spans="2:16" ht="15" customHeight="1" x14ac:dyDescent="0.2">
      <c r="B70" s="5" t="s">
        <v>140</v>
      </c>
      <c r="C70" s="5" t="s">
        <v>16</v>
      </c>
      <c r="D70" s="5" t="s">
        <v>173</v>
      </c>
      <c r="E70" s="5" t="s">
        <v>85</v>
      </c>
      <c r="F70" s="5" t="s">
        <v>86</v>
      </c>
      <c r="G70" s="5" t="s">
        <v>19</v>
      </c>
      <c r="H70" s="6">
        <v>32.372405811083702</v>
      </c>
      <c r="I70" s="6">
        <v>33.239988169027299</v>
      </c>
    </row>
    <row r="71" spans="2:16" ht="15" customHeight="1" x14ac:dyDescent="0.15">
      <c r="B71" s="5" t="s">
        <v>97</v>
      </c>
      <c r="C71" s="5" t="s">
        <v>16</v>
      </c>
      <c r="D71" s="5" t="s">
        <v>173</v>
      </c>
      <c r="E71" s="5" t="s">
        <v>94</v>
      </c>
      <c r="F71" s="5" t="s">
        <v>95</v>
      </c>
      <c r="G71" s="5" t="s">
        <v>19</v>
      </c>
      <c r="H71" s="6">
        <v>30.672441197613502</v>
      </c>
      <c r="I71" s="6">
        <v>30.3651679550944</v>
      </c>
      <c r="J71" s="7">
        <f t="shared" ref="J71" si="25">I71-I36</f>
        <v>12.6225093172561</v>
      </c>
      <c r="K71" s="8">
        <f t="shared" ref="K71" si="26">J71-13</f>
        <v>-0.37749068274390041</v>
      </c>
      <c r="L71" s="7">
        <f t="shared" ref="L71" si="27">2^(-K71)</f>
        <v>1.2990803647871618</v>
      </c>
      <c r="M71" s="14" t="s">
        <v>96</v>
      </c>
    </row>
    <row r="72" spans="2:16" ht="15" customHeight="1" x14ac:dyDescent="0.2">
      <c r="B72" s="5" t="s">
        <v>98</v>
      </c>
      <c r="C72" s="5" t="s">
        <v>16</v>
      </c>
      <c r="D72" s="5" t="s">
        <v>173</v>
      </c>
      <c r="E72" s="5" t="s">
        <v>94</v>
      </c>
      <c r="F72" s="5" t="s">
        <v>95</v>
      </c>
      <c r="G72" s="5" t="s">
        <v>19</v>
      </c>
      <c r="H72" s="6">
        <v>30.3585852708865</v>
      </c>
      <c r="I72" s="6">
        <v>30.3651679550944</v>
      </c>
    </row>
    <row r="73" spans="2:16" ht="15" customHeight="1" x14ac:dyDescent="0.2">
      <c r="B73" s="5" t="s">
        <v>144</v>
      </c>
      <c r="C73" s="5" t="s">
        <v>16</v>
      </c>
      <c r="D73" s="5" t="s">
        <v>173</v>
      </c>
      <c r="E73" s="5" t="s">
        <v>94</v>
      </c>
      <c r="F73" s="5" t="s">
        <v>95</v>
      </c>
      <c r="G73" s="5" t="s">
        <v>19</v>
      </c>
      <c r="H73" s="6">
        <v>30.0644773967832</v>
      </c>
      <c r="I73" s="6">
        <v>30.3651679550944</v>
      </c>
    </row>
    <row r="77" spans="2:16" ht="15" customHeight="1" x14ac:dyDescent="0.2">
      <c r="B77" s="22" t="s">
        <v>176</v>
      </c>
    </row>
    <row r="78" spans="2:16" ht="15" customHeight="1" x14ac:dyDescent="0.2">
      <c r="K78" s="10"/>
      <c r="L78" s="10"/>
      <c r="O78" s="9">
        <v>60</v>
      </c>
      <c r="P78" s="5" t="s">
        <v>19</v>
      </c>
    </row>
    <row r="79" spans="2:16" ht="15" customHeight="1" x14ac:dyDescent="0.2">
      <c r="K79" s="18"/>
      <c r="L79" s="10"/>
      <c r="O79" s="9">
        <v>60</v>
      </c>
      <c r="P79" s="5" t="s">
        <v>19</v>
      </c>
    </row>
    <row r="80" spans="2:16" ht="15" customHeight="1" x14ac:dyDescent="0.2">
      <c r="K80" s="10"/>
      <c r="L80" s="10"/>
      <c r="O80" s="9">
        <v>60</v>
      </c>
      <c r="P80" s="5" t="s">
        <v>19</v>
      </c>
    </row>
    <row r="81" spans="2:16" ht="15" customHeight="1" x14ac:dyDescent="0.2">
      <c r="B81" s="5" t="s">
        <v>57</v>
      </c>
      <c r="C81" s="5" t="s">
        <v>16</v>
      </c>
      <c r="D81" s="5" t="s">
        <v>61</v>
      </c>
      <c r="E81" s="5" t="s">
        <v>177</v>
      </c>
      <c r="F81" s="5" t="s">
        <v>59</v>
      </c>
      <c r="G81" s="5" t="s">
        <v>19</v>
      </c>
      <c r="H81" s="6">
        <v>37.0390629594567</v>
      </c>
      <c r="I81" s="6">
        <v>37.0390629594567</v>
      </c>
      <c r="J81" s="7">
        <v>13.818857127950299</v>
      </c>
      <c r="K81" s="10">
        <v>0.81885712795029875</v>
      </c>
      <c r="L81" s="10">
        <v>0.56689084357981612</v>
      </c>
      <c r="O81" s="9">
        <v>60</v>
      </c>
      <c r="P81" s="5" t="s">
        <v>19</v>
      </c>
    </row>
    <row r="82" spans="2:16" ht="15" customHeight="1" x14ac:dyDescent="0.2">
      <c r="B82" s="5" t="s">
        <v>62</v>
      </c>
      <c r="C82" s="5" t="s">
        <v>16</v>
      </c>
      <c r="D82" s="5" t="s">
        <v>61</v>
      </c>
      <c r="F82" s="5" t="s">
        <v>59</v>
      </c>
      <c r="G82" s="5" t="s">
        <v>19</v>
      </c>
      <c r="I82" s="6">
        <v>0</v>
      </c>
      <c r="K82" s="10"/>
      <c r="L82" s="10"/>
      <c r="O82" s="9">
        <v>60</v>
      </c>
      <c r="P82" s="5" t="s">
        <v>19</v>
      </c>
    </row>
    <row r="83" spans="2:16" ht="15" customHeight="1" x14ac:dyDescent="0.2">
      <c r="B83" s="5" t="s">
        <v>65</v>
      </c>
      <c r="C83" s="5" t="s">
        <v>16</v>
      </c>
      <c r="D83" s="5" t="s">
        <v>61</v>
      </c>
      <c r="F83" s="5" t="s">
        <v>59</v>
      </c>
      <c r="G83" s="5" t="s">
        <v>19</v>
      </c>
      <c r="I83" s="6">
        <v>0</v>
      </c>
      <c r="K83" s="10"/>
      <c r="L83" s="10"/>
      <c r="O83" s="9">
        <v>60</v>
      </c>
      <c r="P83" s="5" t="s">
        <v>19</v>
      </c>
    </row>
    <row r="84" spans="2:16" ht="15" customHeight="1" x14ac:dyDescent="0.2">
      <c r="B84" s="5" t="s">
        <v>66</v>
      </c>
      <c r="C84" s="5" t="s">
        <v>16</v>
      </c>
      <c r="D84" s="5" t="s">
        <v>61</v>
      </c>
      <c r="E84" s="5" t="s">
        <v>178</v>
      </c>
      <c r="F84" s="5" t="s">
        <v>68</v>
      </c>
      <c r="G84" s="5" t="s">
        <v>19</v>
      </c>
      <c r="I84" s="6">
        <v>0</v>
      </c>
      <c r="K84" s="10"/>
      <c r="L84" s="10"/>
      <c r="O84" s="9">
        <v>60</v>
      </c>
      <c r="P84" s="5" t="s">
        <v>19</v>
      </c>
    </row>
    <row r="85" spans="2:16" ht="15" customHeight="1" x14ac:dyDescent="0.2">
      <c r="B85" s="5" t="s">
        <v>70</v>
      </c>
      <c r="C85" s="5" t="s">
        <v>16</v>
      </c>
      <c r="D85" s="5" t="s">
        <v>61</v>
      </c>
      <c r="F85" s="5" t="s">
        <v>68</v>
      </c>
      <c r="G85" s="5" t="s">
        <v>19</v>
      </c>
      <c r="I85" s="6">
        <v>0</v>
      </c>
      <c r="K85" s="10"/>
      <c r="L85" s="10"/>
      <c r="O85" s="9">
        <v>60</v>
      </c>
      <c r="P85" s="5" t="s">
        <v>19</v>
      </c>
    </row>
    <row r="86" spans="2:16" ht="15" customHeight="1" x14ac:dyDescent="0.2">
      <c r="B86" s="5" t="s">
        <v>71</v>
      </c>
      <c r="C86" s="5" t="s">
        <v>16</v>
      </c>
      <c r="D86" s="5" t="s">
        <v>61</v>
      </c>
      <c r="F86" s="5" t="s">
        <v>68</v>
      </c>
      <c r="G86" s="5" t="s">
        <v>19</v>
      </c>
      <c r="I86" s="6">
        <v>0</v>
      </c>
      <c r="K86" s="10"/>
      <c r="L86" s="10"/>
      <c r="O86" s="9">
        <v>60</v>
      </c>
      <c r="P86" s="5" t="s">
        <v>19</v>
      </c>
    </row>
    <row r="87" spans="2:16" ht="15" customHeight="1" x14ac:dyDescent="0.2">
      <c r="B87" s="5" t="s">
        <v>72</v>
      </c>
      <c r="C87" s="5" t="s">
        <v>16</v>
      </c>
      <c r="D87" s="5" t="s">
        <v>61</v>
      </c>
      <c r="E87" s="5" t="s">
        <v>179</v>
      </c>
      <c r="F87" s="5" t="s">
        <v>74</v>
      </c>
      <c r="G87" s="5" t="s">
        <v>19</v>
      </c>
      <c r="H87" s="6">
        <v>37.336262010433501</v>
      </c>
      <c r="I87" s="6">
        <v>36.192268503120147</v>
      </c>
      <c r="J87" s="7">
        <v>14.661594382272099</v>
      </c>
      <c r="K87" s="10">
        <v>1.6615943822721455</v>
      </c>
      <c r="L87" s="10">
        <v>0.31608963160148124</v>
      </c>
      <c r="O87" s="9">
        <v>60</v>
      </c>
      <c r="P87" s="5" t="s">
        <v>19</v>
      </c>
    </row>
    <row r="88" spans="2:16" ht="15" customHeight="1" x14ac:dyDescent="0.2">
      <c r="B88" s="5" t="s">
        <v>76</v>
      </c>
      <c r="C88" s="5" t="s">
        <v>16</v>
      </c>
      <c r="D88" s="5" t="s">
        <v>61</v>
      </c>
      <c r="F88" s="5" t="s">
        <v>74</v>
      </c>
      <c r="G88" s="5" t="s">
        <v>19</v>
      </c>
      <c r="H88" s="6">
        <v>35.0482749958068</v>
      </c>
      <c r="I88" s="6">
        <v>35.3557422817183</v>
      </c>
      <c r="O88" s="9">
        <v>60</v>
      </c>
      <c r="P88" s="5" t="s">
        <v>19</v>
      </c>
    </row>
    <row r="89" spans="2:16" ht="15" customHeight="1" x14ac:dyDescent="0.2">
      <c r="B89" s="5" t="s">
        <v>77</v>
      </c>
      <c r="C89" s="5" t="s">
        <v>16</v>
      </c>
      <c r="D89" s="5" t="s">
        <v>61</v>
      </c>
      <c r="F89" s="5" t="s">
        <v>74</v>
      </c>
      <c r="G89" s="5" t="s">
        <v>19</v>
      </c>
      <c r="H89" s="6">
        <v>33.682689838914598</v>
      </c>
      <c r="I89" s="6">
        <v>35.3557422817183</v>
      </c>
      <c r="O89" s="9">
        <v>60</v>
      </c>
      <c r="P89" s="5" t="s">
        <v>19</v>
      </c>
    </row>
    <row r="92" spans="2:16" ht="15" customHeight="1" x14ac:dyDescent="0.2">
      <c r="E92" s="23"/>
    </row>
    <row r="95" spans="2:16" ht="15" customHeight="1" x14ac:dyDescent="0.2">
      <c r="B95" s="5" t="s">
        <v>175</v>
      </c>
      <c r="C95" s="5" t="s">
        <v>16</v>
      </c>
      <c r="D95" s="5" t="s">
        <v>180</v>
      </c>
      <c r="E95" s="23" t="s">
        <v>177</v>
      </c>
      <c r="F95" s="5" t="s">
        <v>59</v>
      </c>
      <c r="G95" s="5" t="s">
        <v>19</v>
      </c>
      <c r="H95" s="6">
        <v>23.5562659853795</v>
      </c>
      <c r="I95" s="6">
        <v>23.220205831506401</v>
      </c>
    </row>
    <row r="96" spans="2:16" ht="15" customHeight="1" x14ac:dyDescent="0.2">
      <c r="B96" s="5" t="s">
        <v>151</v>
      </c>
      <c r="C96" s="5" t="s">
        <v>16</v>
      </c>
      <c r="D96" s="5" t="s">
        <v>180</v>
      </c>
      <c r="F96" s="5" t="s">
        <v>59</v>
      </c>
      <c r="G96" s="5" t="s">
        <v>19</v>
      </c>
      <c r="H96" s="6">
        <v>23.0272878539655</v>
      </c>
      <c r="I96" s="6">
        <v>23.220205831506401</v>
      </c>
    </row>
    <row r="97" spans="2:19" ht="15" customHeight="1" x14ac:dyDescent="0.2">
      <c r="B97" s="5" t="s">
        <v>153</v>
      </c>
      <c r="C97" s="5" t="s">
        <v>16</v>
      </c>
      <c r="D97" s="5" t="s">
        <v>180</v>
      </c>
      <c r="F97" s="5" t="s">
        <v>59</v>
      </c>
      <c r="G97" s="5" t="s">
        <v>19</v>
      </c>
      <c r="H97" s="6">
        <v>23.0770636551742</v>
      </c>
      <c r="I97" s="6">
        <v>23.220205831506401</v>
      </c>
    </row>
    <row r="98" spans="2:19" ht="15" customHeight="1" x14ac:dyDescent="0.2">
      <c r="B98" s="5" t="s">
        <v>111</v>
      </c>
      <c r="C98" s="5" t="s">
        <v>16</v>
      </c>
      <c r="D98" s="5" t="s">
        <v>180</v>
      </c>
      <c r="E98" s="23" t="s">
        <v>178</v>
      </c>
      <c r="F98" s="5" t="s">
        <v>68</v>
      </c>
      <c r="G98" s="5" t="s">
        <v>19</v>
      </c>
      <c r="H98" s="6">
        <v>24.197744157613101</v>
      </c>
      <c r="I98" s="6">
        <f>AVERAGE(H99:H100)</f>
        <v>23.4060528737132</v>
      </c>
    </row>
    <row r="99" spans="2:19" ht="15" customHeight="1" x14ac:dyDescent="0.2">
      <c r="B99" s="5" t="s">
        <v>113</v>
      </c>
      <c r="C99" s="5" t="s">
        <v>16</v>
      </c>
      <c r="D99" s="5" t="s">
        <v>180</v>
      </c>
      <c r="F99" s="5" t="s">
        <v>68</v>
      </c>
      <c r="G99" s="5" t="s">
        <v>19</v>
      </c>
      <c r="H99" s="6">
        <v>23.4140753187088</v>
      </c>
      <c r="I99" s="6">
        <v>23.669949968346501</v>
      </c>
    </row>
    <row r="100" spans="2:19" ht="15" customHeight="1" x14ac:dyDescent="0.2">
      <c r="B100" s="5" t="s">
        <v>114</v>
      </c>
      <c r="C100" s="5" t="s">
        <v>16</v>
      </c>
      <c r="D100" s="5" t="s">
        <v>180</v>
      </c>
      <c r="F100" s="5" t="s">
        <v>68</v>
      </c>
      <c r="G100" s="5" t="s">
        <v>19</v>
      </c>
      <c r="H100" s="6">
        <v>23.3980304287176</v>
      </c>
      <c r="I100" s="6">
        <v>23.669949968346501</v>
      </c>
    </row>
    <row r="101" spans="2:19" ht="15" customHeight="1" x14ac:dyDescent="0.2">
      <c r="B101" s="5" t="s">
        <v>107</v>
      </c>
      <c r="C101" s="5" t="s">
        <v>16</v>
      </c>
      <c r="D101" s="5" t="s">
        <v>180</v>
      </c>
      <c r="E101" s="23" t="s">
        <v>179</v>
      </c>
      <c r="F101" s="5" t="s">
        <v>74</v>
      </c>
      <c r="G101" s="5" t="s">
        <v>19</v>
      </c>
      <c r="H101" s="6">
        <v>21.704549545615698</v>
      </c>
      <c r="I101" s="6">
        <v>21.530674120848001</v>
      </c>
    </row>
    <row r="102" spans="2:19" ht="15" customHeight="1" x14ac:dyDescent="0.2">
      <c r="B102" s="5" t="s">
        <v>109</v>
      </c>
      <c r="C102" s="5" t="s">
        <v>16</v>
      </c>
      <c r="D102" s="5" t="s">
        <v>180</v>
      </c>
      <c r="F102" s="5" t="s">
        <v>74</v>
      </c>
      <c r="G102" s="5" t="s">
        <v>19</v>
      </c>
      <c r="H102" s="6">
        <v>21.3712430204036</v>
      </c>
      <c r="I102" s="6">
        <v>21.530674120848001</v>
      </c>
    </row>
    <row r="103" spans="2:19" ht="15" customHeight="1" x14ac:dyDescent="0.2">
      <c r="B103" s="5" t="s">
        <v>110</v>
      </c>
      <c r="C103" s="5" t="s">
        <v>16</v>
      </c>
      <c r="D103" s="5" t="s">
        <v>180</v>
      </c>
      <c r="F103" s="5" t="s">
        <v>74</v>
      </c>
      <c r="G103" s="5" t="s">
        <v>19</v>
      </c>
      <c r="H103" s="6">
        <v>21.516229796524598</v>
      </c>
      <c r="I103" s="6">
        <v>21.530674120848001</v>
      </c>
    </row>
    <row r="106" spans="2:19" ht="15" customHeight="1" x14ac:dyDescent="0.2">
      <c r="B106" s="5" t="s">
        <v>175</v>
      </c>
      <c r="C106" s="5" t="s">
        <v>16</v>
      </c>
      <c r="D106" s="5" t="s">
        <v>173</v>
      </c>
      <c r="E106" s="5" t="s">
        <v>18</v>
      </c>
      <c r="F106" s="5" t="s">
        <v>19</v>
      </c>
      <c r="G106" s="5" t="s">
        <v>19</v>
      </c>
      <c r="I106" s="6">
        <v>0</v>
      </c>
      <c r="O106" s="9">
        <v>60</v>
      </c>
      <c r="P106" s="5" t="s">
        <v>19</v>
      </c>
    </row>
    <row r="107" spans="2:19" ht="15" customHeight="1" x14ac:dyDescent="0.2">
      <c r="B107" s="5" t="s">
        <v>111</v>
      </c>
      <c r="C107" s="5" t="s">
        <v>16</v>
      </c>
      <c r="D107" s="5" t="s">
        <v>173</v>
      </c>
      <c r="E107" s="5" t="s">
        <v>18</v>
      </c>
      <c r="F107" s="5" t="s">
        <v>19</v>
      </c>
      <c r="G107" s="5" t="s">
        <v>19</v>
      </c>
      <c r="I107" s="6">
        <v>0</v>
      </c>
      <c r="O107" s="9">
        <v>60</v>
      </c>
      <c r="P107" s="5" t="s">
        <v>19</v>
      </c>
    </row>
    <row r="108" spans="2:19" ht="15" customHeight="1" x14ac:dyDescent="0.2">
      <c r="B108" s="5" t="s">
        <v>24</v>
      </c>
      <c r="C108" s="5" t="s">
        <v>16</v>
      </c>
      <c r="D108" s="5" t="s">
        <v>173</v>
      </c>
      <c r="E108" s="5" t="s">
        <v>25</v>
      </c>
      <c r="F108" s="5" t="s">
        <v>26</v>
      </c>
      <c r="G108" s="5" t="s">
        <v>19</v>
      </c>
      <c r="H108" s="6">
        <v>34.298847248483099</v>
      </c>
      <c r="I108" s="6">
        <f>AVERAGE(H108,H110)</f>
        <v>34.529844434412553</v>
      </c>
      <c r="K108" s="10"/>
      <c r="L108" s="10">
        <f>I108-H136</f>
        <v>12.319014845039653</v>
      </c>
      <c r="M108" s="10">
        <f>L108-13</f>
        <v>-0.68098515496034651</v>
      </c>
      <c r="N108" s="10">
        <f>2^(-M108)</f>
        <v>1.6032341617592329</v>
      </c>
      <c r="O108" s="9">
        <v>60</v>
      </c>
      <c r="P108" s="5" t="s">
        <v>19</v>
      </c>
      <c r="Q108" s="11" t="s">
        <v>188</v>
      </c>
      <c r="R108" s="11"/>
      <c r="S108" s="11"/>
    </row>
    <row r="109" spans="2:19" ht="15" customHeight="1" x14ac:dyDescent="0.2">
      <c r="B109" s="5" t="s">
        <v>28</v>
      </c>
      <c r="C109" s="5" t="s">
        <v>16</v>
      </c>
      <c r="D109" s="5" t="s">
        <v>173</v>
      </c>
      <c r="E109" s="5" t="s">
        <v>25</v>
      </c>
      <c r="F109" s="5" t="s">
        <v>26</v>
      </c>
      <c r="G109" s="5" t="s">
        <v>19</v>
      </c>
      <c r="H109" s="6">
        <v>32.5862245257971</v>
      </c>
      <c r="I109" s="6">
        <v>33.881971131540702</v>
      </c>
      <c r="K109" s="10"/>
      <c r="L109" s="10"/>
      <c r="M109" s="10"/>
      <c r="N109" s="10"/>
      <c r="O109" s="9">
        <v>60</v>
      </c>
      <c r="P109" s="5" t="s">
        <v>19</v>
      </c>
      <c r="Q109" s="11"/>
      <c r="R109" s="11"/>
      <c r="S109" s="11"/>
    </row>
    <row r="110" spans="2:19" ht="15" customHeight="1" x14ac:dyDescent="0.2">
      <c r="B110" s="5" t="s">
        <v>29</v>
      </c>
      <c r="C110" s="5" t="s">
        <v>16</v>
      </c>
      <c r="D110" s="5" t="s">
        <v>173</v>
      </c>
      <c r="E110" s="5" t="s">
        <v>25</v>
      </c>
      <c r="F110" s="5" t="s">
        <v>26</v>
      </c>
      <c r="G110" s="5" t="s">
        <v>19</v>
      </c>
      <c r="H110" s="6">
        <v>34.760841620341999</v>
      </c>
      <c r="I110" s="6">
        <v>33.881971131540702</v>
      </c>
      <c r="K110" s="10"/>
      <c r="L110" s="10"/>
      <c r="M110" s="10"/>
      <c r="N110" s="10"/>
      <c r="O110" s="9">
        <v>60</v>
      </c>
      <c r="P110" s="5" t="s">
        <v>19</v>
      </c>
      <c r="Q110" s="11"/>
      <c r="R110" s="11"/>
      <c r="S110" s="11"/>
    </row>
    <row r="111" spans="2:19" ht="15" customHeight="1" x14ac:dyDescent="0.2">
      <c r="B111" s="5" t="s">
        <v>43</v>
      </c>
      <c r="C111" s="5" t="s">
        <v>16</v>
      </c>
      <c r="D111" s="5" t="s">
        <v>173</v>
      </c>
      <c r="E111" s="5" t="s">
        <v>44</v>
      </c>
      <c r="F111" s="5" t="s">
        <v>45</v>
      </c>
      <c r="G111" s="5" t="s">
        <v>19</v>
      </c>
      <c r="H111" s="6">
        <v>35.943152533660403</v>
      </c>
      <c r="I111" s="6">
        <f>AVERAGE(H111,H113)</f>
        <v>35.790720674743852</v>
      </c>
      <c r="K111" s="10"/>
      <c r="L111" s="10">
        <f>I111-H139</f>
        <v>13.642943802323053</v>
      </c>
      <c r="M111" s="10">
        <f t="shared" ref="M111" si="28">L111-13</f>
        <v>0.64294380232305315</v>
      </c>
      <c r="N111" s="10">
        <f t="shared" ref="N111" si="29">2^(-M111)</f>
        <v>0.64040487603752339</v>
      </c>
      <c r="O111" s="9">
        <v>60</v>
      </c>
      <c r="P111" s="5" t="s">
        <v>19</v>
      </c>
      <c r="Q111" s="11" t="s">
        <v>189</v>
      </c>
      <c r="R111" s="11"/>
      <c r="S111" s="11"/>
    </row>
    <row r="112" spans="2:19" ht="15" customHeight="1" x14ac:dyDescent="0.2">
      <c r="B112" s="5" t="s">
        <v>48</v>
      </c>
      <c r="C112" s="5" t="s">
        <v>16</v>
      </c>
      <c r="D112" s="5" t="s">
        <v>173</v>
      </c>
      <c r="E112" s="5" t="s">
        <v>44</v>
      </c>
      <c r="F112" s="5" t="s">
        <v>45</v>
      </c>
      <c r="G112" s="5" t="s">
        <v>19</v>
      </c>
      <c r="H112" s="6">
        <v>37.549255741527602</v>
      </c>
      <c r="I112" s="6">
        <v>36.3768990303384</v>
      </c>
      <c r="K112" s="10"/>
      <c r="L112" s="10"/>
      <c r="M112" s="10"/>
      <c r="N112" s="10"/>
      <c r="O112" s="9">
        <v>60</v>
      </c>
      <c r="P112" s="5" t="s">
        <v>19</v>
      </c>
      <c r="Q112" s="11"/>
      <c r="R112" s="11"/>
      <c r="S112" s="11"/>
    </row>
    <row r="113" spans="2:19" ht="15" customHeight="1" x14ac:dyDescent="0.2">
      <c r="B113" s="5" t="s">
        <v>50</v>
      </c>
      <c r="C113" s="5" t="s">
        <v>16</v>
      </c>
      <c r="D113" s="5" t="s">
        <v>173</v>
      </c>
      <c r="E113" s="5" t="s">
        <v>44</v>
      </c>
      <c r="F113" s="5" t="s">
        <v>45</v>
      </c>
      <c r="G113" s="5" t="s">
        <v>19</v>
      </c>
      <c r="H113" s="6">
        <v>35.638288815827302</v>
      </c>
      <c r="I113" s="6">
        <v>36.3768990303384</v>
      </c>
      <c r="K113" s="10"/>
      <c r="L113" s="10"/>
      <c r="M113" s="10"/>
      <c r="N113" s="10"/>
      <c r="O113" s="9">
        <v>60</v>
      </c>
      <c r="P113" s="5" t="s">
        <v>19</v>
      </c>
      <c r="Q113" s="11"/>
      <c r="R113" s="11"/>
      <c r="S113" s="11"/>
    </row>
    <row r="114" spans="2:19" ht="15" customHeight="1" x14ac:dyDescent="0.2">
      <c r="B114" s="5" t="s">
        <v>51</v>
      </c>
      <c r="C114" s="5" t="s">
        <v>16</v>
      </c>
      <c r="D114" s="5" t="s">
        <v>173</v>
      </c>
      <c r="E114" s="5" t="s">
        <v>52</v>
      </c>
      <c r="F114" s="5" t="s">
        <v>53</v>
      </c>
      <c r="G114" s="5" t="s">
        <v>19</v>
      </c>
      <c r="H114" s="6">
        <v>34.649833575054501</v>
      </c>
      <c r="I114" s="6">
        <f>AVERAGE(H114,H116)</f>
        <v>34.571743397664946</v>
      </c>
      <c r="J114" s="7">
        <f>I115+0.5</f>
        <v>34.5596013215808</v>
      </c>
      <c r="K114" s="10">
        <f>I115-0.5</f>
        <v>33.5596013215808</v>
      </c>
      <c r="L114" s="10">
        <f>I114-H142</f>
        <v>11.723561864187147</v>
      </c>
      <c r="M114" s="10">
        <f t="shared" ref="M114" si="30">L114-13</f>
        <v>-1.2764381358128531</v>
      </c>
      <c r="N114" s="10">
        <f t="shared" ref="N114" si="31">2^(-M114)</f>
        <v>2.4224017216896279</v>
      </c>
      <c r="O114" s="9">
        <v>60</v>
      </c>
      <c r="P114" s="5" t="s">
        <v>19</v>
      </c>
      <c r="Q114" s="11" t="s">
        <v>190</v>
      </c>
      <c r="R114" s="11"/>
      <c r="S114" s="11"/>
    </row>
    <row r="115" spans="2:19" ht="15" customHeight="1" x14ac:dyDescent="0.2">
      <c r="B115" s="5" t="s">
        <v>55</v>
      </c>
      <c r="C115" s="5" t="s">
        <v>16</v>
      </c>
      <c r="D115" s="5" t="s">
        <v>173</v>
      </c>
      <c r="E115" s="5" t="s">
        <v>52</v>
      </c>
      <c r="F115" s="5" t="s">
        <v>53</v>
      </c>
      <c r="G115" s="5" t="s">
        <v>19</v>
      </c>
      <c r="H115" s="6">
        <v>33.035317169412401</v>
      </c>
      <c r="I115" s="6">
        <v>34.0596013215808</v>
      </c>
      <c r="K115" s="10"/>
      <c r="L115" s="10"/>
      <c r="M115" s="10"/>
      <c r="N115" s="10"/>
      <c r="O115" s="9">
        <v>60</v>
      </c>
      <c r="P115" s="5" t="s">
        <v>19</v>
      </c>
      <c r="Q115" s="11"/>
      <c r="R115" s="11"/>
      <c r="S115" s="11"/>
    </row>
    <row r="116" spans="2:19" ht="15" customHeight="1" x14ac:dyDescent="0.2">
      <c r="B116" s="5" t="s">
        <v>56</v>
      </c>
      <c r="C116" s="5" t="s">
        <v>16</v>
      </c>
      <c r="D116" s="5" t="s">
        <v>173</v>
      </c>
      <c r="E116" s="5" t="s">
        <v>52</v>
      </c>
      <c r="F116" s="5" t="s">
        <v>53</v>
      </c>
      <c r="G116" s="5" t="s">
        <v>19</v>
      </c>
      <c r="H116" s="6">
        <v>34.493653220275398</v>
      </c>
      <c r="I116" s="6">
        <v>34.0596013215808</v>
      </c>
      <c r="K116" s="10"/>
      <c r="L116" s="10"/>
      <c r="M116" s="10"/>
      <c r="N116" s="10"/>
      <c r="O116" s="9">
        <v>60</v>
      </c>
      <c r="P116" s="5" t="s">
        <v>19</v>
      </c>
      <c r="Q116" s="11"/>
      <c r="R116" s="11"/>
      <c r="S116" s="11"/>
    </row>
    <row r="117" spans="2:19" ht="15" customHeight="1" x14ac:dyDescent="0.2">
      <c r="B117" s="5" t="s">
        <v>57</v>
      </c>
      <c r="C117" s="5" t="s">
        <v>16</v>
      </c>
      <c r="D117" s="5" t="s">
        <v>173</v>
      </c>
      <c r="E117" s="5" t="s">
        <v>58</v>
      </c>
      <c r="F117" s="5" t="s">
        <v>59</v>
      </c>
      <c r="G117" s="5" t="s">
        <v>19</v>
      </c>
      <c r="H117" s="6">
        <v>36.7289702758506</v>
      </c>
      <c r="I117" s="6">
        <v>36.7289702758506</v>
      </c>
      <c r="K117" s="10"/>
      <c r="L117" s="10">
        <f>I117-H145</f>
        <v>11.037812572045599</v>
      </c>
      <c r="M117" s="10">
        <f t="shared" ref="M117" si="32">L117-13</f>
        <v>-1.9621874279544009</v>
      </c>
      <c r="N117" s="10">
        <f t="shared" ref="N117" si="33">2^(-M117)</f>
        <v>3.8965232587271252</v>
      </c>
      <c r="O117" s="9">
        <v>60</v>
      </c>
      <c r="P117" s="5" t="s">
        <v>19</v>
      </c>
      <c r="Q117" s="11" t="s">
        <v>191</v>
      </c>
      <c r="R117" s="11"/>
      <c r="S117" s="11"/>
    </row>
    <row r="118" spans="2:19" ht="15" customHeight="1" x14ac:dyDescent="0.2">
      <c r="B118" s="5" t="s">
        <v>62</v>
      </c>
      <c r="C118" s="5" t="s">
        <v>16</v>
      </c>
      <c r="D118" s="5" t="s">
        <v>173</v>
      </c>
      <c r="E118" s="5" t="s">
        <v>58</v>
      </c>
      <c r="F118" s="5" t="s">
        <v>59</v>
      </c>
      <c r="G118" s="5" t="s">
        <v>19</v>
      </c>
      <c r="I118" s="6">
        <v>0</v>
      </c>
      <c r="K118" s="10"/>
      <c r="L118" s="10"/>
      <c r="M118" s="10"/>
      <c r="N118" s="10"/>
      <c r="O118" s="9">
        <v>60</v>
      </c>
      <c r="P118" s="5" t="s">
        <v>19</v>
      </c>
      <c r="Q118" s="11"/>
      <c r="R118" s="11"/>
      <c r="S118" s="11"/>
    </row>
    <row r="119" spans="2:19" ht="15" customHeight="1" x14ac:dyDescent="0.2">
      <c r="B119" s="5" t="s">
        <v>65</v>
      </c>
      <c r="C119" s="5" t="s">
        <v>16</v>
      </c>
      <c r="D119" s="5" t="s">
        <v>173</v>
      </c>
      <c r="E119" s="5" t="s">
        <v>58</v>
      </c>
      <c r="F119" s="5" t="s">
        <v>59</v>
      </c>
      <c r="G119" s="5" t="s">
        <v>19</v>
      </c>
      <c r="I119" s="6">
        <v>0</v>
      </c>
      <c r="K119" s="10"/>
      <c r="L119" s="10"/>
      <c r="M119" s="10"/>
      <c r="N119" s="10"/>
      <c r="O119" s="9">
        <v>60</v>
      </c>
      <c r="P119" s="5" t="s">
        <v>19</v>
      </c>
      <c r="Q119" s="11"/>
      <c r="R119" s="11"/>
      <c r="S119" s="11"/>
    </row>
    <row r="120" spans="2:19" ht="15" customHeight="1" x14ac:dyDescent="0.2">
      <c r="B120" s="5" t="s">
        <v>66</v>
      </c>
      <c r="C120" s="5" t="s">
        <v>16</v>
      </c>
      <c r="D120" s="5" t="s">
        <v>173</v>
      </c>
      <c r="E120" s="5" t="s">
        <v>67</v>
      </c>
      <c r="F120" s="5" t="s">
        <v>68</v>
      </c>
      <c r="G120" s="5" t="s">
        <v>19</v>
      </c>
      <c r="H120" s="6">
        <v>33.184593994748397</v>
      </c>
      <c r="I120" s="6">
        <f>AVERAGE(H120,H122)</f>
        <v>33.578035298110997</v>
      </c>
      <c r="K120" s="10"/>
      <c r="L120" s="10">
        <f>I120-H148</f>
        <v>11.965016082997199</v>
      </c>
      <c r="M120" s="10">
        <f t="shared" ref="M120" si="34">L120-13</f>
        <v>-1.0349839170028012</v>
      </c>
      <c r="N120" s="10">
        <f t="shared" ref="N120" si="35">2^(-M120)</f>
        <v>2.0490908029113659</v>
      </c>
      <c r="O120" s="9">
        <v>60</v>
      </c>
      <c r="P120" s="5" t="s">
        <v>19</v>
      </c>
      <c r="Q120" s="11" t="s">
        <v>192</v>
      </c>
      <c r="R120" s="11"/>
      <c r="S120" s="11"/>
    </row>
    <row r="121" spans="2:19" ht="15" customHeight="1" x14ac:dyDescent="0.2">
      <c r="B121" s="5" t="s">
        <v>70</v>
      </c>
      <c r="C121" s="5" t="s">
        <v>16</v>
      </c>
      <c r="D121" s="5" t="s">
        <v>173</v>
      </c>
      <c r="E121" s="5" t="s">
        <v>67</v>
      </c>
      <c r="F121" s="5" t="s">
        <v>68</v>
      </c>
      <c r="G121" s="5" t="s">
        <v>19</v>
      </c>
      <c r="H121" s="6">
        <v>37.071059880313797</v>
      </c>
      <c r="I121" s="6">
        <v>34.742376825511897</v>
      </c>
      <c r="K121" s="10"/>
      <c r="L121" s="10"/>
      <c r="M121" s="10"/>
      <c r="N121" s="10"/>
      <c r="O121" s="9">
        <v>60</v>
      </c>
      <c r="P121" s="5" t="s">
        <v>19</v>
      </c>
      <c r="Q121" s="11"/>
      <c r="R121" s="11"/>
      <c r="S121" s="11"/>
    </row>
    <row r="122" spans="2:19" ht="15" customHeight="1" x14ac:dyDescent="0.2">
      <c r="B122" s="5" t="s">
        <v>71</v>
      </c>
      <c r="C122" s="5" t="s">
        <v>16</v>
      </c>
      <c r="D122" s="5" t="s">
        <v>173</v>
      </c>
      <c r="E122" s="5" t="s">
        <v>67</v>
      </c>
      <c r="F122" s="5" t="s">
        <v>68</v>
      </c>
      <c r="G122" s="5" t="s">
        <v>19</v>
      </c>
      <c r="H122" s="6">
        <v>33.971476601473597</v>
      </c>
      <c r="I122" s="6">
        <v>34.742376825511897</v>
      </c>
      <c r="K122" s="10"/>
      <c r="L122" s="10"/>
      <c r="M122" s="10"/>
      <c r="N122" s="10"/>
      <c r="O122" s="9">
        <v>60</v>
      </c>
      <c r="P122" s="5" t="s">
        <v>19</v>
      </c>
      <c r="Q122" s="11"/>
      <c r="R122" s="11"/>
      <c r="S122" s="11"/>
    </row>
    <row r="123" spans="2:19" ht="15" customHeight="1" x14ac:dyDescent="0.2">
      <c r="B123" s="5" t="s">
        <v>72</v>
      </c>
      <c r="C123" s="5" t="s">
        <v>16</v>
      </c>
      <c r="D123" s="5" t="s">
        <v>173</v>
      </c>
      <c r="E123" s="5" t="s">
        <v>73</v>
      </c>
      <c r="F123" s="5" t="s">
        <v>74</v>
      </c>
      <c r="G123" s="5" t="s">
        <v>19</v>
      </c>
      <c r="H123" s="6">
        <v>36.872738038632399</v>
      </c>
      <c r="I123" s="6">
        <v>36.896689969495199</v>
      </c>
      <c r="K123" s="10"/>
      <c r="L123" s="18">
        <f>I123-H151</f>
        <v>14.576861847373401</v>
      </c>
      <c r="M123" s="10">
        <f t="shared" ref="M123" si="36">L123-13</f>
        <v>1.5768618473734008</v>
      </c>
      <c r="N123" s="10">
        <f t="shared" ref="N123" si="37">2^(-M123)</f>
        <v>0.33521024612609596</v>
      </c>
      <c r="O123" s="9">
        <v>60</v>
      </c>
      <c r="P123" s="5" t="s">
        <v>19</v>
      </c>
      <c r="Q123" s="11" t="s">
        <v>193</v>
      </c>
      <c r="R123" s="11"/>
      <c r="S123" s="11"/>
    </row>
    <row r="124" spans="2:19" ht="15" customHeight="1" x14ac:dyDescent="0.2">
      <c r="B124" s="5" t="s">
        <v>76</v>
      </c>
      <c r="C124" s="5" t="s">
        <v>16</v>
      </c>
      <c r="D124" s="5" t="s">
        <v>173</v>
      </c>
      <c r="E124" s="5" t="s">
        <v>73</v>
      </c>
      <c r="F124" s="5" t="s">
        <v>74</v>
      </c>
      <c r="G124" s="5" t="s">
        <v>19</v>
      </c>
      <c r="H124" s="6">
        <v>36.9206419003579</v>
      </c>
      <c r="I124" s="6">
        <v>36.896689969495199</v>
      </c>
      <c r="K124" s="10"/>
      <c r="L124" s="10"/>
      <c r="M124" s="10"/>
      <c r="N124" s="10"/>
      <c r="O124" s="9">
        <v>60</v>
      </c>
      <c r="P124" s="5" t="s">
        <v>19</v>
      </c>
      <c r="Q124" s="11"/>
      <c r="R124" s="11"/>
      <c r="S124" s="11"/>
    </row>
    <row r="125" spans="2:19" ht="15" customHeight="1" x14ac:dyDescent="0.2">
      <c r="B125" s="5" t="s">
        <v>77</v>
      </c>
      <c r="C125" s="5" t="s">
        <v>16</v>
      </c>
      <c r="D125" s="5" t="s">
        <v>173</v>
      </c>
      <c r="E125" s="5" t="s">
        <v>73</v>
      </c>
      <c r="F125" s="5" t="s">
        <v>74</v>
      </c>
      <c r="G125" s="5" t="s">
        <v>19</v>
      </c>
      <c r="I125" s="6">
        <v>0</v>
      </c>
      <c r="K125" s="10"/>
      <c r="L125" s="10"/>
      <c r="M125" s="10"/>
      <c r="N125" s="10"/>
      <c r="O125" s="9">
        <v>60</v>
      </c>
      <c r="P125" s="5" t="s">
        <v>19</v>
      </c>
      <c r="Q125" s="11"/>
      <c r="R125" s="11"/>
      <c r="S125" s="11"/>
    </row>
    <row r="126" spans="2:19" ht="15" customHeight="1" x14ac:dyDescent="0.2">
      <c r="B126" s="5" t="s">
        <v>78</v>
      </c>
      <c r="C126" s="5" t="s">
        <v>16</v>
      </c>
      <c r="D126" s="5" t="s">
        <v>173</v>
      </c>
      <c r="E126" s="5" t="s">
        <v>79</v>
      </c>
      <c r="F126" s="5" t="s">
        <v>80</v>
      </c>
      <c r="G126" s="5" t="s">
        <v>19</v>
      </c>
      <c r="H126" s="6">
        <v>33.816787472466103</v>
      </c>
      <c r="I126" s="6">
        <f>AVERAGE(H126,H128)</f>
        <v>34.108464139254203</v>
      </c>
      <c r="J126" s="7">
        <f>I127+0.5</f>
        <v>34.2978811920417</v>
      </c>
      <c r="K126" s="10">
        <f>I126-0.5</f>
        <v>33.608464139254203</v>
      </c>
      <c r="L126" s="10">
        <f>I126-H154</f>
        <v>12.493386670054903</v>
      </c>
      <c r="M126" s="10">
        <f t="shared" ref="M126" si="38">L126-13</f>
        <v>-0.50661332994509678</v>
      </c>
      <c r="N126" s="10">
        <f t="shared" ref="N126" si="39">2^(-M126)</f>
        <v>1.420711214182913</v>
      </c>
      <c r="O126" s="9">
        <v>60</v>
      </c>
      <c r="P126" s="5" t="s">
        <v>19</v>
      </c>
      <c r="Q126" s="11" t="s">
        <v>194</v>
      </c>
      <c r="R126" s="11"/>
      <c r="S126" s="11"/>
    </row>
    <row r="127" spans="2:19" ht="15" customHeight="1" x14ac:dyDescent="0.2">
      <c r="B127" s="5" t="s">
        <v>82</v>
      </c>
      <c r="C127" s="5" t="s">
        <v>16</v>
      </c>
      <c r="D127" s="5" t="s">
        <v>173</v>
      </c>
      <c r="E127" s="5" t="s">
        <v>79</v>
      </c>
      <c r="F127" s="5" t="s">
        <v>80</v>
      </c>
      <c r="G127" s="5" t="s">
        <v>19</v>
      </c>
      <c r="H127" s="6">
        <v>33.176715297616802</v>
      </c>
      <c r="I127" s="6">
        <v>33.7978811920417</v>
      </c>
      <c r="K127" s="10"/>
      <c r="L127" s="10"/>
      <c r="M127" s="10"/>
      <c r="N127" s="10"/>
      <c r="O127" s="9">
        <v>60</v>
      </c>
      <c r="P127" s="5" t="s">
        <v>19</v>
      </c>
      <c r="Q127" s="11"/>
      <c r="R127" s="11"/>
      <c r="S127" s="11"/>
    </row>
    <row r="128" spans="2:19" ht="15" customHeight="1" x14ac:dyDescent="0.2">
      <c r="B128" s="5" t="s">
        <v>83</v>
      </c>
      <c r="C128" s="5" t="s">
        <v>16</v>
      </c>
      <c r="D128" s="5" t="s">
        <v>173</v>
      </c>
      <c r="E128" s="5" t="s">
        <v>79</v>
      </c>
      <c r="F128" s="5" t="s">
        <v>80</v>
      </c>
      <c r="G128" s="5" t="s">
        <v>19</v>
      </c>
      <c r="H128" s="6">
        <v>34.400140806042302</v>
      </c>
      <c r="I128" s="6">
        <v>33.7978811920417</v>
      </c>
      <c r="K128" s="10"/>
      <c r="L128" s="10"/>
      <c r="M128" s="10"/>
      <c r="N128" s="10"/>
      <c r="O128" s="9">
        <v>60</v>
      </c>
      <c r="P128" s="5" t="s">
        <v>19</v>
      </c>
      <c r="Q128" s="11"/>
      <c r="R128" s="11"/>
      <c r="S128" s="11"/>
    </row>
    <row r="129" spans="2:19" ht="15" customHeight="1" x14ac:dyDescent="0.2">
      <c r="B129" s="5" t="s">
        <v>84</v>
      </c>
      <c r="C129" s="5" t="s">
        <v>16</v>
      </c>
      <c r="D129" s="5" t="s">
        <v>173</v>
      </c>
      <c r="E129" s="5" t="s">
        <v>85</v>
      </c>
      <c r="F129" s="5" t="s">
        <v>86</v>
      </c>
      <c r="G129" s="5" t="s">
        <v>19</v>
      </c>
      <c r="H129" s="6">
        <v>32.4639462060602</v>
      </c>
      <c r="I129" s="6">
        <v>32.588696915446199</v>
      </c>
      <c r="K129" s="10"/>
      <c r="L129" s="10">
        <f>I129-H157</f>
        <v>11.782186813921701</v>
      </c>
      <c r="M129" s="10">
        <f t="shared" ref="M129" si="40">L129-13</f>
        <v>-1.217813186078299</v>
      </c>
      <c r="N129" s="10">
        <f t="shared" ref="N129" si="41">2^(-M129)</f>
        <v>2.3259388788319848</v>
      </c>
      <c r="O129" s="9">
        <v>60</v>
      </c>
      <c r="P129" s="5" t="s">
        <v>19</v>
      </c>
      <c r="Q129" s="11" t="s">
        <v>195</v>
      </c>
      <c r="R129" s="11"/>
      <c r="S129" s="11"/>
    </row>
    <row r="130" spans="2:19" ht="15" customHeight="1" x14ac:dyDescent="0.2">
      <c r="B130" s="5" t="s">
        <v>89</v>
      </c>
      <c r="C130" s="5" t="s">
        <v>16</v>
      </c>
      <c r="D130" s="5" t="s">
        <v>173</v>
      </c>
      <c r="E130" s="5" t="s">
        <v>85</v>
      </c>
      <c r="F130" s="5" t="s">
        <v>86</v>
      </c>
      <c r="G130" s="5" t="s">
        <v>19</v>
      </c>
      <c r="H130" s="6">
        <v>32.782711316055298</v>
      </c>
      <c r="I130" s="6">
        <v>32.588696915446199</v>
      </c>
    </row>
    <row r="131" spans="2:19" ht="15" customHeight="1" x14ac:dyDescent="0.2">
      <c r="B131" s="5" t="s">
        <v>91</v>
      </c>
      <c r="C131" s="5" t="s">
        <v>16</v>
      </c>
      <c r="D131" s="5" t="s">
        <v>173</v>
      </c>
      <c r="E131" s="5" t="s">
        <v>85</v>
      </c>
      <c r="F131" s="5" t="s">
        <v>86</v>
      </c>
      <c r="G131" s="5" t="s">
        <v>19</v>
      </c>
      <c r="H131" s="6">
        <v>32.519433224223</v>
      </c>
      <c r="I131" s="6">
        <v>32.588696915446199</v>
      </c>
    </row>
    <row r="134" spans="2:19" ht="15" customHeight="1" x14ac:dyDescent="0.2">
      <c r="B134" s="5" t="s">
        <v>16</v>
      </c>
      <c r="C134" s="5" t="s">
        <v>148</v>
      </c>
      <c r="D134" s="5" t="s">
        <v>18</v>
      </c>
      <c r="E134" s="5" t="s">
        <v>19</v>
      </c>
      <c r="F134" s="5" t="s">
        <v>19</v>
      </c>
      <c r="H134" s="6">
        <v>0</v>
      </c>
    </row>
    <row r="135" spans="2:19" ht="15" customHeight="1" x14ac:dyDescent="0.2">
      <c r="B135" s="5" t="s">
        <v>16</v>
      </c>
      <c r="C135" s="5" t="s">
        <v>148</v>
      </c>
      <c r="D135" s="5" t="s">
        <v>18</v>
      </c>
      <c r="E135" s="5" t="s">
        <v>19</v>
      </c>
      <c r="F135" s="5" t="s">
        <v>19</v>
      </c>
      <c r="H135" s="6">
        <v>0</v>
      </c>
    </row>
    <row r="136" spans="2:19" ht="15" customHeight="1" x14ac:dyDescent="0.2">
      <c r="B136" s="5" t="s">
        <v>16</v>
      </c>
      <c r="C136" s="5" t="s">
        <v>148</v>
      </c>
      <c r="D136" s="5" t="s">
        <v>116</v>
      </c>
      <c r="E136" s="5" t="s">
        <v>26</v>
      </c>
      <c r="F136" s="5" t="s">
        <v>19</v>
      </c>
      <c r="G136" s="5">
        <v>22.157754249538002</v>
      </c>
      <c r="H136" s="6">
        <v>22.210829589372899</v>
      </c>
    </row>
    <row r="137" spans="2:19" ht="15" customHeight="1" x14ac:dyDescent="0.2">
      <c r="B137" s="5" t="s">
        <v>16</v>
      </c>
      <c r="C137" s="5" t="s">
        <v>148</v>
      </c>
      <c r="D137" s="5" t="s">
        <v>116</v>
      </c>
      <c r="E137" s="5" t="s">
        <v>26</v>
      </c>
      <c r="F137" s="5" t="s">
        <v>19</v>
      </c>
      <c r="G137" s="5">
        <v>22.190448731125102</v>
      </c>
    </row>
    <row r="138" spans="2:19" ht="15" customHeight="1" x14ac:dyDescent="0.2">
      <c r="B138" s="5" t="s">
        <v>16</v>
      </c>
      <c r="C138" s="5" t="s">
        <v>148</v>
      </c>
      <c r="D138" s="5" t="s">
        <v>116</v>
      </c>
      <c r="E138" s="5" t="s">
        <v>26</v>
      </c>
      <c r="F138" s="5" t="s">
        <v>19</v>
      </c>
      <c r="G138" s="5">
        <v>22.284285787455602</v>
      </c>
    </row>
    <row r="139" spans="2:19" ht="15" customHeight="1" x14ac:dyDescent="0.2">
      <c r="B139" s="5" t="s">
        <v>16</v>
      </c>
      <c r="C139" s="5" t="s">
        <v>148</v>
      </c>
      <c r="D139" s="5" t="s">
        <v>120</v>
      </c>
      <c r="E139" s="5" t="s">
        <v>45</v>
      </c>
      <c r="F139" s="5" t="s">
        <v>19</v>
      </c>
      <c r="G139" s="5">
        <v>22.243751622185499</v>
      </c>
      <c r="H139" s="6">
        <v>22.147776872420799</v>
      </c>
    </row>
    <row r="140" spans="2:19" ht="15" customHeight="1" x14ac:dyDescent="0.2">
      <c r="B140" s="5" t="s">
        <v>16</v>
      </c>
      <c r="C140" s="5" t="s">
        <v>148</v>
      </c>
      <c r="D140" s="5" t="s">
        <v>120</v>
      </c>
      <c r="E140" s="5" t="s">
        <v>45</v>
      </c>
      <c r="F140" s="5" t="s">
        <v>19</v>
      </c>
      <c r="G140" s="5">
        <v>22.1913059934103</v>
      </c>
    </row>
    <row r="141" spans="2:19" ht="15" customHeight="1" x14ac:dyDescent="0.2">
      <c r="B141" s="5" t="s">
        <v>16</v>
      </c>
      <c r="C141" s="5" t="s">
        <v>148</v>
      </c>
      <c r="D141" s="5" t="s">
        <v>120</v>
      </c>
      <c r="E141" s="5" t="s">
        <v>45</v>
      </c>
      <c r="F141" s="5" t="s">
        <v>19</v>
      </c>
      <c r="G141" s="5">
        <v>22.008273001666399</v>
      </c>
    </row>
    <row r="142" spans="2:19" ht="15" customHeight="1" x14ac:dyDescent="0.2">
      <c r="B142" s="5" t="s">
        <v>16</v>
      </c>
      <c r="C142" s="5" t="s">
        <v>148</v>
      </c>
      <c r="D142" s="5" t="s">
        <v>124</v>
      </c>
      <c r="E142" s="5" t="s">
        <v>53</v>
      </c>
      <c r="F142" s="5" t="s">
        <v>19</v>
      </c>
      <c r="G142" s="5">
        <v>22.798312419377801</v>
      </c>
      <c r="H142" s="6">
        <v>22.848181533477799</v>
      </c>
    </row>
    <row r="143" spans="2:19" ht="15" customHeight="1" x14ac:dyDescent="0.2">
      <c r="B143" s="5" t="s">
        <v>16</v>
      </c>
      <c r="C143" s="5" t="s">
        <v>148</v>
      </c>
      <c r="D143" s="5" t="s">
        <v>124</v>
      </c>
      <c r="E143" s="5" t="s">
        <v>53</v>
      </c>
      <c r="F143" s="5" t="s">
        <v>19</v>
      </c>
      <c r="G143" s="5">
        <v>22.945322116576001</v>
      </c>
    </row>
    <row r="144" spans="2:19" ht="15" customHeight="1" x14ac:dyDescent="0.2">
      <c r="B144" s="5" t="s">
        <v>16</v>
      </c>
      <c r="C144" s="5" t="s">
        <v>148</v>
      </c>
      <c r="D144" s="5" t="s">
        <v>124</v>
      </c>
      <c r="E144" s="5" t="s">
        <v>53</v>
      </c>
      <c r="F144" s="5" t="s">
        <v>19</v>
      </c>
      <c r="G144" s="5">
        <v>22.800910064479702</v>
      </c>
    </row>
    <row r="145" spans="2:8" ht="15" customHeight="1" x14ac:dyDescent="0.2">
      <c r="B145" s="5" t="s">
        <v>16</v>
      </c>
      <c r="C145" s="5" t="s">
        <v>148</v>
      </c>
      <c r="D145" s="5" t="s">
        <v>129</v>
      </c>
      <c r="E145" s="5" t="s">
        <v>59</v>
      </c>
      <c r="F145" s="5" t="s">
        <v>19</v>
      </c>
      <c r="G145" s="5">
        <v>25.822296923411201</v>
      </c>
      <c r="H145" s="6">
        <v>25.691157703805001</v>
      </c>
    </row>
    <row r="146" spans="2:8" ht="15" customHeight="1" x14ac:dyDescent="0.2">
      <c r="B146" s="5" t="s">
        <v>16</v>
      </c>
      <c r="C146" s="5" t="s">
        <v>148</v>
      </c>
      <c r="D146" s="5" t="s">
        <v>129</v>
      </c>
      <c r="E146" s="5" t="s">
        <v>59</v>
      </c>
      <c r="F146" s="5" t="s">
        <v>19</v>
      </c>
      <c r="G146" s="5">
        <v>25.730132037804701</v>
      </c>
    </row>
    <row r="147" spans="2:8" ht="15" customHeight="1" x14ac:dyDescent="0.2">
      <c r="B147" s="5" t="s">
        <v>16</v>
      </c>
      <c r="C147" s="5" t="s">
        <v>148</v>
      </c>
      <c r="D147" s="5" t="s">
        <v>129</v>
      </c>
      <c r="E147" s="5" t="s">
        <v>59</v>
      </c>
      <c r="F147" s="5" t="s">
        <v>19</v>
      </c>
      <c r="G147" s="5">
        <v>25.521044150199302</v>
      </c>
    </row>
    <row r="148" spans="2:8" ht="15" customHeight="1" x14ac:dyDescent="0.2">
      <c r="B148" s="5" t="s">
        <v>16</v>
      </c>
      <c r="C148" s="5" t="s">
        <v>148</v>
      </c>
      <c r="D148" s="5" t="s">
        <v>133</v>
      </c>
      <c r="E148" s="5" t="s">
        <v>68</v>
      </c>
      <c r="F148" s="5" t="s">
        <v>19</v>
      </c>
      <c r="G148" s="5">
        <v>21.763200980653099</v>
      </c>
      <c r="H148" s="6">
        <v>21.613019215113798</v>
      </c>
    </row>
    <row r="149" spans="2:8" ht="15" customHeight="1" x14ac:dyDescent="0.2">
      <c r="B149" s="5" t="s">
        <v>16</v>
      </c>
      <c r="C149" s="5" t="s">
        <v>148</v>
      </c>
      <c r="D149" s="5" t="s">
        <v>133</v>
      </c>
      <c r="E149" s="5" t="s">
        <v>68</v>
      </c>
      <c r="F149" s="5" t="s">
        <v>19</v>
      </c>
      <c r="G149" s="5">
        <v>21.6080133676282</v>
      </c>
    </row>
    <row r="150" spans="2:8" ht="15" customHeight="1" x14ac:dyDescent="0.2">
      <c r="B150" s="5" t="s">
        <v>16</v>
      </c>
      <c r="C150" s="5" t="s">
        <v>148</v>
      </c>
      <c r="D150" s="5" t="s">
        <v>133</v>
      </c>
      <c r="E150" s="5" t="s">
        <v>68</v>
      </c>
      <c r="F150" s="5" t="s">
        <v>19</v>
      </c>
      <c r="G150" s="5">
        <v>21.46784329706</v>
      </c>
    </row>
    <row r="151" spans="2:8" ht="15" customHeight="1" x14ac:dyDescent="0.2">
      <c r="B151" s="5" t="s">
        <v>16</v>
      </c>
      <c r="C151" s="5" t="s">
        <v>148</v>
      </c>
      <c r="D151" s="5" t="s">
        <v>137</v>
      </c>
      <c r="E151" s="5" t="s">
        <v>74</v>
      </c>
      <c r="F151" s="5" t="s">
        <v>19</v>
      </c>
      <c r="G151" s="5">
        <v>22.442271379712501</v>
      </c>
      <c r="H151" s="6">
        <v>22.319828122121798</v>
      </c>
    </row>
    <row r="152" spans="2:8" ht="15" customHeight="1" x14ac:dyDescent="0.2">
      <c r="B152" s="5" t="s">
        <v>16</v>
      </c>
      <c r="C152" s="5" t="s">
        <v>148</v>
      </c>
      <c r="D152" s="5" t="s">
        <v>137</v>
      </c>
      <c r="E152" s="5" t="s">
        <v>74</v>
      </c>
      <c r="F152" s="5" t="s">
        <v>19</v>
      </c>
      <c r="G152" s="5">
        <v>22.385409715858799</v>
      </c>
    </row>
    <row r="153" spans="2:8" ht="15" customHeight="1" x14ac:dyDescent="0.2">
      <c r="B153" s="5" t="s">
        <v>16</v>
      </c>
      <c r="C153" s="5" t="s">
        <v>148</v>
      </c>
      <c r="D153" s="5" t="s">
        <v>137</v>
      </c>
      <c r="E153" s="5" t="s">
        <v>74</v>
      </c>
      <c r="F153" s="5" t="s">
        <v>19</v>
      </c>
      <c r="G153" s="5">
        <v>22.1318032707943</v>
      </c>
    </row>
    <row r="154" spans="2:8" ht="15" customHeight="1" x14ac:dyDescent="0.2">
      <c r="B154" s="5" t="s">
        <v>16</v>
      </c>
      <c r="C154" s="5" t="s">
        <v>148</v>
      </c>
      <c r="D154" s="5" t="s">
        <v>141</v>
      </c>
      <c r="E154" s="5" t="s">
        <v>80</v>
      </c>
      <c r="F154" s="5" t="s">
        <v>19</v>
      </c>
      <c r="G154" s="5">
        <v>21.749538642035802</v>
      </c>
      <c r="H154" s="6">
        <v>21.615077469199299</v>
      </c>
    </row>
    <row r="155" spans="2:8" ht="15" customHeight="1" x14ac:dyDescent="0.2">
      <c r="B155" s="5" t="s">
        <v>16</v>
      </c>
      <c r="C155" s="5" t="s">
        <v>148</v>
      </c>
      <c r="D155" s="5" t="s">
        <v>141</v>
      </c>
      <c r="E155" s="5" t="s">
        <v>80</v>
      </c>
      <c r="F155" s="5" t="s">
        <v>19</v>
      </c>
      <c r="G155" s="5">
        <v>21.643292438693098</v>
      </c>
    </row>
    <row r="156" spans="2:8" ht="15" customHeight="1" x14ac:dyDescent="0.2">
      <c r="B156" s="5" t="s">
        <v>16</v>
      </c>
      <c r="C156" s="5" t="s">
        <v>148</v>
      </c>
      <c r="D156" s="5" t="s">
        <v>141</v>
      </c>
      <c r="E156" s="5" t="s">
        <v>80</v>
      </c>
      <c r="F156" s="5" t="s">
        <v>19</v>
      </c>
      <c r="G156" s="5">
        <v>21.452401326869001</v>
      </c>
    </row>
    <row r="157" spans="2:8" ht="15" customHeight="1" x14ac:dyDescent="0.2">
      <c r="B157" s="5" t="s">
        <v>16</v>
      </c>
      <c r="C157" s="5" t="s">
        <v>148</v>
      </c>
      <c r="D157" s="5" t="s">
        <v>145</v>
      </c>
      <c r="E157" s="5" t="s">
        <v>86</v>
      </c>
      <c r="F157" s="5" t="s">
        <v>19</v>
      </c>
      <c r="G157" s="5">
        <v>20.903460812862701</v>
      </c>
      <c r="H157" s="6">
        <v>20.806510101524498</v>
      </c>
    </row>
    <row r="158" spans="2:8" ht="15" customHeight="1" x14ac:dyDescent="0.2">
      <c r="B158" s="5" t="s">
        <v>16</v>
      </c>
      <c r="C158" s="5" t="s">
        <v>148</v>
      </c>
      <c r="D158" s="5" t="s">
        <v>145</v>
      </c>
      <c r="E158" s="5" t="s">
        <v>86</v>
      </c>
      <c r="F158" s="5" t="s">
        <v>19</v>
      </c>
      <c r="G158" s="5">
        <v>20.8377713217943</v>
      </c>
    </row>
    <row r="159" spans="2:8" ht="15" customHeight="1" x14ac:dyDescent="0.2">
      <c r="B159" s="5" t="s">
        <v>16</v>
      </c>
      <c r="C159" s="5" t="s">
        <v>148</v>
      </c>
      <c r="D159" s="5" t="s">
        <v>145</v>
      </c>
      <c r="E159" s="5" t="s">
        <v>86</v>
      </c>
      <c r="F159" s="5" t="s">
        <v>19</v>
      </c>
      <c r="G159" s="5">
        <v>20.6782981699163</v>
      </c>
    </row>
  </sheetData>
  <printOptions headings="1" gridLines="1"/>
  <pageMargins left="0" right="0" top="0" bottom="0" header="0" footer="0"/>
  <pageSetup paperSize="9" pageOrder="overThenDown" orientation="portrait" blackAndWhite="1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8"/>
  <sheetViews>
    <sheetView zoomScale="112" zoomScaleNormal="112" workbookViewId="0">
      <pane xSplit="1" ySplit="1" topLeftCell="U2" activePane="bottomRight" state="frozen"/>
      <selection activeCell="B2" sqref="B2"/>
      <selection pane="topRight" activeCell="B2" sqref="B2"/>
      <selection pane="bottomLeft" activeCell="B2" sqref="B2"/>
      <selection pane="bottomRight" activeCell="AA16" sqref="AA16:AB16"/>
    </sheetView>
  </sheetViews>
  <sheetFormatPr defaultColWidth="7.5" defaultRowHeight="15" customHeight="1" x14ac:dyDescent="0.2"/>
  <cols>
    <col min="1" max="1" width="1.125" style="4" customWidth="1"/>
    <col min="2" max="3" width="7.5" style="5" customWidth="1"/>
    <col min="4" max="4" width="10" style="5" customWidth="1"/>
    <col min="5" max="5" width="8.75" style="5" customWidth="1"/>
    <col min="6" max="6" width="11.25" style="5" customWidth="1"/>
    <col min="7" max="7" width="11.25" style="5" hidden="1" customWidth="1"/>
    <col min="8" max="8" width="11.25" style="6" customWidth="1"/>
    <col min="9" max="9" width="10" style="6" customWidth="1"/>
    <col min="10" max="10" width="11.25" style="7" customWidth="1"/>
    <col min="11" max="11" width="13.75" style="8" hidden="1" customWidth="1"/>
    <col min="12" max="12" width="13.75" style="7" hidden="1" customWidth="1"/>
    <col min="13" max="14" width="13.75" style="8" hidden="1" customWidth="1"/>
    <col min="15" max="15" width="7.5" style="9" hidden="1" customWidth="1"/>
    <col min="16" max="16" width="13.75" style="5" hidden="1" customWidth="1"/>
    <col min="17" max="17" width="7.5" style="10" customWidth="1"/>
    <col min="18" max="18" width="7.5" style="10"/>
    <col min="19" max="19" width="13.125" style="10" bestFit="1" customWidth="1"/>
    <col min="20" max="20" width="14.25" style="10" bestFit="1" customWidth="1"/>
    <col min="21" max="27" width="7.5" style="10"/>
    <col min="28" max="29" width="12" style="10" bestFit="1" customWidth="1"/>
    <col min="30" max="30" width="7.5" style="10"/>
    <col min="31" max="31" width="10" style="10" bestFit="1" customWidth="1"/>
    <col min="32" max="32" width="10.5" style="10" bestFit="1" customWidth="1"/>
    <col min="33" max="33" width="9.125" style="10" bestFit="1" customWidth="1"/>
    <col min="34" max="16384" width="7.5" style="10"/>
  </cols>
  <sheetData>
    <row r="1" spans="1:31" s="3" customFormat="1" ht="30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31" ht="15" customHeight="1" x14ac:dyDescent="0.2">
      <c r="H2" s="35" t="s">
        <v>219</v>
      </c>
      <c r="I2" s="35" t="s">
        <v>226</v>
      </c>
      <c r="J2" s="37" t="s">
        <v>227</v>
      </c>
      <c r="K2" s="19"/>
      <c r="L2" s="37"/>
      <c r="M2" s="19"/>
      <c r="N2" s="19"/>
      <c r="O2" s="38"/>
      <c r="P2" s="39"/>
      <c r="Q2" s="11" t="s">
        <v>228</v>
      </c>
      <c r="S2" s="35" t="s">
        <v>223</v>
      </c>
      <c r="T2" s="35" t="s">
        <v>224</v>
      </c>
      <c r="U2" s="36" t="s">
        <v>225</v>
      </c>
    </row>
    <row r="3" spans="1:31" ht="15" customHeight="1" x14ac:dyDescent="0.2"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19</v>
      </c>
      <c r="I3" s="6">
        <v>0</v>
      </c>
      <c r="AB3" s="11" t="s">
        <v>20</v>
      </c>
    </row>
    <row r="4" spans="1:31" ht="15" customHeight="1" x14ac:dyDescent="0.2">
      <c r="B4" s="5" t="s">
        <v>21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19</v>
      </c>
      <c r="H4" s="6">
        <v>37.984285872881202</v>
      </c>
      <c r="I4" s="6">
        <v>37.984285872881202</v>
      </c>
      <c r="X4" s="12" t="s">
        <v>22</v>
      </c>
      <c r="Y4" s="12" t="s">
        <v>23</v>
      </c>
      <c r="AB4" s="10" t="s">
        <v>22</v>
      </c>
      <c r="AC4" s="10" t="s">
        <v>23</v>
      </c>
      <c r="AE4" s="11" t="s">
        <v>269</v>
      </c>
    </row>
    <row r="5" spans="1:31" ht="15" customHeight="1" x14ac:dyDescent="0.15">
      <c r="B5" s="5" t="s">
        <v>24</v>
      </c>
      <c r="C5" s="5" t="s">
        <v>16</v>
      </c>
      <c r="D5" s="5" t="s">
        <v>17</v>
      </c>
      <c r="E5" s="5" t="s">
        <v>25</v>
      </c>
      <c r="F5" s="5" t="s">
        <v>26</v>
      </c>
      <c r="G5" s="5" t="s">
        <v>19</v>
      </c>
      <c r="H5" s="6">
        <v>31.206629762775599</v>
      </c>
      <c r="I5" s="6">
        <v>30.932910003079002</v>
      </c>
      <c r="J5" s="7">
        <f>I5+0.5</f>
        <v>31.432910003079002</v>
      </c>
      <c r="Q5" s="6">
        <f>I5-0.5</f>
        <v>30.432910003079002</v>
      </c>
      <c r="S5" s="6">
        <f>I5-I74</f>
        <v>12.196194101117801</v>
      </c>
      <c r="T5" s="13">
        <f>S5-13</f>
        <v>-0.80380589888219944</v>
      </c>
      <c r="U5" s="10">
        <f>2^(-T5)</f>
        <v>1.7457002988272969</v>
      </c>
      <c r="V5" s="14" t="s">
        <v>27</v>
      </c>
      <c r="X5" s="10">
        <v>0.46823247105015081</v>
      </c>
      <c r="Y5" s="10">
        <v>1.7457002988272969</v>
      </c>
      <c r="AB5" s="11">
        <v>0.46823247105015081</v>
      </c>
      <c r="AC5" s="11">
        <v>1.7457002988272969</v>
      </c>
    </row>
    <row r="6" spans="1:31" ht="15" customHeight="1" x14ac:dyDescent="0.2">
      <c r="B6" s="5" t="s">
        <v>28</v>
      </c>
      <c r="C6" s="5" t="s">
        <v>16</v>
      </c>
      <c r="D6" s="5" t="s">
        <v>17</v>
      </c>
      <c r="E6" s="5" t="s">
        <v>25</v>
      </c>
      <c r="F6" s="5" t="s">
        <v>26</v>
      </c>
      <c r="G6" s="5" t="s">
        <v>19</v>
      </c>
      <c r="H6" s="6">
        <v>30.542172762888001</v>
      </c>
      <c r="I6" s="6">
        <v>30.932910003079002</v>
      </c>
      <c r="V6" s="8"/>
      <c r="X6" s="10">
        <v>0.23698846193052814</v>
      </c>
      <c r="Y6" s="10">
        <v>0.61982566915531367</v>
      </c>
      <c r="AB6" s="11">
        <v>0.23698846193052814</v>
      </c>
      <c r="AC6" s="11">
        <v>0.61982566915531367</v>
      </c>
    </row>
    <row r="7" spans="1:31" ht="15" customHeight="1" x14ac:dyDescent="0.2">
      <c r="B7" s="5" t="s">
        <v>29</v>
      </c>
      <c r="C7" s="5" t="s">
        <v>16</v>
      </c>
      <c r="D7" s="5" t="s">
        <v>17</v>
      </c>
      <c r="E7" s="5" t="s">
        <v>25</v>
      </c>
      <c r="F7" s="5" t="s">
        <v>26</v>
      </c>
      <c r="G7" s="5" t="s">
        <v>19</v>
      </c>
      <c r="H7" s="6">
        <v>31.049927483573502</v>
      </c>
      <c r="I7" s="6">
        <v>30.932910003079002</v>
      </c>
      <c r="V7" s="8"/>
      <c r="X7" s="10">
        <v>0.40881797390545488</v>
      </c>
      <c r="Y7" s="10">
        <v>1.162415327681974</v>
      </c>
      <c r="AB7" s="11">
        <v>0.40881797390545488</v>
      </c>
      <c r="AC7" s="11">
        <v>1.162415327681974</v>
      </c>
    </row>
    <row r="8" spans="1:31" ht="15" customHeight="1" x14ac:dyDescent="0.15">
      <c r="B8" s="5" t="s">
        <v>30</v>
      </c>
      <c r="C8" s="5" t="s">
        <v>16</v>
      </c>
      <c r="D8" s="5" t="s">
        <v>17</v>
      </c>
      <c r="E8" s="5" t="s">
        <v>31</v>
      </c>
      <c r="F8" s="5" t="s">
        <v>32</v>
      </c>
      <c r="G8" s="5" t="s">
        <v>19</v>
      </c>
      <c r="H8" s="6">
        <v>32.129985592905001</v>
      </c>
      <c r="I8" s="6">
        <v>32.511372172569203</v>
      </c>
      <c r="J8" s="7">
        <f t="shared" ref="J8" si="0">I8+0.5</f>
        <v>33.011372172569203</v>
      </c>
      <c r="Q8" s="6">
        <f t="shared" ref="Q8" si="1">I8-0.5</f>
        <v>32.011372172569203</v>
      </c>
      <c r="S8" s="6">
        <f t="shared" ref="S8" si="2">I8-I77</f>
        <v>14.094703108753002</v>
      </c>
      <c r="T8" s="13">
        <f t="shared" ref="T8" si="3">S8-13</f>
        <v>1.0947031087530021</v>
      </c>
      <c r="U8" s="10">
        <f t="shared" ref="U8" si="4">2^(-T8)</f>
        <v>0.46823247105015081</v>
      </c>
      <c r="V8" s="14" t="s">
        <v>33</v>
      </c>
      <c r="X8" s="10">
        <v>0.29446566571332217</v>
      </c>
      <c r="Y8" s="10">
        <v>1.8807192043674232</v>
      </c>
      <c r="AB8" s="11">
        <v>0.29446566571332217</v>
      </c>
      <c r="AC8" s="11">
        <v>1.8807192043674232</v>
      </c>
    </row>
    <row r="9" spans="1:31" ht="15" customHeight="1" x14ac:dyDescent="0.2">
      <c r="B9" s="5" t="s">
        <v>34</v>
      </c>
      <c r="C9" s="5" t="s">
        <v>16</v>
      </c>
      <c r="D9" s="5" t="s">
        <v>17</v>
      </c>
      <c r="E9" s="5" t="s">
        <v>31</v>
      </c>
      <c r="F9" s="5" t="s">
        <v>32</v>
      </c>
      <c r="G9" s="5" t="s">
        <v>19</v>
      </c>
      <c r="H9" s="6">
        <v>32.562933325339202</v>
      </c>
      <c r="I9" s="6">
        <v>32.511372172569203</v>
      </c>
      <c r="V9" s="8"/>
      <c r="Y9" s="10">
        <v>2.0687967491080608</v>
      </c>
      <c r="AC9" s="11">
        <v>2.0687967491080608</v>
      </c>
    </row>
    <row r="10" spans="1:31" ht="15" customHeight="1" x14ac:dyDescent="0.2">
      <c r="B10" s="5" t="s">
        <v>35</v>
      </c>
      <c r="C10" s="5" t="s">
        <v>16</v>
      </c>
      <c r="D10" s="5" t="s">
        <v>17</v>
      </c>
      <c r="E10" s="5" t="s">
        <v>31</v>
      </c>
      <c r="F10" s="5" t="s">
        <v>32</v>
      </c>
      <c r="G10" s="5" t="s">
        <v>19</v>
      </c>
      <c r="H10" s="6">
        <v>32.841197599463499</v>
      </c>
      <c r="I10" s="6">
        <v>32.511372172569203</v>
      </c>
      <c r="V10" s="8"/>
      <c r="Y10" s="15">
        <v>17.540376564312723</v>
      </c>
      <c r="AC10" s="11">
        <v>0.83143892349218562</v>
      </c>
    </row>
    <row r="11" spans="1:31" ht="15" customHeight="1" x14ac:dyDescent="0.15">
      <c r="B11" s="5" t="s">
        <v>36</v>
      </c>
      <c r="C11" s="5" t="s">
        <v>16</v>
      </c>
      <c r="D11" s="5" t="s">
        <v>17</v>
      </c>
      <c r="E11" s="5" t="s">
        <v>37</v>
      </c>
      <c r="F11" s="5" t="s">
        <v>38</v>
      </c>
      <c r="G11" s="5" t="s">
        <v>19</v>
      </c>
      <c r="H11" s="6">
        <v>32.730319897072299</v>
      </c>
      <c r="I11" s="6">
        <v>32.574018002322603</v>
      </c>
      <c r="J11" s="7">
        <f t="shared" ref="J11" si="5">I11+0.5</f>
        <v>33.074018002322603</v>
      </c>
      <c r="Q11" s="6">
        <f t="shared" ref="Q11" si="6">I11-0.5</f>
        <v>32.074018002322603</v>
      </c>
      <c r="S11" s="6">
        <f t="shared" ref="S11" si="7">I11-I80</f>
        <v>13.690065591663402</v>
      </c>
      <c r="T11" s="13">
        <f t="shared" ref="T11" si="8">S11-13</f>
        <v>0.69006559166340153</v>
      </c>
      <c r="U11" s="10">
        <f t="shared" ref="U11" si="9">2^(-T11)</f>
        <v>0.61982566915531367</v>
      </c>
      <c r="V11" s="14" t="s">
        <v>39</v>
      </c>
      <c r="Y11" s="10">
        <v>0.83143892349218562</v>
      </c>
    </row>
    <row r="12" spans="1:31" ht="15" customHeight="1" x14ac:dyDescent="0.2">
      <c r="B12" s="5" t="s">
        <v>40</v>
      </c>
      <c r="C12" s="5" t="s">
        <v>16</v>
      </c>
      <c r="D12" s="5" t="s">
        <v>17</v>
      </c>
      <c r="E12" s="5" t="s">
        <v>37</v>
      </c>
      <c r="F12" s="5" t="s">
        <v>38</v>
      </c>
      <c r="G12" s="5" t="s">
        <v>19</v>
      </c>
      <c r="H12" s="6">
        <v>32.653630055676203</v>
      </c>
      <c r="I12" s="6">
        <v>32.574018002322603</v>
      </c>
      <c r="V12" s="8"/>
      <c r="AB12" s="11" t="s">
        <v>22</v>
      </c>
      <c r="AC12" s="11" t="s">
        <v>23</v>
      </c>
    </row>
    <row r="13" spans="1:31" ht="15" customHeight="1" x14ac:dyDescent="0.2">
      <c r="B13" s="5" t="s">
        <v>41</v>
      </c>
      <c r="C13" s="5" t="s">
        <v>16</v>
      </c>
      <c r="D13" s="5" t="s">
        <v>17</v>
      </c>
      <c r="E13" s="5" t="s">
        <v>37</v>
      </c>
      <c r="F13" s="5" t="s">
        <v>38</v>
      </c>
      <c r="G13" s="5" t="s">
        <v>19</v>
      </c>
      <c r="H13" s="6">
        <v>32.3381040542194</v>
      </c>
      <c r="I13" s="6">
        <v>32.574018002322603</v>
      </c>
      <c r="V13" s="8"/>
      <c r="W13" s="12" t="s">
        <v>42</v>
      </c>
      <c r="X13" s="10">
        <f>AVERAGE(X5:X11)</f>
        <v>0.35212614314986401</v>
      </c>
      <c r="Y13" s="10">
        <f>AVERAGE(Y5:Y11)</f>
        <v>3.6927532481349972</v>
      </c>
      <c r="AA13" s="10" t="s">
        <v>42</v>
      </c>
      <c r="AB13" s="10">
        <f>AVERAGE(AB5:AB10)</f>
        <v>0.35212614314986401</v>
      </c>
      <c r="AC13" s="10">
        <f>AVERAGE(AC5:AC10)</f>
        <v>1.3848160287720424</v>
      </c>
    </row>
    <row r="14" spans="1:31" ht="15" customHeight="1" x14ac:dyDescent="0.15">
      <c r="B14" s="5" t="s">
        <v>43</v>
      </c>
      <c r="C14" s="5" t="s">
        <v>16</v>
      </c>
      <c r="D14" s="5" t="s">
        <v>17</v>
      </c>
      <c r="E14" s="5" t="s">
        <v>44</v>
      </c>
      <c r="F14" s="5" t="s">
        <v>45</v>
      </c>
      <c r="G14" s="5" t="s">
        <v>19</v>
      </c>
      <c r="H14" s="6">
        <v>30.760517838557899</v>
      </c>
      <c r="I14" s="6">
        <v>30.378482134475099</v>
      </c>
      <c r="J14" s="7">
        <f t="shared" ref="J14" si="10">I14+0.5</f>
        <v>30.878482134475099</v>
      </c>
      <c r="Q14" s="6">
        <f t="shared" ref="Q14" si="11">I14-0.5</f>
        <v>29.878482134475099</v>
      </c>
      <c r="S14" s="6">
        <f t="shared" ref="S14" si="12">I14-I83</f>
        <v>12.782874368323199</v>
      </c>
      <c r="T14" s="13">
        <f t="shared" ref="T14" si="13">S14-13</f>
        <v>-0.21712563167680088</v>
      </c>
      <c r="U14" s="10">
        <f t="shared" ref="U14" si="14">2^(-T14)</f>
        <v>1.162415327681974</v>
      </c>
      <c r="V14" s="14" t="s">
        <v>46</v>
      </c>
      <c r="W14" s="12" t="s">
        <v>47</v>
      </c>
      <c r="X14" s="10">
        <f>STDEV(X5:X11)</f>
        <v>0.10531865828314381</v>
      </c>
      <c r="Y14" s="10">
        <f>STDEV(Y5:Y11)</f>
        <v>6.1305383442566157</v>
      </c>
      <c r="AA14" s="10" t="s">
        <v>47</v>
      </c>
      <c r="AB14" s="10">
        <f>STDEV(AB5:AB11)</f>
        <v>0.10531865828314381</v>
      </c>
      <c r="AC14" s="10">
        <f>STDEV(AC5:AC10)</f>
        <v>0.59747562034447488</v>
      </c>
    </row>
    <row r="15" spans="1:31" ht="15" customHeight="1" x14ac:dyDescent="0.2">
      <c r="B15" s="5" t="s">
        <v>48</v>
      </c>
      <c r="C15" s="5" t="s">
        <v>16</v>
      </c>
      <c r="D15" s="5" t="s">
        <v>17</v>
      </c>
      <c r="E15" s="5" t="s">
        <v>44</v>
      </c>
      <c r="F15" s="5" t="s">
        <v>45</v>
      </c>
      <c r="G15" s="5" t="s">
        <v>19</v>
      </c>
      <c r="H15" s="6">
        <v>30.304067271164801</v>
      </c>
      <c r="I15" s="6">
        <v>30.378482134475099</v>
      </c>
      <c r="V15" s="8"/>
      <c r="W15" s="12" t="s">
        <v>49</v>
      </c>
      <c r="X15" s="10">
        <f>X14/SQRT(4)</f>
        <v>5.2659329141571905E-2</v>
      </c>
      <c r="Y15" s="10">
        <f>Y14/SQRT(6)</f>
        <v>2.5027817986659251</v>
      </c>
      <c r="AA15" s="10" t="s">
        <v>49</v>
      </c>
      <c r="AB15" s="10">
        <f>AB14/SQRT(4)</f>
        <v>5.2659329141571905E-2</v>
      </c>
      <c r="AC15" s="10">
        <f>AC14/SQRT(6)</f>
        <v>0.24391840059946795</v>
      </c>
    </row>
    <row r="16" spans="1:31" ht="15" customHeight="1" x14ac:dyDescent="0.2">
      <c r="B16" s="5" t="s">
        <v>50</v>
      </c>
      <c r="C16" s="5" t="s">
        <v>16</v>
      </c>
      <c r="D16" s="5" t="s">
        <v>17</v>
      </c>
      <c r="E16" s="5" t="s">
        <v>44</v>
      </c>
      <c r="F16" s="5" t="s">
        <v>45</v>
      </c>
      <c r="G16" s="5" t="s">
        <v>19</v>
      </c>
      <c r="H16" s="6">
        <v>30.070861293702499</v>
      </c>
      <c r="I16" s="6">
        <v>30.378482134475099</v>
      </c>
      <c r="V16" s="8"/>
      <c r="W16" s="10" t="s">
        <v>187</v>
      </c>
      <c r="X16" s="10">
        <f>X13+(2*X14)</f>
        <v>0.5627634597161516</v>
      </c>
      <c r="Y16" s="10">
        <f>Y13+(2*Y14)</f>
        <v>15.953829936648228</v>
      </c>
      <c r="AA16" s="12"/>
    </row>
    <row r="17" spans="2:30" ht="15" customHeight="1" x14ac:dyDescent="0.15">
      <c r="B17" s="5" t="s">
        <v>51</v>
      </c>
      <c r="C17" s="5" t="s">
        <v>16</v>
      </c>
      <c r="D17" s="5" t="s">
        <v>17</v>
      </c>
      <c r="E17" s="5" t="s">
        <v>52</v>
      </c>
      <c r="F17" s="5" t="s">
        <v>53</v>
      </c>
      <c r="G17" s="5" t="s">
        <v>19</v>
      </c>
      <c r="H17" s="6">
        <v>29.711986674507099</v>
      </c>
      <c r="I17" s="6">
        <v>29.244696743947401</v>
      </c>
      <c r="J17" s="7">
        <f t="shared" ref="J17" si="15">I17+0.5</f>
        <v>29.744696743947401</v>
      </c>
      <c r="Q17" s="6">
        <f t="shared" ref="Q17" si="16">I17-0.5</f>
        <v>28.744696743947401</v>
      </c>
      <c r="S17" s="6">
        <f t="shared" ref="S17" si="17">I17-I86</f>
        <v>12.0887155326947</v>
      </c>
      <c r="T17" s="13">
        <f t="shared" ref="T17" si="18">S17-13</f>
        <v>-0.91128446730530044</v>
      </c>
      <c r="U17" s="10">
        <f t="shared" ref="U17" si="19">2^(-T17)</f>
        <v>1.8807192043674232</v>
      </c>
      <c r="V17" s="14" t="s">
        <v>54</v>
      </c>
      <c r="W17" s="12"/>
      <c r="AA17" s="28"/>
      <c r="AB17" s="28"/>
    </row>
    <row r="18" spans="2:30" ht="15" customHeight="1" x14ac:dyDescent="0.2">
      <c r="B18" s="5" t="s">
        <v>55</v>
      </c>
      <c r="C18" s="5" t="s">
        <v>16</v>
      </c>
      <c r="D18" s="5" t="s">
        <v>17</v>
      </c>
      <c r="E18" s="5" t="s">
        <v>52</v>
      </c>
      <c r="F18" s="5" t="s">
        <v>53</v>
      </c>
      <c r="G18" s="5" t="s">
        <v>19</v>
      </c>
      <c r="H18" s="6">
        <v>29.249684129263802</v>
      </c>
      <c r="I18" s="6">
        <v>29.244696743947401</v>
      </c>
      <c r="V18" s="8"/>
    </row>
    <row r="19" spans="2:30" ht="15" customHeight="1" x14ac:dyDescent="0.2">
      <c r="B19" s="5" t="s">
        <v>56</v>
      </c>
      <c r="C19" s="5" t="s">
        <v>16</v>
      </c>
      <c r="D19" s="5" t="s">
        <v>17</v>
      </c>
      <c r="E19" s="5" t="s">
        <v>52</v>
      </c>
      <c r="F19" s="5" t="s">
        <v>53</v>
      </c>
      <c r="G19" s="5" t="s">
        <v>19</v>
      </c>
      <c r="H19" s="6">
        <v>28.772419428071402</v>
      </c>
      <c r="I19" s="6">
        <v>29.244696743947401</v>
      </c>
      <c r="V19" s="8"/>
    </row>
    <row r="20" spans="2:30" ht="15" customHeight="1" x14ac:dyDescent="0.15">
      <c r="B20" s="5" t="s">
        <v>57</v>
      </c>
      <c r="C20" s="5" t="s">
        <v>16</v>
      </c>
      <c r="D20" s="5" t="s">
        <v>17</v>
      </c>
      <c r="E20" s="5" t="s">
        <v>58</v>
      </c>
      <c r="F20" s="5" t="s">
        <v>59</v>
      </c>
      <c r="G20" s="5" t="s">
        <v>19</v>
      </c>
      <c r="H20" s="6">
        <v>30.663384379661</v>
      </c>
      <c r="I20" s="6">
        <v>30.0591830688677</v>
      </c>
      <c r="J20" s="7">
        <f t="shared" ref="J20" si="20">I20+0.5</f>
        <v>30.5591830688677</v>
      </c>
      <c r="Q20" s="6">
        <f t="shared" ref="Q20" si="21">I20-0.5</f>
        <v>29.5591830688677</v>
      </c>
      <c r="S20" s="6">
        <f>I21-I89</f>
        <v>11.951208086777751</v>
      </c>
      <c r="T20" s="13">
        <f t="shared" ref="T20" si="22">S20-13</f>
        <v>-1.0487919132222494</v>
      </c>
      <c r="U20" s="10">
        <f t="shared" ref="U20" si="23">2^(-T20)</f>
        <v>2.0687967491080608</v>
      </c>
      <c r="V20" s="14" t="s">
        <v>60</v>
      </c>
      <c r="AB20" s="11"/>
      <c r="AC20" s="11"/>
    </row>
    <row r="21" spans="2:30" ht="15" customHeight="1" x14ac:dyDescent="0.2">
      <c r="B21" s="5" t="s">
        <v>62</v>
      </c>
      <c r="C21" s="5" t="s">
        <v>16</v>
      </c>
      <c r="D21" s="5" t="s">
        <v>17</v>
      </c>
      <c r="E21" s="5" t="s">
        <v>58</v>
      </c>
      <c r="F21" s="5" t="s">
        <v>59</v>
      </c>
      <c r="G21" s="5" t="s">
        <v>19</v>
      </c>
      <c r="H21" s="6">
        <v>29.9670809687759</v>
      </c>
      <c r="I21" s="6">
        <f>AVERAGE(H20:H21)</f>
        <v>30.31523267421845</v>
      </c>
      <c r="V21" s="8"/>
      <c r="AB21" s="11"/>
      <c r="AC21" s="11"/>
    </row>
    <row r="22" spans="2:30" ht="15" customHeight="1" x14ac:dyDescent="0.2">
      <c r="B22" s="5" t="s">
        <v>65</v>
      </c>
      <c r="C22" s="5" t="s">
        <v>16</v>
      </c>
      <c r="D22" s="5" t="s">
        <v>17</v>
      </c>
      <c r="E22" s="5" t="s">
        <v>58</v>
      </c>
      <c r="F22" s="5" t="s">
        <v>59</v>
      </c>
      <c r="G22" s="5" t="s">
        <v>19</v>
      </c>
      <c r="H22" s="16">
        <v>29.5470838581662</v>
      </c>
      <c r="I22" s="6">
        <v>30.0591830688677</v>
      </c>
      <c r="V22" s="8"/>
    </row>
    <row r="23" spans="2:30" ht="15" customHeight="1" x14ac:dyDescent="0.15">
      <c r="B23" s="5" t="s">
        <v>66</v>
      </c>
      <c r="C23" s="5" t="s">
        <v>16</v>
      </c>
      <c r="D23" s="5" t="s">
        <v>17</v>
      </c>
      <c r="E23" s="5" t="s">
        <v>67</v>
      </c>
      <c r="F23" s="5" t="s">
        <v>68</v>
      </c>
      <c r="G23" s="5" t="s">
        <v>19</v>
      </c>
      <c r="H23" s="6">
        <v>34.171313112707203</v>
      </c>
      <c r="I23" s="6">
        <v>33.729377686565698</v>
      </c>
      <c r="J23" s="7">
        <f t="shared" ref="J23" si="24">I23+0.5</f>
        <v>34.229377686565698</v>
      </c>
      <c r="Q23" s="6">
        <f t="shared" ref="Q23" si="25">I23-0.5</f>
        <v>33.229377686565698</v>
      </c>
      <c r="S23" s="6">
        <f t="shared" ref="S23" si="26">I23-I92</f>
        <v>15.077111273404398</v>
      </c>
      <c r="T23" s="13">
        <f t="shared" ref="T23" si="27">S23-13</f>
        <v>2.0771112734043982</v>
      </c>
      <c r="U23" s="10">
        <f t="shared" ref="U23" si="28">2^(-T23)</f>
        <v>0.23698846193052814</v>
      </c>
      <c r="V23" s="14" t="s">
        <v>69</v>
      </c>
    </row>
    <row r="24" spans="2:30" ht="15" customHeight="1" x14ac:dyDescent="0.2">
      <c r="B24" s="5" t="s">
        <v>70</v>
      </c>
      <c r="C24" s="5" t="s">
        <v>16</v>
      </c>
      <c r="D24" s="5" t="s">
        <v>17</v>
      </c>
      <c r="E24" s="5" t="s">
        <v>67</v>
      </c>
      <c r="F24" s="5" t="s">
        <v>68</v>
      </c>
      <c r="G24" s="5" t="s">
        <v>19</v>
      </c>
      <c r="H24" s="6">
        <v>33.710872945781198</v>
      </c>
      <c r="I24" s="6">
        <v>33.729377686565698</v>
      </c>
      <c r="V24" s="8"/>
    </row>
    <row r="25" spans="2:30" ht="15" customHeight="1" x14ac:dyDescent="0.2">
      <c r="B25" s="5" t="s">
        <v>71</v>
      </c>
      <c r="C25" s="5" t="s">
        <v>16</v>
      </c>
      <c r="D25" s="5" t="s">
        <v>17</v>
      </c>
      <c r="E25" s="5" t="s">
        <v>67</v>
      </c>
      <c r="F25" s="5" t="s">
        <v>68</v>
      </c>
      <c r="G25" s="5" t="s">
        <v>19</v>
      </c>
      <c r="H25" s="6">
        <v>33.305947001208601</v>
      </c>
      <c r="I25" s="6">
        <v>33.729377686565698</v>
      </c>
      <c r="V25" s="8"/>
    </row>
    <row r="26" spans="2:30" ht="15" customHeight="1" x14ac:dyDescent="0.15">
      <c r="B26" s="5" t="s">
        <v>72</v>
      </c>
      <c r="C26" s="5" t="s">
        <v>16</v>
      </c>
      <c r="D26" s="5" t="s">
        <v>17</v>
      </c>
      <c r="E26" s="5" t="s">
        <v>73</v>
      </c>
      <c r="F26" s="5" t="s">
        <v>74</v>
      </c>
      <c r="G26" s="5" t="s">
        <v>19</v>
      </c>
      <c r="H26" s="16">
        <v>34.118638781719902</v>
      </c>
      <c r="I26" s="6">
        <v>33.523620657098299</v>
      </c>
      <c r="J26" s="7">
        <f t="shared" ref="J26" si="29">I26+0.5</f>
        <v>34.023620657098299</v>
      </c>
      <c r="Q26" s="6">
        <f t="shared" ref="Q26" si="30">I26-0.5</f>
        <v>33.023620657098299</v>
      </c>
      <c r="S26" s="6">
        <f>I27-I95</f>
        <v>14.290469468342199</v>
      </c>
      <c r="T26" s="13">
        <f t="shared" ref="T26" si="31">S26-13</f>
        <v>1.2904694683421987</v>
      </c>
      <c r="U26" s="10">
        <f t="shared" ref="U26" si="32">2^(-T26)</f>
        <v>0.40881797390545488</v>
      </c>
      <c r="V26" s="14" t="s">
        <v>75</v>
      </c>
    </row>
    <row r="27" spans="2:30" ht="15" customHeight="1" x14ac:dyDescent="0.2">
      <c r="B27" s="5" t="s">
        <v>76</v>
      </c>
      <c r="C27" s="5" t="s">
        <v>16</v>
      </c>
      <c r="D27" s="5" t="s">
        <v>17</v>
      </c>
      <c r="E27" s="5" t="s">
        <v>73</v>
      </c>
      <c r="F27" s="5" t="s">
        <v>74</v>
      </c>
      <c r="G27" s="5" t="s">
        <v>19</v>
      </c>
      <c r="H27" s="6">
        <v>33.371686805117498</v>
      </c>
      <c r="I27" s="6">
        <f>AVERAGE(H27:H28)</f>
        <v>33.226111594787497</v>
      </c>
      <c r="V27" s="8"/>
    </row>
    <row r="28" spans="2:30" ht="15" customHeight="1" x14ac:dyDescent="0.2">
      <c r="B28" s="5" t="s">
        <v>77</v>
      </c>
      <c r="C28" s="5" t="s">
        <v>16</v>
      </c>
      <c r="D28" s="5" t="s">
        <v>17</v>
      </c>
      <c r="E28" s="5" t="s">
        <v>73</v>
      </c>
      <c r="F28" s="5" t="s">
        <v>74</v>
      </c>
      <c r="G28" s="5" t="s">
        <v>19</v>
      </c>
      <c r="H28" s="6">
        <v>33.080536384457503</v>
      </c>
      <c r="I28" s="6">
        <v>33.523620657098299</v>
      </c>
      <c r="V28" s="8"/>
    </row>
    <row r="29" spans="2:30" ht="15" customHeight="1" x14ac:dyDescent="0.15">
      <c r="B29" s="5" t="s">
        <v>78</v>
      </c>
      <c r="C29" s="5" t="s">
        <v>16</v>
      </c>
      <c r="D29" s="5" t="s">
        <v>17</v>
      </c>
      <c r="E29" s="5" t="s">
        <v>79</v>
      </c>
      <c r="F29" s="5" t="s">
        <v>80</v>
      </c>
      <c r="G29" s="5" t="s">
        <v>19</v>
      </c>
      <c r="H29" s="6">
        <v>34.471860403711098</v>
      </c>
      <c r="I29" s="6">
        <v>34.293355203138098</v>
      </c>
      <c r="J29" s="7">
        <f t="shared" ref="J29" si="33">I29+0.5</f>
        <v>34.793355203138098</v>
      </c>
      <c r="Q29" s="6">
        <f t="shared" ref="Q29" si="34">I29-0.5</f>
        <v>33.793355203138098</v>
      </c>
      <c r="S29" s="6">
        <f>I29-I98</f>
        <v>8.8673921846027994</v>
      </c>
      <c r="T29" s="13">
        <f t="shared" ref="T29" si="35">S29-13</f>
        <v>-4.1326078153972006</v>
      </c>
      <c r="U29" s="10">
        <f t="shared" ref="U29" si="36">2^(-T29)</f>
        <v>17.540376564312723</v>
      </c>
      <c r="V29" s="14" t="s">
        <v>81</v>
      </c>
    </row>
    <row r="30" spans="2:30" ht="15" customHeight="1" x14ac:dyDescent="0.2">
      <c r="B30" s="5" t="s">
        <v>82</v>
      </c>
      <c r="C30" s="5" t="s">
        <v>16</v>
      </c>
      <c r="D30" s="5" t="s">
        <v>17</v>
      </c>
      <c r="E30" s="5" t="s">
        <v>79</v>
      </c>
      <c r="F30" s="5" t="s">
        <v>80</v>
      </c>
      <c r="G30" s="5" t="s">
        <v>19</v>
      </c>
      <c r="H30" s="6">
        <v>34.353132145248502</v>
      </c>
      <c r="I30" s="6">
        <v>34.293355203138098</v>
      </c>
      <c r="V30" s="8"/>
    </row>
    <row r="31" spans="2:30" ht="15" customHeight="1" x14ac:dyDescent="0.2">
      <c r="B31" s="5" t="s">
        <v>83</v>
      </c>
      <c r="C31" s="5" t="s">
        <v>16</v>
      </c>
      <c r="D31" s="5" t="s">
        <v>17</v>
      </c>
      <c r="E31" s="5" t="s">
        <v>79</v>
      </c>
      <c r="F31" s="5" t="s">
        <v>80</v>
      </c>
      <c r="G31" s="5" t="s">
        <v>19</v>
      </c>
      <c r="H31" s="6">
        <v>34.055073060454802</v>
      </c>
      <c r="I31" s="6">
        <v>34.293355203138098</v>
      </c>
      <c r="V31" s="8"/>
      <c r="AA31" s="17"/>
      <c r="AB31" s="17"/>
      <c r="AC31" s="17"/>
      <c r="AD31" s="17"/>
    </row>
    <row r="32" spans="2:30" ht="15" customHeight="1" x14ac:dyDescent="0.15">
      <c r="B32" s="5" t="s">
        <v>84</v>
      </c>
      <c r="C32" s="5" t="s">
        <v>16</v>
      </c>
      <c r="D32" s="5" t="s">
        <v>17</v>
      </c>
      <c r="E32" s="5" t="s">
        <v>85</v>
      </c>
      <c r="F32" s="5" t="s">
        <v>86</v>
      </c>
      <c r="G32" s="5" t="s">
        <v>19</v>
      </c>
      <c r="H32" s="6">
        <v>32.829055057328603</v>
      </c>
      <c r="I32" s="6">
        <v>32.689855263543798</v>
      </c>
      <c r="J32" s="7">
        <f t="shared" ref="J32" si="37">I32+0.5</f>
        <v>33.189855263543798</v>
      </c>
      <c r="Q32" s="6">
        <f t="shared" ref="Q32" si="38">I32-0.5</f>
        <v>32.189855263543798</v>
      </c>
      <c r="S32" s="6">
        <f t="shared" ref="S32" si="39">I32-I101</f>
        <v>14.763828667258799</v>
      </c>
      <c r="T32" s="13">
        <f t="shared" ref="T32" si="40">S32-13</f>
        <v>1.7638286672587995</v>
      </c>
      <c r="U32" s="10">
        <f t="shared" ref="U32" si="41">2^(-T32)</f>
        <v>0.29446566571332217</v>
      </c>
      <c r="V32" s="14" t="s">
        <v>87</v>
      </c>
      <c r="AA32" s="17"/>
      <c r="AB32" s="17"/>
      <c r="AC32" s="17"/>
      <c r="AD32" s="17"/>
    </row>
    <row r="33" spans="2:34" ht="15" customHeight="1" x14ac:dyDescent="0.2">
      <c r="B33" s="5" t="s">
        <v>89</v>
      </c>
      <c r="C33" s="5" t="s">
        <v>16</v>
      </c>
      <c r="D33" s="5" t="s">
        <v>17</v>
      </c>
      <c r="E33" s="5" t="s">
        <v>85</v>
      </c>
      <c r="F33" s="5" t="s">
        <v>86</v>
      </c>
      <c r="G33" s="5" t="s">
        <v>19</v>
      </c>
      <c r="H33" s="6">
        <v>32.543993184195102</v>
      </c>
      <c r="I33" s="6">
        <v>32.689855263543798</v>
      </c>
      <c r="V33" s="8"/>
      <c r="AA33" s="17"/>
      <c r="AB33" s="17"/>
      <c r="AC33" s="17"/>
      <c r="AD33" s="17"/>
    </row>
    <row r="34" spans="2:34" ht="15" customHeight="1" x14ac:dyDescent="0.2">
      <c r="B34" s="5" t="s">
        <v>91</v>
      </c>
      <c r="C34" s="5" t="s">
        <v>16</v>
      </c>
      <c r="D34" s="5" t="s">
        <v>17</v>
      </c>
      <c r="E34" s="5" t="s">
        <v>85</v>
      </c>
      <c r="F34" s="5" t="s">
        <v>86</v>
      </c>
      <c r="G34" s="5" t="s">
        <v>19</v>
      </c>
      <c r="H34" s="6">
        <v>32.696517549107597</v>
      </c>
      <c r="I34" s="6">
        <v>32.689855263543798</v>
      </c>
      <c r="V34" s="8"/>
      <c r="AA34" s="17"/>
      <c r="AB34" s="17"/>
      <c r="AC34" s="17"/>
      <c r="AD34" s="17"/>
    </row>
    <row r="35" spans="2:34" ht="15" customHeight="1" x14ac:dyDescent="0.15">
      <c r="B35" s="5" t="s">
        <v>93</v>
      </c>
      <c r="C35" s="5" t="s">
        <v>16</v>
      </c>
      <c r="D35" s="5" t="s">
        <v>17</v>
      </c>
      <c r="E35" s="5" t="s">
        <v>94</v>
      </c>
      <c r="F35" s="5" t="s">
        <v>95</v>
      </c>
      <c r="G35" s="5" t="s">
        <v>19</v>
      </c>
      <c r="H35" s="6">
        <v>31.321223678263401</v>
      </c>
      <c r="I35" s="6">
        <v>31.0089764439711</v>
      </c>
      <c r="J35" s="7">
        <f t="shared" ref="J35" si="42">I35+0.5</f>
        <v>31.5089764439711</v>
      </c>
      <c r="Q35" s="6">
        <f t="shared" ref="Q35" si="43">I35-0.5</f>
        <v>30.5089764439711</v>
      </c>
      <c r="S35" s="6">
        <f t="shared" ref="S35" si="44">I35-I104</f>
        <v>13.2663178061328</v>
      </c>
      <c r="T35" s="13">
        <f t="shared" ref="T35" si="45">S35-13</f>
        <v>0.26631780613280043</v>
      </c>
      <c r="U35" s="10">
        <f t="shared" ref="U35" si="46">2^(-T35)</f>
        <v>0.83143892349218562</v>
      </c>
      <c r="V35" s="14" t="s">
        <v>96</v>
      </c>
      <c r="AA35" s="17"/>
      <c r="AB35" s="17"/>
      <c r="AC35" s="17"/>
      <c r="AD35" s="17"/>
    </row>
    <row r="36" spans="2:34" ht="15" customHeight="1" x14ac:dyDescent="0.2">
      <c r="B36" s="5" t="s">
        <v>97</v>
      </c>
      <c r="C36" s="5" t="s">
        <v>16</v>
      </c>
      <c r="D36" s="5" t="s">
        <v>17</v>
      </c>
      <c r="E36" s="5" t="s">
        <v>94</v>
      </c>
      <c r="F36" s="5" t="s">
        <v>95</v>
      </c>
      <c r="G36" s="5" t="s">
        <v>19</v>
      </c>
      <c r="H36" s="6">
        <v>30.963428629349</v>
      </c>
      <c r="I36" s="6">
        <v>31.0089764439711</v>
      </c>
      <c r="V36" s="8"/>
    </row>
    <row r="37" spans="2:34" ht="15" customHeight="1" x14ac:dyDescent="0.2">
      <c r="B37" s="5" t="s">
        <v>98</v>
      </c>
      <c r="C37" s="5" t="s">
        <v>16</v>
      </c>
      <c r="D37" s="5" t="s">
        <v>17</v>
      </c>
      <c r="E37" s="5" t="s">
        <v>94</v>
      </c>
      <c r="F37" s="5" t="s">
        <v>95</v>
      </c>
      <c r="G37" s="5" t="s">
        <v>19</v>
      </c>
      <c r="H37" s="6">
        <v>30.742277024301</v>
      </c>
      <c r="I37" s="6">
        <v>31.0089764439711</v>
      </c>
      <c r="V37" s="8"/>
    </row>
    <row r="38" spans="2:34" ht="15" customHeight="1" x14ac:dyDescent="0.2">
      <c r="B38" s="5" t="s">
        <v>99</v>
      </c>
      <c r="C38" s="5" t="s">
        <v>16</v>
      </c>
      <c r="D38" s="5" t="s">
        <v>100</v>
      </c>
      <c r="E38" s="5" t="s">
        <v>18</v>
      </c>
      <c r="F38" s="5" t="s">
        <v>19</v>
      </c>
      <c r="G38" s="5" t="s">
        <v>19</v>
      </c>
      <c r="I38" s="6">
        <v>0</v>
      </c>
    </row>
    <row r="39" spans="2:34" ht="15" customHeight="1" x14ac:dyDescent="0.2">
      <c r="B39" s="5" t="s">
        <v>101</v>
      </c>
      <c r="C39" s="5" t="s">
        <v>16</v>
      </c>
      <c r="D39" s="5" t="s">
        <v>100</v>
      </c>
      <c r="E39" s="5" t="s">
        <v>18</v>
      </c>
      <c r="F39" s="5" t="s">
        <v>19</v>
      </c>
      <c r="G39" s="5" t="s">
        <v>19</v>
      </c>
      <c r="I39" s="6">
        <v>0</v>
      </c>
      <c r="AB39" s="11" t="s">
        <v>102</v>
      </c>
    </row>
    <row r="40" spans="2:34" ht="15" customHeight="1" x14ac:dyDescent="0.15">
      <c r="B40" s="5" t="s">
        <v>103</v>
      </c>
      <c r="C40" s="5" t="s">
        <v>16</v>
      </c>
      <c r="D40" s="5" t="s">
        <v>100</v>
      </c>
      <c r="E40" s="5" t="s">
        <v>104</v>
      </c>
      <c r="F40" s="5" t="s">
        <v>26</v>
      </c>
      <c r="G40" s="5" t="s">
        <v>19</v>
      </c>
      <c r="H40" s="6">
        <v>29.403364726190802</v>
      </c>
      <c r="I40" s="6">
        <v>29.419676129502299</v>
      </c>
      <c r="S40" s="18">
        <f>I40-I74</f>
        <v>10.682960227541098</v>
      </c>
      <c r="T40" s="18">
        <f>S40-13</f>
        <v>-2.3170397724589016</v>
      </c>
      <c r="U40" s="10">
        <f>2^(-T40)</f>
        <v>4.9830870349636305</v>
      </c>
      <c r="V40" s="14" t="s">
        <v>27</v>
      </c>
      <c r="AB40" s="11" t="s">
        <v>22</v>
      </c>
      <c r="AC40" s="11" t="s">
        <v>23</v>
      </c>
    </row>
    <row r="41" spans="2:34" ht="15" customHeight="1" x14ac:dyDescent="0.2">
      <c r="B41" s="5" t="s">
        <v>105</v>
      </c>
      <c r="C41" s="5" t="s">
        <v>16</v>
      </c>
      <c r="D41" s="5" t="s">
        <v>100</v>
      </c>
      <c r="E41" s="5" t="s">
        <v>104</v>
      </c>
      <c r="F41" s="5" t="s">
        <v>26</v>
      </c>
      <c r="G41" s="5" t="s">
        <v>19</v>
      </c>
      <c r="H41" s="6">
        <v>29.260281572706798</v>
      </c>
      <c r="I41" s="6">
        <v>29.419676129502299</v>
      </c>
      <c r="V41" s="8"/>
      <c r="AB41" s="11">
        <v>2.10865716783682</v>
      </c>
      <c r="AC41" s="11">
        <v>4.9830870349636305</v>
      </c>
    </row>
    <row r="42" spans="2:34" ht="15" customHeight="1" x14ac:dyDescent="0.2">
      <c r="B42" s="5" t="s">
        <v>106</v>
      </c>
      <c r="C42" s="5" t="s">
        <v>16</v>
      </c>
      <c r="D42" s="5" t="s">
        <v>100</v>
      </c>
      <c r="E42" s="5" t="s">
        <v>104</v>
      </c>
      <c r="F42" s="5" t="s">
        <v>26</v>
      </c>
      <c r="G42" s="5" t="s">
        <v>19</v>
      </c>
      <c r="H42" s="6">
        <v>29.595382089609402</v>
      </c>
      <c r="I42" s="6">
        <v>29.419676129502299</v>
      </c>
      <c r="V42" s="8"/>
      <c r="AB42" s="11">
        <v>2.0511135597252088</v>
      </c>
      <c r="AC42" s="11">
        <v>3.86901703011773</v>
      </c>
    </row>
    <row r="43" spans="2:34" ht="15" customHeight="1" x14ac:dyDescent="0.15">
      <c r="B43" s="5" t="s">
        <v>107</v>
      </c>
      <c r="C43" s="5" t="s">
        <v>16</v>
      </c>
      <c r="D43" s="5" t="s">
        <v>100</v>
      </c>
      <c r="E43" s="5" t="s">
        <v>108</v>
      </c>
      <c r="F43" s="5" t="s">
        <v>32</v>
      </c>
      <c r="G43" s="5" t="s">
        <v>19</v>
      </c>
      <c r="H43" s="6">
        <v>30.492686435326501</v>
      </c>
      <c r="I43" s="6">
        <v>30.340344507549698</v>
      </c>
      <c r="S43" s="18">
        <f t="shared" ref="S43" si="47">I43-I77</f>
        <v>11.923675443733497</v>
      </c>
      <c r="T43" s="18">
        <f t="shared" ref="T43" si="48">S43-13</f>
        <v>-1.0763245562665027</v>
      </c>
      <c r="U43" s="10">
        <f t="shared" ref="U43" si="49">2^(-T43)</f>
        <v>2.10865716783682</v>
      </c>
      <c r="V43" s="14" t="s">
        <v>33</v>
      </c>
      <c r="AB43" s="11">
        <v>2.6011602297954028</v>
      </c>
      <c r="AC43" s="11">
        <v>3.9266857924948395</v>
      </c>
    </row>
    <row r="44" spans="2:34" ht="15" customHeight="1" x14ac:dyDescent="0.2">
      <c r="B44" s="5" t="s">
        <v>109</v>
      </c>
      <c r="C44" s="5" t="s">
        <v>16</v>
      </c>
      <c r="D44" s="5" t="s">
        <v>100</v>
      </c>
      <c r="E44" s="5" t="s">
        <v>108</v>
      </c>
      <c r="F44" s="5" t="s">
        <v>32</v>
      </c>
      <c r="G44" s="5" t="s">
        <v>19</v>
      </c>
      <c r="H44" s="6">
        <v>30.243109441313599</v>
      </c>
      <c r="I44" s="6">
        <v>30.340344507549698</v>
      </c>
      <c r="V44" s="8"/>
      <c r="AB44" s="11">
        <v>2.5168226387025849</v>
      </c>
      <c r="AC44" s="11">
        <v>5.2607215465233264</v>
      </c>
    </row>
    <row r="45" spans="2:34" ht="15" customHeight="1" x14ac:dyDescent="0.2">
      <c r="B45" s="5" t="s">
        <v>110</v>
      </c>
      <c r="C45" s="5" t="s">
        <v>16</v>
      </c>
      <c r="D45" s="5" t="s">
        <v>100</v>
      </c>
      <c r="E45" s="5" t="s">
        <v>108</v>
      </c>
      <c r="F45" s="5" t="s">
        <v>32</v>
      </c>
      <c r="G45" s="5" t="s">
        <v>19</v>
      </c>
      <c r="H45" s="6">
        <v>30.285237646008898</v>
      </c>
      <c r="I45" s="6">
        <v>30.340344507549698</v>
      </c>
      <c r="V45" s="8"/>
      <c r="AB45" s="42"/>
      <c r="AC45" s="11">
        <v>5.6962389408535188</v>
      </c>
    </row>
    <row r="46" spans="2:34" ht="15" customHeight="1" x14ac:dyDescent="0.15">
      <c r="B46" s="5" t="s">
        <v>111</v>
      </c>
      <c r="C46" s="5" t="s">
        <v>16</v>
      </c>
      <c r="D46" s="5" t="s">
        <v>100</v>
      </c>
      <c r="E46" s="5" t="s">
        <v>112</v>
      </c>
      <c r="F46" s="5" t="s">
        <v>38</v>
      </c>
      <c r="G46" s="5" t="s">
        <v>19</v>
      </c>
      <c r="H46" s="6">
        <v>30.0805133632606</v>
      </c>
      <c r="I46" s="6">
        <v>29.931985331603499</v>
      </c>
      <c r="S46" s="18">
        <f t="shared" ref="S46" si="50">I46-I80</f>
        <v>11.048032920944298</v>
      </c>
      <c r="T46" s="18">
        <f t="shared" ref="T46" si="51">S46-13</f>
        <v>-1.9519670790557022</v>
      </c>
      <c r="U46" s="10">
        <f t="shared" ref="U46" si="52">2^(-T46)</f>
        <v>3.86901703011773</v>
      </c>
      <c r="V46" s="14" t="s">
        <v>39</v>
      </c>
      <c r="AC46" s="40">
        <v>27.039080609344033</v>
      </c>
    </row>
    <row r="47" spans="2:34" ht="15" customHeight="1" x14ac:dyDescent="0.2">
      <c r="B47" s="5" t="s">
        <v>113</v>
      </c>
      <c r="C47" s="5" t="s">
        <v>16</v>
      </c>
      <c r="D47" s="5" t="s">
        <v>100</v>
      </c>
      <c r="E47" s="5" t="s">
        <v>112</v>
      </c>
      <c r="F47" s="5" t="s">
        <v>38</v>
      </c>
      <c r="G47" s="5" t="s">
        <v>19</v>
      </c>
      <c r="H47" s="6">
        <v>30.004628510251301</v>
      </c>
      <c r="I47" s="6">
        <v>29.931985331603499</v>
      </c>
      <c r="V47" s="8"/>
      <c r="AC47" s="11">
        <v>3.1031780072906221</v>
      </c>
    </row>
    <row r="48" spans="2:34" ht="15" customHeight="1" x14ac:dyDescent="0.2">
      <c r="B48" s="5" t="s">
        <v>114</v>
      </c>
      <c r="C48" s="5" t="s">
        <v>16</v>
      </c>
      <c r="D48" s="5" t="s">
        <v>100</v>
      </c>
      <c r="E48" s="5" t="s">
        <v>112</v>
      </c>
      <c r="F48" s="5" t="s">
        <v>38</v>
      </c>
      <c r="G48" s="5" t="s">
        <v>19</v>
      </c>
      <c r="H48" s="6">
        <v>29.710814121298601</v>
      </c>
      <c r="I48" s="6">
        <v>29.931985331603499</v>
      </c>
      <c r="V48" s="8"/>
      <c r="AB48" s="11" t="s">
        <v>22</v>
      </c>
      <c r="AC48" s="11" t="s">
        <v>23</v>
      </c>
      <c r="AE48" s="19" t="s">
        <v>63</v>
      </c>
      <c r="AF48" s="11" t="s">
        <v>64</v>
      </c>
      <c r="AG48" s="11" t="s">
        <v>22</v>
      </c>
      <c r="AH48" s="11" t="s">
        <v>23</v>
      </c>
    </row>
    <row r="49" spans="2:34" ht="15" customHeight="1" x14ac:dyDescent="0.15">
      <c r="B49" s="5" t="s">
        <v>115</v>
      </c>
      <c r="C49" s="5" t="s">
        <v>16</v>
      </c>
      <c r="D49" s="5" t="s">
        <v>100</v>
      </c>
      <c r="E49" s="5" t="s">
        <v>116</v>
      </c>
      <c r="F49" s="5" t="s">
        <v>45</v>
      </c>
      <c r="G49" s="5" t="s">
        <v>19</v>
      </c>
      <c r="H49" s="6">
        <v>28.6159086259966</v>
      </c>
      <c r="I49" s="6">
        <v>28.622295605821499</v>
      </c>
      <c r="S49" s="18">
        <f t="shared" ref="S49" si="53">I49-I83</f>
        <v>11.026687839669599</v>
      </c>
      <c r="T49" s="18">
        <f t="shared" ref="T49" si="54">S49-13</f>
        <v>-1.9733121603304014</v>
      </c>
      <c r="U49" s="10">
        <f t="shared" ref="U49" si="55">2^(-T49)</f>
        <v>3.9266857924948395</v>
      </c>
      <c r="V49" s="14" t="s">
        <v>46</v>
      </c>
      <c r="AA49" s="10" t="s">
        <v>42</v>
      </c>
      <c r="AB49" s="10">
        <f>AVERAGE(AB41:AB44)</f>
        <v>2.319438399015004</v>
      </c>
      <c r="AC49" s="10">
        <f>AVERAGE(AC41:AC47)</f>
        <v>7.6968584230839578</v>
      </c>
      <c r="AD49" s="9"/>
      <c r="AE49" s="8">
        <v>0.74852267067575939</v>
      </c>
      <c r="AF49" s="8">
        <v>2.2583360226152083</v>
      </c>
      <c r="AG49" s="10">
        <v>0.35212614314986401</v>
      </c>
      <c r="AH49" s="10">
        <v>1.3848160287720424</v>
      </c>
    </row>
    <row r="50" spans="2:34" ht="15" customHeight="1" x14ac:dyDescent="0.2">
      <c r="B50" s="5" t="s">
        <v>117</v>
      </c>
      <c r="C50" s="5" t="s">
        <v>16</v>
      </c>
      <c r="D50" s="5" t="s">
        <v>100</v>
      </c>
      <c r="E50" s="5" t="s">
        <v>116</v>
      </c>
      <c r="F50" s="5" t="s">
        <v>45</v>
      </c>
      <c r="G50" s="5" t="s">
        <v>19</v>
      </c>
      <c r="H50" s="6">
        <v>28.604260444801401</v>
      </c>
      <c r="I50" s="6">
        <v>28.622295605821499</v>
      </c>
      <c r="V50" s="8"/>
      <c r="AA50" s="10" t="s">
        <v>47</v>
      </c>
      <c r="AB50" s="10">
        <f>STDEV(AB41:AB47)</f>
        <v>0.2797347998922019</v>
      </c>
      <c r="AC50" s="10">
        <f>STDEV(AC41:AC47)</f>
        <v>8.5770218860262801</v>
      </c>
      <c r="AE50" s="10">
        <v>0.40346064998133141</v>
      </c>
      <c r="AF50" s="10">
        <v>1.1440876838309706</v>
      </c>
      <c r="AG50" s="10">
        <v>0.10531865828314381</v>
      </c>
      <c r="AH50" s="10">
        <v>0.59747562034447488</v>
      </c>
    </row>
    <row r="51" spans="2:34" ht="15" customHeight="1" x14ac:dyDescent="0.2">
      <c r="B51" s="5" t="s">
        <v>118</v>
      </c>
      <c r="C51" s="5" t="s">
        <v>16</v>
      </c>
      <c r="D51" s="5" t="s">
        <v>100</v>
      </c>
      <c r="E51" s="5" t="s">
        <v>116</v>
      </c>
      <c r="F51" s="5" t="s">
        <v>45</v>
      </c>
      <c r="G51" s="5" t="s">
        <v>19</v>
      </c>
      <c r="H51" s="6">
        <v>28.646717746666301</v>
      </c>
      <c r="I51" s="6">
        <v>28.622295605821499</v>
      </c>
      <c r="V51" s="8"/>
      <c r="AA51" s="10" t="s">
        <v>49</v>
      </c>
      <c r="AB51" s="10">
        <f>AB50/SQRT(4)</f>
        <v>0.13986739994610095</v>
      </c>
      <c r="AC51" s="10">
        <f>AC50/SQRT(6)</f>
        <v>3.5015545222413671</v>
      </c>
      <c r="AE51" s="10">
        <v>0.2017303249906657</v>
      </c>
      <c r="AF51" s="10">
        <v>0.46707184106475441</v>
      </c>
      <c r="AG51" s="10">
        <v>5.2659329141571905E-2</v>
      </c>
      <c r="AH51" s="10">
        <v>0.24391840059946795</v>
      </c>
    </row>
    <row r="52" spans="2:34" ht="15" customHeight="1" x14ac:dyDescent="0.15">
      <c r="B52" s="5" t="s">
        <v>119</v>
      </c>
      <c r="C52" s="5" t="s">
        <v>16</v>
      </c>
      <c r="D52" s="5" t="s">
        <v>100</v>
      </c>
      <c r="E52" s="5" t="s">
        <v>120</v>
      </c>
      <c r="F52" s="5" t="s">
        <v>53</v>
      </c>
      <c r="G52" s="5" t="s">
        <v>19</v>
      </c>
      <c r="H52" s="6">
        <v>27.805970857812401</v>
      </c>
      <c r="I52" s="6">
        <v>27.7607205219634</v>
      </c>
      <c r="S52" s="18">
        <f t="shared" ref="S52" si="56">I52-I86</f>
        <v>10.604739310710698</v>
      </c>
      <c r="T52" s="18">
        <f t="shared" ref="T52" si="57">S52-13</f>
        <v>-2.3952606892893016</v>
      </c>
      <c r="U52" s="10">
        <f t="shared" ref="U52" si="58">2^(-T52)</f>
        <v>5.2607215465233264</v>
      </c>
      <c r="V52" s="14" t="s">
        <v>54</v>
      </c>
      <c r="AA52" s="10" t="s">
        <v>187</v>
      </c>
      <c r="AB52" s="10">
        <f>AB49+(2*AB50)</f>
        <v>2.878907998799408</v>
      </c>
      <c r="AC52" s="10">
        <f>AC49+(2*AC50)</f>
        <v>24.85090219513652</v>
      </c>
    </row>
    <row r="53" spans="2:34" ht="15" customHeight="1" x14ac:dyDescent="0.2">
      <c r="B53" s="5" t="s">
        <v>121</v>
      </c>
      <c r="C53" s="5" t="s">
        <v>16</v>
      </c>
      <c r="D53" s="5" t="s">
        <v>100</v>
      </c>
      <c r="E53" s="5" t="s">
        <v>120</v>
      </c>
      <c r="F53" s="5" t="s">
        <v>53</v>
      </c>
      <c r="G53" s="5" t="s">
        <v>19</v>
      </c>
      <c r="H53" s="6">
        <v>27.521248264529302</v>
      </c>
      <c r="I53" s="6">
        <v>27.7607205219634</v>
      </c>
      <c r="V53" s="8"/>
    </row>
    <row r="54" spans="2:34" ht="15" customHeight="1" x14ac:dyDescent="0.2">
      <c r="B54" s="5" t="s">
        <v>122</v>
      </c>
      <c r="C54" s="5" t="s">
        <v>16</v>
      </c>
      <c r="D54" s="5" t="s">
        <v>100</v>
      </c>
      <c r="E54" s="5" t="s">
        <v>120</v>
      </c>
      <c r="F54" s="5" t="s">
        <v>53</v>
      </c>
      <c r="G54" s="5" t="s">
        <v>19</v>
      </c>
      <c r="H54" s="6">
        <v>27.954942443548401</v>
      </c>
      <c r="I54" s="6">
        <v>27.7607205219634</v>
      </c>
      <c r="V54" s="8"/>
    </row>
    <row r="55" spans="2:34" ht="15" customHeight="1" x14ac:dyDescent="0.15">
      <c r="B55" s="5" t="s">
        <v>123</v>
      </c>
      <c r="C55" s="5" t="s">
        <v>16</v>
      </c>
      <c r="D55" s="5" t="s">
        <v>100</v>
      </c>
      <c r="E55" s="5" t="s">
        <v>124</v>
      </c>
      <c r="F55" s="5" t="s">
        <v>59</v>
      </c>
      <c r="G55" s="5" t="s">
        <v>19</v>
      </c>
      <c r="H55" s="6">
        <v>29.1906325035918</v>
      </c>
      <c r="I55" s="6">
        <v>28.8540149229562</v>
      </c>
      <c r="S55" s="18">
        <f t="shared" ref="S55" si="59">I55-I89</f>
        <v>10.4899903355155</v>
      </c>
      <c r="T55" s="18">
        <f t="shared" ref="T55" si="60">S55-13</f>
        <v>-2.5100096644844996</v>
      </c>
      <c r="U55" s="10">
        <f t="shared" ref="U55" si="61">2^(-T55)</f>
        <v>5.6962389408535188</v>
      </c>
      <c r="V55" s="14" t="s">
        <v>60</v>
      </c>
    </row>
    <row r="56" spans="2:34" ht="15" customHeight="1" x14ac:dyDescent="0.2">
      <c r="B56" s="5" t="s">
        <v>125</v>
      </c>
      <c r="C56" s="5" t="s">
        <v>16</v>
      </c>
      <c r="D56" s="5" t="s">
        <v>100</v>
      </c>
      <c r="E56" s="5" t="s">
        <v>124</v>
      </c>
      <c r="F56" s="5" t="s">
        <v>59</v>
      </c>
      <c r="G56" s="5" t="s">
        <v>19</v>
      </c>
      <c r="H56" s="6">
        <v>28.6420303402403</v>
      </c>
      <c r="I56" s="6">
        <v>28.8540149229562</v>
      </c>
      <c r="V56" s="8"/>
    </row>
    <row r="57" spans="2:34" ht="15" customHeight="1" x14ac:dyDescent="0.2">
      <c r="B57" s="5" t="s">
        <v>127</v>
      </c>
      <c r="C57" s="5" t="s">
        <v>16</v>
      </c>
      <c r="D57" s="5" t="s">
        <v>100</v>
      </c>
      <c r="E57" s="5" t="s">
        <v>124</v>
      </c>
      <c r="F57" s="5" t="s">
        <v>59</v>
      </c>
      <c r="G57" s="5" t="s">
        <v>19</v>
      </c>
      <c r="H57" s="6">
        <v>28.7293819250364</v>
      </c>
      <c r="I57" s="6">
        <v>28.8540149229562</v>
      </c>
      <c r="V57" s="8"/>
    </row>
    <row r="58" spans="2:34" ht="15" customHeight="1" x14ac:dyDescent="0.15">
      <c r="B58" s="5" t="s">
        <v>128</v>
      </c>
      <c r="C58" s="5" t="s">
        <v>16</v>
      </c>
      <c r="D58" s="5" t="s">
        <v>100</v>
      </c>
      <c r="E58" s="5" t="s">
        <v>129</v>
      </c>
      <c r="F58" s="5" t="s">
        <v>68</v>
      </c>
      <c r="G58" s="5" t="s">
        <v>19</v>
      </c>
      <c r="H58" s="6">
        <v>31.097165355403501</v>
      </c>
      <c r="I58" s="6">
        <v>30.615859044445902</v>
      </c>
      <c r="J58" s="7">
        <f>I58+0.5</f>
        <v>31.115859044445902</v>
      </c>
      <c r="Q58" s="41">
        <f>I58-0.5</f>
        <v>30.115859044445902</v>
      </c>
      <c r="S58" s="18">
        <f t="shared" ref="S58" si="62">I58-I92</f>
        <v>11.963592631284602</v>
      </c>
      <c r="T58" s="18">
        <f t="shared" ref="T58" si="63">S58-13</f>
        <v>-1.0364073687153983</v>
      </c>
      <c r="U58" s="10">
        <f t="shared" ref="U58" si="64">2^(-T58)</f>
        <v>2.0511135597252088</v>
      </c>
      <c r="V58" s="14" t="s">
        <v>69</v>
      </c>
    </row>
    <row r="59" spans="2:34" ht="15" customHeight="1" x14ac:dyDescent="0.2">
      <c r="B59" s="5" t="s">
        <v>130</v>
      </c>
      <c r="C59" s="5" t="s">
        <v>16</v>
      </c>
      <c r="D59" s="5" t="s">
        <v>100</v>
      </c>
      <c r="E59" s="5" t="s">
        <v>129</v>
      </c>
      <c r="F59" s="5" t="s">
        <v>68</v>
      </c>
      <c r="G59" s="5" t="s">
        <v>19</v>
      </c>
      <c r="H59" s="6">
        <v>30.284690532610401</v>
      </c>
      <c r="I59" s="6">
        <v>30.615859044445902</v>
      </c>
      <c r="V59" s="8"/>
    </row>
    <row r="60" spans="2:34" ht="15" customHeight="1" x14ac:dyDescent="0.2">
      <c r="B60" s="5" t="s">
        <v>131</v>
      </c>
      <c r="C60" s="5" t="s">
        <v>16</v>
      </c>
      <c r="D60" s="5" t="s">
        <v>100</v>
      </c>
      <c r="E60" s="5" t="s">
        <v>129</v>
      </c>
      <c r="F60" s="5" t="s">
        <v>68</v>
      </c>
      <c r="G60" s="5" t="s">
        <v>19</v>
      </c>
      <c r="H60" s="6">
        <v>30.465721245323699</v>
      </c>
      <c r="I60" s="6">
        <v>30.615859044445902</v>
      </c>
      <c r="V60" s="8"/>
    </row>
    <row r="61" spans="2:34" ht="15" customHeight="1" x14ac:dyDescent="0.15">
      <c r="B61" s="5" t="s">
        <v>132</v>
      </c>
      <c r="C61" s="5" t="s">
        <v>16</v>
      </c>
      <c r="D61" s="5" t="s">
        <v>100</v>
      </c>
      <c r="E61" s="5" t="s">
        <v>133</v>
      </c>
      <c r="F61" s="5" t="s">
        <v>74</v>
      </c>
      <c r="G61" s="5" t="s">
        <v>19</v>
      </c>
      <c r="H61" s="16">
        <v>31.115852204834599</v>
      </c>
      <c r="I61" s="6">
        <v>30.5564868553415</v>
      </c>
      <c r="J61" s="7">
        <f>I61+0.5</f>
        <v>31.0564868553415</v>
      </c>
      <c r="S61" s="18">
        <f t="shared" ref="S61" si="65">I61-I95</f>
        <v>11.620844728896202</v>
      </c>
      <c r="T61" s="18">
        <f t="shared" ref="T61" si="66">S61-13</f>
        <v>-1.379155271103798</v>
      </c>
      <c r="U61" s="10">
        <f t="shared" ref="U61" si="67">2^(-T61)</f>
        <v>2.6011602297954028</v>
      </c>
      <c r="V61" s="14" t="s">
        <v>75</v>
      </c>
    </row>
    <row r="62" spans="2:34" ht="15" customHeight="1" x14ac:dyDescent="0.2">
      <c r="B62" s="5" t="s">
        <v>134</v>
      </c>
      <c r="C62" s="5" t="s">
        <v>16</v>
      </c>
      <c r="D62" s="5" t="s">
        <v>100</v>
      </c>
      <c r="E62" s="5" t="s">
        <v>133</v>
      </c>
      <c r="F62" s="5" t="s">
        <v>74</v>
      </c>
      <c r="G62" s="5" t="s">
        <v>19</v>
      </c>
      <c r="H62" s="6">
        <v>30.342466385660298</v>
      </c>
      <c r="I62" s="6">
        <f>AVERAGE(H62:H63)</f>
        <v>30.276804180595001</v>
      </c>
      <c r="V62" s="8"/>
    </row>
    <row r="63" spans="2:34" ht="15" customHeight="1" x14ac:dyDescent="0.2">
      <c r="B63" s="5" t="s">
        <v>135</v>
      </c>
      <c r="C63" s="5" t="s">
        <v>16</v>
      </c>
      <c r="D63" s="5" t="s">
        <v>100</v>
      </c>
      <c r="E63" s="5" t="s">
        <v>133</v>
      </c>
      <c r="F63" s="5" t="s">
        <v>74</v>
      </c>
      <c r="G63" s="5" t="s">
        <v>19</v>
      </c>
      <c r="H63" s="6">
        <v>30.211141975529699</v>
      </c>
      <c r="I63" s="6">
        <v>30.5564868553415</v>
      </c>
      <c r="V63" s="8"/>
    </row>
    <row r="64" spans="2:34" ht="15" customHeight="1" x14ac:dyDescent="0.15">
      <c r="B64" s="5" t="s">
        <v>136</v>
      </c>
      <c r="C64" s="5" t="s">
        <v>16</v>
      </c>
      <c r="D64" s="5" t="s">
        <v>100</v>
      </c>
      <c r="E64" s="5" t="s">
        <v>137</v>
      </c>
      <c r="F64" s="5" t="s">
        <v>80</v>
      </c>
      <c r="G64" s="5" t="s">
        <v>19</v>
      </c>
      <c r="H64" s="6">
        <v>33.650113682141701</v>
      </c>
      <c r="I64" s="6">
        <v>33.668988826128803</v>
      </c>
      <c r="S64" s="18">
        <f t="shared" ref="S64" si="68">I64-I98</f>
        <v>8.2430258075935043</v>
      </c>
      <c r="T64" s="18">
        <f t="shared" ref="T64" si="69">S64-13</f>
        <v>-4.7569741924064957</v>
      </c>
      <c r="U64" s="10">
        <f t="shared" ref="U64" si="70">2^(-T64)</f>
        <v>27.039080609344033</v>
      </c>
      <c r="V64" s="14" t="s">
        <v>81</v>
      </c>
    </row>
    <row r="65" spans="2:22" ht="15" customHeight="1" x14ac:dyDescent="0.2">
      <c r="B65" s="5" t="s">
        <v>138</v>
      </c>
      <c r="C65" s="5" t="s">
        <v>16</v>
      </c>
      <c r="D65" s="5" t="s">
        <v>100</v>
      </c>
      <c r="E65" s="5" t="s">
        <v>137</v>
      </c>
      <c r="F65" s="5" t="s">
        <v>80</v>
      </c>
      <c r="G65" s="5" t="s">
        <v>19</v>
      </c>
      <c r="H65" s="6">
        <v>33.655506887313997</v>
      </c>
      <c r="I65" s="6">
        <v>33.668988826128803</v>
      </c>
      <c r="V65" s="8"/>
    </row>
    <row r="66" spans="2:22" ht="15" customHeight="1" x14ac:dyDescent="0.2">
      <c r="B66" s="5" t="s">
        <v>139</v>
      </c>
      <c r="C66" s="5" t="s">
        <v>16</v>
      </c>
      <c r="D66" s="5" t="s">
        <v>100</v>
      </c>
      <c r="E66" s="5" t="s">
        <v>137</v>
      </c>
      <c r="F66" s="5" t="s">
        <v>80</v>
      </c>
      <c r="G66" s="5" t="s">
        <v>19</v>
      </c>
      <c r="H66" s="6">
        <v>33.701345908930499</v>
      </c>
      <c r="I66" s="6">
        <v>33.668988826128803</v>
      </c>
      <c r="V66" s="8"/>
    </row>
    <row r="67" spans="2:22" ht="15" customHeight="1" x14ac:dyDescent="0.15">
      <c r="B67" s="5" t="s">
        <v>140</v>
      </c>
      <c r="C67" s="5" t="s">
        <v>16</v>
      </c>
      <c r="D67" s="5" t="s">
        <v>100</v>
      </c>
      <c r="E67" s="5" t="s">
        <v>141</v>
      </c>
      <c r="F67" s="5" t="s">
        <v>86</v>
      </c>
      <c r="G67" s="5" t="s">
        <v>19</v>
      </c>
      <c r="H67" s="6">
        <v>29.770103701052999</v>
      </c>
      <c r="I67" s="6">
        <v>29.5944230433856</v>
      </c>
      <c r="S67" s="18">
        <f t="shared" ref="S67" si="71">I67-I101</f>
        <v>11.668396447100601</v>
      </c>
      <c r="T67" s="18">
        <f t="shared" ref="T67" si="72">S67-13</f>
        <v>-1.3316035528993986</v>
      </c>
      <c r="U67" s="10">
        <f t="shared" ref="U67" si="73">2^(-T67)</f>
        <v>2.5168226387025849</v>
      </c>
      <c r="V67" s="14" t="s">
        <v>87</v>
      </c>
    </row>
    <row r="68" spans="2:22" ht="15" customHeight="1" x14ac:dyDescent="0.2">
      <c r="B68" s="5" t="s">
        <v>142</v>
      </c>
      <c r="C68" s="5" t="s">
        <v>16</v>
      </c>
      <c r="D68" s="5" t="s">
        <v>100</v>
      </c>
      <c r="E68" s="5" t="s">
        <v>141</v>
      </c>
      <c r="F68" s="5" t="s">
        <v>86</v>
      </c>
      <c r="G68" s="5" t="s">
        <v>19</v>
      </c>
      <c r="H68" s="6">
        <v>29.5408931059821</v>
      </c>
      <c r="I68" s="6">
        <v>29.5944230433856</v>
      </c>
      <c r="V68" s="8"/>
    </row>
    <row r="69" spans="2:22" ht="15" customHeight="1" x14ac:dyDescent="0.2">
      <c r="B69" s="5" t="s">
        <v>143</v>
      </c>
      <c r="C69" s="5" t="s">
        <v>16</v>
      </c>
      <c r="D69" s="5" t="s">
        <v>100</v>
      </c>
      <c r="E69" s="5" t="s">
        <v>141</v>
      </c>
      <c r="F69" s="5" t="s">
        <v>86</v>
      </c>
      <c r="G69" s="5" t="s">
        <v>19</v>
      </c>
      <c r="H69" s="6">
        <v>29.4722723231217</v>
      </c>
      <c r="I69" s="6">
        <v>29.5944230433856</v>
      </c>
      <c r="V69" s="8"/>
    </row>
    <row r="70" spans="2:22" ht="15" customHeight="1" x14ac:dyDescent="0.15">
      <c r="B70" s="5" t="s">
        <v>144</v>
      </c>
      <c r="C70" s="5" t="s">
        <v>16</v>
      </c>
      <c r="D70" s="5" t="s">
        <v>100</v>
      </c>
      <c r="E70" s="5" t="s">
        <v>145</v>
      </c>
      <c r="F70" s="5" t="s">
        <v>95</v>
      </c>
      <c r="G70" s="5" t="s">
        <v>19</v>
      </c>
      <c r="H70" s="6">
        <v>29.191758002867399</v>
      </c>
      <c r="I70" s="6">
        <v>29.108912181426199</v>
      </c>
      <c r="S70" s="18">
        <f t="shared" ref="S70" si="74">I70-I104</f>
        <v>11.366253543587899</v>
      </c>
      <c r="T70" s="18">
        <f t="shared" ref="T70" si="75">S70-13</f>
        <v>-1.6337464564121014</v>
      </c>
      <c r="U70" s="10">
        <f t="shared" ref="U70" si="76">2^(-T70)</f>
        <v>3.1031780072906221</v>
      </c>
      <c r="V70" s="14" t="s">
        <v>96</v>
      </c>
    </row>
    <row r="71" spans="2:22" ht="15" customHeight="1" x14ac:dyDescent="0.2">
      <c r="B71" s="5" t="s">
        <v>146</v>
      </c>
      <c r="C71" s="5" t="s">
        <v>16</v>
      </c>
      <c r="D71" s="5" t="s">
        <v>100</v>
      </c>
      <c r="E71" s="5" t="s">
        <v>145</v>
      </c>
      <c r="F71" s="5" t="s">
        <v>95</v>
      </c>
      <c r="G71" s="5" t="s">
        <v>19</v>
      </c>
      <c r="H71" s="6">
        <v>29.143656395303701</v>
      </c>
      <c r="I71" s="6">
        <v>29.108912181426199</v>
      </c>
    </row>
    <row r="72" spans="2:22" ht="15" customHeight="1" x14ac:dyDescent="0.2">
      <c r="B72" s="5" t="s">
        <v>147</v>
      </c>
      <c r="C72" s="5" t="s">
        <v>16</v>
      </c>
      <c r="D72" s="5" t="s">
        <v>100</v>
      </c>
      <c r="E72" s="5" t="s">
        <v>145</v>
      </c>
      <c r="F72" s="5" t="s">
        <v>95</v>
      </c>
      <c r="G72" s="5" t="s">
        <v>19</v>
      </c>
      <c r="H72" s="6">
        <v>28.991322146107699</v>
      </c>
      <c r="I72" s="6">
        <v>29.108912181426199</v>
      </c>
    </row>
    <row r="74" spans="2:22" ht="15" customHeight="1" x14ac:dyDescent="0.2">
      <c r="B74" s="5" t="s">
        <v>105</v>
      </c>
      <c r="C74" s="5" t="s">
        <v>16</v>
      </c>
      <c r="D74" s="5" t="s">
        <v>148</v>
      </c>
      <c r="E74" s="5" t="s">
        <v>149</v>
      </c>
      <c r="F74" s="5" t="s">
        <v>26</v>
      </c>
      <c r="G74" s="5" t="s">
        <v>19</v>
      </c>
      <c r="H74" s="6">
        <v>18.7084924535203</v>
      </c>
      <c r="I74" s="6">
        <v>18.736715901961201</v>
      </c>
    </row>
    <row r="75" spans="2:22" ht="15" customHeight="1" x14ac:dyDescent="0.2">
      <c r="B75" s="5" t="s">
        <v>106</v>
      </c>
      <c r="C75" s="5" t="s">
        <v>16</v>
      </c>
      <c r="D75" s="5" t="s">
        <v>148</v>
      </c>
      <c r="E75" s="5" t="s">
        <v>149</v>
      </c>
      <c r="F75" s="5" t="s">
        <v>26</v>
      </c>
      <c r="G75" s="5" t="s">
        <v>19</v>
      </c>
      <c r="H75" s="6">
        <v>18.9460297834217</v>
      </c>
      <c r="I75" s="6">
        <v>18.736715901961201</v>
      </c>
    </row>
    <row r="76" spans="2:22" ht="15" customHeight="1" x14ac:dyDescent="0.2">
      <c r="B76" s="5" t="s">
        <v>150</v>
      </c>
      <c r="C76" s="5" t="s">
        <v>16</v>
      </c>
      <c r="D76" s="5" t="s">
        <v>148</v>
      </c>
      <c r="E76" s="5" t="s">
        <v>149</v>
      </c>
      <c r="F76" s="5" t="s">
        <v>26</v>
      </c>
      <c r="G76" s="5" t="s">
        <v>19</v>
      </c>
      <c r="H76" s="6">
        <v>18.5556254689414</v>
      </c>
      <c r="I76" s="6">
        <v>18.736715901961201</v>
      </c>
    </row>
    <row r="77" spans="2:22" ht="15" customHeight="1" x14ac:dyDescent="0.2">
      <c r="B77" s="5" t="s">
        <v>151</v>
      </c>
      <c r="C77" s="5" t="s">
        <v>16</v>
      </c>
      <c r="D77" s="5" t="s">
        <v>148</v>
      </c>
      <c r="E77" s="5" t="s">
        <v>152</v>
      </c>
      <c r="F77" s="5" t="s">
        <v>32</v>
      </c>
      <c r="G77" s="5" t="s">
        <v>19</v>
      </c>
      <c r="H77" s="6">
        <v>18.361204126436402</v>
      </c>
      <c r="I77" s="6">
        <v>18.416669063816201</v>
      </c>
    </row>
    <row r="78" spans="2:22" ht="15" customHeight="1" x14ac:dyDescent="0.2">
      <c r="B78" s="5" t="s">
        <v>153</v>
      </c>
      <c r="C78" s="5" t="s">
        <v>16</v>
      </c>
      <c r="D78" s="5" t="s">
        <v>148</v>
      </c>
      <c r="E78" s="5" t="s">
        <v>152</v>
      </c>
      <c r="F78" s="5" t="s">
        <v>32</v>
      </c>
      <c r="G78" s="5" t="s">
        <v>19</v>
      </c>
      <c r="H78" s="6">
        <v>18.414623044649499</v>
      </c>
      <c r="I78" s="6">
        <v>18.416669063816201</v>
      </c>
    </row>
    <row r="79" spans="2:22" ht="15" customHeight="1" x14ac:dyDescent="0.2">
      <c r="B79" s="5" t="s">
        <v>154</v>
      </c>
      <c r="C79" s="5" t="s">
        <v>16</v>
      </c>
      <c r="D79" s="5" t="s">
        <v>148</v>
      </c>
      <c r="E79" s="5" t="s">
        <v>152</v>
      </c>
      <c r="F79" s="5" t="s">
        <v>32</v>
      </c>
      <c r="G79" s="5" t="s">
        <v>19</v>
      </c>
      <c r="H79" s="6">
        <v>18.474180020362699</v>
      </c>
      <c r="I79" s="6">
        <v>18.416669063816201</v>
      </c>
    </row>
    <row r="80" spans="2:22" ht="15" customHeight="1" x14ac:dyDescent="0.2">
      <c r="B80" s="5" t="s">
        <v>113</v>
      </c>
      <c r="C80" s="5" t="s">
        <v>16</v>
      </c>
      <c r="D80" s="5" t="s">
        <v>148</v>
      </c>
      <c r="E80" s="5" t="s">
        <v>155</v>
      </c>
      <c r="F80" s="5" t="s">
        <v>38</v>
      </c>
      <c r="G80" s="5" t="s">
        <v>19</v>
      </c>
      <c r="H80" s="6">
        <v>18.7327294963847</v>
      </c>
      <c r="I80" s="6">
        <v>18.883952410659202</v>
      </c>
    </row>
    <row r="81" spans="2:29" ht="15" customHeight="1" x14ac:dyDescent="0.2">
      <c r="B81" s="5" t="s">
        <v>114</v>
      </c>
      <c r="C81" s="5" t="s">
        <v>16</v>
      </c>
      <c r="D81" s="5" t="s">
        <v>148</v>
      </c>
      <c r="E81" s="5" t="s">
        <v>155</v>
      </c>
      <c r="F81" s="5" t="s">
        <v>38</v>
      </c>
      <c r="G81" s="5" t="s">
        <v>19</v>
      </c>
      <c r="H81" s="6">
        <v>18.8161589751669</v>
      </c>
      <c r="I81" s="6">
        <v>18.883952410659202</v>
      </c>
    </row>
    <row r="82" spans="2:29" ht="15" customHeight="1" x14ac:dyDescent="0.2">
      <c r="B82" s="5" t="s">
        <v>156</v>
      </c>
      <c r="C82" s="5" t="s">
        <v>16</v>
      </c>
      <c r="D82" s="5" t="s">
        <v>148</v>
      </c>
      <c r="E82" s="5" t="s">
        <v>155</v>
      </c>
      <c r="F82" s="5" t="s">
        <v>38</v>
      </c>
      <c r="G82" s="5" t="s">
        <v>19</v>
      </c>
      <c r="H82" s="6">
        <v>19.102968760426101</v>
      </c>
      <c r="I82" s="6">
        <v>18.883952410659202</v>
      </c>
    </row>
    <row r="83" spans="2:29" ht="15" customHeight="1" x14ac:dyDescent="0.2">
      <c r="B83" s="5" t="s">
        <v>117</v>
      </c>
      <c r="C83" s="5" t="s">
        <v>16</v>
      </c>
      <c r="D83" s="5" t="s">
        <v>148</v>
      </c>
      <c r="E83" s="5" t="s">
        <v>157</v>
      </c>
      <c r="F83" s="5" t="s">
        <v>45</v>
      </c>
      <c r="G83" s="5" t="s">
        <v>19</v>
      </c>
      <c r="H83" s="6">
        <v>17.574890045746798</v>
      </c>
      <c r="I83" s="6">
        <v>17.5956077661519</v>
      </c>
    </row>
    <row r="84" spans="2:29" ht="15" customHeight="1" x14ac:dyDescent="0.2">
      <c r="B84" s="5" t="s">
        <v>118</v>
      </c>
      <c r="C84" s="5" t="s">
        <v>16</v>
      </c>
      <c r="D84" s="5" t="s">
        <v>148</v>
      </c>
      <c r="E84" s="5" t="s">
        <v>157</v>
      </c>
      <c r="F84" s="5" t="s">
        <v>45</v>
      </c>
      <c r="G84" s="5" t="s">
        <v>19</v>
      </c>
      <c r="H84" s="6">
        <v>17.7518395037925</v>
      </c>
      <c r="I84" s="6">
        <v>17.5956077661519</v>
      </c>
    </row>
    <row r="85" spans="2:29" ht="15" customHeight="1" x14ac:dyDescent="0.2">
      <c r="B85" s="5" t="s">
        <v>158</v>
      </c>
      <c r="C85" s="5" t="s">
        <v>16</v>
      </c>
      <c r="D85" s="5" t="s">
        <v>148</v>
      </c>
      <c r="E85" s="5" t="s">
        <v>157</v>
      </c>
      <c r="F85" s="5" t="s">
        <v>45</v>
      </c>
      <c r="G85" s="5" t="s">
        <v>19</v>
      </c>
      <c r="H85" s="6">
        <v>17.460093748916499</v>
      </c>
      <c r="I85" s="6">
        <v>17.5956077661519</v>
      </c>
    </row>
    <row r="86" spans="2:29" ht="15" customHeight="1" x14ac:dyDescent="0.2">
      <c r="B86" s="5" t="s">
        <v>121</v>
      </c>
      <c r="C86" s="5" t="s">
        <v>16</v>
      </c>
      <c r="D86" s="5" t="s">
        <v>148</v>
      </c>
      <c r="E86" s="5" t="s">
        <v>159</v>
      </c>
      <c r="F86" s="5" t="s">
        <v>53</v>
      </c>
      <c r="G86" s="5" t="s">
        <v>19</v>
      </c>
      <c r="H86" s="6">
        <v>17.1506643538182</v>
      </c>
      <c r="I86" s="6">
        <v>17.155981211252701</v>
      </c>
    </row>
    <row r="87" spans="2:29" ht="15" customHeight="1" x14ac:dyDescent="0.2">
      <c r="B87" s="5" t="s">
        <v>122</v>
      </c>
      <c r="C87" s="5" t="s">
        <v>16</v>
      </c>
      <c r="D87" s="5" t="s">
        <v>148</v>
      </c>
      <c r="E87" s="5" t="s">
        <v>159</v>
      </c>
      <c r="F87" s="5" t="s">
        <v>53</v>
      </c>
      <c r="G87" s="5" t="s">
        <v>19</v>
      </c>
      <c r="H87" s="6">
        <v>17.2208898442532</v>
      </c>
      <c r="I87" s="6">
        <v>17.155981211252701</v>
      </c>
    </row>
    <row r="88" spans="2:29" ht="15" customHeight="1" x14ac:dyDescent="0.2">
      <c r="B88" s="5" t="s">
        <v>160</v>
      </c>
      <c r="C88" s="5" t="s">
        <v>16</v>
      </c>
      <c r="D88" s="5" t="s">
        <v>148</v>
      </c>
      <c r="E88" s="5" t="s">
        <v>159</v>
      </c>
      <c r="F88" s="5" t="s">
        <v>53</v>
      </c>
      <c r="G88" s="5" t="s">
        <v>19</v>
      </c>
      <c r="H88" s="6">
        <v>17.096389435686699</v>
      </c>
      <c r="I88" s="6">
        <v>17.155981211252701</v>
      </c>
    </row>
    <row r="89" spans="2:29" ht="15" customHeight="1" x14ac:dyDescent="0.2">
      <c r="B89" s="5" t="s">
        <v>125</v>
      </c>
      <c r="C89" s="5" t="s">
        <v>16</v>
      </c>
      <c r="D89" s="5" t="s">
        <v>148</v>
      </c>
      <c r="E89" s="5" t="s">
        <v>161</v>
      </c>
      <c r="F89" s="5" t="s">
        <v>59</v>
      </c>
      <c r="G89" s="5" t="s">
        <v>19</v>
      </c>
      <c r="H89" s="6">
        <v>18.341773434766999</v>
      </c>
      <c r="I89" s="6">
        <v>18.364024587440699</v>
      </c>
    </row>
    <row r="90" spans="2:29" ht="15" customHeight="1" x14ac:dyDescent="0.2">
      <c r="B90" s="5" t="s">
        <v>127</v>
      </c>
      <c r="C90" s="5" t="s">
        <v>16</v>
      </c>
      <c r="D90" s="5" t="s">
        <v>148</v>
      </c>
      <c r="E90" s="5" t="s">
        <v>161</v>
      </c>
      <c r="F90" s="5" t="s">
        <v>59</v>
      </c>
      <c r="G90" s="5" t="s">
        <v>19</v>
      </c>
      <c r="H90" s="6">
        <v>18.476128472028801</v>
      </c>
      <c r="I90" s="6">
        <v>18.364024587440699</v>
      </c>
    </row>
    <row r="91" spans="2:29" ht="15" customHeight="1" x14ac:dyDescent="0.2">
      <c r="B91" s="5" t="s">
        <v>162</v>
      </c>
      <c r="C91" s="5" t="s">
        <v>16</v>
      </c>
      <c r="D91" s="5" t="s">
        <v>148</v>
      </c>
      <c r="E91" s="5" t="s">
        <v>161</v>
      </c>
      <c r="F91" s="5" t="s">
        <v>59</v>
      </c>
      <c r="G91" s="5" t="s">
        <v>19</v>
      </c>
      <c r="H91" s="6">
        <v>18.274171855526301</v>
      </c>
      <c r="I91" s="6">
        <v>18.364024587440699</v>
      </c>
      <c r="X91" s="11"/>
      <c r="Y91" s="11"/>
      <c r="Z91" s="11"/>
      <c r="AA91" s="11"/>
      <c r="AB91" s="11"/>
      <c r="AC91" s="11"/>
    </row>
    <row r="92" spans="2:29" ht="15" customHeight="1" x14ac:dyDescent="0.2">
      <c r="B92" s="5" t="s">
        <v>130</v>
      </c>
      <c r="C92" s="5" t="s">
        <v>16</v>
      </c>
      <c r="D92" s="5" t="s">
        <v>148</v>
      </c>
      <c r="E92" s="5" t="s">
        <v>163</v>
      </c>
      <c r="F92" s="5" t="s">
        <v>68</v>
      </c>
      <c r="G92" s="5" t="s">
        <v>19</v>
      </c>
      <c r="H92" s="6">
        <v>18.658401879886899</v>
      </c>
      <c r="I92" s="6">
        <v>18.6522664131613</v>
      </c>
      <c r="X92" s="11"/>
      <c r="Y92" s="11"/>
      <c r="Z92" s="11"/>
      <c r="AA92" s="11"/>
      <c r="AB92" s="11"/>
      <c r="AC92" s="11"/>
    </row>
    <row r="93" spans="2:29" ht="15" customHeight="1" x14ac:dyDescent="0.2">
      <c r="B93" s="5" t="s">
        <v>131</v>
      </c>
      <c r="C93" s="5" t="s">
        <v>16</v>
      </c>
      <c r="D93" s="5" t="s">
        <v>148</v>
      </c>
      <c r="E93" s="5" t="s">
        <v>163</v>
      </c>
      <c r="F93" s="5" t="s">
        <v>68</v>
      </c>
      <c r="G93" s="5" t="s">
        <v>19</v>
      </c>
      <c r="H93" s="6">
        <v>18.740727722993601</v>
      </c>
      <c r="I93" s="6">
        <v>18.6522664131613</v>
      </c>
    </row>
    <row r="94" spans="2:29" ht="15" customHeight="1" x14ac:dyDescent="0.2">
      <c r="B94" s="5" t="s">
        <v>164</v>
      </c>
      <c r="C94" s="5" t="s">
        <v>16</v>
      </c>
      <c r="D94" s="5" t="s">
        <v>148</v>
      </c>
      <c r="E94" s="5" t="s">
        <v>163</v>
      </c>
      <c r="F94" s="5" t="s">
        <v>68</v>
      </c>
      <c r="G94" s="5" t="s">
        <v>19</v>
      </c>
      <c r="H94" s="6">
        <v>18.5576696366034</v>
      </c>
      <c r="I94" s="6">
        <v>18.6522664131613</v>
      </c>
    </row>
    <row r="95" spans="2:29" ht="15" customHeight="1" x14ac:dyDescent="0.2">
      <c r="B95" s="5" t="s">
        <v>134</v>
      </c>
      <c r="C95" s="5" t="s">
        <v>16</v>
      </c>
      <c r="D95" s="5" t="s">
        <v>148</v>
      </c>
      <c r="E95" s="5" t="s">
        <v>165</v>
      </c>
      <c r="F95" s="5" t="s">
        <v>74</v>
      </c>
      <c r="G95" s="5" t="s">
        <v>19</v>
      </c>
      <c r="H95" s="6">
        <v>18.901297191835599</v>
      </c>
      <c r="I95" s="6">
        <v>18.935642126445298</v>
      </c>
    </row>
    <row r="96" spans="2:29" ht="15" customHeight="1" x14ac:dyDescent="0.2">
      <c r="B96" s="5" t="s">
        <v>135</v>
      </c>
      <c r="C96" s="5" t="s">
        <v>16</v>
      </c>
      <c r="D96" s="5" t="s">
        <v>148</v>
      </c>
      <c r="E96" s="5" t="s">
        <v>165</v>
      </c>
      <c r="F96" s="5" t="s">
        <v>74</v>
      </c>
      <c r="G96" s="5" t="s">
        <v>19</v>
      </c>
      <c r="H96" s="6">
        <v>19.024050932498099</v>
      </c>
      <c r="I96" s="6">
        <v>18.935642126445298</v>
      </c>
    </row>
    <row r="97" spans="2:24" ht="15" customHeight="1" x14ac:dyDescent="0.2">
      <c r="B97" s="5" t="s">
        <v>166</v>
      </c>
      <c r="C97" s="5" t="s">
        <v>16</v>
      </c>
      <c r="D97" s="5" t="s">
        <v>148</v>
      </c>
      <c r="E97" s="5" t="s">
        <v>165</v>
      </c>
      <c r="F97" s="5" t="s">
        <v>74</v>
      </c>
      <c r="G97" s="5" t="s">
        <v>19</v>
      </c>
      <c r="H97" s="6">
        <v>18.881578255002101</v>
      </c>
      <c r="I97" s="6">
        <v>18.935642126445298</v>
      </c>
    </row>
    <row r="98" spans="2:24" ht="15" customHeight="1" x14ac:dyDescent="0.2">
      <c r="B98" s="5" t="s">
        <v>138</v>
      </c>
      <c r="C98" s="5" t="s">
        <v>16</v>
      </c>
      <c r="D98" s="5" t="s">
        <v>148</v>
      </c>
      <c r="E98" s="5" t="s">
        <v>167</v>
      </c>
      <c r="F98" s="5" t="s">
        <v>80</v>
      </c>
      <c r="G98" s="5" t="s">
        <v>19</v>
      </c>
      <c r="H98" s="6">
        <v>25.466060811161601</v>
      </c>
      <c r="I98" s="6">
        <v>25.425963018535299</v>
      </c>
    </row>
    <row r="99" spans="2:24" ht="15" customHeight="1" x14ac:dyDescent="0.2">
      <c r="B99" s="5" t="s">
        <v>139</v>
      </c>
      <c r="C99" s="5" t="s">
        <v>16</v>
      </c>
      <c r="D99" s="5" t="s">
        <v>148</v>
      </c>
      <c r="E99" s="5" t="s">
        <v>167</v>
      </c>
      <c r="F99" s="5" t="s">
        <v>80</v>
      </c>
      <c r="G99" s="5" t="s">
        <v>19</v>
      </c>
      <c r="H99" s="6">
        <v>25.512006881395202</v>
      </c>
      <c r="I99" s="6">
        <v>25.425963018535299</v>
      </c>
    </row>
    <row r="100" spans="2:24" ht="15" customHeight="1" x14ac:dyDescent="0.2">
      <c r="B100" s="5" t="s">
        <v>168</v>
      </c>
      <c r="C100" s="5" t="s">
        <v>16</v>
      </c>
      <c r="D100" s="5" t="s">
        <v>148</v>
      </c>
      <c r="E100" s="5" t="s">
        <v>167</v>
      </c>
      <c r="F100" s="5" t="s">
        <v>80</v>
      </c>
      <c r="G100" s="5" t="s">
        <v>19</v>
      </c>
      <c r="H100" s="6">
        <v>25.299821363049102</v>
      </c>
      <c r="I100" s="6">
        <v>25.425963018535299</v>
      </c>
      <c r="X100" s="11"/>
    </row>
    <row r="101" spans="2:24" ht="15" customHeight="1" x14ac:dyDescent="0.2">
      <c r="B101" s="5" t="s">
        <v>142</v>
      </c>
      <c r="C101" s="5" t="s">
        <v>16</v>
      </c>
      <c r="D101" s="5" t="s">
        <v>148</v>
      </c>
      <c r="E101" s="5" t="s">
        <v>169</v>
      </c>
      <c r="F101" s="5" t="s">
        <v>86</v>
      </c>
      <c r="G101" s="5" t="s">
        <v>19</v>
      </c>
      <c r="H101" s="6">
        <v>17.802159132088601</v>
      </c>
      <c r="I101" s="6">
        <v>17.926026596284999</v>
      </c>
    </row>
    <row r="102" spans="2:24" ht="15" customHeight="1" x14ac:dyDescent="0.2">
      <c r="B102" s="5" t="s">
        <v>143</v>
      </c>
      <c r="C102" s="5" t="s">
        <v>16</v>
      </c>
      <c r="D102" s="5" t="s">
        <v>148</v>
      </c>
      <c r="E102" s="5" t="s">
        <v>169</v>
      </c>
      <c r="F102" s="5" t="s">
        <v>86</v>
      </c>
      <c r="G102" s="5" t="s">
        <v>19</v>
      </c>
      <c r="H102" s="6">
        <v>17.979034376446901</v>
      </c>
      <c r="I102" s="6">
        <v>17.926026596284999</v>
      </c>
    </row>
    <row r="103" spans="2:24" ht="15" customHeight="1" x14ac:dyDescent="0.2">
      <c r="B103" s="5" t="s">
        <v>170</v>
      </c>
      <c r="C103" s="5" t="s">
        <v>16</v>
      </c>
      <c r="D103" s="5" t="s">
        <v>148</v>
      </c>
      <c r="E103" s="5" t="s">
        <v>169</v>
      </c>
      <c r="F103" s="5" t="s">
        <v>86</v>
      </c>
      <c r="G103" s="5" t="s">
        <v>19</v>
      </c>
      <c r="H103" s="6">
        <v>17.9968862803196</v>
      </c>
      <c r="I103" s="6">
        <v>17.926026596284999</v>
      </c>
    </row>
    <row r="104" spans="2:24" ht="15" customHeight="1" x14ac:dyDescent="0.2">
      <c r="B104" s="5" t="s">
        <v>146</v>
      </c>
      <c r="C104" s="5" t="s">
        <v>16</v>
      </c>
      <c r="D104" s="5" t="s">
        <v>148</v>
      </c>
      <c r="E104" s="5" t="s">
        <v>171</v>
      </c>
      <c r="F104" s="5" t="s">
        <v>95</v>
      </c>
      <c r="G104" s="5" t="s">
        <v>19</v>
      </c>
      <c r="H104" s="6">
        <v>17.704761159429101</v>
      </c>
      <c r="I104" s="6">
        <v>17.7426586378383</v>
      </c>
    </row>
    <row r="105" spans="2:24" ht="15" customHeight="1" x14ac:dyDescent="0.2">
      <c r="B105" s="5" t="s">
        <v>147</v>
      </c>
      <c r="C105" s="5" t="s">
        <v>16</v>
      </c>
      <c r="D105" s="5" t="s">
        <v>148</v>
      </c>
      <c r="E105" s="5" t="s">
        <v>171</v>
      </c>
      <c r="F105" s="5" t="s">
        <v>95</v>
      </c>
      <c r="G105" s="5" t="s">
        <v>19</v>
      </c>
      <c r="H105" s="6">
        <v>17.729359239389101</v>
      </c>
      <c r="I105" s="6">
        <v>17.7426586378383</v>
      </c>
    </row>
    <row r="106" spans="2:24" ht="15" customHeight="1" x14ac:dyDescent="0.2">
      <c r="B106" s="5" t="s">
        <v>172</v>
      </c>
      <c r="C106" s="5" t="s">
        <v>16</v>
      </c>
      <c r="D106" s="5" t="s">
        <v>148</v>
      </c>
      <c r="E106" s="5" t="s">
        <v>171</v>
      </c>
      <c r="F106" s="5" t="s">
        <v>95</v>
      </c>
      <c r="G106" s="5" t="s">
        <v>19</v>
      </c>
      <c r="H106" s="6">
        <v>17.793855514696698</v>
      </c>
      <c r="I106" s="6">
        <v>17.7426586378383</v>
      </c>
    </row>
    <row r="107" spans="2:24" ht="15" customHeight="1" x14ac:dyDescent="0.2">
      <c r="B107" s="5" t="s">
        <v>15</v>
      </c>
      <c r="C107" s="5" t="s">
        <v>16</v>
      </c>
      <c r="D107" s="5" t="s">
        <v>173</v>
      </c>
      <c r="E107" s="5" t="s">
        <v>18</v>
      </c>
      <c r="F107" s="5" t="s">
        <v>19</v>
      </c>
      <c r="G107" s="5" t="s">
        <v>19</v>
      </c>
      <c r="I107" s="6">
        <v>0</v>
      </c>
    </row>
    <row r="108" spans="2:24" ht="15" customHeight="1" x14ac:dyDescent="0.2">
      <c r="B108" s="5" t="s">
        <v>21</v>
      </c>
      <c r="C108" s="5" t="s">
        <v>16</v>
      </c>
      <c r="D108" s="5" t="s">
        <v>173</v>
      </c>
      <c r="E108" s="5" t="s">
        <v>18</v>
      </c>
      <c r="F108" s="5" t="s">
        <v>19</v>
      </c>
      <c r="G108" s="5" t="s">
        <v>19</v>
      </c>
      <c r="I108" s="6">
        <v>0</v>
      </c>
    </row>
  </sheetData>
  <printOptions headings="1" gridLines="1"/>
  <pageMargins left="0" right="0" top="0" bottom="0" header="0" footer="0"/>
  <pageSetup paperSize="9" pageOrder="overThenDown" orientation="portrait" blackAndWhite="1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0"/>
  <sheetViews>
    <sheetView tabSelected="1" zoomScale="70" zoomScaleNormal="70" workbookViewId="0">
      <selection activeCell="I3" sqref="I3:I10"/>
    </sheetView>
  </sheetViews>
  <sheetFormatPr defaultColWidth="9" defaultRowHeight="10.5" x14ac:dyDescent="0.2"/>
  <cols>
    <col min="1" max="16384" width="9" style="24"/>
  </cols>
  <sheetData>
    <row r="1" spans="1:16" x14ac:dyDescent="0.2">
      <c r="B1" s="32" t="s">
        <v>126</v>
      </c>
      <c r="C1" s="32"/>
      <c r="D1" s="32"/>
      <c r="E1" s="32" t="s">
        <v>20</v>
      </c>
      <c r="F1" s="32"/>
      <c r="G1" s="32"/>
      <c r="H1" s="32" t="s">
        <v>102</v>
      </c>
      <c r="I1" s="32"/>
    </row>
    <row r="2" spans="1:16" x14ac:dyDescent="0.2">
      <c r="B2" s="32" t="s">
        <v>181</v>
      </c>
      <c r="C2" s="32" t="s">
        <v>182</v>
      </c>
      <c r="D2" s="32"/>
      <c r="E2" s="32" t="s">
        <v>181</v>
      </c>
      <c r="F2" s="32" t="s">
        <v>182</v>
      </c>
      <c r="G2" s="32"/>
      <c r="H2" s="32" t="s">
        <v>181</v>
      </c>
      <c r="I2" s="32" t="s">
        <v>182</v>
      </c>
    </row>
    <row r="3" spans="1:16" x14ac:dyDescent="0.2">
      <c r="B3" s="25">
        <v>3.4543953732146838E-2</v>
      </c>
      <c r="C3" s="25">
        <v>0.21603085204782857</v>
      </c>
      <c r="D3" s="25"/>
      <c r="E3" s="25">
        <v>3.0165120477716169E-2</v>
      </c>
      <c r="F3" s="25">
        <v>0.2163858912988709</v>
      </c>
      <c r="G3" s="25"/>
      <c r="H3" s="25">
        <v>1.1745030663523572</v>
      </c>
      <c r="I3" s="25">
        <v>2.7697146242517325</v>
      </c>
    </row>
    <row r="4" spans="1:16" x14ac:dyDescent="0.2">
      <c r="B4" s="25">
        <v>0.12445862988068303</v>
      </c>
      <c r="C4" s="25">
        <v>0.22720522316069963</v>
      </c>
      <c r="D4" s="25"/>
      <c r="E4" s="25">
        <v>0.28569818287665238</v>
      </c>
      <c r="F4" s="25">
        <v>0.35641003167185209</v>
      </c>
      <c r="G4" s="25"/>
      <c r="H4" s="25">
        <v>1.7614870686457773</v>
      </c>
      <c r="I4" s="25">
        <v>3.6909150551125296</v>
      </c>
      <c r="L4" s="10"/>
      <c r="M4" s="10"/>
      <c r="N4" s="10"/>
      <c r="O4" s="10"/>
    </row>
    <row r="5" spans="1:16" x14ac:dyDescent="0.2">
      <c r="B5" s="25">
        <v>0.13601751256718503</v>
      </c>
      <c r="C5" s="25">
        <v>0.49293838507376064</v>
      </c>
      <c r="D5" s="25"/>
      <c r="E5" s="25">
        <v>0.54088554185221149</v>
      </c>
      <c r="F5" s="25">
        <v>0.97655807877008161</v>
      </c>
      <c r="G5" s="25"/>
      <c r="H5" s="25">
        <v>2.6720397414495474</v>
      </c>
      <c r="I5" s="25">
        <v>3.991287327824113</v>
      </c>
      <c r="L5" s="11" t="s">
        <v>269</v>
      </c>
      <c r="M5" s="10"/>
      <c r="N5" s="10"/>
      <c r="O5" s="10"/>
    </row>
    <row r="6" spans="1:16" ht="14.25" x14ac:dyDescent="0.2">
      <c r="A6" s="25"/>
      <c r="B6" s="29">
        <v>0.12550057810434628</v>
      </c>
      <c r="C6" s="25">
        <v>0.74174023703643199</v>
      </c>
      <c r="D6" s="25"/>
      <c r="E6" s="25">
        <v>1.0010731721465016</v>
      </c>
      <c r="F6" s="25">
        <v>0.99624793425019553</v>
      </c>
      <c r="G6" s="25"/>
      <c r="H6" s="25">
        <v>2.9624591647490761</v>
      </c>
      <c r="I6" s="25">
        <v>4.2613840790130189</v>
      </c>
      <c r="L6" s="10"/>
      <c r="M6" s="10"/>
      <c r="N6" s="10"/>
      <c r="O6" s="10"/>
    </row>
    <row r="7" spans="1:16" ht="20.25" x14ac:dyDescent="0.2">
      <c r="B7" s="25">
        <v>0.41092352572001689</v>
      </c>
      <c r="C7" s="25">
        <v>0.82421720704819479</v>
      </c>
      <c r="D7" s="25"/>
      <c r="E7" s="25">
        <v>1.2157073069485782</v>
      </c>
      <c r="F7" s="25">
        <v>1.4570956417413774</v>
      </c>
      <c r="G7" s="25"/>
      <c r="H7" s="25">
        <v>3.862918055323417</v>
      </c>
      <c r="I7" s="25">
        <v>4.5281664440673763</v>
      </c>
      <c r="L7" s="10"/>
      <c r="M7" s="10"/>
      <c r="N7" s="10"/>
      <c r="O7" s="10"/>
      <c r="P7" s="30"/>
    </row>
    <row r="8" spans="1:16" x14ac:dyDescent="0.2">
      <c r="B8" s="25">
        <v>0.55729872227695654</v>
      </c>
      <c r="C8" s="25">
        <v>2.0609261448163489</v>
      </c>
      <c r="D8" s="25"/>
      <c r="E8" s="25">
        <v>5.0406628812372532E-2</v>
      </c>
      <c r="F8" s="25">
        <v>1.5699680140041945</v>
      </c>
      <c r="G8" s="25"/>
      <c r="H8" s="25">
        <v>2.1785272024692652</v>
      </c>
      <c r="I8" s="25">
        <v>4.6184688027576977</v>
      </c>
      <c r="L8" s="10"/>
      <c r="M8" s="10"/>
      <c r="N8" s="10"/>
      <c r="O8" s="10"/>
    </row>
    <row r="9" spans="1:16" x14ac:dyDescent="0.2">
      <c r="B9" s="25">
        <v>0.19139802869748659</v>
      </c>
      <c r="C9" s="25">
        <v>0.85450374315032029</v>
      </c>
      <c r="D9" s="25"/>
      <c r="E9" s="25">
        <v>0.24398993517914816</v>
      </c>
      <c r="F9" s="25">
        <v>0.23504350576373279</v>
      </c>
      <c r="G9" s="25"/>
      <c r="H9" s="25">
        <v>3.5002595434236614</v>
      </c>
      <c r="I9" s="25">
        <v>2.0538366024702608</v>
      </c>
      <c r="L9" s="10"/>
      <c r="M9" s="10"/>
      <c r="N9" s="10"/>
      <c r="O9" s="10"/>
    </row>
    <row r="10" spans="1:16" x14ac:dyDescent="0.2">
      <c r="B10" s="25">
        <v>0.31050680816359083</v>
      </c>
      <c r="C10" s="25">
        <v>0.45610989590178735</v>
      </c>
      <c r="D10" s="25"/>
      <c r="E10" s="25">
        <v>1.3153039529221433</v>
      </c>
      <c r="F10" s="25">
        <v>0.45181894219237756</v>
      </c>
      <c r="G10" s="25"/>
      <c r="H10" s="25">
        <v>2.7203655743893651</v>
      </c>
      <c r="I10" s="25">
        <v>3.7140220239214989</v>
      </c>
      <c r="L10" s="10"/>
      <c r="M10" s="10"/>
      <c r="N10" s="10"/>
      <c r="O10" s="10"/>
    </row>
    <row r="11" spans="1:16" x14ac:dyDescent="0.2">
      <c r="B11" s="25">
        <v>0.83133442911650501</v>
      </c>
      <c r="C11" s="25"/>
      <c r="D11" s="25"/>
      <c r="E11" s="25">
        <v>1.2170292901879842</v>
      </c>
      <c r="F11" s="25"/>
      <c r="G11" s="25"/>
      <c r="H11" s="25">
        <v>4.9818131190064827</v>
      </c>
      <c r="I11" s="25"/>
    </row>
    <row r="12" spans="1:16" x14ac:dyDescent="0.2">
      <c r="B12" s="25">
        <v>0.45386183352671094</v>
      </c>
      <c r="C12" s="25"/>
      <c r="D12" s="25"/>
      <c r="E12" s="25"/>
      <c r="F12" s="25"/>
      <c r="G12" s="25"/>
      <c r="H12" s="25"/>
      <c r="I12" s="25"/>
    </row>
    <row r="13" spans="1:16" x14ac:dyDescent="0.2">
      <c r="B13" s="25"/>
      <c r="C13" s="25"/>
      <c r="D13" s="25"/>
      <c r="E13" s="25"/>
      <c r="F13" s="25"/>
      <c r="G13" s="25"/>
      <c r="H13" s="25"/>
      <c r="I13" s="25"/>
    </row>
    <row r="19" spans="1:9" x14ac:dyDescent="0.2">
      <c r="A19" s="25" t="s">
        <v>42</v>
      </c>
      <c r="B19" s="24">
        <f>AVERAGE(B3:B12)</f>
        <v>0.31758440217856282</v>
      </c>
      <c r="C19" s="24">
        <f>AVERAGE(C3:C10)</f>
        <v>0.73420896102942157</v>
      </c>
      <c r="E19" s="24">
        <f>AVERAGE(E3:E7)</f>
        <v>0.61470586486033196</v>
      </c>
      <c r="F19" s="24">
        <f>AVERAGE(F3:F10)</f>
        <v>0.7824410049615852</v>
      </c>
      <c r="H19" s="24">
        <f>AVERAGE(H3:H11)</f>
        <v>2.8682636150898833</v>
      </c>
      <c r="I19" s="24">
        <f>AVERAGE(I3:I10)</f>
        <v>3.7034743699272785</v>
      </c>
    </row>
    <row r="20" spans="1:9" x14ac:dyDescent="0.2">
      <c r="A20" s="25" t="s">
        <v>47</v>
      </c>
      <c r="B20" s="24">
        <f>STDEV(B3:B12)</f>
        <v>0.24764020925599561</v>
      </c>
      <c r="C20" s="24">
        <f>STDEV(C3:C8)</f>
        <v>0.68526770806722603</v>
      </c>
      <c r="E20" s="24">
        <f>STDEV(E3:E11)</f>
        <v>0.5315450910883498</v>
      </c>
      <c r="F20" s="24">
        <f>STDEV(F3:F8)</f>
        <v>0.55356786400506264</v>
      </c>
      <c r="H20" s="24">
        <f>STDEV(H3:H11)</f>
        <v>1.1453500389690421</v>
      </c>
      <c r="I20" s="24">
        <f>STDEV(I3:I8)</f>
        <v>0.68348035385221206</v>
      </c>
    </row>
    <row r="21" spans="1:9" x14ac:dyDescent="0.2">
      <c r="A21" s="25" t="s">
        <v>49</v>
      </c>
      <c r="B21" s="24">
        <f>B20/SQRT(10)</f>
        <v>7.8310710148965762E-2</v>
      </c>
      <c r="C21" s="24">
        <f>C20/SQRT(6)</f>
        <v>0.2797593703285346</v>
      </c>
      <c r="E21" s="24">
        <f>E20/SQRT(10)</f>
        <v>0.16808931669208549</v>
      </c>
      <c r="F21" s="24">
        <f>F20/SQRT(6)</f>
        <v>0.22599313413579905</v>
      </c>
      <c r="H21" s="24">
        <f>H20/SQRT(10)</f>
        <v>0.36219148413047841</v>
      </c>
      <c r="I21" s="24">
        <f>I20/SQRT(6)</f>
        <v>0.27902968602580175</v>
      </c>
    </row>
    <row r="22" spans="1:9" ht="14.25" x14ac:dyDescent="0.2">
      <c r="A22" s="25"/>
      <c r="B22" s="31"/>
      <c r="C22" s="31"/>
      <c r="D22" s="31"/>
      <c r="E22" s="31"/>
      <c r="F22" s="31"/>
      <c r="G22" s="31"/>
      <c r="H22" s="31"/>
    </row>
    <row r="23" spans="1:9" x14ac:dyDescent="0.2">
      <c r="A23" s="25" t="s">
        <v>183</v>
      </c>
      <c r="B23" s="24">
        <f>C19/B19</f>
        <v>2.3118545998887261</v>
      </c>
      <c r="E23" s="24">
        <f>F19/E19</f>
        <v>1.2728705706091881</v>
      </c>
      <c r="H23" s="24">
        <f>I19/H19</f>
        <v>1.2911903740100339</v>
      </c>
    </row>
    <row r="24" spans="1:9" x14ac:dyDescent="0.2">
      <c r="B24" s="25" t="s">
        <v>184</v>
      </c>
      <c r="C24" s="24" t="s">
        <v>182</v>
      </c>
    </row>
    <row r="25" spans="1:9" x14ac:dyDescent="0.2">
      <c r="A25" s="25" t="s">
        <v>126</v>
      </c>
      <c r="B25" s="24">
        <v>0.31894873597270268</v>
      </c>
      <c r="C25" s="24">
        <v>0.73420896102942157</v>
      </c>
    </row>
    <row r="26" spans="1:9" x14ac:dyDescent="0.2">
      <c r="A26" s="25" t="s">
        <v>20</v>
      </c>
      <c r="B26" s="24">
        <v>0.61470586486033196</v>
      </c>
      <c r="C26" s="24">
        <v>0.7824410049615852</v>
      </c>
    </row>
    <row r="27" spans="1:9" x14ac:dyDescent="0.2">
      <c r="A27" s="25" t="s">
        <v>102</v>
      </c>
      <c r="B27" s="24">
        <v>2.8682636150898833</v>
      </c>
      <c r="C27" s="24">
        <v>3.7034743699272785</v>
      </c>
    </row>
    <row r="30" spans="1:9" x14ac:dyDescent="0.2">
      <c r="A30" s="25" t="s">
        <v>49</v>
      </c>
      <c r="B30" s="24">
        <v>7.7949930989671026E-2</v>
      </c>
      <c r="C30" s="24">
        <v>0.2797593703285346</v>
      </c>
    </row>
    <row r="31" spans="1:9" x14ac:dyDescent="0.2">
      <c r="B31" s="24">
        <v>0.16808931669208549</v>
      </c>
      <c r="C31" s="24">
        <v>0.22599313413579891</v>
      </c>
    </row>
    <row r="32" spans="1:9" x14ac:dyDescent="0.2">
      <c r="B32" s="24">
        <v>0.36219148413047841</v>
      </c>
      <c r="C32" s="24">
        <v>0.27902968602580175</v>
      </c>
    </row>
    <row r="42" spans="1:30" ht="12.75" x14ac:dyDescent="0.2">
      <c r="G42" s="35" t="s">
        <v>219</v>
      </c>
      <c r="H42" s="35" t="s">
        <v>220</v>
      </c>
      <c r="I42" s="35" t="s">
        <v>221</v>
      </c>
      <c r="J42" s="35" t="s">
        <v>222</v>
      </c>
      <c r="K42" s="35" t="s">
        <v>223</v>
      </c>
      <c r="L42" s="35" t="s">
        <v>224</v>
      </c>
      <c r="M42" s="36" t="s">
        <v>225</v>
      </c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4"/>
    </row>
    <row r="45" spans="1:30" x14ac:dyDescent="0.2">
      <c r="A45" s="24" t="s">
        <v>99</v>
      </c>
      <c r="B45" s="24" t="s">
        <v>16</v>
      </c>
      <c r="C45" s="24" t="s">
        <v>173</v>
      </c>
      <c r="D45" s="24" t="s">
        <v>208</v>
      </c>
      <c r="E45" s="24" t="s">
        <v>19</v>
      </c>
      <c r="F45" s="24" t="s">
        <v>19</v>
      </c>
      <c r="H45" s="24">
        <v>0</v>
      </c>
      <c r="O45" s="24" t="s">
        <v>205</v>
      </c>
      <c r="P45" s="24" t="s">
        <v>16</v>
      </c>
      <c r="Q45" s="24" t="s">
        <v>148</v>
      </c>
      <c r="R45" s="24" t="s">
        <v>206</v>
      </c>
      <c r="S45" s="24" t="s">
        <v>19</v>
      </c>
      <c r="T45" s="24" t="s">
        <v>19</v>
      </c>
      <c r="V45" s="24">
        <v>0</v>
      </c>
    </row>
    <row r="46" spans="1:30" x14ac:dyDescent="0.2">
      <c r="A46" s="24" t="s">
        <v>101</v>
      </c>
      <c r="B46" s="24" t="s">
        <v>16</v>
      </c>
      <c r="C46" s="24" t="s">
        <v>173</v>
      </c>
      <c r="D46" s="24" t="s">
        <v>208</v>
      </c>
      <c r="E46" s="24" t="s">
        <v>19</v>
      </c>
      <c r="F46" s="24" t="s">
        <v>19</v>
      </c>
      <c r="G46" s="24">
        <v>40.748564184716201</v>
      </c>
      <c r="H46" s="24">
        <v>40.748564184716201</v>
      </c>
      <c r="O46" s="24" t="s">
        <v>207</v>
      </c>
      <c r="P46" s="24" t="s">
        <v>16</v>
      </c>
      <c r="Q46" s="24" t="s">
        <v>148</v>
      </c>
      <c r="R46" s="24" t="s">
        <v>206</v>
      </c>
      <c r="S46" s="24" t="s">
        <v>19</v>
      </c>
      <c r="T46" s="24" t="s">
        <v>19</v>
      </c>
      <c r="V46" s="24">
        <v>0</v>
      </c>
    </row>
    <row r="47" spans="1:30" x14ac:dyDescent="0.2">
      <c r="A47" s="24" t="s">
        <v>78</v>
      </c>
      <c r="B47" s="24" t="s">
        <v>16</v>
      </c>
      <c r="C47" s="24" t="s">
        <v>173</v>
      </c>
      <c r="D47" s="24" t="s">
        <v>116</v>
      </c>
      <c r="E47" s="24" t="s">
        <v>59</v>
      </c>
      <c r="F47" s="24" t="s">
        <v>19</v>
      </c>
      <c r="G47" s="24">
        <v>37.2773957467207</v>
      </c>
      <c r="H47" s="24">
        <f>AVERAGE(G47:G48)</f>
        <v>37.052947153032605</v>
      </c>
      <c r="K47" s="24">
        <f>H47-V47</f>
        <v>15.210690731952607</v>
      </c>
      <c r="L47" s="24">
        <f>K47-13</f>
        <v>2.2106907319526066</v>
      </c>
      <c r="M47" s="24">
        <f>2^(-L47)</f>
        <v>0.21603085204782857</v>
      </c>
      <c r="O47" s="24" t="s">
        <v>136</v>
      </c>
      <c r="P47" s="24" t="s">
        <v>16</v>
      </c>
      <c r="Q47" s="24" t="s">
        <v>148</v>
      </c>
      <c r="R47" s="24" t="s">
        <v>120</v>
      </c>
      <c r="S47" s="24" t="s">
        <v>59</v>
      </c>
      <c r="T47" s="24" t="s">
        <v>19</v>
      </c>
      <c r="U47" s="24">
        <v>21.7617155026267</v>
      </c>
      <c r="V47" s="24">
        <v>21.842256421079998</v>
      </c>
    </row>
    <row r="48" spans="1:30" x14ac:dyDescent="0.2">
      <c r="A48" s="24" t="s">
        <v>82</v>
      </c>
      <c r="B48" s="24" t="s">
        <v>16</v>
      </c>
      <c r="C48" s="24" t="s">
        <v>173</v>
      </c>
      <c r="D48" s="24" t="s">
        <v>116</v>
      </c>
      <c r="E48" s="24" t="s">
        <v>59</v>
      </c>
      <c r="F48" s="24" t="s">
        <v>19</v>
      </c>
      <c r="G48" s="24">
        <v>36.828498559344503</v>
      </c>
      <c r="O48" s="24" t="s">
        <v>138</v>
      </c>
      <c r="P48" s="24" t="s">
        <v>16</v>
      </c>
      <c r="Q48" s="24" t="s">
        <v>148</v>
      </c>
      <c r="R48" s="24" t="s">
        <v>120</v>
      </c>
      <c r="S48" s="24" t="s">
        <v>59</v>
      </c>
      <c r="T48" s="24" t="s">
        <v>19</v>
      </c>
      <c r="U48" s="24">
        <v>21.686704091253102</v>
      </c>
      <c r="V48" s="24">
        <v>21.842256421079998</v>
      </c>
    </row>
    <row r="49" spans="1:24" x14ac:dyDescent="0.2">
      <c r="A49" s="24" t="s">
        <v>83</v>
      </c>
      <c r="B49" s="24" t="s">
        <v>16</v>
      </c>
      <c r="C49" s="24" t="s">
        <v>173</v>
      </c>
      <c r="D49" s="24" t="s">
        <v>116</v>
      </c>
      <c r="E49" s="24" t="s">
        <v>59</v>
      </c>
      <c r="F49" s="24" t="s">
        <v>19</v>
      </c>
      <c r="G49" s="24">
        <v>36.1537347239734</v>
      </c>
      <c r="O49" s="24" t="s">
        <v>139</v>
      </c>
      <c r="P49" s="24" t="s">
        <v>16</v>
      </c>
      <c r="Q49" s="24" t="s">
        <v>148</v>
      </c>
      <c r="R49" s="24" t="s">
        <v>120</v>
      </c>
      <c r="S49" s="24" t="s">
        <v>59</v>
      </c>
      <c r="T49" s="24" t="s">
        <v>19</v>
      </c>
      <c r="U49" s="24">
        <v>22.078349669360001</v>
      </c>
      <c r="V49" s="24">
        <v>21.842256421079998</v>
      </c>
    </row>
    <row r="50" spans="1:24" x14ac:dyDescent="0.2">
      <c r="A50" s="24" t="s">
        <v>84</v>
      </c>
      <c r="B50" s="24" t="s">
        <v>16</v>
      </c>
      <c r="C50" s="24" t="s">
        <v>173</v>
      </c>
      <c r="D50" s="24" t="s">
        <v>124</v>
      </c>
      <c r="E50" s="24" t="s">
        <v>68</v>
      </c>
      <c r="F50" s="24" t="s">
        <v>19</v>
      </c>
      <c r="G50" s="24">
        <v>35.923388292452003</v>
      </c>
      <c r="H50" s="24">
        <f>AVERAGE(G50:G51)</f>
        <v>35.283838657776855</v>
      </c>
      <c r="K50" s="24">
        <f>H50-V50</f>
        <v>14.020520766953155</v>
      </c>
      <c r="L50" s="24">
        <f>K50-13</f>
        <v>1.0205207669531546</v>
      </c>
      <c r="M50" s="24">
        <f t="shared" ref="M50" si="0">2^(-L50)</f>
        <v>0.49293838507376064</v>
      </c>
      <c r="O50" s="24" t="s">
        <v>140</v>
      </c>
      <c r="P50" s="24" t="s">
        <v>16</v>
      </c>
      <c r="Q50" s="24" t="s">
        <v>148</v>
      </c>
      <c r="R50" s="24" t="s">
        <v>129</v>
      </c>
      <c r="S50" s="24" t="s">
        <v>68</v>
      </c>
      <c r="T50" s="24" t="s">
        <v>19</v>
      </c>
      <c r="U50" s="24">
        <v>21.306369992314199</v>
      </c>
      <c r="V50" s="24">
        <v>21.2633178908237</v>
      </c>
    </row>
    <row r="51" spans="1:24" x14ac:dyDescent="0.2">
      <c r="A51" s="24" t="s">
        <v>89</v>
      </c>
      <c r="B51" s="24" t="s">
        <v>16</v>
      </c>
      <c r="C51" s="24" t="s">
        <v>173</v>
      </c>
      <c r="D51" s="24" t="s">
        <v>124</v>
      </c>
      <c r="E51" s="24" t="s">
        <v>68</v>
      </c>
      <c r="F51" s="24" t="s">
        <v>19</v>
      </c>
      <c r="G51" s="24">
        <v>34.644289023101699</v>
      </c>
      <c r="H51" s="24">
        <v>35.875320005605403</v>
      </c>
      <c r="O51" s="24" t="s">
        <v>142</v>
      </c>
      <c r="P51" s="24" t="s">
        <v>16</v>
      </c>
      <c r="Q51" s="24" t="s">
        <v>148</v>
      </c>
      <c r="R51" s="24" t="s">
        <v>129</v>
      </c>
      <c r="S51" s="24" t="s">
        <v>68</v>
      </c>
      <c r="T51" s="24" t="s">
        <v>19</v>
      </c>
      <c r="U51" s="24">
        <v>21.112402548427301</v>
      </c>
      <c r="V51" s="24">
        <v>21.2633178908237</v>
      </c>
    </row>
    <row r="52" spans="1:24" x14ac:dyDescent="0.2">
      <c r="A52" s="24" t="s">
        <v>91</v>
      </c>
      <c r="B52" s="24" t="s">
        <v>16</v>
      </c>
      <c r="C52" s="24" t="s">
        <v>173</v>
      </c>
      <c r="D52" s="24" t="s">
        <v>124</v>
      </c>
      <c r="E52" s="24" t="s">
        <v>68</v>
      </c>
      <c r="F52" s="24" t="s">
        <v>19</v>
      </c>
      <c r="G52" s="24">
        <v>37.058282701262598</v>
      </c>
      <c r="H52" s="24">
        <v>35.875320005605403</v>
      </c>
      <c r="O52" s="24" t="s">
        <v>143</v>
      </c>
      <c r="P52" s="24" t="s">
        <v>16</v>
      </c>
      <c r="Q52" s="24" t="s">
        <v>148</v>
      </c>
      <c r="R52" s="24" t="s">
        <v>129</v>
      </c>
      <c r="S52" s="24" t="s">
        <v>68</v>
      </c>
      <c r="T52" s="24" t="s">
        <v>19</v>
      </c>
      <c r="U52" s="24">
        <v>21.3711811317296</v>
      </c>
      <c r="V52" s="24">
        <v>21.2633178908237</v>
      </c>
    </row>
    <row r="53" spans="1:24" x14ac:dyDescent="0.2">
      <c r="A53" s="24" t="s">
        <v>93</v>
      </c>
      <c r="B53" s="24" t="s">
        <v>16</v>
      </c>
      <c r="C53" s="24" t="s">
        <v>173</v>
      </c>
      <c r="D53" s="24" t="s">
        <v>133</v>
      </c>
      <c r="E53" s="24" t="s">
        <v>74</v>
      </c>
      <c r="F53" s="24" t="s">
        <v>19</v>
      </c>
      <c r="G53" s="24">
        <v>35.988430192470297</v>
      </c>
      <c r="H53" s="24">
        <f>AVERAGE(G53,G55)</f>
        <v>36.429628678461548</v>
      </c>
      <c r="K53" s="24">
        <f>H53-V53</f>
        <v>15.137932093929347</v>
      </c>
      <c r="L53" s="24">
        <f>K53-13</f>
        <v>2.1379320939293471</v>
      </c>
      <c r="M53" s="24">
        <f t="shared" ref="M53" si="1">2^(-L53)</f>
        <v>0.22720522316069963</v>
      </c>
      <c r="O53" s="24" t="s">
        <v>144</v>
      </c>
      <c r="P53" s="24" t="s">
        <v>16</v>
      </c>
      <c r="Q53" s="24" t="s">
        <v>148</v>
      </c>
      <c r="R53" s="24" t="s">
        <v>137</v>
      </c>
      <c r="S53" s="24" t="s">
        <v>74</v>
      </c>
      <c r="T53" s="24" t="s">
        <v>19</v>
      </c>
      <c r="U53" s="24">
        <v>21.421751247185799</v>
      </c>
      <c r="V53" s="24">
        <v>21.2916965845322</v>
      </c>
    </row>
    <row r="54" spans="1:24" x14ac:dyDescent="0.2">
      <c r="A54" s="24" t="s">
        <v>97</v>
      </c>
      <c r="B54" s="24" t="s">
        <v>16</v>
      </c>
      <c r="C54" s="24" t="s">
        <v>173</v>
      </c>
      <c r="D54" s="24" t="s">
        <v>133</v>
      </c>
      <c r="E54" s="24" t="s">
        <v>74</v>
      </c>
      <c r="F54" s="24" t="s">
        <v>19</v>
      </c>
      <c r="G54" s="24">
        <v>35.043472971066201</v>
      </c>
      <c r="O54" s="24" t="s">
        <v>146</v>
      </c>
      <c r="P54" s="24" t="s">
        <v>16</v>
      </c>
      <c r="Q54" s="24" t="s">
        <v>148</v>
      </c>
      <c r="R54" s="24" t="s">
        <v>137</v>
      </c>
      <c r="S54" s="24" t="s">
        <v>74</v>
      </c>
      <c r="T54" s="24" t="s">
        <v>19</v>
      </c>
      <c r="U54" s="24">
        <v>21.263985751725102</v>
      </c>
      <c r="V54" s="24">
        <v>21.2916965845322</v>
      </c>
    </row>
    <row r="55" spans="1:24" x14ac:dyDescent="0.2">
      <c r="A55" s="24" t="s">
        <v>98</v>
      </c>
      <c r="B55" s="24" t="s">
        <v>16</v>
      </c>
      <c r="C55" s="24" t="s">
        <v>173</v>
      </c>
      <c r="D55" s="24" t="s">
        <v>133</v>
      </c>
      <c r="E55" s="24" t="s">
        <v>74</v>
      </c>
      <c r="F55" s="24" t="s">
        <v>19</v>
      </c>
      <c r="G55" s="24">
        <v>36.870827164452798</v>
      </c>
      <c r="O55" s="24" t="s">
        <v>147</v>
      </c>
      <c r="P55" s="24" t="s">
        <v>16</v>
      </c>
      <c r="Q55" s="24" t="s">
        <v>148</v>
      </c>
      <c r="R55" s="24" t="s">
        <v>137</v>
      </c>
      <c r="S55" s="24" t="s">
        <v>74</v>
      </c>
      <c r="T55" s="24" t="s">
        <v>19</v>
      </c>
      <c r="U55" s="24">
        <v>21.189352754685601</v>
      </c>
      <c r="V55" s="24">
        <v>21.2916965845322</v>
      </c>
    </row>
    <row r="58" spans="1:24" x14ac:dyDescent="0.2">
      <c r="O58" s="24" t="s">
        <v>205</v>
      </c>
      <c r="P58" s="24" t="s">
        <v>16</v>
      </c>
      <c r="Q58" s="24" t="s">
        <v>148</v>
      </c>
      <c r="R58" s="24" t="s">
        <v>18</v>
      </c>
      <c r="S58" s="24" t="s">
        <v>19</v>
      </c>
      <c r="T58" s="24" t="s">
        <v>19</v>
      </c>
      <c r="V58" s="24">
        <v>0</v>
      </c>
    </row>
    <row r="59" spans="1:24" x14ac:dyDescent="0.2">
      <c r="A59" s="24" t="s">
        <v>93</v>
      </c>
      <c r="B59" s="24" t="s">
        <v>16</v>
      </c>
      <c r="C59" s="24" t="s">
        <v>173</v>
      </c>
      <c r="D59" s="24" t="s">
        <v>94</v>
      </c>
      <c r="E59" s="24" t="s">
        <v>95</v>
      </c>
      <c r="F59" s="24" t="s">
        <v>19</v>
      </c>
      <c r="G59" s="24">
        <v>31.053074866419401</v>
      </c>
      <c r="H59" s="24">
        <v>31.244827241465899</v>
      </c>
      <c r="I59" s="24">
        <f>H59+0.5</f>
        <v>31.744827241465899</v>
      </c>
      <c r="J59" s="24">
        <f>H59-0.5</f>
        <v>30.744827241465899</v>
      </c>
      <c r="K59" s="24">
        <f>H59-V66</f>
        <v>11.956707194499998</v>
      </c>
      <c r="L59" s="24">
        <f>K59-13</f>
        <v>-1.0432928055000019</v>
      </c>
      <c r="M59" s="24">
        <f>2^(-L59)</f>
        <v>2.0609261448163489</v>
      </c>
      <c r="O59" s="24" t="s">
        <v>207</v>
      </c>
      <c r="P59" s="24" t="s">
        <v>16</v>
      </c>
      <c r="Q59" s="24" t="s">
        <v>148</v>
      </c>
      <c r="R59" s="24" t="s">
        <v>18</v>
      </c>
      <c r="S59" s="24" t="s">
        <v>19</v>
      </c>
      <c r="T59" s="24" t="s">
        <v>19</v>
      </c>
      <c r="U59" s="24">
        <v>37.916432127427299</v>
      </c>
      <c r="V59" s="24">
        <v>37.916432127427299</v>
      </c>
    </row>
    <row r="60" spans="1:24" x14ac:dyDescent="0.2">
      <c r="A60" s="24" t="s">
        <v>97</v>
      </c>
      <c r="B60" s="24" t="s">
        <v>16</v>
      </c>
      <c r="C60" s="24" t="s">
        <v>173</v>
      </c>
      <c r="D60" s="24" t="s">
        <v>94</v>
      </c>
      <c r="E60" s="24" t="s">
        <v>95</v>
      </c>
      <c r="F60" s="24" t="s">
        <v>19</v>
      </c>
      <c r="G60" s="24">
        <v>31.2486348586479</v>
      </c>
      <c r="H60" s="24">
        <v>31.244827241465899</v>
      </c>
      <c r="O60" s="24" t="s">
        <v>175</v>
      </c>
      <c r="P60" s="24" t="s">
        <v>16</v>
      </c>
      <c r="Q60" s="24" t="s">
        <v>148</v>
      </c>
      <c r="R60" s="24" t="s">
        <v>169</v>
      </c>
      <c r="S60" s="24" t="s">
        <v>32</v>
      </c>
      <c r="T60" s="24" t="s">
        <v>19</v>
      </c>
      <c r="U60" s="24">
        <v>19.333117199023601</v>
      </c>
      <c r="V60" s="24">
        <v>19.276910933613902</v>
      </c>
      <c r="W60" s="24">
        <f>V60+0.5</f>
        <v>19.776910933613902</v>
      </c>
      <c r="X60" s="24">
        <f>V60-0.5</f>
        <v>18.776910933613902</v>
      </c>
    </row>
    <row r="61" spans="1:24" x14ac:dyDescent="0.2">
      <c r="A61" s="24" t="s">
        <v>98</v>
      </c>
      <c r="B61" s="24" t="s">
        <v>16</v>
      </c>
      <c r="C61" s="24" t="s">
        <v>173</v>
      </c>
      <c r="D61" s="24" t="s">
        <v>94</v>
      </c>
      <c r="E61" s="24" t="s">
        <v>95</v>
      </c>
      <c r="F61" s="24" t="s">
        <v>19</v>
      </c>
      <c r="G61" s="24">
        <v>31.432771999330399</v>
      </c>
      <c r="H61" s="24">
        <v>31.244827241465899</v>
      </c>
      <c r="O61" s="24" t="s">
        <v>151</v>
      </c>
      <c r="P61" s="24" t="s">
        <v>16</v>
      </c>
      <c r="Q61" s="24" t="s">
        <v>148</v>
      </c>
      <c r="R61" s="24" t="s">
        <v>169</v>
      </c>
      <c r="S61" s="24" t="s">
        <v>32</v>
      </c>
      <c r="T61" s="24" t="s">
        <v>19</v>
      </c>
      <c r="U61" s="24">
        <v>19.178152328348201</v>
      </c>
      <c r="V61" s="24">
        <v>19.276910933613902</v>
      </c>
    </row>
    <row r="62" spans="1:24" x14ac:dyDescent="0.2">
      <c r="A62" s="24" t="s">
        <v>30</v>
      </c>
      <c r="B62" s="24" t="s">
        <v>16</v>
      </c>
      <c r="C62" s="24" t="s">
        <v>173</v>
      </c>
      <c r="D62" s="24" t="s">
        <v>31</v>
      </c>
      <c r="E62" s="24" t="s">
        <v>32</v>
      </c>
      <c r="F62" s="24" t="s">
        <v>19</v>
      </c>
      <c r="G62" s="24">
        <v>33.057752636359801</v>
      </c>
      <c r="H62" s="24">
        <v>32.707924995770199</v>
      </c>
      <c r="I62" s="24">
        <f>H62+0.5</f>
        <v>33.207924995770199</v>
      </c>
      <c r="J62" s="24">
        <f>H62-0.5</f>
        <v>32.207924995770199</v>
      </c>
      <c r="K62" s="24">
        <f>H62-V60</f>
        <v>13.431014062156297</v>
      </c>
      <c r="L62" s="24">
        <f>K62-13</f>
        <v>0.43101406215629723</v>
      </c>
      <c r="M62" s="24">
        <f>2^(-L62)</f>
        <v>0.74174023703643199</v>
      </c>
      <c r="O62" s="24" t="s">
        <v>153</v>
      </c>
      <c r="P62" s="24" t="s">
        <v>16</v>
      </c>
      <c r="Q62" s="24" t="s">
        <v>148</v>
      </c>
      <c r="R62" s="24" t="s">
        <v>169</v>
      </c>
      <c r="S62" s="24" t="s">
        <v>32</v>
      </c>
      <c r="T62" s="24" t="s">
        <v>19</v>
      </c>
      <c r="U62" s="24">
        <v>19.319463273470099</v>
      </c>
      <c r="V62" s="24">
        <v>19.276910933613902</v>
      </c>
    </row>
    <row r="63" spans="1:24" x14ac:dyDescent="0.2">
      <c r="A63" s="24" t="s">
        <v>34</v>
      </c>
      <c r="B63" s="24" t="s">
        <v>16</v>
      </c>
      <c r="C63" s="24" t="s">
        <v>173</v>
      </c>
      <c r="D63" s="24" t="s">
        <v>31</v>
      </c>
      <c r="E63" s="24" t="s">
        <v>32</v>
      </c>
      <c r="F63" s="24" t="s">
        <v>19</v>
      </c>
      <c r="G63" s="24">
        <v>32.720146429957403</v>
      </c>
      <c r="H63" s="24">
        <v>32.707924995770199</v>
      </c>
      <c r="O63" s="24" t="s">
        <v>111</v>
      </c>
      <c r="P63" s="24" t="s">
        <v>16</v>
      </c>
      <c r="Q63" s="24" t="s">
        <v>148</v>
      </c>
      <c r="R63" s="24" t="s">
        <v>171</v>
      </c>
      <c r="S63" s="24" t="s">
        <v>38</v>
      </c>
      <c r="T63" s="24" t="s">
        <v>19</v>
      </c>
      <c r="U63" s="24">
        <v>19.141291861281601</v>
      </c>
      <c r="V63" s="24">
        <v>19.168742351905198</v>
      </c>
      <c r="W63" s="24">
        <f>V63+0.5</f>
        <v>19.668742351905198</v>
      </c>
      <c r="X63" s="24">
        <f>V63-0.5</f>
        <v>18.668742351905198</v>
      </c>
    </row>
    <row r="64" spans="1:24" x14ac:dyDescent="0.2">
      <c r="A64" s="24" t="s">
        <v>35</v>
      </c>
      <c r="B64" s="24" t="s">
        <v>16</v>
      </c>
      <c r="C64" s="24" t="s">
        <v>173</v>
      </c>
      <c r="D64" s="24" t="s">
        <v>31</v>
      </c>
      <c r="E64" s="24" t="s">
        <v>32</v>
      </c>
      <c r="F64" s="24" t="s">
        <v>19</v>
      </c>
      <c r="G64" s="24">
        <v>32.3458759209935</v>
      </c>
      <c r="H64" s="24">
        <v>32.707924995770199</v>
      </c>
      <c r="O64" s="24" t="s">
        <v>113</v>
      </c>
      <c r="P64" s="24" t="s">
        <v>16</v>
      </c>
      <c r="Q64" s="24" t="s">
        <v>148</v>
      </c>
      <c r="R64" s="24" t="s">
        <v>171</v>
      </c>
      <c r="S64" s="24" t="s">
        <v>38</v>
      </c>
      <c r="T64" s="24" t="s">
        <v>19</v>
      </c>
      <c r="U64" s="24">
        <v>18.968800656160901</v>
      </c>
      <c r="V64" s="24">
        <v>19.168742351905198</v>
      </c>
    </row>
    <row r="65" spans="1:24" x14ac:dyDescent="0.2">
      <c r="A65" s="24" t="s">
        <v>36</v>
      </c>
      <c r="B65" s="24" t="s">
        <v>16</v>
      </c>
      <c r="C65" s="24" t="s">
        <v>173</v>
      </c>
      <c r="D65" s="24" t="s">
        <v>37</v>
      </c>
      <c r="E65" s="24" t="s">
        <v>38</v>
      </c>
      <c r="F65" s="24" t="s">
        <v>19</v>
      </c>
      <c r="G65" s="24">
        <v>32.645779370650096</v>
      </c>
      <c r="H65" s="24">
        <v>32.447645863950697</v>
      </c>
      <c r="I65" s="24">
        <f>H65+0.5</f>
        <v>32.947645863950697</v>
      </c>
      <c r="J65" s="24">
        <f>H65-0.5</f>
        <v>31.947645863950697</v>
      </c>
      <c r="K65" s="24">
        <f>H65-V63</f>
        <v>13.278903512045499</v>
      </c>
      <c r="L65" s="24">
        <f>K65-13</f>
        <v>0.27890351204549901</v>
      </c>
      <c r="M65" s="24">
        <f>2^(-L65)</f>
        <v>0.82421720704819479</v>
      </c>
      <c r="O65" s="24" t="s">
        <v>114</v>
      </c>
      <c r="P65" s="24" t="s">
        <v>16</v>
      </c>
      <c r="Q65" s="24" t="s">
        <v>148</v>
      </c>
      <c r="R65" s="24" t="s">
        <v>171</v>
      </c>
      <c r="S65" s="24" t="s">
        <v>38</v>
      </c>
      <c r="T65" s="24" t="s">
        <v>19</v>
      </c>
      <c r="U65" s="24">
        <v>19.3961345382729</v>
      </c>
      <c r="V65" s="24">
        <v>19.168742351905198</v>
      </c>
    </row>
    <row r="66" spans="1:24" x14ac:dyDescent="0.2">
      <c r="A66" s="24" t="s">
        <v>40</v>
      </c>
      <c r="B66" s="24" t="s">
        <v>16</v>
      </c>
      <c r="C66" s="24" t="s">
        <v>173</v>
      </c>
      <c r="D66" s="24" t="s">
        <v>37</v>
      </c>
      <c r="E66" s="24" t="s">
        <v>38</v>
      </c>
      <c r="F66" s="24" t="s">
        <v>19</v>
      </c>
      <c r="G66" s="24">
        <v>32.249512357251298</v>
      </c>
      <c r="H66" s="24">
        <v>32.447645863950697</v>
      </c>
      <c r="O66" s="24" t="s">
        <v>144</v>
      </c>
      <c r="P66" s="24" t="s">
        <v>16</v>
      </c>
      <c r="Q66" s="24" t="s">
        <v>148</v>
      </c>
      <c r="R66" s="24" t="s">
        <v>167</v>
      </c>
      <c r="S66" s="24" t="s">
        <v>95</v>
      </c>
      <c r="T66" s="24" t="s">
        <v>19</v>
      </c>
      <c r="U66" s="24">
        <v>19.346068110295899</v>
      </c>
      <c r="V66" s="24">
        <v>19.288120046965901</v>
      </c>
      <c r="W66" s="24">
        <f>V66+0.5</f>
        <v>19.788120046965901</v>
      </c>
      <c r="X66" s="24">
        <f>V66-0.5</f>
        <v>18.788120046965901</v>
      </c>
    </row>
    <row r="67" spans="1:24" x14ac:dyDescent="0.2">
      <c r="A67" s="24" t="s">
        <v>41</v>
      </c>
      <c r="B67" s="24" t="s">
        <v>16</v>
      </c>
      <c r="C67" s="24" t="s">
        <v>173</v>
      </c>
      <c r="D67" s="24" t="s">
        <v>37</v>
      </c>
      <c r="E67" s="24" t="s">
        <v>38</v>
      </c>
      <c r="F67" s="24" t="s">
        <v>19</v>
      </c>
      <c r="H67" s="24">
        <v>0</v>
      </c>
      <c r="O67" s="24" t="s">
        <v>146</v>
      </c>
      <c r="P67" s="24" t="s">
        <v>16</v>
      </c>
      <c r="Q67" s="24" t="s">
        <v>148</v>
      </c>
      <c r="R67" s="24" t="s">
        <v>167</v>
      </c>
      <c r="S67" s="24" t="s">
        <v>95</v>
      </c>
      <c r="T67" s="24" t="s">
        <v>19</v>
      </c>
      <c r="U67" s="24">
        <v>19.160772185680099</v>
      </c>
      <c r="V67" s="24">
        <v>19.288120046965901</v>
      </c>
    </row>
    <row r="68" spans="1:24" x14ac:dyDescent="0.2">
      <c r="O68" s="24" t="s">
        <v>147</v>
      </c>
      <c r="P68" s="24" t="s">
        <v>16</v>
      </c>
      <c r="Q68" s="24" t="s">
        <v>148</v>
      </c>
      <c r="R68" s="24" t="s">
        <v>167</v>
      </c>
      <c r="S68" s="24" t="s">
        <v>95</v>
      </c>
      <c r="T68" s="24" t="s">
        <v>19</v>
      </c>
      <c r="U68" s="24">
        <v>19.357519844921601</v>
      </c>
      <c r="V68" s="24">
        <v>19.288120046965901</v>
      </c>
    </row>
    <row r="73" spans="1:24" x14ac:dyDescent="0.2">
      <c r="A73" s="24" t="s">
        <v>168</v>
      </c>
      <c r="B73" s="24" t="s">
        <v>16</v>
      </c>
      <c r="C73" s="24" t="s">
        <v>173</v>
      </c>
      <c r="D73" s="24" t="s">
        <v>18</v>
      </c>
      <c r="E73" s="24" t="s">
        <v>19</v>
      </c>
      <c r="F73" s="24" t="s">
        <v>19</v>
      </c>
      <c r="H73" s="24">
        <v>0</v>
      </c>
      <c r="O73" s="24" t="s">
        <v>19</v>
      </c>
    </row>
    <row r="74" spans="1:24" x14ac:dyDescent="0.2">
      <c r="A74" s="24" t="s">
        <v>170</v>
      </c>
      <c r="B74" s="24" t="s">
        <v>16</v>
      </c>
      <c r="C74" s="24" t="s">
        <v>173</v>
      </c>
      <c r="D74" s="24" t="s">
        <v>18</v>
      </c>
      <c r="E74" s="24" t="s">
        <v>19</v>
      </c>
      <c r="F74" s="24" t="s">
        <v>19</v>
      </c>
      <c r="H74" s="24">
        <v>0</v>
      </c>
      <c r="O74" s="24" t="s">
        <v>214</v>
      </c>
      <c r="P74" s="24" t="s">
        <v>16</v>
      </c>
      <c r="Q74" s="24" t="s">
        <v>180</v>
      </c>
      <c r="R74" s="24" t="s">
        <v>18</v>
      </c>
      <c r="S74" s="24" t="s">
        <v>19</v>
      </c>
      <c r="T74" s="24" t="s">
        <v>19</v>
      </c>
      <c r="V74" s="24">
        <v>0</v>
      </c>
    </row>
    <row r="75" spans="1:24" x14ac:dyDescent="0.2">
      <c r="A75" s="24" t="s">
        <v>24</v>
      </c>
      <c r="B75" s="24" t="s">
        <v>16</v>
      </c>
      <c r="C75" s="24" t="s">
        <v>173</v>
      </c>
      <c r="D75" s="24" t="s">
        <v>211</v>
      </c>
      <c r="E75" s="24" t="s">
        <v>26</v>
      </c>
      <c r="F75" s="24" t="s">
        <v>19</v>
      </c>
      <c r="G75" s="24">
        <v>34.415701517162901</v>
      </c>
      <c r="H75" s="24">
        <f>AVERAGE(G76:G77)</f>
        <v>33.429206978645496</v>
      </c>
      <c r="K75" s="24">
        <f>H75-V76</f>
        <v>13.226841283252096</v>
      </c>
      <c r="L75" s="24">
        <f>K75-13</f>
        <v>0.22684128325209585</v>
      </c>
      <c r="M75" s="24">
        <f>2^(-L75)</f>
        <v>0.85450374315032029</v>
      </c>
      <c r="O75" s="24" t="s">
        <v>196</v>
      </c>
      <c r="P75" s="24" t="s">
        <v>16</v>
      </c>
      <c r="Q75" s="24" t="s">
        <v>180</v>
      </c>
      <c r="R75" s="24" t="s">
        <v>18</v>
      </c>
      <c r="S75" s="24" t="s">
        <v>19</v>
      </c>
      <c r="T75" s="24" t="s">
        <v>19</v>
      </c>
      <c r="V75" s="24">
        <v>0</v>
      </c>
    </row>
    <row r="76" spans="1:24" x14ac:dyDescent="0.2">
      <c r="A76" s="24" t="s">
        <v>28</v>
      </c>
      <c r="B76" s="24" t="s">
        <v>16</v>
      </c>
      <c r="C76" s="24" t="s">
        <v>173</v>
      </c>
      <c r="E76" s="24" t="s">
        <v>26</v>
      </c>
      <c r="F76" s="24" t="s">
        <v>19</v>
      </c>
      <c r="G76" s="24">
        <v>33.547498138984501</v>
      </c>
      <c r="H76" s="24">
        <v>33.758038491484598</v>
      </c>
      <c r="O76" s="24" t="s">
        <v>136</v>
      </c>
      <c r="P76" s="24" t="s">
        <v>16</v>
      </c>
      <c r="Q76" s="24" t="s">
        <v>180</v>
      </c>
      <c r="R76" s="24" t="s">
        <v>211</v>
      </c>
      <c r="S76" s="24" t="s">
        <v>26</v>
      </c>
      <c r="T76" s="24" t="s">
        <v>19</v>
      </c>
      <c r="U76" s="24">
        <v>20.280384333309001</v>
      </c>
      <c r="V76" s="24">
        <v>20.2023656953934</v>
      </c>
    </row>
    <row r="77" spans="1:24" x14ac:dyDescent="0.2">
      <c r="A77" s="24" t="s">
        <v>29</v>
      </c>
      <c r="B77" s="24" t="s">
        <v>16</v>
      </c>
      <c r="C77" s="24" t="s">
        <v>173</v>
      </c>
      <c r="E77" s="24" t="s">
        <v>26</v>
      </c>
      <c r="F77" s="24" t="s">
        <v>19</v>
      </c>
      <c r="G77" s="24">
        <v>33.310915818306498</v>
      </c>
      <c r="H77" s="24">
        <v>33.758038491484598</v>
      </c>
      <c r="O77" s="24" t="s">
        <v>138</v>
      </c>
      <c r="P77" s="24" t="s">
        <v>16</v>
      </c>
      <c r="Q77" s="24" t="s">
        <v>180</v>
      </c>
      <c r="S77" s="24" t="s">
        <v>26</v>
      </c>
      <c r="T77" s="24" t="s">
        <v>19</v>
      </c>
      <c r="U77" s="24">
        <v>20.0942200610749</v>
      </c>
      <c r="V77" s="24">
        <v>20.2023656953934</v>
      </c>
    </row>
    <row r="78" spans="1:24" x14ac:dyDescent="0.2">
      <c r="A78" s="24" t="s">
        <v>43</v>
      </c>
      <c r="B78" s="24" t="s">
        <v>16</v>
      </c>
      <c r="C78" s="24" t="s">
        <v>173</v>
      </c>
      <c r="D78" s="24" t="s">
        <v>212</v>
      </c>
      <c r="E78" s="24" t="s">
        <v>45</v>
      </c>
      <c r="F78" s="24" t="s">
        <v>19</v>
      </c>
      <c r="G78" s="24">
        <v>37.0645976123594</v>
      </c>
      <c r="H78" s="24">
        <f>AVERAGE(G78:G80)</f>
        <v>36.211847554492799</v>
      </c>
      <c r="K78" s="24">
        <f>H78-V79</f>
        <v>14.132546623192997</v>
      </c>
      <c r="L78" s="24">
        <f>K78-13</f>
        <v>1.1325466231929973</v>
      </c>
      <c r="M78" s="24">
        <f>2^(-L78)</f>
        <v>0.45610989590178735</v>
      </c>
      <c r="O78" s="24" t="s">
        <v>139</v>
      </c>
      <c r="P78" s="24" t="s">
        <v>16</v>
      </c>
      <c r="Q78" s="24" t="s">
        <v>180</v>
      </c>
      <c r="S78" s="24" t="s">
        <v>26</v>
      </c>
      <c r="T78" s="24" t="s">
        <v>19</v>
      </c>
      <c r="U78" s="24">
        <v>20.2324926917962</v>
      </c>
      <c r="V78" s="24">
        <v>20.2023656953934</v>
      </c>
    </row>
    <row r="79" spans="1:24" x14ac:dyDescent="0.2">
      <c r="A79" s="24" t="s">
        <v>48</v>
      </c>
      <c r="B79" s="24" t="s">
        <v>16</v>
      </c>
      <c r="C79" s="24" t="s">
        <v>173</v>
      </c>
      <c r="E79" s="24" t="s">
        <v>45</v>
      </c>
      <c r="F79" s="24" t="s">
        <v>19</v>
      </c>
      <c r="G79" s="24">
        <v>36.248185173990997</v>
      </c>
      <c r="H79" s="24">
        <v>36.211847554492799</v>
      </c>
      <c r="O79" s="24" t="s">
        <v>140</v>
      </c>
      <c r="P79" s="24" t="s">
        <v>16</v>
      </c>
      <c r="Q79" s="24" t="s">
        <v>180</v>
      </c>
      <c r="R79" s="24" t="s">
        <v>212</v>
      </c>
      <c r="S79" s="24" t="s">
        <v>45</v>
      </c>
      <c r="T79" s="24" t="s">
        <v>19</v>
      </c>
      <c r="U79" s="24">
        <v>22.166670422399701</v>
      </c>
      <c r="V79" s="24">
        <v>22.079300931299802</v>
      </c>
    </row>
    <row r="80" spans="1:24" x14ac:dyDescent="0.2">
      <c r="A80" s="24" t="s">
        <v>50</v>
      </c>
      <c r="B80" s="24" t="s">
        <v>16</v>
      </c>
      <c r="C80" s="24" t="s">
        <v>173</v>
      </c>
      <c r="E80" s="24" t="s">
        <v>45</v>
      </c>
      <c r="F80" s="24" t="s">
        <v>19</v>
      </c>
      <c r="G80" s="24">
        <v>35.322759877128</v>
      </c>
      <c r="H80" s="24">
        <v>36.211847554492799</v>
      </c>
      <c r="O80" s="24" t="s">
        <v>142</v>
      </c>
      <c r="P80" s="24" t="s">
        <v>16</v>
      </c>
      <c r="Q80" s="24" t="s">
        <v>180</v>
      </c>
      <c r="S80" s="24" t="s">
        <v>45</v>
      </c>
      <c r="T80" s="24" t="s">
        <v>19</v>
      </c>
      <c r="U80" s="24">
        <v>21.959945274199502</v>
      </c>
      <c r="V80" s="24">
        <v>22.079300931299802</v>
      </c>
    </row>
    <row r="81" spans="1:22" x14ac:dyDescent="0.2">
      <c r="C81" s="24" t="s">
        <v>173</v>
      </c>
      <c r="O81" s="24" t="s">
        <v>143</v>
      </c>
      <c r="P81" s="24" t="s">
        <v>16</v>
      </c>
      <c r="Q81" s="24" t="s">
        <v>180</v>
      </c>
      <c r="S81" s="24" t="s">
        <v>45</v>
      </c>
      <c r="T81" s="24" t="s">
        <v>19</v>
      </c>
      <c r="U81" s="24">
        <v>22.111287097300199</v>
      </c>
      <c r="V81" s="24">
        <v>22.079300931299802</v>
      </c>
    </row>
    <row r="85" spans="1:22" x14ac:dyDescent="0.2">
      <c r="A85" s="24" t="s">
        <v>16</v>
      </c>
      <c r="B85" s="24" t="s">
        <v>185</v>
      </c>
      <c r="C85" s="24" t="s">
        <v>18</v>
      </c>
      <c r="D85" s="24" t="s">
        <v>19</v>
      </c>
      <c r="E85" s="24" t="s">
        <v>19</v>
      </c>
      <c r="G85" s="24">
        <v>40.286444965208098</v>
      </c>
      <c r="H85" s="24">
        <v>40.286444965208098</v>
      </c>
    </row>
    <row r="86" spans="1:22" x14ac:dyDescent="0.2">
      <c r="A86" s="24" t="s">
        <v>16</v>
      </c>
      <c r="B86" s="24" t="s">
        <v>185</v>
      </c>
      <c r="C86" s="24" t="s">
        <v>18</v>
      </c>
      <c r="D86" s="24" t="s">
        <v>19</v>
      </c>
      <c r="E86" s="24" t="s">
        <v>19</v>
      </c>
      <c r="H86" s="24">
        <v>0</v>
      </c>
    </row>
    <row r="87" spans="1:22" x14ac:dyDescent="0.2">
      <c r="A87" s="24" t="s">
        <v>16</v>
      </c>
      <c r="B87" s="24" t="s">
        <v>185</v>
      </c>
      <c r="C87" s="24" t="s">
        <v>211</v>
      </c>
      <c r="D87" s="24" t="s">
        <v>26</v>
      </c>
      <c r="E87" s="24" t="s">
        <v>19</v>
      </c>
      <c r="G87" s="24">
        <v>34.656607742037401</v>
      </c>
      <c r="H87" s="24">
        <f>AVERAGE(G87,G89)</f>
        <v>35.291365970765455</v>
      </c>
      <c r="K87" s="24">
        <f>H87-V76</f>
        <v>15.089000275372054</v>
      </c>
      <c r="L87" s="24">
        <f>K87-13</f>
        <v>2.0890002753720545</v>
      </c>
      <c r="M87" s="24">
        <f>2^(-L87)</f>
        <v>0.23504350576373279</v>
      </c>
    </row>
    <row r="88" spans="1:22" x14ac:dyDescent="0.2">
      <c r="A88" s="24" t="s">
        <v>16</v>
      </c>
      <c r="B88" s="24" t="s">
        <v>185</v>
      </c>
      <c r="D88" s="24" t="s">
        <v>26</v>
      </c>
      <c r="E88" s="24" t="s">
        <v>19</v>
      </c>
      <c r="G88" s="24">
        <v>33.053885061342001</v>
      </c>
      <c r="H88" s="24">
        <v>34.545539000957604</v>
      </c>
    </row>
    <row r="89" spans="1:22" x14ac:dyDescent="0.2">
      <c r="A89" s="24" t="s">
        <v>16</v>
      </c>
      <c r="B89" s="24" t="s">
        <v>185</v>
      </c>
      <c r="D89" s="24" t="s">
        <v>26</v>
      </c>
      <c r="E89" s="24" t="s">
        <v>19</v>
      </c>
      <c r="G89" s="24">
        <v>35.926124199493501</v>
      </c>
      <c r="H89" s="24">
        <v>34.545539000957604</v>
      </c>
    </row>
    <row r="90" spans="1:22" x14ac:dyDescent="0.2">
      <c r="A90" s="24" t="s">
        <v>16</v>
      </c>
      <c r="B90" s="24" t="s">
        <v>185</v>
      </c>
      <c r="C90" s="24" t="s">
        <v>212</v>
      </c>
      <c r="D90" s="24" t="s">
        <v>45</v>
      </c>
      <c r="E90" s="24" t="s">
        <v>19</v>
      </c>
      <c r="G90" s="24">
        <v>38.345909970364502</v>
      </c>
      <c r="H90" s="24">
        <f>AVERAGE(G91:G92)</f>
        <v>36.225484270210153</v>
      </c>
      <c r="K90" s="24">
        <f>H90-V79</f>
        <v>14.146183338910351</v>
      </c>
      <c r="L90" s="24">
        <f>K90-13</f>
        <v>1.1461833389103511</v>
      </c>
      <c r="M90" s="24">
        <f>2^(-L90)</f>
        <v>0.45181894219237756</v>
      </c>
    </row>
    <row r="91" spans="1:22" x14ac:dyDescent="0.2">
      <c r="A91" s="24" t="s">
        <v>16</v>
      </c>
      <c r="B91" s="24" t="s">
        <v>185</v>
      </c>
      <c r="D91" s="24" t="s">
        <v>45</v>
      </c>
      <c r="E91" s="24" t="s">
        <v>19</v>
      </c>
      <c r="G91" s="24">
        <v>36.409561040070002</v>
      </c>
      <c r="H91" s="24">
        <v>36.932292836928298</v>
      </c>
    </row>
    <row r="92" spans="1:22" x14ac:dyDescent="0.2">
      <c r="A92" s="24" t="s">
        <v>16</v>
      </c>
      <c r="B92" s="24" t="s">
        <v>185</v>
      </c>
      <c r="D92" s="24" t="s">
        <v>45</v>
      </c>
      <c r="E92" s="24" t="s">
        <v>19</v>
      </c>
      <c r="G92" s="24">
        <v>36.041407500350303</v>
      </c>
      <c r="H92" s="24">
        <v>36.932292836928298</v>
      </c>
    </row>
    <row r="94" spans="1:22" x14ac:dyDescent="0.2">
      <c r="A94" s="24" t="s">
        <v>199</v>
      </c>
      <c r="B94" s="24" t="s">
        <v>16</v>
      </c>
      <c r="C94" s="24" t="s">
        <v>17</v>
      </c>
      <c r="D94" s="24" t="s">
        <v>209</v>
      </c>
      <c r="E94" s="24" t="s">
        <v>19</v>
      </c>
      <c r="F94" s="24" t="s">
        <v>19</v>
      </c>
      <c r="H94" s="24">
        <v>0</v>
      </c>
    </row>
    <row r="95" spans="1:22" x14ac:dyDescent="0.2">
      <c r="A95" s="24" t="s">
        <v>200</v>
      </c>
      <c r="B95" s="24" t="s">
        <v>16</v>
      </c>
      <c r="C95" s="24" t="s">
        <v>17</v>
      </c>
      <c r="D95" s="24" t="s">
        <v>209</v>
      </c>
      <c r="E95" s="24" t="s">
        <v>19</v>
      </c>
      <c r="F95" s="24" t="s">
        <v>19</v>
      </c>
      <c r="H95" s="24">
        <v>0</v>
      </c>
    </row>
    <row r="96" spans="1:22" x14ac:dyDescent="0.2">
      <c r="A96" s="24" t="s">
        <v>24</v>
      </c>
      <c r="B96" s="24" t="s">
        <v>16</v>
      </c>
      <c r="C96" s="24" t="s">
        <v>17</v>
      </c>
      <c r="D96" s="24" t="s">
        <v>25</v>
      </c>
      <c r="E96" s="24" t="s">
        <v>26</v>
      </c>
      <c r="F96" s="24" t="s">
        <v>19</v>
      </c>
      <c r="G96" s="24">
        <v>31.901103946740299</v>
      </c>
      <c r="H96" s="24">
        <v>31.745579582282499</v>
      </c>
      <c r="K96" s="24">
        <f>H96-V96</f>
        <v>12.456904422983698</v>
      </c>
      <c r="L96" s="24">
        <f>K96-13</f>
        <v>-0.5430955770163024</v>
      </c>
      <c r="M96" s="24">
        <f>2^(-L96)</f>
        <v>1.4570956417413774</v>
      </c>
      <c r="O96" s="24" t="s">
        <v>136</v>
      </c>
      <c r="P96" s="24" t="s">
        <v>16</v>
      </c>
      <c r="Q96" s="24" t="s">
        <v>148</v>
      </c>
      <c r="R96" s="24" t="s">
        <v>37</v>
      </c>
      <c r="S96" s="24">
        <v>9</v>
      </c>
      <c r="T96" s="24" t="s">
        <v>19</v>
      </c>
      <c r="U96" s="24">
        <v>19.352885669353999</v>
      </c>
      <c r="V96" s="24">
        <v>19.288675159298801</v>
      </c>
    </row>
    <row r="97" spans="1:22" x14ac:dyDescent="0.2">
      <c r="A97" s="24" t="s">
        <v>28</v>
      </c>
      <c r="B97" s="24" t="s">
        <v>16</v>
      </c>
      <c r="C97" s="24" t="s">
        <v>17</v>
      </c>
      <c r="D97" s="24" t="s">
        <v>25</v>
      </c>
      <c r="E97" s="24" t="s">
        <v>26</v>
      </c>
      <c r="F97" s="24" t="s">
        <v>19</v>
      </c>
      <c r="G97" s="24">
        <v>31.728301908026801</v>
      </c>
      <c r="H97" s="24">
        <v>31.745579582282499</v>
      </c>
      <c r="O97" s="24" t="s">
        <v>138</v>
      </c>
      <c r="P97" s="24" t="s">
        <v>16</v>
      </c>
      <c r="Q97" s="24" t="s">
        <v>148</v>
      </c>
      <c r="R97" s="24" t="s">
        <v>37</v>
      </c>
      <c r="S97" s="24">
        <v>9</v>
      </c>
      <c r="T97" s="24" t="s">
        <v>19</v>
      </c>
      <c r="U97" s="24">
        <v>19.218989631669501</v>
      </c>
      <c r="V97" s="24">
        <v>19.288675159298801</v>
      </c>
    </row>
    <row r="98" spans="1:22" x14ac:dyDescent="0.2">
      <c r="A98" s="24" t="s">
        <v>29</v>
      </c>
      <c r="B98" s="24" t="s">
        <v>16</v>
      </c>
      <c r="C98" s="24" t="s">
        <v>17</v>
      </c>
      <c r="D98" s="24" t="s">
        <v>25</v>
      </c>
      <c r="E98" s="24" t="s">
        <v>26</v>
      </c>
      <c r="F98" s="24" t="s">
        <v>19</v>
      </c>
      <c r="G98" s="24">
        <v>31.6073328920804</v>
      </c>
      <c r="H98" s="24">
        <v>31.745579582282499</v>
      </c>
      <c r="O98" s="24" t="s">
        <v>139</v>
      </c>
      <c r="P98" s="24" t="s">
        <v>16</v>
      </c>
      <c r="Q98" s="24" t="s">
        <v>148</v>
      </c>
      <c r="R98" s="24" t="s">
        <v>37</v>
      </c>
      <c r="S98" s="24">
        <v>9</v>
      </c>
      <c r="T98" s="24" t="s">
        <v>19</v>
      </c>
      <c r="U98" s="24">
        <v>19.294150176873</v>
      </c>
      <c r="V98" s="24">
        <v>19.288675159298801</v>
      </c>
    </row>
    <row r="99" spans="1:22" x14ac:dyDescent="0.2">
      <c r="A99" s="24" t="s">
        <v>43</v>
      </c>
      <c r="B99" s="24" t="s">
        <v>16</v>
      </c>
      <c r="C99" s="24" t="s">
        <v>17</v>
      </c>
      <c r="D99" s="24" t="s">
        <v>52</v>
      </c>
      <c r="E99" s="24" t="s">
        <v>45</v>
      </c>
      <c r="F99" s="24" t="s">
        <v>19</v>
      </c>
      <c r="G99" s="24">
        <v>33.265992129668099</v>
      </c>
      <c r="H99" s="24">
        <f>AVERAGE(G100:G101)</f>
        <v>32.453446648811948</v>
      </c>
      <c r="K99" s="24">
        <f>H99-V99</f>
        <v>13.005423267252347</v>
      </c>
      <c r="L99" s="24">
        <f>K99-13</f>
        <v>5.423267252346875E-3</v>
      </c>
      <c r="M99" s="24">
        <f t="shared" ref="M99" si="2">2^(-L99)</f>
        <v>0.99624793425019553</v>
      </c>
      <c r="O99" s="24" t="s">
        <v>140</v>
      </c>
      <c r="P99" s="24" t="s">
        <v>16</v>
      </c>
      <c r="Q99" s="24" t="s">
        <v>148</v>
      </c>
      <c r="R99" s="24" t="s">
        <v>104</v>
      </c>
      <c r="S99" s="24">
        <v>10</v>
      </c>
      <c r="T99" s="24" t="s">
        <v>19</v>
      </c>
      <c r="U99" s="24">
        <v>19.5594980297248</v>
      </c>
      <c r="V99" s="24">
        <v>19.448023381559601</v>
      </c>
    </row>
    <row r="100" spans="1:22" x14ac:dyDescent="0.2">
      <c r="A100" s="24" t="s">
        <v>48</v>
      </c>
      <c r="B100" s="24" t="s">
        <v>16</v>
      </c>
      <c r="C100" s="24" t="s">
        <v>17</v>
      </c>
      <c r="D100" s="24" t="s">
        <v>52</v>
      </c>
      <c r="E100" s="24" t="s">
        <v>45</v>
      </c>
      <c r="F100" s="24" t="s">
        <v>19</v>
      </c>
      <c r="G100" s="24">
        <v>32.5361449815707</v>
      </c>
      <c r="H100" s="24">
        <v>32.724295142430599</v>
      </c>
      <c r="O100" s="24" t="s">
        <v>142</v>
      </c>
      <c r="P100" s="24" t="s">
        <v>16</v>
      </c>
      <c r="Q100" s="24" t="s">
        <v>148</v>
      </c>
      <c r="R100" s="24" t="s">
        <v>104</v>
      </c>
      <c r="S100" s="24">
        <v>10</v>
      </c>
      <c r="T100" s="24" t="s">
        <v>19</v>
      </c>
      <c r="U100" s="24">
        <v>19.361051431756898</v>
      </c>
      <c r="V100" s="24">
        <v>19.448023381559601</v>
      </c>
    </row>
    <row r="101" spans="1:22" x14ac:dyDescent="0.2">
      <c r="A101" s="24" t="s">
        <v>50</v>
      </c>
      <c r="B101" s="24" t="s">
        <v>16</v>
      </c>
      <c r="C101" s="24" t="s">
        <v>17</v>
      </c>
      <c r="D101" s="24" t="s">
        <v>52</v>
      </c>
      <c r="E101" s="24" t="s">
        <v>45</v>
      </c>
      <c r="F101" s="24" t="s">
        <v>19</v>
      </c>
      <c r="G101" s="24">
        <v>32.370748316053202</v>
      </c>
      <c r="H101" s="24">
        <v>32.724295142430599</v>
      </c>
      <c r="O101" s="24" t="s">
        <v>143</v>
      </c>
      <c r="P101" s="24" t="s">
        <v>16</v>
      </c>
      <c r="Q101" s="24" t="s">
        <v>148</v>
      </c>
      <c r="R101" s="24" t="s">
        <v>104</v>
      </c>
      <c r="S101" s="24">
        <v>10</v>
      </c>
      <c r="T101" s="24" t="s">
        <v>19</v>
      </c>
      <c r="U101" s="24">
        <v>19.423520683197101</v>
      </c>
      <c r="V101" s="24">
        <v>19.448023381559601</v>
      </c>
    </row>
    <row r="102" spans="1:22" x14ac:dyDescent="0.2">
      <c r="A102" s="24" t="s">
        <v>51</v>
      </c>
      <c r="B102" s="24" t="s">
        <v>16</v>
      </c>
      <c r="C102" s="24" t="s">
        <v>17</v>
      </c>
      <c r="D102" s="24" t="s">
        <v>67</v>
      </c>
      <c r="E102" s="24" t="s">
        <v>53</v>
      </c>
      <c r="F102" s="24" t="s">
        <v>19</v>
      </c>
      <c r="G102" s="24">
        <v>35.403372413341799</v>
      </c>
      <c r="H102" s="24">
        <f>AVERAGE(G103:G104)</f>
        <v>31.4797001584807</v>
      </c>
      <c r="K102" s="24">
        <f>H102-V102</f>
        <v>12.349264833563101</v>
      </c>
      <c r="L102" s="24">
        <f>K102-13</f>
        <v>-0.65073516643689899</v>
      </c>
      <c r="M102" s="24">
        <f t="shared" ref="M102" si="3">2^(-L102)</f>
        <v>1.5699680140041945</v>
      </c>
      <c r="O102" s="24" t="s">
        <v>144</v>
      </c>
      <c r="P102" s="24" t="s">
        <v>16</v>
      </c>
      <c r="Q102" s="24" t="s">
        <v>148</v>
      </c>
      <c r="R102" s="24" t="s">
        <v>116</v>
      </c>
      <c r="S102" s="24">
        <v>11</v>
      </c>
      <c r="T102" s="24" t="s">
        <v>19</v>
      </c>
      <c r="U102" s="24">
        <v>19.2260267138589</v>
      </c>
      <c r="V102" s="24">
        <v>19.130435324917599</v>
      </c>
    </row>
    <row r="103" spans="1:22" x14ac:dyDescent="0.2">
      <c r="A103" s="24" t="s">
        <v>55</v>
      </c>
      <c r="B103" s="24" t="s">
        <v>16</v>
      </c>
      <c r="C103" s="24" t="s">
        <v>17</v>
      </c>
      <c r="D103" s="24" t="s">
        <v>67</v>
      </c>
      <c r="E103" s="24" t="s">
        <v>53</v>
      </c>
      <c r="F103" s="24" t="s">
        <v>19</v>
      </c>
      <c r="G103" s="24">
        <v>31.8175775304308</v>
      </c>
      <c r="H103" s="24">
        <v>32.787590910101102</v>
      </c>
      <c r="O103" s="24" t="s">
        <v>146</v>
      </c>
      <c r="P103" s="24" t="s">
        <v>16</v>
      </c>
      <c r="Q103" s="24" t="s">
        <v>148</v>
      </c>
      <c r="R103" s="24" t="s">
        <v>116</v>
      </c>
      <c r="S103" s="24">
        <v>11</v>
      </c>
      <c r="T103" s="24" t="s">
        <v>19</v>
      </c>
      <c r="U103" s="24">
        <v>19.0743682452066</v>
      </c>
      <c r="V103" s="24">
        <v>19.130435324917599</v>
      </c>
    </row>
    <row r="104" spans="1:22" x14ac:dyDescent="0.2">
      <c r="A104" s="24" t="s">
        <v>56</v>
      </c>
      <c r="B104" s="24" t="s">
        <v>16</v>
      </c>
      <c r="C104" s="24" t="s">
        <v>17</v>
      </c>
      <c r="D104" s="24" t="s">
        <v>67</v>
      </c>
      <c r="E104" s="24" t="s">
        <v>53</v>
      </c>
      <c r="F104" s="24" t="s">
        <v>19</v>
      </c>
      <c r="G104" s="24">
        <v>31.1418227865306</v>
      </c>
      <c r="H104" s="24">
        <v>32.787590910101102</v>
      </c>
      <c r="O104" s="24" t="s">
        <v>147</v>
      </c>
      <c r="P104" s="24" t="s">
        <v>16</v>
      </c>
      <c r="Q104" s="24" t="s">
        <v>148</v>
      </c>
      <c r="R104" s="24" t="s">
        <v>116</v>
      </c>
      <c r="S104" s="24">
        <v>11</v>
      </c>
      <c r="T104" s="24" t="s">
        <v>19</v>
      </c>
      <c r="U104" s="24">
        <v>19.0909110156874</v>
      </c>
      <c r="V104" s="24">
        <v>19.130435324917599</v>
      </c>
    </row>
    <row r="105" spans="1:22" x14ac:dyDescent="0.2">
      <c r="A105" s="24" t="s">
        <v>57</v>
      </c>
      <c r="B105" s="24" t="s">
        <v>16</v>
      </c>
      <c r="C105" s="24" t="s">
        <v>17</v>
      </c>
      <c r="D105" s="24" t="s">
        <v>79</v>
      </c>
      <c r="E105" s="24" t="s">
        <v>59</v>
      </c>
      <c r="F105" s="24" t="s">
        <v>19</v>
      </c>
      <c r="H105" s="24">
        <v>36.330646571813602</v>
      </c>
      <c r="K105" s="24">
        <f>H105-V47</f>
        <v>14.488390150733604</v>
      </c>
      <c r="L105" s="24">
        <f>K105-13</f>
        <v>1.4883901507336041</v>
      </c>
      <c r="M105" s="24">
        <f t="shared" ref="M105" si="4">2^(-L105)</f>
        <v>0.35641003167185209</v>
      </c>
    </row>
    <row r="106" spans="1:22" x14ac:dyDescent="0.2">
      <c r="A106" s="24" t="s">
        <v>62</v>
      </c>
      <c r="B106" s="24" t="s">
        <v>16</v>
      </c>
      <c r="C106" s="24" t="s">
        <v>17</v>
      </c>
      <c r="D106" s="24" t="s">
        <v>79</v>
      </c>
      <c r="E106" s="24" t="s">
        <v>59</v>
      </c>
      <c r="F106" s="24" t="s">
        <v>19</v>
      </c>
      <c r="G106" s="24">
        <v>36.330646571813602</v>
      </c>
    </row>
    <row r="107" spans="1:22" x14ac:dyDescent="0.2">
      <c r="A107" s="24" t="s">
        <v>65</v>
      </c>
      <c r="B107" s="24" t="s">
        <v>16</v>
      </c>
      <c r="C107" s="24" t="s">
        <v>17</v>
      </c>
      <c r="D107" s="24" t="s">
        <v>79</v>
      </c>
      <c r="E107" s="24" t="s">
        <v>59</v>
      </c>
      <c r="F107" s="24" t="s">
        <v>19</v>
      </c>
      <c r="H107" s="24">
        <v>0</v>
      </c>
      <c r="O107" s="24" t="s">
        <v>19</v>
      </c>
    </row>
    <row r="108" spans="1:22" x14ac:dyDescent="0.2">
      <c r="A108" s="24" t="s">
        <v>66</v>
      </c>
      <c r="B108" s="24" t="s">
        <v>16</v>
      </c>
      <c r="C108" s="24" t="s">
        <v>17</v>
      </c>
      <c r="D108" s="24" t="s">
        <v>94</v>
      </c>
      <c r="E108" s="24" t="s">
        <v>68</v>
      </c>
      <c r="F108" s="24" t="s">
        <v>19</v>
      </c>
      <c r="G108" s="24">
        <v>35.563524758597502</v>
      </c>
      <c r="H108" s="24">
        <f>AVERAGE(G109:G110)</f>
        <v>34.297540137746552</v>
      </c>
      <c r="K108" s="24">
        <f>H108-V50</f>
        <v>13.034222246922852</v>
      </c>
      <c r="L108" s="24">
        <f>K108-13</f>
        <v>3.4222246922851696E-2</v>
      </c>
      <c r="M108" s="24">
        <f t="shared" ref="M108" si="5">2^(-L108)</f>
        <v>0.97655807877008161</v>
      </c>
      <c r="O108" s="24" t="s">
        <v>19</v>
      </c>
    </row>
    <row r="109" spans="1:22" x14ac:dyDescent="0.2">
      <c r="A109" s="24" t="s">
        <v>70</v>
      </c>
      <c r="B109" s="24" t="s">
        <v>16</v>
      </c>
      <c r="C109" s="24" t="s">
        <v>17</v>
      </c>
      <c r="D109" s="24" t="s">
        <v>94</v>
      </c>
      <c r="E109" s="24" t="s">
        <v>68</v>
      </c>
      <c r="F109" s="24" t="s">
        <v>19</v>
      </c>
      <c r="G109" s="24">
        <v>34.049130973729199</v>
      </c>
      <c r="H109" s="24">
        <v>34.719535011363597</v>
      </c>
      <c r="O109" s="24" t="s">
        <v>19</v>
      </c>
    </row>
    <row r="110" spans="1:22" x14ac:dyDescent="0.2">
      <c r="A110" s="24" t="s">
        <v>71</v>
      </c>
      <c r="B110" s="24" t="s">
        <v>16</v>
      </c>
      <c r="C110" s="24" t="s">
        <v>17</v>
      </c>
      <c r="D110" s="24" t="s">
        <v>94</v>
      </c>
      <c r="E110" s="24" t="s">
        <v>68</v>
      </c>
      <c r="F110" s="24" t="s">
        <v>19</v>
      </c>
      <c r="G110" s="24">
        <v>34.545949301763898</v>
      </c>
      <c r="H110" s="24">
        <v>34.719535011363597</v>
      </c>
      <c r="O110" s="24" t="s">
        <v>19</v>
      </c>
    </row>
    <row r="111" spans="1:22" x14ac:dyDescent="0.2">
      <c r="A111" s="24" t="s">
        <v>72</v>
      </c>
      <c r="B111" s="24" t="s">
        <v>16</v>
      </c>
      <c r="C111" s="24" t="s">
        <v>17</v>
      </c>
      <c r="D111" s="24" t="s">
        <v>37</v>
      </c>
      <c r="E111" s="24" t="s">
        <v>74</v>
      </c>
      <c r="F111" s="24" t="s">
        <v>19</v>
      </c>
      <c r="G111" s="24">
        <v>37.058876806949897</v>
      </c>
      <c r="H111" s="24">
        <f>AVERAGE(G112:G113)</f>
        <v>36.500018243178644</v>
      </c>
      <c r="K111" s="24">
        <f>H111-V53</f>
        <v>15.208321658646444</v>
      </c>
      <c r="L111" s="24">
        <f>K111-13</f>
        <v>2.2083216586464438</v>
      </c>
      <c r="M111" s="24">
        <f t="shared" ref="M111" si="6">2^(-L111)</f>
        <v>0.2163858912988709</v>
      </c>
      <c r="O111" s="24" t="s">
        <v>19</v>
      </c>
    </row>
    <row r="112" spans="1:22" x14ac:dyDescent="0.2">
      <c r="A112" s="24" t="s">
        <v>76</v>
      </c>
      <c r="B112" s="24" t="s">
        <v>16</v>
      </c>
      <c r="C112" s="24" t="s">
        <v>17</v>
      </c>
      <c r="D112" s="24" t="s">
        <v>37</v>
      </c>
      <c r="E112" s="24" t="s">
        <v>74</v>
      </c>
      <c r="F112" s="24" t="s">
        <v>19</v>
      </c>
      <c r="G112" s="24">
        <v>36.652674481737797</v>
      </c>
      <c r="H112" s="24">
        <v>36.6863044311024</v>
      </c>
      <c r="O112" s="24" t="s">
        <v>19</v>
      </c>
    </row>
    <row r="113" spans="1:15" x14ac:dyDescent="0.2">
      <c r="A113" s="24" t="s">
        <v>77</v>
      </c>
      <c r="B113" s="24" t="s">
        <v>16</v>
      </c>
      <c r="C113" s="24" t="s">
        <v>17</v>
      </c>
      <c r="D113" s="24" t="s">
        <v>37</v>
      </c>
      <c r="E113" s="24" t="s">
        <v>74</v>
      </c>
      <c r="F113" s="24" t="s">
        <v>19</v>
      </c>
      <c r="G113" s="24">
        <v>36.347362004619498</v>
      </c>
      <c r="H113" s="24">
        <v>36.6863044311024</v>
      </c>
      <c r="O113" s="24" t="s">
        <v>19</v>
      </c>
    </row>
    <row r="114" spans="1:15" x14ac:dyDescent="0.2">
      <c r="O114" s="24" t="s">
        <v>19</v>
      </c>
    </row>
    <row r="115" spans="1:15" x14ac:dyDescent="0.2">
      <c r="O115" s="24" t="s">
        <v>19</v>
      </c>
    </row>
    <row r="116" spans="1:15" x14ac:dyDescent="0.2">
      <c r="A116" s="24" t="s">
        <v>15</v>
      </c>
      <c r="B116" s="24" t="s">
        <v>16</v>
      </c>
      <c r="C116" s="24" t="s">
        <v>100</v>
      </c>
      <c r="D116" s="24" t="s">
        <v>210</v>
      </c>
      <c r="E116" s="24" t="s">
        <v>19</v>
      </c>
      <c r="F116" s="24" t="s">
        <v>19</v>
      </c>
      <c r="H116" s="24">
        <v>0</v>
      </c>
    </row>
    <row r="117" spans="1:15" x14ac:dyDescent="0.2">
      <c r="A117" s="24" t="s">
        <v>21</v>
      </c>
      <c r="B117" s="24" t="s">
        <v>16</v>
      </c>
      <c r="C117" s="24" t="s">
        <v>100</v>
      </c>
      <c r="D117" s="24" t="s">
        <v>210</v>
      </c>
      <c r="E117" s="24" t="s">
        <v>19</v>
      </c>
      <c r="F117" s="24" t="s">
        <v>19</v>
      </c>
      <c r="H117" s="24">
        <v>0</v>
      </c>
    </row>
    <row r="118" spans="1:15" x14ac:dyDescent="0.2">
      <c r="A118" s="24" t="s">
        <v>103</v>
      </c>
      <c r="B118" s="24" t="s">
        <v>16</v>
      </c>
      <c r="C118" s="24" t="s">
        <v>100</v>
      </c>
      <c r="D118" s="24" t="s">
        <v>44</v>
      </c>
      <c r="E118" s="24" t="s">
        <v>26</v>
      </c>
      <c r="F118" s="24" t="s">
        <v>19</v>
      </c>
      <c r="G118" s="24">
        <v>30.327881469733398</v>
      </c>
      <c r="H118" s="24">
        <v>30.356031528939798</v>
      </c>
      <c r="K118" s="24">
        <f>H118-U96</f>
        <v>11.0031458595858</v>
      </c>
      <c r="L118" s="24">
        <f>K118-13</f>
        <v>-1.9968541404142002</v>
      </c>
      <c r="M118" s="24">
        <f>2^(-L118)</f>
        <v>3.991287327824113</v>
      </c>
    </row>
    <row r="119" spans="1:15" x14ac:dyDescent="0.2">
      <c r="A119" s="24" t="s">
        <v>105</v>
      </c>
      <c r="B119" s="24" t="s">
        <v>16</v>
      </c>
      <c r="C119" s="24" t="s">
        <v>100</v>
      </c>
      <c r="D119" s="24" t="s">
        <v>44</v>
      </c>
      <c r="E119" s="24" t="s">
        <v>26</v>
      </c>
      <c r="F119" s="24" t="s">
        <v>19</v>
      </c>
      <c r="G119" s="24">
        <v>30.299013019375298</v>
      </c>
      <c r="H119" s="24">
        <v>30.356031528939798</v>
      </c>
    </row>
    <row r="120" spans="1:15" x14ac:dyDescent="0.2">
      <c r="A120" s="24" t="s">
        <v>106</v>
      </c>
      <c r="B120" s="24" t="s">
        <v>16</v>
      </c>
      <c r="C120" s="24" t="s">
        <v>100</v>
      </c>
      <c r="D120" s="24" t="s">
        <v>44</v>
      </c>
      <c r="E120" s="24" t="s">
        <v>26</v>
      </c>
      <c r="F120" s="24" t="s">
        <v>19</v>
      </c>
      <c r="G120" s="24">
        <v>30.441200097710599</v>
      </c>
      <c r="H120" s="24">
        <v>30.356031528939798</v>
      </c>
    </row>
    <row r="121" spans="1:15" x14ac:dyDescent="0.2">
      <c r="A121" s="24" t="s">
        <v>115</v>
      </c>
      <c r="B121" s="24" t="s">
        <v>16</v>
      </c>
      <c r="C121" s="24" t="s">
        <v>100</v>
      </c>
      <c r="D121" s="24" t="s">
        <v>58</v>
      </c>
      <c r="E121" s="24" t="s">
        <v>45</v>
      </c>
      <c r="F121" s="24" t="s">
        <v>19</v>
      </c>
      <c r="G121" s="24">
        <v>30.474722208969101</v>
      </c>
      <c r="H121" s="24">
        <v>30.380571040720799</v>
      </c>
      <c r="K121" s="24">
        <f>H121-U99</f>
        <v>10.821073010995999</v>
      </c>
      <c r="L121" s="24">
        <f>K121-13</f>
        <v>-2.1789269890040011</v>
      </c>
      <c r="M121" s="24">
        <f t="shared" ref="M121" si="7">2^(-L121)</f>
        <v>4.5281664440673763</v>
      </c>
    </row>
    <row r="122" spans="1:15" x14ac:dyDescent="0.2">
      <c r="A122" s="24" t="s">
        <v>117</v>
      </c>
      <c r="B122" s="24" t="s">
        <v>16</v>
      </c>
      <c r="C122" s="24" t="s">
        <v>100</v>
      </c>
      <c r="D122" s="24" t="s">
        <v>58</v>
      </c>
      <c r="E122" s="24" t="s">
        <v>45</v>
      </c>
      <c r="F122" s="24" t="s">
        <v>19</v>
      </c>
      <c r="G122" s="24">
        <v>30.232570270285599</v>
      </c>
      <c r="H122" s="24">
        <v>30.380571040720799</v>
      </c>
    </row>
    <row r="123" spans="1:15" x14ac:dyDescent="0.2">
      <c r="A123" s="24" t="s">
        <v>118</v>
      </c>
      <c r="B123" s="24" t="s">
        <v>16</v>
      </c>
      <c r="C123" s="24" t="s">
        <v>100</v>
      </c>
      <c r="D123" s="24" t="s">
        <v>58</v>
      </c>
      <c r="E123" s="24" t="s">
        <v>45</v>
      </c>
      <c r="F123" s="24" t="s">
        <v>19</v>
      </c>
      <c r="G123" s="24">
        <v>30.4344206429076</v>
      </c>
      <c r="H123" s="24">
        <v>30.380571040720799</v>
      </c>
    </row>
    <row r="124" spans="1:15" x14ac:dyDescent="0.2">
      <c r="A124" s="24" t="s">
        <v>119</v>
      </c>
      <c r="B124" s="24" t="s">
        <v>16</v>
      </c>
      <c r="C124" s="24" t="s">
        <v>100</v>
      </c>
      <c r="D124" s="24" t="s">
        <v>73</v>
      </c>
      <c r="E124" s="24" t="s">
        <v>53</v>
      </c>
      <c r="F124" s="24" t="s">
        <v>19</v>
      </c>
      <c r="G124" s="24">
        <v>33.256091581274802</v>
      </c>
      <c r="H124" s="24">
        <f>AVERAGE(G125:G126)</f>
        <v>30.756289377074051</v>
      </c>
      <c r="K124" s="24">
        <f>H124-U102</f>
        <v>11.530262663215151</v>
      </c>
      <c r="L124" s="24">
        <f>K124-13</f>
        <v>-1.4697373367848492</v>
      </c>
      <c r="M124" s="24">
        <f t="shared" ref="M124" si="8">2^(-L124)</f>
        <v>2.7697146242517325</v>
      </c>
    </row>
    <row r="125" spans="1:15" x14ac:dyDescent="0.2">
      <c r="A125" s="24" t="s">
        <v>121</v>
      </c>
      <c r="B125" s="24" t="s">
        <v>16</v>
      </c>
      <c r="C125" s="24" t="s">
        <v>100</v>
      </c>
      <c r="D125" s="24" t="s">
        <v>73</v>
      </c>
      <c r="E125" s="24" t="s">
        <v>53</v>
      </c>
      <c r="F125" s="24" t="s">
        <v>19</v>
      </c>
      <c r="G125" s="24">
        <v>30.4090210578421</v>
      </c>
      <c r="H125" s="24">
        <v>31.5895567784743</v>
      </c>
    </row>
    <row r="126" spans="1:15" x14ac:dyDescent="0.2">
      <c r="A126" s="24" t="s">
        <v>122</v>
      </c>
      <c r="B126" s="24" t="s">
        <v>16</v>
      </c>
      <c r="C126" s="24" t="s">
        <v>100</v>
      </c>
      <c r="D126" s="24" t="s">
        <v>73</v>
      </c>
      <c r="E126" s="24" t="s">
        <v>53</v>
      </c>
      <c r="F126" s="24" t="s">
        <v>19</v>
      </c>
      <c r="G126" s="24">
        <v>31.103557696306002</v>
      </c>
      <c r="H126" s="24">
        <v>31.5895567784743</v>
      </c>
    </row>
    <row r="127" spans="1:15" x14ac:dyDescent="0.2">
      <c r="A127" s="24" t="s">
        <v>123</v>
      </c>
      <c r="B127" s="24" t="s">
        <v>16</v>
      </c>
      <c r="C127" s="24" t="s">
        <v>100</v>
      </c>
      <c r="D127" s="24" t="s">
        <v>85</v>
      </c>
      <c r="E127" s="24" t="s">
        <v>59</v>
      </c>
      <c r="F127" s="24" t="s">
        <v>19</v>
      </c>
      <c r="G127" s="24">
        <v>33.170560064527002</v>
      </c>
      <c r="H127" s="24">
        <f>AVERAGE(G127,G129)</f>
        <v>32.958277886145652</v>
      </c>
      <c r="K127" s="24">
        <f>H127-V47</f>
        <v>11.116021465065653</v>
      </c>
      <c r="L127" s="24">
        <f>K127-13</f>
        <v>-1.8839785349343465</v>
      </c>
      <c r="M127" s="24">
        <f t="shared" ref="M127" si="9">2^(-L127)</f>
        <v>3.6909150551125296</v>
      </c>
    </row>
    <row r="128" spans="1:15" x14ac:dyDescent="0.2">
      <c r="A128" s="24" t="s">
        <v>125</v>
      </c>
      <c r="B128" s="24" t="s">
        <v>16</v>
      </c>
      <c r="C128" s="24" t="s">
        <v>100</v>
      </c>
      <c r="D128" s="24" t="s">
        <v>85</v>
      </c>
      <c r="E128" s="24" t="s">
        <v>59</v>
      </c>
      <c r="F128" s="24" t="s">
        <v>19</v>
      </c>
      <c r="G128" s="24">
        <v>32.347625303379601</v>
      </c>
      <c r="H128" s="24">
        <v>32.754727025223602</v>
      </c>
    </row>
    <row r="129" spans="1:13" x14ac:dyDescent="0.2">
      <c r="A129" s="24" t="s">
        <v>127</v>
      </c>
      <c r="B129" s="24" t="s">
        <v>16</v>
      </c>
      <c r="C129" s="24" t="s">
        <v>100</v>
      </c>
      <c r="D129" s="24" t="s">
        <v>85</v>
      </c>
      <c r="E129" s="24" t="s">
        <v>59</v>
      </c>
      <c r="F129" s="24" t="s">
        <v>19</v>
      </c>
      <c r="G129" s="24">
        <v>32.745995707764301</v>
      </c>
      <c r="H129" s="24">
        <v>32.754727025223602</v>
      </c>
    </row>
    <row r="130" spans="1:13" x14ac:dyDescent="0.2">
      <c r="A130" s="24" t="s">
        <v>128</v>
      </c>
      <c r="B130" s="24" t="s">
        <v>16</v>
      </c>
      <c r="C130" s="24" t="s">
        <v>100</v>
      </c>
      <c r="D130" s="24" t="s">
        <v>31</v>
      </c>
      <c r="E130" s="24" t="s">
        <v>68</v>
      </c>
      <c r="F130" s="24" t="s">
        <v>19</v>
      </c>
      <c r="G130" s="24">
        <v>32.277730016083197</v>
      </c>
      <c r="H130" s="24">
        <v>32.171995803185602</v>
      </c>
      <c r="K130" s="24">
        <f>H130-V50</f>
        <v>10.908677912361902</v>
      </c>
      <c r="L130" s="24">
        <f>K130-13</f>
        <v>-2.0913220876380976</v>
      </c>
      <c r="M130" s="24">
        <f t="shared" ref="M130" si="10">2^(-L130)</f>
        <v>4.2613840790130189</v>
      </c>
    </row>
    <row r="131" spans="1:13" x14ac:dyDescent="0.2">
      <c r="A131" s="24" t="s">
        <v>130</v>
      </c>
      <c r="B131" s="24" t="s">
        <v>16</v>
      </c>
      <c r="C131" s="24" t="s">
        <v>100</v>
      </c>
      <c r="D131" s="24" t="s">
        <v>31</v>
      </c>
      <c r="E131" s="24" t="s">
        <v>68</v>
      </c>
      <c r="F131" s="24" t="s">
        <v>19</v>
      </c>
      <c r="G131" s="24">
        <v>32.279553829499299</v>
      </c>
      <c r="H131" s="24">
        <v>32.171995803185602</v>
      </c>
    </row>
    <row r="132" spans="1:13" x14ac:dyDescent="0.2">
      <c r="A132" s="24" t="s">
        <v>131</v>
      </c>
      <c r="B132" s="24" t="s">
        <v>16</v>
      </c>
      <c r="C132" s="24" t="s">
        <v>100</v>
      </c>
      <c r="D132" s="24" t="s">
        <v>31</v>
      </c>
      <c r="E132" s="24" t="s">
        <v>68</v>
      </c>
      <c r="F132" s="24" t="s">
        <v>19</v>
      </c>
      <c r="G132" s="24">
        <v>31.958703563974399</v>
      </c>
      <c r="H132" s="24">
        <v>32.171995803185602</v>
      </c>
    </row>
    <row r="133" spans="1:13" x14ac:dyDescent="0.2">
      <c r="A133" s="24" t="s">
        <v>132</v>
      </c>
      <c r="B133" s="24" t="s">
        <v>16</v>
      </c>
      <c r="C133" s="24" t="s">
        <v>100</v>
      </c>
      <c r="D133" s="24" t="s">
        <v>104</v>
      </c>
      <c r="E133" s="24" t="s">
        <v>74</v>
      </c>
      <c r="F133" s="24" t="s">
        <v>19</v>
      </c>
      <c r="G133" s="24">
        <v>32.389057177581002</v>
      </c>
      <c r="H133" s="24">
        <v>32.084281961639697</v>
      </c>
      <c r="K133" s="24">
        <f>H133-V53</f>
        <v>10.792585377107496</v>
      </c>
      <c r="L133" s="24">
        <f>K133-13</f>
        <v>-2.2074146228925038</v>
      </c>
      <c r="M133" s="24">
        <f t="shared" ref="M133" si="11">2^(-L133)</f>
        <v>4.6184688027576977</v>
      </c>
    </row>
    <row r="134" spans="1:13" x14ac:dyDescent="0.2">
      <c r="A134" s="24" t="s">
        <v>134</v>
      </c>
      <c r="B134" s="24" t="s">
        <v>16</v>
      </c>
      <c r="C134" s="24" t="s">
        <v>100</v>
      </c>
      <c r="D134" s="24" t="s">
        <v>104</v>
      </c>
      <c r="E134" s="24" t="s">
        <v>74</v>
      </c>
      <c r="F134" s="24" t="s">
        <v>19</v>
      </c>
      <c r="G134" s="24">
        <v>31.710592129769601</v>
      </c>
      <c r="H134" s="24">
        <v>32.084281961639697</v>
      </c>
    </row>
    <row r="135" spans="1:13" x14ac:dyDescent="0.2">
      <c r="A135" s="24" t="s">
        <v>135</v>
      </c>
      <c r="B135" s="24" t="s">
        <v>16</v>
      </c>
      <c r="C135" s="24" t="s">
        <v>100</v>
      </c>
      <c r="D135" s="24" t="s">
        <v>104</v>
      </c>
      <c r="E135" s="24" t="s">
        <v>74</v>
      </c>
      <c r="F135" s="24" t="s">
        <v>19</v>
      </c>
      <c r="G135" s="24">
        <v>32.153196577568401</v>
      </c>
      <c r="H135" s="24">
        <v>32.084281961639697</v>
      </c>
    </row>
    <row r="137" spans="1:13" x14ac:dyDescent="0.2">
      <c r="A137" s="24" t="s">
        <v>172</v>
      </c>
      <c r="B137" s="24" t="s">
        <v>16</v>
      </c>
      <c r="C137" s="24" t="s">
        <v>186</v>
      </c>
      <c r="D137" s="24" t="s">
        <v>18</v>
      </c>
      <c r="E137" s="24" t="s">
        <v>19</v>
      </c>
      <c r="F137" s="24" t="s">
        <v>19</v>
      </c>
      <c r="H137" s="24">
        <v>0</v>
      </c>
    </row>
    <row r="138" spans="1:13" x14ac:dyDescent="0.2">
      <c r="A138" s="24" t="s">
        <v>154</v>
      </c>
      <c r="B138" s="24" t="s">
        <v>16</v>
      </c>
      <c r="C138" s="24" t="s">
        <v>186</v>
      </c>
      <c r="D138" s="24" t="s">
        <v>18</v>
      </c>
      <c r="E138" s="24" t="s">
        <v>19</v>
      </c>
      <c r="F138" s="24" t="s">
        <v>19</v>
      </c>
      <c r="G138" s="24">
        <v>37.3828491908261</v>
      </c>
      <c r="H138" s="24">
        <v>37.3828491908261</v>
      </c>
    </row>
    <row r="139" spans="1:13" x14ac:dyDescent="0.2">
      <c r="A139" s="24" t="s">
        <v>103</v>
      </c>
      <c r="B139" s="24" t="s">
        <v>16</v>
      </c>
      <c r="C139" s="24" t="s">
        <v>186</v>
      </c>
      <c r="D139" s="24" t="s">
        <v>211</v>
      </c>
      <c r="E139" s="24" t="s">
        <v>26</v>
      </c>
      <c r="F139" s="24" t="s">
        <v>19</v>
      </c>
      <c r="G139" s="24">
        <v>32.209782005835002</v>
      </c>
      <c r="H139" s="24">
        <f>AVERAGE(G139:G140)</f>
        <v>32.16404428597815</v>
      </c>
      <c r="K139" s="24">
        <f>H139-V76</f>
        <v>11.96167859058475</v>
      </c>
      <c r="L139" s="24">
        <f>K139-13</f>
        <v>-1.03832140941525</v>
      </c>
      <c r="M139" s="24">
        <f>2^(-L139)</f>
        <v>2.0538366024702608</v>
      </c>
    </row>
    <row r="140" spans="1:13" x14ac:dyDescent="0.2">
      <c r="A140" s="24" t="s">
        <v>105</v>
      </c>
      <c r="B140" s="24" t="s">
        <v>16</v>
      </c>
      <c r="C140" s="24" t="s">
        <v>186</v>
      </c>
      <c r="E140" s="24" t="s">
        <v>26</v>
      </c>
      <c r="F140" s="24" t="s">
        <v>19</v>
      </c>
      <c r="G140" s="24">
        <v>32.118306566121298</v>
      </c>
      <c r="H140" s="24">
        <v>32.624215057301498</v>
      </c>
    </row>
    <row r="141" spans="1:13" x14ac:dyDescent="0.2">
      <c r="A141" s="24" t="s">
        <v>106</v>
      </c>
      <c r="B141" s="24" t="s">
        <v>16</v>
      </c>
      <c r="C141" s="24" t="s">
        <v>186</v>
      </c>
      <c r="E141" s="24" t="s">
        <v>26</v>
      </c>
      <c r="F141" s="24" t="s">
        <v>19</v>
      </c>
      <c r="G141" s="24">
        <v>33.544556599948102</v>
      </c>
      <c r="H141" s="24">
        <v>32.624215057301498</v>
      </c>
    </row>
    <row r="142" spans="1:13" x14ac:dyDescent="0.2">
      <c r="A142" s="24" t="s">
        <v>115</v>
      </c>
      <c r="B142" s="24" t="s">
        <v>16</v>
      </c>
      <c r="C142" s="24" t="s">
        <v>186</v>
      </c>
      <c r="D142" s="24" t="s">
        <v>213</v>
      </c>
      <c r="E142" s="24" t="s">
        <v>45</v>
      </c>
      <c r="F142" s="24" t="s">
        <v>19</v>
      </c>
      <c r="G142" s="24">
        <v>34.368039552096803</v>
      </c>
      <c r="H142" s="24">
        <f>AVERAGE(G143:G144)</f>
        <v>33.186318560908504</v>
      </c>
      <c r="K142" s="24">
        <f>H142-V79</f>
        <v>11.107017629608702</v>
      </c>
      <c r="L142" s="24">
        <f>K142-13</f>
        <v>-1.892982370391298</v>
      </c>
      <c r="M142" s="24">
        <f>2^(-L142)</f>
        <v>3.7140220239214989</v>
      </c>
    </row>
    <row r="143" spans="1:13" x14ac:dyDescent="0.2">
      <c r="A143" s="24" t="s">
        <v>117</v>
      </c>
      <c r="B143" s="24" t="s">
        <v>16</v>
      </c>
      <c r="C143" s="24" t="s">
        <v>186</v>
      </c>
      <c r="E143" s="24" t="s">
        <v>45</v>
      </c>
      <c r="F143" s="24" t="s">
        <v>19</v>
      </c>
      <c r="G143" s="24">
        <v>33.066513511134502</v>
      </c>
      <c r="H143" s="24">
        <v>33.580225557971303</v>
      </c>
    </row>
    <row r="144" spans="1:13" x14ac:dyDescent="0.2">
      <c r="A144" s="24" t="s">
        <v>118</v>
      </c>
      <c r="B144" s="24" t="s">
        <v>16</v>
      </c>
      <c r="C144" s="24" t="s">
        <v>186</v>
      </c>
      <c r="E144" s="24" t="s">
        <v>45</v>
      </c>
      <c r="F144" s="24" t="s">
        <v>19</v>
      </c>
      <c r="G144" s="24">
        <v>33.306123610682498</v>
      </c>
      <c r="H144" s="24">
        <v>33.580225557971303</v>
      </c>
    </row>
    <row r="148" spans="1:26" ht="12.75" x14ac:dyDescent="0.2">
      <c r="A148" s="43" t="s">
        <v>218</v>
      </c>
      <c r="G148" s="35" t="s">
        <v>219</v>
      </c>
      <c r="H148" s="35" t="s">
        <v>220</v>
      </c>
      <c r="I148" s="35" t="s">
        <v>221</v>
      </c>
      <c r="J148" s="35" t="s">
        <v>222</v>
      </c>
      <c r="K148" s="35" t="s">
        <v>223</v>
      </c>
      <c r="L148" s="35" t="s">
        <v>224</v>
      </c>
      <c r="M148" s="36" t="s">
        <v>225</v>
      </c>
    </row>
    <row r="150" spans="1:26" x14ac:dyDescent="0.2">
      <c r="A150" s="24" t="s">
        <v>24</v>
      </c>
      <c r="B150" s="24" t="s">
        <v>16</v>
      </c>
      <c r="C150" s="24" t="s">
        <v>61</v>
      </c>
      <c r="D150" s="24" t="s">
        <v>25</v>
      </c>
      <c r="E150" s="24" t="s">
        <v>26</v>
      </c>
      <c r="F150" s="24" t="s">
        <v>19</v>
      </c>
      <c r="G150" s="24">
        <v>36.175109404588497</v>
      </c>
      <c r="H150" s="24">
        <v>36.175109404588497</v>
      </c>
      <c r="K150" s="24">
        <f>H150-V150</f>
        <v>15.385352124013298</v>
      </c>
      <c r="L150" s="24">
        <f>K150-13</f>
        <v>2.3853521240132984</v>
      </c>
      <c r="M150" s="25">
        <f>2^(-L150)</f>
        <v>0.19139802869748659</v>
      </c>
      <c r="O150" s="24" t="s">
        <v>136</v>
      </c>
      <c r="P150" s="24" t="s">
        <v>16</v>
      </c>
      <c r="Q150" s="24" t="s">
        <v>201</v>
      </c>
      <c r="R150" s="24" t="s">
        <v>120</v>
      </c>
      <c r="S150" s="24" t="s">
        <v>26</v>
      </c>
      <c r="T150" s="24" t="s">
        <v>19</v>
      </c>
      <c r="U150" s="24">
        <v>20.929468168938499</v>
      </c>
      <c r="V150" s="24">
        <v>20.789757280575198</v>
      </c>
      <c r="X150" s="32"/>
    </row>
    <row r="151" spans="1:26" x14ac:dyDescent="0.2">
      <c r="A151" s="24" t="s">
        <v>28</v>
      </c>
      <c r="B151" s="24" t="s">
        <v>16</v>
      </c>
      <c r="C151" s="24" t="s">
        <v>61</v>
      </c>
      <c r="D151" s="24" t="s">
        <v>25</v>
      </c>
      <c r="E151" s="24" t="s">
        <v>26</v>
      </c>
      <c r="F151" s="24" t="s">
        <v>19</v>
      </c>
      <c r="H151" s="24">
        <v>0</v>
      </c>
      <c r="M151" s="25"/>
      <c r="O151" s="24" t="s">
        <v>138</v>
      </c>
      <c r="P151" s="24" t="s">
        <v>16</v>
      </c>
      <c r="Q151" s="24" t="s">
        <v>201</v>
      </c>
      <c r="R151" s="24" t="s">
        <v>120</v>
      </c>
      <c r="S151" s="24" t="s">
        <v>26</v>
      </c>
      <c r="T151" s="24" t="s">
        <v>19</v>
      </c>
      <c r="U151" s="24">
        <v>20.613717108216701</v>
      </c>
      <c r="V151" s="24">
        <v>20.789757280575198</v>
      </c>
      <c r="X151" s="32"/>
      <c r="Y151" s="32"/>
      <c r="Z151" s="32"/>
    </row>
    <row r="152" spans="1:26" x14ac:dyDescent="0.2">
      <c r="A152" s="24" t="s">
        <v>29</v>
      </c>
      <c r="B152" s="24" t="s">
        <v>16</v>
      </c>
      <c r="C152" s="24" t="s">
        <v>61</v>
      </c>
      <c r="D152" s="24" t="s">
        <v>25</v>
      </c>
      <c r="E152" s="24" t="s">
        <v>26</v>
      </c>
      <c r="F152" s="24" t="s">
        <v>19</v>
      </c>
      <c r="H152" s="24">
        <v>0</v>
      </c>
      <c r="M152" s="25"/>
      <c r="O152" s="24" t="s">
        <v>139</v>
      </c>
      <c r="P152" s="24" t="s">
        <v>16</v>
      </c>
      <c r="Q152" s="24" t="s">
        <v>201</v>
      </c>
      <c r="R152" s="24" t="s">
        <v>120</v>
      </c>
      <c r="S152" s="24" t="s">
        <v>26</v>
      </c>
      <c r="T152" s="24" t="s">
        <v>19</v>
      </c>
      <c r="U152" s="24">
        <v>20.8260865645703</v>
      </c>
      <c r="V152" s="24">
        <v>20.789757280575198</v>
      </c>
      <c r="X152" s="32"/>
      <c r="Y152" s="32"/>
      <c r="Z152" s="32"/>
    </row>
    <row r="153" spans="1:26" x14ac:dyDescent="0.2">
      <c r="A153" s="24" t="s">
        <v>43</v>
      </c>
      <c r="B153" s="24" t="s">
        <v>16</v>
      </c>
      <c r="C153" s="24" t="s">
        <v>61</v>
      </c>
      <c r="D153" s="24" t="s">
        <v>52</v>
      </c>
      <c r="E153" s="24" t="s">
        <v>45</v>
      </c>
      <c r="F153" s="24" t="s">
        <v>19</v>
      </c>
      <c r="H153" s="24">
        <v>0</v>
      </c>
      <c r="K153" s="24">
        <f>H154-V153</f>
        <v>14.6873031936037</v>
      </c>
      <c r="L153" s="24">
        <f>K153-13</f>
        <v>1.6873031936037002</v>
      </c>
      <c r="M153" s="25">
        <f t="shared" ref="M153" si="12">2^(-L153)</f>
        <v>0.31050680816359083</v>
      </c>
      <c r="O153" s="24" t="s">
        <v>140</v>
      </c>
      <c r="P153" s="24" t="s">
        <v>16</v>
      </c>
      <c r="Q153" s="24" t="s">
        <v>201</v>
      </c>
      <c r="R153" s="24" t="s">
        <v>129</v>
      </c>
      <c r="S153" s="24" t="s">
        <v>45</v>
      </c>
      <c r="T153" s="24" t="s">
        <v>19</v>
      </c>
      <c r="U153" s="24">
        <v>21.308528574628301</v>
      </c>
      <c r="V153" s="24">
        <v>21.257109179391701</v>
      </c>
      <c r="X153" s="32"/>
      <c r="Y153" s="32"/>
      <c r="Z153" s="32"/>
    </row>
    <row r="154" spans="1:26" x14ac:dyDescent="0.2">
      <c r="A154" s="24" t="s">
        <v>48</v>
      </c>
      <c r="B154" s="24" t="s">
        <v>16</v>
      </c>
      <c r="C154" s="24" t="s">
        <v>61</v>
      </c>
      <c r="D154" s="24" t="s">
        <v>52</v>
      </c>
      <c r="E154" s="24" t="s">
        <v>45</v>
      </c>
      <c r="F154" s="24" t="s">
        <v>19</v>
      </c>
      <c r="G154" s="24">
        <v>36.0735978336822</v>
      </c>
      <c r="H154" s="24">
        <v>35.944412372995401</v>
      </c>
      <c r="M154" s="25"/>
      <c r="O154" s="24" t="s">
        <v>142</v>
      </c>
      <c r="P154" s="24" t="s">
        <v>16</v>
      </c>
      <c r="Q154" s="24" t="s">
        <v>201</v>
      </c>
      <c r="R154" s="24" t="s">
        <v>129</v>
      </c>
      <c r="S154" s="24" t="s">
        <v>45</v>
      </c>
      <c r="T154" s="24" t="s">
        <v>19</v>
      </c>
      <c r="U154" s="24">
        <v>21.136252445552099</v>
      </c>
      <c r="V154" s="24">
        <v>21.257109179391701</v>
      </c>
      <c r="X154" s="32"/>
      <c r="Y154" s="32"/>
      <c r="Z154" s="32"/>
    </row>
    <row r="155" spans="1:26" ht="15" x14ac:dyDescent="0.2">
      <c r="A155" s="24" t="s">
        <v>50</v>
      </c>
      <c r="B155" s="24" t="s">
        <v>16</v>
      </c>
      <c r="C155" s="24" t="s">
        <v>61</v>
      </c>
      <c r="D155" s="24" t="s">
        <v>52</v>
      </c>
      <c r="E155" s="24" t="s">
        <v>45</v>
      </c>
      <c r="F155" s="24" t="s">
        <v>19</v>
      </c>
      <c r="G155" s="24">
        <v>35.815226912308503</v>
      </c>
      <c r="H155" s="24">
        <v>35.944412372995401</v>
      </c>
      <c r="M155" s="25"/>
      <c r="O155" s="24" t="s">
        <v>143</v>
      </c>
      <c r="P155" s="24" t="s">
        <v>16</v>
      </c>
      <c r="Q155" s="24" t="s">
        <v>201</v>
      </c>
      <c r="R155" s="24" t="s">
        <v>129</v>
      </c>
      <c r="S155" s="24" t="s">
        <v>45</v>
      </c>
      <c r="T155" s="24" t="s">
        <v>19</v>
      </c>
      <c r="U155" s="24">
        <v>21.3265465179947</v>
      </c>
      <c r="V155" s="24">
        <v>21.257109179391701</v>
      </c>
      <c r="X155" s="29"/>
      <c r="Y155" s="44"/>
      <c r="Z155" s="32"/>
    </row>
    <row r="156" spans="1:26" x14ac:dyDescent="0.2">
      <c r="A156" s="24" t="s">
        <v>51</v>
      </c>
      <c r="B156" s="24" t="s">
        <v>16</v>
      </c>
      <c r="C156" s="24" t="s">
        <v>61</v>
      </c>
      <c r="D156" s="24" t="s">
        <v>67</v>
      </c>
      <c r="E156" s="24" t="s">
        <v>53</v>
      </c>
      <c r="F156" s="24" t="s">
        <v>19</v>
      </c>
      <c r="H156" s="24">
        <v>0</v>
      </c>
      <c r="M156" s="25"/>
      <c r="O156" s="24" t="s">
        <v>144</v>
      </c>
      <c r="P156" s="24" t="s">
        <v>16</v>
      </c>
      <c r="Q156" s="24" t="s">
        <v>201</v>
      </c>
      <c r="R156" s="24" t="s">
        <v>137</v>
      </c>
      <c r="S156" s="24" t="s">
        <v>53</v>
      </c>
      <c r="T156" s="24" t="s">
        <v>19</v>
      </c>
      <c r="U156" s="24">
        <v>26.123463130452102</v>
      </c>
      <c r="V156" s="24">
        <v>26.0833652222537</v>
      </c>
      <c r="X156" s="32"/>
      <c r="Y156" s="32"/>
      <c r="Z156" s="32"/>
    </row>
    <row r="157" spans="1:26" x14ac:dyDescent="0.2">
      <c r="A157" s="24" t="s">
        <v>55</v>
      </c>
      <c r="B157" s="24" t="s">
        <v>16</v>
      </c>
      <c r="C157" s="24" t="s">
        <v>61</v>
      </c>
      <c r="D157" s="24" t="s">
        <v>67</v>
      </c>
      <c r="E157" s="24" t="s">
        <v>53</v>
      </c>
      <c r="F157" s="24" t="s">
        <v>19</v>
      </c>
      <c r="H157" s="24">
        <v>0</v>
      </c>
      <c r="M157" s="25"/>
      <c r="O157" s="24" t="s">
        <v>146</v>
      </c>
      <c r="P157" s="24" t="s">
        <v>16</v>
      </c>
      <c r="Q157" s="24" t="s">
        <v>201</v>
      </c>
      <c r="R157" s="24" t="s">
        <v>137</v>
      </c>
      <c r="S157" s="24" t="s">
        <v>53</v>
      </c>
      <c r="T157" s="24" t="s">
        <v>19</v>
      </c>
      <c r="U157" s="24">
        <v>26.002107174066499</v>
      </c>
      <c r="V157" s="24">
        <v>26.0833652222537</v>
      </c>
      <c r="X157" s="32"/>
      <c r="Y157" s="32"/>
      <c r="Z157" s="32"/>
    </row>
    <row r="158" spans="1:26" x14ac:dyDescent="0.2">
      <c r="A158" s="24" t="s">
        <v>56</v>
      </c>
      <c r="B158" s="24" t="s">
        <v>16</v>
      </c>
      <c r="C158" s="24" t="s">
        <v>61</v>
      </c>
      <c r="D158" s="24" t="s">
        <v>67</v>
      </c>
      <c r="E158" s="24" t="s">
        <v>53</v>
      </c>
      <c r="F158" s="24" t="s">
        <v>19</v>
      </c>
      <c r="H158" s="24">
        <v>0</v>
      </c>
      <c r="M158" s="25"/>
      <c r="O158" s="24" t="s">
        <v>147</v>
      </c>
      <c r="P158" s="24" t="s">
        <v>16</v>
      </c>
      <c r="Q158" s="24" t="s">
        <v>201</v>
      </c>
      <c r="R158" s="24" t="s">
        <v>137</v>
      </c>
      <c r="S158" s="24" t="s">
        <v>53</v>
      </c>
      <c r="T158" s="24" t="s">
        <v>19</v>
      </c>
      <c r="U158" s="24">
        <v>26.124525362242299</v>
      </c>
      <c r="V158" s="24">
        <v>26.0833652222537</v>
      </c>
      <c r="X158" s="32"/>
      <c r="Y158" s="32"/>
      <c r="Z158" s="32"/>
    </row>
    <row r="159" spans="1:26" x14ac:dyDescent="0.2">
      <c r="A159" s="24" t="s">
        <v>57</v>
      </c>
      <c r="B159" s="24" t="s">
        <v>16</v>
      </c>
      <c r="C159" s="24" t="s">
        <v>61</v>
      </c>
      <c r="D159" s="24" t="s">
        <v>79</v>
      </c>
      <c r="E159" s="24" t="s">
        <v>59</v>
      </c>
      <c r="F159" s="24" t="s">
        <v>19</v>
      </c>
      <c r="H159" s="24">
        <v>0</v>
      </c>
      <c r="M159" s="25"/>
      <c r="O159" s="24" t="s">
        <v>175</v>
      </c>
      <c r="P159" s="24" t="s">
        <v>16</v>
      </c>
      <c r="Q159" s="24" t="s">
        <v>201</v>
      </c>
      <c r="R159" s="24" t="s">
        <v>145</v>
      </c>
      <c r="S159" s="24" t="s">
        <v>59</v>
      </c>
      <c r="T159" s="24" t="s">
        <v>19</v>
      </c>
      <c r="U159" s="24">
        <v>23.313466502513801</v>
      </c>
      <c r="V159" s="24">
        <v>23.135958025178098</v>
      </c>
      <c r="X159" s="32"/>
      <c r="Y159" s="32"/>
      <c r="Z159" s="32"/>
    </row>
    <row r="160" spans="1:26" x14ac:dyDescent="0.2">
      <c r="A160" s="24" t="s">
        <v>62</v>
      </c>
      <c r="B160" s="24" t="s">
        <v>16</v>
      </c>
      <c r="C160" s="24" t="s">
        <v>61</v>
      </c>
      <c r="D160" s="24" t="s">
        <v>79</v>
      </c>
      <c r="E160" s="24" t="s">
        <v>59</v>
      </c>
      <c r="F160" s="24" t="s">
        <v>19</v>
      </c>
      <c r="H160" s="24">
        <v>0</v>
      </c>
      <c r="M160" s="25"/>
      <c r="O160" s="24" t="s">
        <v>151</v>
      </c>
      <c r="P160" s="24" t="s">
        <v>16</v>
      </c>
      <c r="Q160" s="24" t="s">
        <v>201</v>
      </c>
      <c r="R160" s="24" t="s">
        <v>145</v>
      </c>
      <c r="S160" s="24" t="s">
        <v>59</v>
      </c>
      <c r="T160" s="24" t="s">
        <v>19</v>
      </c>
      <c r="U160" s="24">
        <v>23.026879776793901</v>
      </c>
      <c r="V160" s="24">
        <v>23.135958025178098</v>
      </c>
      <c r="X160" s="32"/>
      <c r="Y160" s="32"/>
      <c r="Z160" s="25"/>
    </row>
    <row r="161" spans="1:26" x14ac:dyDescent="0.2">
      <c r="A161" s="24" t="s">
        <v>65</v>
      </c>
      <c r="B161" s="24" t="s">
        <v>16</v>
      </c>
      <c r="C161" s="24" t="s">
        <v>61</v>
      </c>
      <c r="D161" s="24" t="s">
        <v>79</v>
      </c>
      <c r="E161" s="24" t="s">
        <v>59</v>
      </c>
      <c r="F161" s="24" t="s">
        <v>19</v>
      </c>
      <c r="H161" s="24">
        <v>0</v>
      </c>
      <c r="M161" s="25"/>
      <c r="O161" s="24" t="s">
        <v>153</v>
      </c>
      <c r="P161" s="24" t="s">
        <v>16</v>
      </c>
      <c r="Q161" s="24" t="s">
        <v>201</v>
      </c>
      <c r="R161" s="24" t="s">
        <v>145</v>
      </c>
      <c r="S161" s="24" t="s">
        <v>59</v>
      </c>
      <c r="T161" s="24" t="s">
        <v>19</v>
      </c>
      <c r="U161" s="24">
        <v>23.067527796226798</v>
      </c>
      <c r="V161" s="24">
        <v>23.135958025178098</v>
      </c>
      <c r="X161" s="32"/>
      <c r="Y161" s="32"/>
      <c r="Z161" s="25"/>
    </row>
    <row r="162" spans="1:26" x14ac:dyDescent="0.2">
      <c r="A162" s="24" t="s">
        <v>66</v>
      </c>
      <c r="B162" s="24" t="s">
        <v>16</v>
      </c>
      <c r="C162" s="24" t="s">
        <v>61</v>
      </c>
      <c r="D162" s="24" t="s">
        <v>94</v>
      </c>
      <c r="E162" s="24" t="s">
        <v>68</v>
      </c>
      <c r="F162" s="24" t="s">
        <v>19</v>
      </c>
      <c r="G162" s="24">
        <v>33.173898662665003</v>
      </c>
      <c r="H162" s="24">
        <f>AVERAGE(G163:G164)</f>
        <v>33.933811851782899</v>
      </c>
      <c r="K162" s="24">
        <f>H162-V162</f>
        <v>13.266499133933799</v>
      </c>
      <c r="L162" s="24">
        <f>K162-13</f>
        <v>0.26649913393379876</v>
      </c>
      <c r="M162" s="25">
        <f t="shared" ref="M162" si="13">2^(-L162)</f>
        <v>0.83133442911650501</v>
      </c>
      <c r="O162" s="24" t="s">
        <v>111</v>
      </c>
      <c r="P162" s="24" t="s">
        <v>16</v>
      </c>
      <c r="Q162" s="24" t="s">
        <v>201</v>
      </c>
      <c r="R162" s="24" t="s">
        <v>108</v>
      </c>
      <c r="S162" s="24" t="s">
        <v>68</v>
      </c>
      <c r="T162" s="24" t="s">
        <v>19</v>
      </c>
      <c r="U162" s="24">
        <v>20.7494571114925</v>
      </c>
      <c r="V162" s="24">
        <v>20.6673127178491</v>
      </c>
    </row>
    <row r="163" spans="1:26" x14ac:dyDescent="0.2">
      <c r="A163" s="24" t="s">
        <v>70</v>
      </c>
      <c r="B163" s="24" t="s">
        <v>16</v>
      </c>
      <c r="C163" s="24" t="s">
        <v>61</v>
      </c>
      <c r="D163" s="24" t="s">
        <v>94</v>
      </c>
      <c r="E163" s="24" t="s">
        <v>68</v>
      </c>
      <c r="F163" s="24" t="s">
        <v>19</v>
      </c>
      <c r="G163" s="24">
        <v>33.729312200258299</v>
      </c>
      <c r="H163" s="24">
        <v>33.6805074554103</v>
      </c>
      <c r="M163" s="25"/>
      <c r="O163" s="24" t="s">
        <v>113</v>
      </c>
      <c r="P163" s="24" t="s">
        <v>16</v>
      </c>
      <c r="Q163" s="24" t="s">
        <v>201</v>
      </c>
      <c r="R163" s="24" t="s">
        <v>108</v>
      </c>
      <c r="S163" s="24" t="s">
        <v>68</v>
      </c>
      <c r="T163" s="24" t="s">
        <v>19</v>
      </c>
      <c r="U163" s="24">
        <v>20.452247663524101</v>
      </c>
      <c r="V163" s="24">
        <v>20.6673127178491</v>
      </c>
    </row>
    <row r="164" spans="1:26" x14ac:dyDescent="0.2">
      <c r="A164" s="24" t="s">
        <v>71</v>
      </c>
      <c r="B164" s="24" t="s">
        <v>16</v>
      </c>
      <c r="C164" s="24" t="s">
        <v>61</v>
      </c>
      <c r="D164" s="24" t="s">
        <v>94</v>
      </c>
      <c r="E164" s="24" t="s">
        <v>68</v>
      </c>
      <c r="F164" s="24" t="s">
        <v>19</v>
      </c>
      <c r="G164" s="24">
        <v>34.138311503307499</v>
      </c>
      <c r="H164" s="24">
        <v>33.6805074554103</v>
      </c>
      <c r="M164" s="25"/>
      <c r="O164" s="24" t="s">
        <v>114</v>
      </c>
      <c r="P164" s="24" t="s">
        <v>16</v>
      </c>
      <c r="Q164" s="24" t="s">
        <v>201</v>
      </c>
      <c r="R164" s="24" t="s">
        <v>108</v>
      </c>
      <c r="S164" s="24" t="s">
        <v>68</v>
      </c>
      <c r="T164" s="24" t="s">
        <v>19</v>
      </c>
      <c r="U164" s="24">
        <v>20.800233378530599</v>
      </c>
      <c r="V164" s="24">
        <v>20.6673127178491</v>
      </c>
    </row>
    <row r="165" spans="1:26" x14ac:dyDescent="0.2">
      <c r="A165" s="24" t="s">
        <v>72</v>
      </c>
      <c r="B165" s="24" t="s">
        <v>16</v>
      </c>
      <c r="C165" s="24" t="s">
        <v>61</v>
      </c>
      <c r="D165" s="24" t="s">
        <v>37</v>
      </c>
      <c r="E165" s="24" t="s">
        <v>74</v>
      </c>
      <c r="F165" s="24" t="s">
        <v>19</v>
      </c>
      <c r="G165" s="24">
        <v>36.979324235437097</v>
      </c>
      <c r="H165" s="24">
        <v>36.8865510381533</v>
      </c>
      <c r="K165" s="24">
        <f>H165-V165</f>
        <v>14.139674921652002</v>
      </c>
      <c r="L165" s="24">
        <f>K165-13</f>
        <v>1.1396749216520021</v>
      </c>
      <c r="M165" s="25">
        <f t="shared" ref="M165" si="14">2^(-L165)</f>
        <v>0.45386183352671094</v>
      </c>
      <c r="O165" s="24" t="s">
        <v>107</v>
      </c>
      <c r="P165" s="24" t="s">
        <v>16</v>
      </c>
      <c r="Q165" s="24" t="s">
        <v>201</v>
      </c>
      <c r="R165" s="24" t="s">
        <v>198</v>
      </c>
      <c r="S165" s="24" t="s">
        <v>74</v>
      </c>
      <c r="T165" s="24" t="s">
        <v>19</v>
      </c>
      <c r="U165" s="24">
        <v>23.803296753076399</v>
      </c>
      <c r="V165" s="24">
        <f>AVERAGE(U166:U167)</f>
        <v>22.746876116501298</v>
      </c>
    </row>
    <row r="166" spans="1:26" x14ac:dyDescent="0.2">
      <c r="A166" s="24" t="s">
        <v>76</v>
      </c>
      <c r="B166" s="24" t="s">
        <v>16</v>
      </c>
      <c r="C166" s="24" t="s">
        <v>61</v>
      </c>
      <c r="D166" s="24" t="s">
        <v>37</v>
      </c>
      <c r="E166" s="24" t="s">
        <v>74</v>
      </c>
      <c r="F166" s="24" t="s">
        <v>19</v>
      </c>
      <c r="H166" s="24">
        <v>0</v>
      </c>
      <c r="M166" s="32"/>
      <c r="O166" s="24" t="s">
        <v>109</v>
      </c>
      <c r="P166" s="24" t="s">
        <v>16</v>
      </c>
      <c r="Q166" s="24" t="s">
        <v>201</v>
      </c>
      <c r="R166" s="24" t="s">
        <v>198</v>
      </c>
      <c r="S166" s="24" t="s">
        <v>74</v>
      </c>
      <c r="T166" s="24" t="s">
        <v>19</v>
      </c>
      <c r="U166" s="24">
        <v>22.626531148067301</v>
      </c>
      <c r="V166" s="24">
        <v>23.099016328693001</v>
      </c>
    </row>
    <row r="167" spans="1:26" x14ac:dyDescent="0.2">
      <c r="A167" s="24" t="s">
        <v>77</v>
      </c>
      <c r="B167" s="24" t="s">
        <v>16</v>
      </c>
      <c r="C167" s="24" t="s">
        <v>61</v>
      </c>
      <c r="D167" s="24" t="s">
        <v>37</v>
      </c>
      <c r="E167" s="24" t="s">
        <v>74</v>
      </c>
      <c r="F167" s="24" t="s">
        <v>19</v>
      </c>
      <c r="G167" s="24">
        <v>36.793777840869602</v>
      </c>
      <c r="H167" s="24">
        <v>36.8865510381533</v>
      </c>
      <c r="O167" s="24" t="s">
        <v>110</v>
      </c>
      <c r="P167" s="24" t="s">
        <v>16</v>
      </c>
      <c r="Q167" s="24" t="s">
        <v>201</v>
      </c>
      <c r="R167" s="24" t="s">
        <v>198</v>
      </c>
      <c r="S167" s="24" t="s">
        <v>74</v>
      </c>
      <c r="T167" s="24" t="s">
        <v>19</v>
      </c>
      <c r="U167" s="24">
        <v>22.867221084935299</v>
      </c>
      <c r="V167" s="24">
        <v>23.099016328693001</v>
      </c>
    </row>
    <row r="168" spans="1:26" x14ac:dyDescent="0.2">
      <c r="A168" s="24" t="s">
        <v>15</v>
      </c>
      <c r="B168" s="24" t="s">
        <v>16</v>
      </c>
      <c r="C168" s="24" t="s">
        <v>61</v>
      </c>
      <c r="D168" s="24" t="s">
        <v>209</v>
      </c>
      <c r="E168" s="24" t="s">
        <v>19</v>
      </c>
      <c r="F168" s="24" t="s">
        <v>19</v>
      </c>
      <c r="H168" s="24">
        <v>0</v>
      </c>
      <c r="O168" s="24" t="s">
        <v>214</v>
      </c>
      <c r="P168" s="24" t="s">
        <v>16</v>
      </c>
      <c r="Q168" s="24" t="s">
        <v>201</v>
      </c>
      <c r="R168" s="24" t="s">
        <v>206</v>
      </c>
      <c r="S168" s="24" t="s">
        <v>19</v>
      </c>
      <c r="T168" s="24" t="s">
        <v>19</v>
      </c>
      <c r="V168" s="24">
        <v>0</v>
      </c>
    </row>
    <row r="169" spans="1:26" x14ac:dyDescent="0.2">
      <c r="A169" s="24" t="s">
        <v>21</v>
      </c>
      <c r="B169" s="24" t="s">
        <v>16</v>
      </c>
      <c r="C169" s="24" t="s">
        <v>61</v>
      </c>
      <c r="D169" s="24" t="s">
        <v>209</v>
      </c>
      <c r="E169" s="24" t="s">
        <v>19</v>
      </c>
      <c r="F169" s="24" t="s">
        <v>19</v>
      </c>
      <c r="H169" s="24">
        <v>0</v>
      </c>
      <c r="O169" s="24" t="s">
        <v>196</v>
      </c>
      <c r="P169" s="24" t="s">
        <v>16</v>
      </c>
      <c r="Q169" s="24" t="s">
        <v>201</v>
      </c>
      <c r="R169" s="24" t="s">
        <v>206</v>
      </c>
      <c r="S169" s="24" t="s">
        <v>19</v>
      </c>
      <c r="T169" s="24" t="s">
        <v>19</v>
      </c>
      <c r="V169" s="24">
        <v>0</v>
      </c>
    </row>
    <row r="172" spans="1:26" x14ac:dyDescent="0.2">
      <c r="O172" s="24" t="s">
        <v>238</v>
      </c>
      <c r="P172" s="24" t="s">
        <v>26</v>
      </c>
      <c r="Q172" s="24" t="s">
        <v>239</v>
      </c>
      <c r="R172" s="24" t="s">
        <v>231</v>
      </c>
      <c r="S172" s="24">
        <v>16.741926193237305</v>
      </c>
      <c r="T172" s="24">
        <v>16.691658020019531</v>
      </c>
      <c r="U172" s="24">
        <f>T172+0.5</f>
        <v>17.191658020019531</v>
      </c>
      <c r="V172" s="24">
        <f>T172-0.5</f>
        <v>16.191658020019531</v>
      </c>
    </row>
    <row r="173" spans="1:26" x14ac:dyDescent="0.2">
      <c r="A173" s="24" t="s">
        <v>229</v>
      </c>
      <c r="B173" s="24" t="s">
        <v>26</v>
      </c>
      <c r="C173" s="24" t="s">
        <v>230</v>
      </c>
      <c r="D173" s="24">
        <v>31.048864364624023</v>
      </c>
      <c r="H173" s="24">
        <v>30.974716186523398</v>
      </c>
      <c r="I173" s="24">
        <f>H173+0.5</f>
        <v>31.474716186523398</v>
      </c>
      <c r="J173" s="24">
        <f>H173-0.5</f>
        <v>30.474716186523398</v>
      </c>
      <c r="K173" s="24">
        <f>H173-T172</f>
        <v>14.283058166503867</v>
      </c>
      <c r="L173" s="24">
        <f>K173-13</f>
        <v>1.2830581665038672</v>
      </c>
      <c r="M173" s="25">
        <f>2^(-L173)</f>
        <v>0.41092352572002805</v>
      </c>
      <c r="O173" s="24" t="s">
        <v>240</v>
      </c>
      <c r="P173" s="24" t="s">
        <v>26</v>
      </c>
      <c r="Q173" s="24" t="s">
        <v>239</v>
      </c>
      <c r="R173" s="24" t="s">
        <v>231</v>
      </c>
      <c r="S173" s="24">
        <v>16.670354843139648</v>
      </c>
    </row>
    <row r="174" spans="1:26" x14ac:dyDescent="0.2">
      <c r="A174" s="24" t="s">
        <v>232</v>
      </c>
      <c r="B174" s="24" t="s">
        <v>26</v>
      </c>
      <c r="C174" s="24" t="s">
        <v>230</v>
      </c>
      <c r="D174" s="24">
        <v>31.063877105712891</v>
      </c>
      <c r="K174" s="24" t="s">
        <v>19</v>
      </c>
      <c r="M174" s="25"/>
      <c r="O174" s="24" t="s">
        <v>241</v>
      </c>
      <c r="P174" s="24" t="s">
        <v>26</v>
      </c>
      <c r="Q174" s="24" t="s">
        <v>239</v>
      </c>
      <c r="R174" s="24" t="s">
        <v>231</v>
      </c>
      <c r="S174" s="24">
        <v>16.662689208984375</v>
      </c>
    </row>
    <row r="175" spans="1:26" x14ac:dyDescent="0.2">
      <c r="A175" s="24" t="s">
        <v>233</v>
      </c>
      <c r="B175" s="24" t="s">
        <v>26</v>
      </c>
      <c r="C175" s="24" t="s">
        <v>230</v>
      </c>
      <c r="D175" s="24">
        <v>30.811408996582031</v>
      </c>
      <c r="K175" s="24" t="s">
        <v>19</v>
      </c>
      <c r="M175" s="25"/>
      <c r="O175" s="24" t="s">
        <v>242</v>
      </c>
      <c r="P175" s="24" t="s">
        <v>45</v>
      </c>
      <c r="Q175" s="24" t="s">
        <v>239</v>
      </c>
      <c r="R175" s="24" t="s">
        <v>235</v>
      </c>
      <c r="S175" s="24">
        <v>17.933328628540039</v>
      </c>
      <c r="T175" s="24">
        <v>17.82049560546875</v>
      </c>
      <c r="U175" s="24">
        <f>T175+0.5</f>
        <v>18.32049560546875</v>
      </c>
      <c r="V175" s="24">
        <f>T175-0.5</f>
        <v>17.32049560546875</v>
      </c>
    </row>
    <row r="176" spans="1:26" x14ac:dyDescent="0.2">
      <c r="A176" s="24" t="s">
        <v>234</v>
      </c>
      <c r="B176" s="24" t="s">
        <v>45</v>
      </c>
      <c r="C176" s="24" t="s">
        <v>230</v>
      </c>
      <c r="D176" s="24">
        <v>32.552093505859375</v>
      </c>
      <c r="H176" s="24">
        <v>31.663972854614258</v>
      </c>
      <c r="I176" s="24">
        <f>H176+0.5</f>
        <v>32.163972854614258</v>
      </c>
      <c r="J176" s="24">
        <f>H176-0.5</f>
        <v>31.163972854614258</v>
      </c>
      <c r="K176" s="24">
        <f>H176-T175</f>
        <v>13.843477249145508</v>
      </c>
      <c r="L176" s="24">
        <f>K176-13</f>
        <v>0.84347724914550781</v>
      </c>
      <c r="M176" s="25">
        <f>2^(-L176)</f>
        <v>0.55729872227695654</v>
      </c>
      <c r="O176" s="24" t="s">
        <v>243</v>
      </c>
      <c r="P176" s="24" t="s">
        <v>45</v>
      </c>
      <c r="Q176" s="24" t="s">
        <v>239</v>
      </c>
      <c r="R176" s="24" t="s">
        <v>235</v>
      </c>
      <c r="S176" s="24">
        <v>17.766975402832031</v>
      </c>
    </row>
    <row r="177" spans="1:21" x14ac:dyDescent="0.2">
      <c r="A177" s="24" t="s">
        <v>236</v>
      </c>
      <c r="B177" s="24" t="s">
        <v>45</v>
      </c>
      <c r="C177" s="24" t="s">
        <v>230</v>
      </c>
      <c r="D177" s="24">
        <v>31.049062728881836</v>
      </c>
      <c r="K177" s="24" t="s">
        <v>19</v>
      </c>
      <c r="O177" s="24" t="s">
        <v>244</v>
      </c>
      <c r="P177" s="24" t="s">
        <v>45</v>
      </c>
      <c r="Q177" s="24" t="s">
        <v>239</v>
      </c>
      <c r="R177" s="24" t="s">
        <v>235</v>
      </c>
      <c r="S177" s="24">
        <v>17.761180877685547</v>
      </c>
    </row>
    <row r="178" spans="1:21" x14ac:dyDescent="0.2">
      <c r="A178" s="24" t="s">
        <v>237</v>
      </c>
      <c r="B178" s="24" t="s">
        <v>45</v>
      </c>
      <c r="C178" s="24" t="s">
        <v>230</v>
      </c>
      <c r="D178" s="24">
        <v>31.390766143798828</v>
      </c>
      <c r="K178" s="24" t="s">
        <v>19</v>
      </c>
    </row>
    <row r="179" spans="1:21" x14ac:dyDescent="0.2">
      <c r="O179" s="24" t="s">
        <v>257</v>
      </c>
      <c r="P179" s="24" t="s">
        <v>252</v>
      </c>
      <c r="Q179" s="24" t="s">
        <v>256</v>
      </c>
      <c r="R179" s="24">
        <v>17.945976257324219</v>
      </c>
      <c r="S179" s="24">
        <v>17.964143753051758</v>
      </c>
      <c r="T179" s="24">
        <f>S179+0.5</f>
        <v>18.464143753051758</v>
      </c>
      <c r="U179" s="24">
        <f>S179-0.5</f>
        <v>17.464143753051758</v>
      </c>
    </row>
    <row r="180" spans="1:21" x14ac:dyDescent="0.2">
      <c r="O180" s="24" t="s">
        <v>258</v>
      </c>
      <c r="P180" s="24" t="s">
        <v>252</v>
      </c>
      <c r="Q180" s="24" t="s">
        <v>256</v>
      </c>
      <c r="R180" s="24">
        <v>18.01301383972168</v>
      </c>
    </row>
    <row r="181" spans="1:21" x14ac:dyDescent="0.2">
      <c r="O181" s="24" t="s">
        <v>259</v>
      </c>
      <c r="P181" s="24" t="s">
        <v>252</v>
      </c>
      <c r="Q181" s="24" t="s">
        <v>256</v>
      </c>
      <c r="R181" s="24">
        <v>17.933441162109375</v>
      </c>
    </row>
    <row r="182" spans="1:21" x14ac:dyDescent="0.2">
      <c r="O182" s="24" t="s">
        <v>260</v>
      </c>
      <c r="P182" s="24" t="s">
        <v>253</v>
      </c>
      <c r="Q182" s="24" t="s">
        <v>256</v>
      </c>
      <c r="R182" s="24">
        <v>18.052402496337891</v>
      </c>
      <c r="S182" s="24">
        <v>18.092075347900391</v>
      </c>
      <c r="T182" s="24">
        <f>S182+0.5</f>
        <v>18.592075347900391</v>
      </c>
      <c r="U182" s="24">
        <f>S182-0.5</f>
        <v>17.592075347900391</v>
      </c>
    </row>
    <row r="183" spans="1:21" x14ac:dyDescent="0.2">
      <c r="A183" s="24" t="s">
        <v>238</v>
      </c>
      <c r="B183" s="24" t="s">
        <v>252</v>
      </c>
      <c r="C183" s="24" t="s">
        <v>251</v>
      </c>
      <c r="D183" s="24">
        <v>33.809494018554688</v>
      </c>
      <c r="H183" s="24">
        <f>AVERAGE(D183,D185)</f>
        <v>33.958377838134766</v>
      </c>
      <c r="I183" s="24">
        <f>H183+0.5</f>
        <v>34.458377838134766</v>
      </c>
      <c r="J183" s="24">
        <f>H183-0.5</f>
        <v>33.458377838134766</v>
      </c>
      <c r="K183" s="24">
        <f>H183-S179</f>
        <v>15.994234085083008</v>
      </c>
      <c r="L183" s="24">
        <f>K183-13</f>
        <v>2.9942340850830078</v>
      </c>
      <c r="M183" s="24">
        <f>2^(-L183)</f>
        <v>0.12550057810434628</v>
      </c>
      <c r="O183" s="24" t="s">
        <v>261</v>
      </c>
      <c r="P183" s="24" t="s">
        <v>253</v>
      </c>
      <c r="Q183" s="24" t="s">
        <v>256</v>
      </c>
      <c r="R183" s="24">
        <v>18.12053108215332</v>
      </c>
    </row>
    <row r="184" spans="1:21" x14ac:dyDescent="0.2">
      <c r="A184" s="24" t="s">
        <v>240</v>
      </c>
      <c r="B184" s="24" t="s">
        <v>252</v>
      </c>
      <c r="C184" s="24" t="s">
        <v>251</v>
      </c>
      <c r="D184" s="24">
        <v>34.882705688476563</v>
      </c>
      <c r="O184" s="24" t="s">
        <v>262</v>
      </c>
      <c r="P184" s="24" t="s">
        <v>253</v>
      </c>
      <c r="Q184" s="24" t="s">
        <v>256</v>
      </c>
      <c r="R184" s="24">
        <v>18.103294372558594</v>
      </c>
    </row>
    <row r="185" spans="1:21" x14ac:dyDescent="0.2">
      <c r="A185" s="24" t="s">
        <v>241</v>
      </c>
      <c r="B185" s="24" t="s">
        <v>252</v>
      </c>
      <c r="C185" s="24" t="s">
        <v>251</v>
      </c>
      <c r="D185" s="24">
        <v>34.107261657714844</v>
      </c>
      <c r="O185" s="24" t="s">
        <v>263</v>
      </c>
      <c r="P185" s="24" t="s">
        <v>254</v>
      </c>
      <c r="Q185" s="24" t="s">
        <v>256</v>
      </c>
      <c r="R185" s="24">
        <v>17.895271301269531</v>
      </c>
      <c r="S185" s="24">
        <v>17.930440902709961</v>
      </c>
      <c r="T185" s="24">
        <f>S185+0.5</f>
        <v>18.430440902709961</v>
      </c>
      <c r="U185" s="24">
        <f>S185-0.5</f>
        <v>17.430440902709961</v>
      </c>
    </row>
    <row r="186" spans="1:21" x14ac:dyDescent="0.2">
      <c r="A186" s="24" t="s">
        <v>242</v>
      </c>
      <c r="B186" s="24" t="s">
        <v>253</v>
      </c>
      <c r="C186" s="24" t="s">
        <v>251</v>
      </c>
      <c r="D186" s="24">
        <v>33.866619110107422</v>
      </c>
      <c r="H186" s="24">
        <f>AVERAGE(D186:D187)</f>
        <v>33.970211029052734</v>
      </c>
      <c r="I186" s="24">
        <f>H186+0.5</f>
        <v>34.470211029052734</v>
      </c>
      <c r="J186" s="24">
        <f>H186-0.5</f>
        <v>33.470211029052734</v>
      </c>
      <c r="K186" s="24">
        <f>H186-S182</f>
        <v>15.878135681152344</v>
      </c>
      <c r="L186" s="24">
        <f>K186-13</f>
        <v>2.8781356811523438</v>
      </c>
      <c r="M186" s="24">
        <f>2^(-L186)</f>
        <v>0.13601751256718503</v>
      </c>
      <c r="O186" s="24" t="s">
        <v>264</v>
      </c>
      <c r="P186" s="24" t="s">
        <v>254</v>
      </c>
      <c r="Q186" s="24" t="s">
        <v>256</v>
      </c>
      <c r="R186" s="24">
        <v>17.971513748168945</v>
      </c>
    </row>
    <row r="187" spans="1:21" x14ac:dyDescent="0.2">
      <c r="A187" s="24" t="s">
        <v>243</v>
      </c>
      <c r="B187" s="24" t="s">
        <v>253</v>
      </c>
      <c r="C187" s="24" t="s">
        <v>251</v>
      </c>
      <c r="D187" s="24">
        <v>34.073802947998047</v>
      </c>
      <c r="O187" s="24" t="s">
        <v>265</v>
      </c>
      <c r="P187" s="24" t="s">
        <v>254</v>
      </c>
      <c r="Q187" s="24" t="s">
        <v>256</v>
      </c>
      <c r="R187" s="24">
        <v>17.924533843994141</v>
      </c>
    </row>
    <row r="188" spans="1:21" x14ac:dyDescent="0.2">
      <c r="A188" s="24" t="s">
        <v>244</v>
      </c>
      <c r="B188" s="24" t="s">
        <v>253</v>
      </c>
      <c r="C188" s="24" t="s">
        <v>251</v>
      </c>
      <c r="D188" s="24">
        <v>33.062816619873047</v>
      </c>
      <c r="O188" s="24" t="s">
        <v>266</v>
      </c>
      <c r="P188" s="24" t="s">
        <v>255</v>
      </c>
      <c r="Q188" s="24" t="s">
        <v>256</v>
      </c>
      <c r="R188" s="24">
        <v>16.614406585693359</v>
      </c>
      <c r="S188" s="24">
        <v>16.622598648071289</v>
      </c>
      <c r="T188" s="24">
        <f>S188+0.5</f>
        <v>17.122598648071289</v>
      </c>
      <c r="U188" s="24">
        <f>S188-0.5</f>
        <v>16.122598648071289</v>
      </c>
    </row>
    <row r="189" spans="1:21" x14ac:dyDescent="0.2">
      <c r="A189" s="32" t="s">
        <v>245</v>
      </c>
      <c r="B189" s="24" t="s">
        <v>254</v>
      </c>
      <c r="C189" s="24" t="s">
        <v>251</v>
      </c>
      <c r="D189" s="24">
        <v>34.897514343261719</v>
      </c>
      <c r="H189" s="24">
        <f>AVERAGE(D190:D191)</f>
        <v>33.936702728271484</v>
      </c>
      <c r="I189" s="24">
        <f>H189+0.5</f>
        <v>34.436702728271484</v>
      </c>
      <c r="J189" s="24">
        <f>H189-0.5</f>
        <v>33.436702728271484</v>
      </c>
      <c r="K189" s="24">
        <f>H189-S185</f>
        <v>16.006261825561523</v>
      </c>
      <c r="L189" s="24">
        <f>K189-13</f>
        <v>3.0062618255615234</v>
      </c>
      <c r="M189" s="24">
        <f>2^(-L189)</f>
        <v>0.12445862988068303</v>
      </c>
      <c r="O189" s="24" t="s">
        <v>267</v>
      </c>
      <c r="P189" s="24" t="s">
        <v>255</v>
      </c>
      <c r="Q189" s="24" t="s">
        <v>256</v>
      </c>
      <c r="R189" s="24">
        <v>16.625165939331055</v>
      </c>
    </row>
    <row r="190" spans="1:21" x14ac:dyDescent="0.2">
      <c r="A190" s="24" t="s">
        <v>246</v>
      </c>
      <c r="B190" s="24" t="s">
        <v>254</v>
      </c>
      <c r="C190" s="24" t="s">
        <v>251</v>
      </c>
      <c r="D190" s="24">
        <v>33.695903778076172</v>
      </c>
      <c r="O190" s="24" t="s">
        <v>268</v>
      </c>
      <c r="P190" s="24" t="s">
        <v>255</v>
      </c>
      <c r="Q190" s="24" t="s">
        <v>256</v>
      </c>
      <c r="R190" s="24">
        <v>16.628219604492188</v>
      </c>
    </row>
    <row r="191" spans="1:21" x14ac:dyDescent="0.2">
      <c r="A191" s="24" t="s">
        <v>247</v>
      </c>
      <c r="B191" s="24" t="s">
        <v>254</v>
      </c>
      <c r="C191" s="24" t="s">
        <v>251</v>
      </c>
      <c r="D191" s="24">
        <v>34.177501678466797</v>
      </c>
    </row>
    <row r="192" spans="1:21" x14ac:dyDescent="0.2">
      <c r="A192" s="24" t="s">
        <v>248</v>
      </c>
      <c r="B192" s="24" t="s">
        <v>255</v>
      </c>
      <c r="C192" s="24" t="s">
        <v>251</v>
      </c>
      <c r="D192" s="24">
        <v>34.455623626708984</v>
      </c>
      <c r="H192" s="24">
        <f>AVERAGE(D192:D193)</f>
        <v>34.478021621704102</v>
      </c>
      <c r="I192" s="24">
        <f>H192+0.5</f>
        <v>34.978021621704102</v>
      </c>
      <c r="J192" s="24">
        <f>H192-0.5</f>
        <v>33.978021621704102</v>
      </c>
      <c r="K192" s="24">
        <f>H192-S188</f>
        <v>17.855422973632813</v>
      </c>
      <c r="L192" s="24">
        <f>K192-13</f>
        <v>4.8554229736328125</v>
      </c>
      <c r="M192" s="24">
        <f>2^(-L192)</f>
        <v>3.4543953732146838E-2</v>
      </c>
    </row>
    <row r="193" spans="1:22" x14ac:dyDescent="0.2">
      <c r="A193" s="24" t="s">
        <v>249</v>
      </c>
      <c r="B193" s="24" t="s">
        <v>255</v>
      </c>
      <c r="C193" s="24" t="s">
        <v>251</v>
      </c>
      <c r="D193" s="24">
        <v>34.500419616699219</v>
      </c>
    </row>
    <row r="194" spans="1:22" x14ac:dyDescent="0.2">
      <c r="A194" s="24" t="s">
        <v>250</v>
      </c>
      <c r="B194" s="24" t="s">
        <v>255</v>
      </c>
      <c r="C194" s="24" t="s">
        <v>251</v>
      </c>
      <c r="D194" s="24">
        <v>35.808277130126953</v>
      </c>
    </row>
    <row r="195" spans="1:22" ht="12.75" x14ac:dyDescent="0.2">
      <c r="G195" s="35" t="s">
        <v>219</v>
      </c>
      <c r="H195" s="35" t="s">
        <v>220</v>
      </c>
      <c r="I195" s="35" t="s">
        <v>221</v>
      </c>
      <c r="J195" s="35" t="s">
        <v>222</v>
      </c>
      <c r="K195" s="35" t="s">
        <v>223</v>
      </c>
      <c r="L195" s="35" t="s">
        <v>224</v>
      </c>
      <c r="M195" s="36" t="s">
        <v>225</v>
      </c>
    </row>
    <row r="197" spans="1:22" x14ac:dyDescent="0.2">
      <c r="A197" s="24" t="s">
        <v>43</v>
      </c>
      <c r="B197" s="24" t="s">
        <v>16</v>
      </c>
      <c r="C197" s="24" t="s">
        <v>17</v>
      </c>
      <c r="D197" s="24" t="s">
        <v>25</v>
      </c>
      <c r="E197" s="24" t="s">
        <v>45</v>
      </c>
      <c r="F197" s="24" t="s">
        <v>19</v>
      </c>
      <c r="G197" s="24">
        <v>32.401660912442701</v>
      </c>
      <c r="H197" s="24">
        <f>AVERAGE(G197,G199)</f>
        <v>32.392902020141548</v>
      </c>
      <c r="K197" s="24">
        <f>H197-V197</f>
        <v>12.998452570047149</v>
      </c>
      <c r="L197" s="24">
        <f>K197-13</f>
        <v>-1.5474299528506208E-3</v>
      </c>
      <c r="M197" s="24">
        <f>2^(-L197)</f>
        <v>1.0010731721465016</v>
      </c>
      <c r="O197" s="24" t="s">
        <v>84</v>
      </c>
      <c r="P197" s="24" t="s">
        <v>16</v>
      </c>
      <c r="Q197" s="24" t="s">
        <v>148</v>
      </c>
      <c r="R197" s="24" t="s">
        <v>120</v>
      </c>
      <c r="S197" s="24" t="s">
        <v>45</v>
      </c>
      <c r="T197" s="24" t="s">
        <v>19</v>
      </c>
      <c r="U197" s="24">
        <v>19.447409357308899</v>
      </c>
      <c r="V197" s="24">
        <v>19.394449450094399</v>
      </c>
    </row>
    <row r="198" spans="1:22" x14ac:dyDescent="0.2">
      <c r="A198" s="24" t="s">
        <v>48</v>
      </c>
      <c r="B198" s="24" t="s">
        <v>16</v>
      </c>
      <c r="C198" s="24" t="s">
        <v>17</v>
      </c>
      <c r="D198" s="24" t="s">
        <v>25</v>
      </c>
      <c r="E198" s="24" t="s">
        <v>45</v>
      </c>
      <c r="F198" s="24" t="s">
        <v>19</v>
      </c>
      <c r="G198" s="24">
        <v>33.234878853853402</v>
      </c>
      <c r="H198" s="24">
        <v>32.673560964712202</v>
      </c>
      <c r="O198" s="24" t="s">
        <v>89</v>
      </c>
      <c r="P198" s="24" t="s">
        <v>16</v>
      </c>
      <c r="Q198" s="24" t="s">
        <v>148</v>
      </c>
      <c r="R198" s="24" t="s">
        <v>120</v>
      </c>
      <c r="S198" s="24" t="s">
        <v>45</v>
      </c>
      <c r="T198" s="24" t="s">
        <v>19</v>
      </c>
      <c r="U198" s="24">
        <v>19.4643156348594</v>
      </c>
      <c r="V198" s="24">
        <v>19.394449450094399</v>
      </c>
    </row>
    <row r="199" spans="1:22" x14ac:dyDescent="0.2">
      <c r="A199" s="24" t="s">
        <v>50</v>
      </c>
      <c r="B199" s="24" t="s">
        <v>16</v>
      </c>
      <c r="C199" s="24" t="s">
        <v>17</v>
      </c>
      <c r="D199" s="24" t="s">
        <v>25</v>
      </c>
      <c r="E199" s="24" t="s">
        <v>45</v>
      </c>
      <c r="F199" s="24" t="s">
        <v>19</v>
      </c>
      <c r="G199" s="24">
        <v>32.384143127840403</v>
      </c>
      <c r="H199" s="24">
        <v>32.673560964712202</v>
      </c>
      <c r="O199" s="24" t="s">
        <v>91</v>
      </c>
      <c r="P199" s="24" t="s">
        <v>16</v>
      </c>
      <c r="Q199" s="24" t="s">
        <v>148</v>
      </c>
      <c r="R199" s="24" t="s">
        <v>120</v>
      </c>
      <c r="S199" s="24" t="s">
        <v>45</v>
      </c>
      <c r="T199" s="24" t="s">
        <v>19</v>
      </c>
      <c r="U199" s="24">
        <v>19.271623358115001</v>
      </c>
      <c r="V199" s="24">
        <v>19.394449450094399</v>
      </c>
    </row>
    <row r="200" spans="1:22" x14ac:dyDescent="0.2">
      <c r="A200" s="24" t="s">
        <v>51</v>
      </c>
      <c r="B200" s="24" t="s">
        <v>16</v>
      </c>
      <c r="C200" s="24" t="s">
        <v>17</v>
      </c>
      <c r="D200" s="24" t="s">
        <v>44</v>
      </c>
      <c r="E200" s="24" t="s">
        <v>53</v>
      </c>
      <c r="F200" s="24" t="s">
        <v>19</v>
      </c>
      <c r="G200" s="24">
        <v>32.214025856676997</v>
      </c>
      <c r="H200" s="24">
        <v>32.034735073485798</v>
      </c>
      <c r="K200" s="24">
        <f>H200-V200</f>
        <v>12.718204071911</v>
      </c>
      <c r="L200" s="24">
        <f>K200-13</f>
        <v>-0.28179592808900011</v>
      </c>
      <c r="M200" s="24">
        <f t="shared" ref="M200" si="15">2^(-L200)</f>
        <v>1.2157073069485782</v>
      </c>
      <c r="O200" s="24" t="s">
        <v>93</v>
      </c>
      <c r="P200" s="24" t="s">
        <v>16</v>
      </c>
      <c r="Q200" s="24" t="s">
        <v>148</v>
      </c>
      <c r="R200" s="24" t="s">
        <v>124</v>
      </c>
      <c r="S200" s="24" t="s">
        <v>53</v>
      </c>
      <c r="T200" s="24" t="s">
        <v>19</v>
      </c>
      <c r="U200" s="24">
        <v>19.418986940463899</v>
      </c>
      <c r="V200" s="24">
        <v>19.316531001574798</v>
      </c>
    </row>
    <row r="201" spans="1:22" x14ac:dyDescent="0.2">
      <c r="A201" s="24" t="s">
        <v>55</v>
      </c>
      <c r="B201" s="24" t="s">
        <v>16</v>
      </c>
      <c r="C201" s="24" t="s">
        <v>17</v>
      </c>
      <c r="D201" s="24" t="s">
        <v>44</v>
      </c>
      <c r="E201" s="24" t="s">
        <v>53</v>
      </c>
      <c r="F201" s="24" t="s">
        <v>19</v>
      </c>
      <c r="G201" s="24">
        <v>32.0875083350289</v>
      </c>
      <c r="H201" s="24">
        <v>32.034735073485798</v>
      </c>
      <c r="O201" s="24" t="s">
        <v>97</v>
      </c>
      <c r="P201" s="24" t="s">
        <v>16</v>
      </c>
      <c r="Q201" s="24" t="s">
        <v>148</v>
      </c>
      <c r="R201" s="24" t="s">
        <v>124</v>
      </c>
      <c r="S201" s="24" t="s">
        <v>53</v>
      </c>
      <c r="T201" s="24" t="s">
        <v>19</v>
      </c>
      <c r="U201" s="24">
        <v>19.253878523193698</v>
      </c>
      <c r="V201" s="24">
        <v>19.316531001574798</v>
      </c>
    </row>
    <row r="202" spans="1:22" x14ac:dyDescent="0.2">
      <c r="A202" s="24" t="s">
        <v>56</v>
      </c>
      <c r="B202" s="24" t="s">
        <v>16</v>
      </c>
      <c r="C202" s="24" t="s">
        <v>17</v>
      </c>
      <c r="D202" s="24" t="s">
        <v>44</v>
      </c>
      <c r="E202" s="24" t="s">
        <v>53</v>
      </c>
      <c r="F202" s="24" t="s">
        <v>19</v>
      </c>
      <c r="G202" s="24">
        <v>31.802671028751501</v>
      </c>
      <c r="H202" s="24">
        <v>32.034735073485798</v>
      </c>
      <c r="O202" s="24" t="s">
        <v>98</v>
      </c>
      <c r="P202" s="24" t="s">
        <v>16</v>
      </c>
      <c r="Q202" s="24" t="s">
        <v>148</v>
      </c>
      <c r="R202" s="24" t="s">
        <v>124</v>
      </c>
      <c r="S202" s="24" t="s">
        <v>53</v>
      </c>
      <c r="T202" s="24" t="s">
        <v>19</v>
      </c>
      <c r="U202" s="24">
        <v>19.276727541066698</v>
      </c>
      <c r="V202" s="24">
        <v>19.316531001574798</v>
      </c>
    </row>
    <row r="203" spans="1:22" x14ac:dyDescent="0.2">
      <c r="A203" s="24" t="s">
        <v>57</v>
      </c>
      <c r="B203" s="24" t="s">
        <v>16</v>
      </c>
      <c r="C203" s="24" t="s">
        <v>17</v>
      </c>
      <c r="D203" s="24" t="s">
        <v>52</v>
      </c>
      <c r="E203" s="24" t="s">
        <v>59</v>
      </c>
      <c r="F203" s="24" t="s">
        <v>19</v>
      </c>
      <c r="G203" s="24">
        <v>33.976811506035297</v>
      </c>
      <c r="H203" s="24">
        <v>36.324783911007898</v>
      </c>
      <c r="K203" s="24">
        <f>H203-V203</f>
        <v>18.050974845359697</v>
      </c>
      <c r="L203" s="24">
        <f>K203-13</f>
        <v>5.050974845359697</v>
      </c>
      <c r="M203" s="24">
        <f t="shared" ref="M203" si="16">2^(-L203)</f>
        <v>3.0165120477716169E-2</v>
      </c>
      <c r="O203" s="24" t="s">
        <v>30</v>
      </c>
      <c r="P203" s="24" t="s">
        <v>16</v>
      </c>
      <c r="Q203" s="24" t="s">
        <v>148</v>
      </c>
      <c r="R203" s="24" t="s">
        <v>129</v>
      </c>
      <c r="S203" s="24" t="s">
        <v>59</v>
      </c>
      <c r="T203" s="24" t="s">
        <v>19</v>
      </c>
      <c r="U203" s="24">
        <v>18.3190090288895</v>
      </c>
      <c r="V203" s="24">
        <v>18.273809065648202</v>
      </c>
    </row>
    <row r="204" spans="1:22" x14ac:dyDescent="0.2">
      <c r="A204" s="24" t="s">
        <v>62</v>
      </c>
      <c r="B204" s="24" t="s">
        <v>16</v>
      </c>
      <c r="C204" s="24" t="s">
        <v>17</v>
      </c>
      <c r="D204" s="24" t="s">
        <v>52</v>
      </c>
      <c r="E204" s="24" t="s">
        <v>59</v>
      </c>
      <c r="F204" s="24" t="s">
        <v>19</v>
      </c>
      <c r="G204" s="24">
        <v>39.705655375579497</v>
      </c>
      <c r="H204" s="24">
        <v>36.324783911007898</v>
      </c>
      <c r="O204" s="24" t="s">
        <v>34</v>
      </c>
      <c r="P204" s="24" t="s">
        <v>16</v>
      </c>
      <c r="Q204" s="24" t="s">
        <v>148</v>
      </c>
      <c r="R204" s="24" t="s">
        <v>129</v>
      </c>
      <c r="S204" s="24" t="s">
        <v>59</v>
      </c>
      <c r="T204" s="24" t="s">
        <v>19</v>
      </c>
      <c r="U204" s="24">
        <v>18.295590177739101</v>
      </c>
      <c r="V204" s="24">
        <v>18.273809065648202</v>
      </c>
    </row>
    <row r="205" spans="1:22" x14ac:dyDescent="0.2">
      <c r="A205" s="24" t="s">
        <v>65</v>
      </c>
      <c r="B205" s="24" t="s">
        <v>16</v>
      </c>
      <c r="C205" s="24" t="s">
        <v>17</v>
      </c>
      <c r="D205" s="24" t="s">
        <v>52</v>
      </c>
      <c r="E205" s="24" t="s">
        <v>59</v>
      </c>
      <c r="F205" s="24" t="s">
        <v>19</v>
      </c>
      <c r="G205" s="24">
        <v>35.291884851408902</v>
      </c>
      <c r="H205" s="24">
        <v>36.324783911007898</v>
      </c>
      <c r="O205" s="24" t="s">
        <v>35</v>
      </c>
      <c r="P205" s="24" t="s">
        <v>16</v>
      </c>
      <c r="Q205" s="24" t="s">
        <v>148</v>
      </c>
      <c r="R205" s="24" t="s">
        <v>129</v>
      </c>
      <c r="S205" s="24" t="s">
        <v>59</v>
      </c>
      <c r="T205" s="24" t="s">
        <v>19</v>
      </c>
      <c r="U205" s="24">
        <v>18.206827990316</v>
      </c>
      <c r="V205" s="24">
        <v>18.273809065648202</v>
      </c>
    </row>
    <row r="206" spans="1:22" x14ac:dyDescent="0.2">
      <c r="A206" s="24" t="s">
        <v>66</v>
      </c>
      <c r="B206" s="24" t="s">
        <v>16</v>
      </c>
      <c r="C206" s="24" t="s">
        <v>17</v>
      </c>
      <c r="D206" s="24" t="s">
        <v>58</v>
      </c>
      <c r="E206" s="24" t="s">
        <v>68</v>
      </c>
      <c r="F206" s="24" t="s">
        <v>19</v>
      </c>
      <c r="G206" s="24">
        <v>32.297472605943199</v>
      </c>
      <c r="H206" s="24">
        <v>32.489269371186602</v>
      </c>
      <c r="K206" s="24">
        <f>H206-V206</f>
        <v>14.807436234543001</v>
      </c>
      <c r="L206" s="24">
        <f>K206-13</f>
        <v>1.8074362345430011</v>
      </c>
      <c r="M206" s="24">
        <f t="shared" ref="M206" si="17">2^(-L206)</f>
        <v>0.28569818287665238</v>
      </c>
      <c r="O206" s="24" t="s">
        <v>36</v>
      </c>
      <c r="P206" s="24" t="s">
        <v>16</v>
      </c>
      <c r="Q206" s="24" t="s">
        <v>148</v>
      </c>
      <c r="R206" s="24" t="s">
        <v>133</v>
      </c>
      <c r="S206" s="24" t="s">
        <v>68</v>
      </c>
      <c r="T206" s="24" t="s">
        <v>19</v>
      </c>
      <c r="U206" s="24">
        <v>17.849440000278701</v>
      </c>
      <c r="V206" s="24">
        <v>17.681833136643601</v>
      </c>
    </row>
    <row r="207" spans="1:22" x14ac:dyDescent="0.2">
      <c r="A207" s="24" t="s">
        <v>70</v>
      </c>
      <c r="B207" s="24" t="s">
        <v>16</v>
      </c>
      <c r="C207" s="24" t="s">
        <v>17</v>
      </c>
      <c r="D207" s="24" t="s">
        <v>58</v>
      </c>
      <c r="E207" s="24" t="s">
        <v>68</v>
      </c>
      <c r="F207" s="24" t="s">
        <v>19</v>
      </c>
      <c r="G207" s="24">
        <v>32.555664513260602</v>
      </c>
      <c r="H207" s="24">
        <v>32.489269371186602</v>
      </c>
      <c r="O207" s="24" t="s">
        <v>40</v>
      </c>
      <c r="P207" s="24" t="s">
        <v>16</v>
      </c>
      <c r="Q207" s="24" t="s">
        <v>148</v>
      </c>
      <c r="R207" s="24" t="s">
        <v>133</v>
      </c>
      <c r="S207" s="24" t="s">
        <v>68</v>
      </c>
      <c r="T207" s="24" t="s">
        <v>19</v>
      </c>
      <c r="U207" s="24">
        <v>17.6164653527848</v>
      </c>
      <c r="V207" s="24">
        <v>17.681833136643601</v>
      </c>
    </row>
    <row r="208" spans="1:22" x14ac:dyDescent="0.2">
      <c r="A208" s="24" t="s">
        <v>71</v>
      </c>
      <c r="B208" s="24" t="s">
        <v>16</v>
      </c>
      <c r="C208" s="24" t="s">
        <v>17</v>
      </c>
      <c r="D208" s="24" t="s">
        <v>58</v>
      </c>
      <c r="E208" s="24" t="s">
        <v>68</v>
      </c>
      <c r="F208" s="24" t="s">
        <v>19</v>
      </c>
      <c r="G208" s="24">
        <v>32.614670994355997</v>
      </c>
      <c r="H208" s="24">
        <v>32.489269371186602</v>
      </c>
      <c r="O208" s="24" t="s">
        <v>41</v>
      </c>
      <c r="P208" s="24" t="s">
        <v>16</v>
      </c>
      <c r="Q208" s="24" t="s">
        <v>148</v>
      </c>
      <c r="R208" s="24" t="s">
        <v>133</v>
      </c>
      <c r="S208" s="24" t="s">
        <v>68</v>
      </c>
      <c r="T208" s="24" t="s">
        <v>19</v>
      </c>
      <c r="U208" s="24">
        <v>17.579594056867201</v>
      </c>
      <c r="V208" s="24">
        <v>17.681833136643601</v>
      </c>
    </row>
    <row r="209" spans="1:22" x14ac:dyDescent="0.2">
      <c r="A209" s="24" t="s">
        <v>72</v>
      </c>
      <c r="B209" s="24" t="s">
        <v>16</v>
      </c>
      <c r="C209" s="24" t="s">
        <v>17</v>
      </c>
      <c r="D209" s="24" t="s">
        <v>67</v>
      </c>
      <c r="E209" s="24" t="s">
        <v>74</v>
      </c>
      <c r="F209" s="24" t="s">
        <v>19</v>
      </c>
      <c r="G209" s="24">
        <v>32.438479019864502</v>
      </c>
      <c r="H209" s="24">
        <f>AVERAGE(G209,G211)</f>
        <v>32.260188352838902</v>
      </c>
      <c r="K209" s="24">
        <f>H209-V209</f>
        <v>13.886604760858503</v>
      </c>
      <c r="L209" s="24">
        <f>K209-13</f>
        <v>0.88660476085850348</v>
      </c>
      <c r="M209" s="24">
        <f t="shared" ref="M209" si="18">2^(-L209)</f>
        <v>0.54088554185221149</v>
      </c>
      <c r="O209" s="24" t="s">
        <v>202</v>
      </c>
      <c r="P209" s="24" t="s">
        <v>16</v>
      </c>
      <c r="Q209" s="24" t="s">
        <v>148</v>
      </c>
      <c r="R209" s="24" t="s">
        <v>137</v>
      </c>
      <c r="S209" s="24" t="s">
        <v>74</v>
      </c>
      <c r="T209" s="24" t="s">
        <v>19</v>
      </c>
      <c r="U209" s="24">
        <v>18.373292698718998</v>
      </c>
      <c r="V209" s="24">
        <v>18.373583591980399</v>
      </c>
    </row>
    <row r="210" spans="1:22" x14ac:dyDescent="0.2">
      <c r="A210" s="24" t="s">
        <v>76</v>
      </c>
      <c r="B210" s="24" t="s">
        <v>16</v>
      </c>
      <c r="C210" s="24" t="s">
        <v>17</v>
      </c>
      <c r="D210" s="24" t="s">
        <v>67</v>
      </c>
      <c r="E210" s="24" t="s">
        <v>74</v>
      </c>
      <c r="F210" s="24" t="s">
        <v>19</v>
      </c>
      <c r="G210" s="24">
        <v>33.246533975814998</v>
      </c>
      <c r="H210" s="24">
        <v>32.588970227164303</v>
      </c>
      <c r="O210" s="24" t="s">
        <v>203</v>
      </c>
      <c r="P210" s="24" t="s">
        <v>16</v>
      </c>
      <c r="Q210" s="24" t="s">
        <v>148</v>
      </c>
      <c r="R210" s="24" t="s">
        <v>137</v>
      </c>
      <c r="S210" s="24" t="s">
        <v>74</v>
      </c>
      <c r="T210" s="24" t="s">
        <v>19</v>
      </c>
      <c r="U210" s="24">
        <v>18.353067990625998</v>
      </c>
      <c r="V210" s="24">
        <v>18.373583591980399</v>
      </c>
    </row>
    <row r="211" spans="1:22" x14ac:dyDescent="0.2">
      <c r="A211" s="24" t="s">
        <v>77</v>
      </c>
      <c r="B211" s="24" t="s">
        <v>16</v>
      </c>
      <c r="C211" s="24" t="s">
        <v>17</v>
      </c>
      <c r="D211" s="24" t="s">
        <v>67</v>
      </c>
      <c r="E211" s="24" t="s">
        <v>74</v>
      </c>
      <c r="F211" s="24" t="s">
        <v>19</v>
      </c>
      <c r="G211" s="24">
        <v>32.081897685813303</v>
      </c>
      <c r="H211" s="24">
        <v>32.588970227164303</v>
      </c>
      <c r="O211" s="24" t="s">
        <v>204</v>
      </c>
      <c r="P211" s="24" t="s">
        <v>16</v>
      </c>
      <c r="Q211" s="24" t="s">
        <v>148</v>
      </c>
      <c r="R211" s="24" t="s">
        <v>137</v>
      </c>
      <c r="S211" s="24" t="s">
        <v>74</v>
      </c>
      <c r="T211" s="24" t="s">
        <v>19</v>
      </c>
      <c r="U211" s="24">
        <v>18.3943900865962</v>
      </c>
      <c r="V211" s="24">
        <v>18.373583591980399</v>
      </c>
    </row>
    <row r="212" spans="1:22" x14ac:dyDescent="0.2">
      <c r="A212" s="24" t="s">
        <v>199</v>
      </c>
      <c r="B212" s="24" t="s">
        <v>16</v>
      </c>
      <c r="C212" s="24" t="s">
        <v>17</v>
      </c>
      <c r="D212" s="24" t="s">
        <v>216</v>
      </c>
      <c r="E212" s="24" t="s">
        <v>19</v>
      </c>
      <c r="F212" s="24" t="s">
        <v>19</v>
      </c>
      <c r="H212" s="24">
        <v>0</v>
      </c>
      <c r="O212" s="24" t="s">
        <v>136</v>
      </c>
      <c r="P212" s="24" t="s">
        <v>16</v>
      </c>
      <c r="Q212" s="24" t="s">
        <v>148</v>
      </c>
      <c r="R212" s="24" t="s">
        <v>37</v>
      </c>
      <c r="S212" s="24" t="s">
        <v>80</v>
      </c>
      <c r="T212" s="24" t="s">
        <v>19</v>
      </c>
      <c r="U212" s="24">
        <v>19.352885669353999</v>
      </c>
      <c r="V212" s="24">
        <v>19.288675159298801</v>
      </c>
    </row>
    <row r="213" spans="1:22" x14ac:dyDescent="0.2">
      <c r="A213" s="24" t="s">
        <v>200</v>
      </c>
      <c r="B213" s="24" t="s">
        <v>16</v>
      </c>
      <c r="C213" s="24" t="s">
        <v>17</v>
      </c>
      <c r="D213" s="24" t="s">
        <v>216</v>
      </c>
      <c r="E213" s="24" t="s">
        <v>19</v>
      </c>
      <c r="F213" s="24" t="s">
        <v>19</v>
      </c>
      <c r="G213" s="24">
        <v>39.512538133243098</v>
      </c>
      <c r="H213" s="24">
        <v>39.512538133243098</v>
      </c>
      <c r="O213" s="24" t="s">
        <v>138</v>
      </c>
      <c r="P213" s="24" t="s">
        <v>16</v>
      </c>
      <c r="Q213" s="24" t="s">
        <v>148</v>
      </c>
      <c r="R213" s="24" t="s">
        <v>37</v>
      </c>
      <c r="S213" s="24" t="s">
        <v>80</v>
      </c>
      <c r="T213" s="24" t="s">
        <v>19</v>
      </c>
      <c r="U213" s="24">
        <v>19.218989631669501</v>
      </c>
      <c r="V213" s="24">
        <v>19.288675159298801</v>
      </c>
    </row>
    <row r="214" spans="1:22" x14ac:dyDescent="0.2">
      <c r="O214" s="24" t="s">
        <v>139</v>
      </c>
      <c r="P214" s="24" t="s">
        <v>16</v>
      </c>
      <c r="Q214" s="24" t="s">
        <v>148</v>
      </c>
      <c r="R214" s="24" t="s">
        <v>37</v>
      </c>
      <c r="S214" s="24" t="s">
        <v>80</v>
      </c>
      <c r="T214" s="24" t="s">
        <v>19</v>
      </c>
      <c r="U214" s="24">
        <v>19.294150176873</v>
      </c>
      <c r="V214" s="24">
        <v>19.288675159298801</v>
      </c>
    </row>
    <row r="215" spans="1:22" x14ac:dyDescent="0.2">
      <c r="A215" s="24" t="s">
        <v>78</v>
      </c>
      <c r="B215" s="24" t="s">
        <v>16</v>
      </c>
      <c r="C215" s="24" t="s">
        <v>185</v>
      </c>
      <c r="D215" s="24" t="s">
        <v>116</v>
      </c>
      <c r="E215" s="24" t="s">
        <v>26</v>
      </c>
      <c r="F215" s="24" t="s">
        <v>19</v>
      </c>
      <c r="H215" s="24">
        <v>38.1</v>
      </c>
      <c r="K215" s="24">
        <f>H215-V150</f>
        <v>17.310242719424803</v>
      </c>
      <c r="L215" s="24">
        <f>K215-13</f>
        <v>4.310242719424803</v>
      </c>
      <c r="M215" s="24">
        <f>2^(-L215)</f>
        <v>5.0406628812372532E-2</v>
      </c>
      <c r="O215" s="24" t="s">
        <v>140</v>
      </c>
      <c r="P215" s="24" t="s">
        <v>16</v>
      </c>
      <c r="Q215" s="24" t="s">
        <v>148</v>
      </c>
      <c r="R215" s="24" t="s">
        <v>104</v>
      </c>
      <c r="S215" s="24" t="s">
        <v>86</v>
      </c>
      <c r="T215" s="24" t="s">
        <v>19</v>
      </c>
      <c r="U215" s="24">
        <v>19.5594980297248</v>
      </c>
      <c r="V215" s="24">
        <v>19.448023381559601</v>
      </c>
    </row>
    <row r="216" spans="1:22" x14ac:dyDescent="0.2">
      <c r="A216" s="24" t="s">
        <v>82</v>
      </c>
      <c r="B216" s="24" t="s">
        <v>16</v>
      </c>
      <c r="C216" s="24" t="s">
        <v>185</v>
      </c>
      <c r="D216" s="24" t="s">
        <v>116</v>
      </c>
      <c r="E216" s="24" t="s">
        <v>26</v>
      </c>
      <c r="F216" s="24" t="s">
        <v>19</v>
      </c>
      <c r="G216" s="24">
        <v>36.362811193439001</v>
      </c>
      <c r="H216" s="24">
        <v>38.102630278608601</v>
      </c>
      <c r="O216" s="24" t="s">
        <v>142</v>
      </c>
      <c r="P216" s="24" t="s">
        <v>16</v>
      </c>
      <c r="Q216" s="24" t="s">
        <v>148</v>
      </c>
      <c r="R216" s="24" t="s">
        <v>104</v>
      </c>
      <c r="S216" s="24" t="s">
        <v>86</v>
      </c>
      <c r="T216" s="24" t="s">
        <v>19</v>
      </c>
      <c r="U216" s="24">
        <v>19.361051431756898</v>
      </c>
      <c r="V216" s="24">
        <v>19.448023381559601</v>
      </c>
    </row>
    <row r="217" spans="1:22" x14ac:dyDescent="0.2">
      <c r="A217" s="24" t="s">
        <v>83</v>
      </c>
      <c r="B217" s="24" t="s">
        <v>16</v>
      </c>
      <c r="C217" s="24" t="s">
        <v>185</v>
      </c>
      <c r="D217" s="24" t="s">
        <v>116</v>
      </c>
      <c r="E217" s="24" t="s">
        <v>26</v>
      </c>
      <c r="F217" s="24" t="s">
        <v>19</v>
      </c>
      <c r="G217" s="24">
        <v>39.8424493637783</v>
      </c>
      <c r="H217" s="24">
        <v>38.102630278608601</v>
      </c>
      <c r="O217" s="24" t="s">
        <v>143</v>
      </c>
      <c r="P217" s="24" t="s">
        <v>16</v>
      </c>
      <c r="Q217" s="24" t="s">
        <v>148</v>
      </c>
      <c r="R217" s="24" t="s">
        <v>104</v>
      </c>
      <c r="S217" s="24" t="s">
        <v>86</v>
      </c>
      <c r="T217" s="24" t="s">
        <v>19</v>
      </c>
      <c r="U217" s="24">
        <v>19.423520683197101</v>
      </c>
      <c r="V217" s="24">
        <v>19.448023381559601</v>
      </c>
    </row>
    <row r="218" spans="1:22" x14ac:dyDescent="0.2">
      <c r="A218" s="24" t="s">
        <v>84</v>
      </c>
      <c r="B218" s="24" t="s">
        <v>16</v>
      </c>
      <c r="C218" s="24" t="s">
        <v>185</v>
      </c>
      <c r="D218" s="24" t="s">
        <v>124</v>
      </c>
      <c r="E218" s="24" t="s">
        <v>45</v>
      </c>
      <c r="F218" s="24" t="s">
        <v>19</v>
      </c>
      <c r="G218" s="24">
        <v>36.368355304970997</v>
      </c>
      <c r="H218" s="24">
        <f>AVERAGE(G218,G220)</f>
        <v>36.2922156378295</v>
      </c>
      <c r="K218" s="24">
        <f>H218-V153</f>
        <v>15.035106458437799</v>
      </c>
      <c r="L218" s="24">
        <f>K218-13</f>
        <v>2.0351064584377987</v>
      </c>
      <c r="M218" s="24">
        <f t="shared" ref="M218" si="19">2^(-L218)</f>
        <v>0.24398993517914816</v>
      </c>
      <c r="O218" s="24" t="s">
        <v>144</v>
      </c>
      <c r="P218" s="24" t="s">
        <v>16</v>
      </c>
      <c r="Q218" s="24" t="s">
        <v>148</v>
      </c>
      <c r="R218" s="24" t="s">
        <v>116</v>
      </c>
      <c r="S218" s="24" t="s">
        <v>95</v>
      </c>
      <c r="T218" s="24" t="s">
        <v>19</v>
      </c>
      <c r="U218" s="24">
        <v>19.2260267138589</v>
      </c>
      <c r="V218" s="24">
        <v>19.130435324917599</v>
      </c>
    </row>
    <row r="219" spans="1:22" x14ac:dyDescent="0.2">
      <c r="A219" s="24" t="s">
        <v>89</v>
      </c>
      <c r="B219" s="24" t="s">
        <v>16</v>
      </c>
      <c r="C219" s="24" t="s">
        <v>185</v>
      </c>
      <c r="D219" s="24" t="s">
        <v>124</v>
      </c>
      <c r="E219" s="24" t="s">
        <v>45</v>
      </c>
      <c r="F219" s="24" t="s">
        <v>19</v>
      </c>
      <c r="G219" s="24">
        <v>34.948787547400997</v>
      </c>
      <c r="H219" s="24">
        <v>35.844406274353297</v>
      </c>
      <c r="O219" s="24" t="s">
        <v>146</v>
      </c>
      <c r="P219" s="24" t="s">
        <v>16</v>
      </c>
      <c r="Q219" s="24" t="s">
        <v>148</v>
      </c>
      <c r="R219" s="24" t="s">
        <v>116</v>
      </c>
      <c r="S219" s="24" t="s">
        <v>95</v>
      </c>
      <c r="T219" s="24" t="s">
        <v>19</v>
      </c>
      <c r="U219" s="24">
        <v>19.0743682452066</v>
      </c>
      <c r="V219" s="24">
        <v>19.130435324917599</v>
      </c>
    </row>
    <row r="220" spans="1:22" x14ac:dyDescent="0.2">
      <c r="A220" s="24" t="s">
        <v>91</v>
      </c>
      <c r="B220" s="24" t="s">
        <v>16</v>
      </c>
      <c r="C220" s="24" t="s">
        <v>185</v>
      </c>
      <c r="D220" s="24" t="s">
        <v>124</v>
      </c>
      <c r="E220" s="24" t="s">
        <v>45</v>
      </c>
      <c r="F220" s="24" t="s">
        <v>19</v>
      </c>
      <c r="G220" s="24">
        <v>36.216075970688003</v>
      </c>
      <c r="H220" s="24">
        <v>35.844406274353297</v>
      </c>
      <c r="O220" s="24" t="s">
        <v>147</v>
      </c>
      <c r="P220" s="24" t="s">
        <v>16</v>
      </c>
      <c r="Q220" s="24" t="s">
        <v>148</v>
      </c>
      <c r="R220" s="24" t="s">
        <v>116</v>
      </c>
      <c r="S220" s="24" t="s">
        <v>95</v>
      </c>
      <c r="T220" s="24" t="s">
        <v>19</v>
      </c>
      <c r="U220" s="24">
        <v>19.0909110156874</v>
      </c>
      <c r="V220" s="24">
        <v>19.130435324917599</v>
      </c>
    </row>
    <row r="221" spans="1:22" x14ac:dyDescent="0.2">
      <c r="A221" s="24" t="s">
        <v>93</v>
      </c>
      <c r="B221" s="24" t="s">
        <v>16</v>
      </c>
      <c r="C221" s="24" t="s">
        <v>185</v>
      </c>
      <c r="D221" s="24" t="s">
        <v>133</v>
      </c>
      <c r="E221" s="24" t="s">
        <v>53</v>
      </c>
      <c r="F221" s="24" t="s">
        <v>19</v>
      </c>
      <c r="H221" s="24">
        <v>0</v>
      </c>
      <c r="O221" s="24" t="s">
        <v>78</v>
      </c>
      <c r="P221" s="24" t="s">
        <v>16</v>
      </c>
      <c r="Q221" s="24" t="s">
        <v>148</v>
      </c>
      <c r="R221" s="24" t="s">
        <v>215</v>
      </c>
      <c r="S221" s="24" t="s">
        <v>19</v>
      </c>
      <c r="T221" s="24" t="s">
        <v>19</v>
      </c>
      <c r="V221" s="24">
        <v>0</v>
      </c>
    </row>
    <row r="222" spans="1:22" x14ac:dyDescent="0.2">
      <c r="A222" s="24" t="s">
        <v>97</v>
      </c>
      <c r="B222" s="24" t="s">
        <v>16</v>
      </c>
      <c r="C222" s="24" t="s">
        <v>185</v>
      </c>
      <c r="D222" s="24" t="s">
        <v>133</v>
      </c>
      <c r="E222" s="24" t="s">
        <v>53</v>
      </c>
      <c r="F222" s="24" t="s">
        <v>19</v>
      </c>
      <c r="H222" s="24">
        <v>0</v>
      </c>
      <c r="O222" s="24" t="s">
        <v>82</v>
      </c>
      <c r="P222" s="24" t="s">
        <v>16</v>
      </c>
      <c r="Q222" s="24" t="s">
        <v>148</v>
      </c>
      <c r="R222" s="24" t="s">
        <v>215</v>
      </c>
      <c r="S222" s="24" t="s">
        <v>19</v>
      </c>
      <c r="T222" s="24" t="s">
        <v>19</v>
      </c>
      <c r="V222" s="24">
        <v>0</v>
      </c>
    </row>
    <row r="223" spans="1:22" x14ac:dyDescent="0.2">
      <c r="A223" s="24" t="s">
        <v>98</v>
      </c>
      <c r="B223" s="24" t="s">
        <v>16</v>
      </c>
      <c r="C223" s="24" t="s">
        <v>185</v>
      </c>
      <c r="D223" s="24" t="s">
        <v>133</v>
      </c>
      <c r="E223" s="24" t="s">
        <v>53</v>
      </c>
      <c r="F223" s="24" t="s">
        <v>19</v>
      </c>
      <c r="G223" s="24">
        <v>34.471799938674401</v>
      </c>
      <c r="H223" s="24">
        <v>34.471799938674401</v>
      </c>
    </row>
    <row r="224" spans="1:22" x14ac:dyDescent="0.2">
      <c r="A224" s="24" t="s">
        <v>30</v>
      </c>
      <c r="B224" s="24" t="s">
        <v>16</v>
      </c>
      <c r="C224" s="24" t="s">
        <v>185</v>
      </c>
      <c r="D224" s="24" t="s">
        <v>141</v>
      </c>
      <c r="E224" s="24" t="s">
        <v>59</v>
      </c>
      <c r="F224" s="24" t="s">
        <v>19</v>
      </c>
      <c r="H224" s="24">
        <v>0</v>
      </c>
    </row>
    <row r="225" spans="1:15" x14ac:dyDescent="0.2">
      <c r="A225" s="24" t="s">
        <v>34</v>
      </c>
      <c r="B225" s="24" t="s">
        <v>16</v>
      </c>
      <c r="C225" s="24" t="s">
        <v>185</v>
      </c>
      <c r="D225" s="24" t="s">
        <v>141</v>
      </c>
      <c r="E225" s="24" t="s">
        <v>59</v>
      </c>
      <c r="F225" s="24" t="s">
        <v>19</v>
      </c>
      <c r="H225" s="24">
        <v>0</v>
      </c>
    </row>
    <row r="226" spans="1:15" x14ac:dyDescent="0.2">
      <c r="A226" s="24" t="s">
        <v>35</v>
      </c>
      <c r="B226" s="24" t="s">
        <v>16</v>
      </c>
      <c r="C226" s="24" t="s">
        <v>185</v>
      </c>
      <c r="D226" s="24" t="s">
        <v>141</v>
      </c>
      <c r="E226" s="24" t="s">
        <v>59</v>
      </c>
      <c r="F226" s="24" t="s">
        <v>19</v>
      </c>
      <c r="H226" s="24">
        <v>0</v>
      </c>
    </row>
    <row r="227" spans="1:15" x14ac:dyDescent="0.2">
      <c r="A227" s="24" t="s">
        <v>36</v>
      </c>
      <c r="B227" s="24" t="s">
        <v>16</v>
      </c>
      <c r="C227" s="24" t="s">
        <v>185</v>
      </c>
      <c r="D227" s="24" t="s">
        <v>112</v>
      </c>
      <c r="E227" s="24" t="s">
        <v>68</v>
      </c>
      <c r="F227" s="24" t="s">
        <v>19</v>
      </c>
      <c r="G227" s="24">
        <v>33.134706141362898</v>
      </c>
      <c r="H227" s="24">
        <v>33.27191648814</v>
      </c>
      <c r="K227" s="24">
        <f>H227-V162</f>
        <v>12.6046037702909</v>
      </c>
      <c r="L227" s="24">
        <f>K227-13</f>
        <v>-0.3953962297090996</v>
      </c>
      <c r="M227" s="24">
        <f t="shared" ref="M227" si="20">2^(-L227)</f>
        <v>1.3153039529221433</v>
      </c>
    </row>
    <row r="228" spans="1:15" x14ac:dyDescent="0.2">
      <c r="A228" s="24" t="s">
        <v>40</v>
      </c>
      <c r="B228" s="24" t="s">
        <v>16</v>
      </c>
      <c r="C228" s="24" t="s">
        <v>185</v>
      </c>
      <c r="D228" s="24" t="s">
        <v>112</v>
      </c>
      <c r="E228" s="24" t="s">
        <v>68</v>
      </c>
      <c r="F228" s="24" t="s">
        <v>19</v>
      </c>
      <c r="G228" s="24">
        <v>33.088274631046303</v>
      </c>
      <c r="H228" s="24">
        <v>33.27191648814</v>
      </c>
    </row>
    <row r="229" spans="1:15" x14ac:dyDescent="0.2">
      <c r="A229" s="24" t="s">
        <v>41</v>
      </c>
      <c r="B229" s="24" t="s">
        <v>16</v>
      </c>
      <c r="C229" s="24" t="s">
        <v>185</v>
      </c>
      <c r="D229" s="24" t="s">
        <v>112</v>
      </c>
      <c r="E229" s="24" t="s">
        <v>68</v>
      </c>
      <c r="F229" s="24" t="s">
        <v>19</v>
      </c>
      <c r="G229" s="24">
        <v>33.592768692010701</v>
      </c>
      <c r="H229" s="24">
        <v>33.27191648814</v>
      </c>
      <c r="O229" s="24" t="s">
        <v>19</v>
      </c>
    </row>
    <row r="230" spans="1:15" x14ac:dyDescent="0.2">
      <c r="A230" s="24" t="s">
        <v>202</v>
      </c>
      <c r="B230" s="24" t="s">
        <v>16</v>
      </c>
      <c r="C230" s="24" t="s">
        <v>185</v>
      </c>
      <c r="D230" s="24" t="s">
        <v>197</v>
      </c>
      <c r="E230" s="24" t="s">
        <v>74</v>
      </c>
      <c r="F230" s="24" t="s">
        <v>19</v>
      </c>
      <c r="G230" s="24">
        <v>36.527480998128802</v>
      </c>
      <c r="H230" s="24">
        <v>35.463512226756599</v>
      </c>
      <c r="K230" s="24">
        <f>H230-V165</f>
        <v>12.716636110255301</v>
      </c>
      <c r="L230" s="24">
        <f>K230-13</f>
        <v>-0.28336388974469884</v>
      </c>
      <c r="M230" s="24">
        <f t="shared" ref="M230" si="21">2^(-L230)</f>
        <v>1.2170292901879842</v>
      </c>
      <c r="O230" s="24" t="s">
        <v>19</v>
      </c>
    </row>
    <row r="231" spans="1:15" x14ac:dyDescent="0.2">
      <c r="A231" s="24" t="s">
        <v>203</v>
      </c>
      <c r="B231" s="24" t="s">
        <v>16</v>
      </c>
      <c r="C231" s="24" t="s">
        <v>185</v>
      </c>
      <c r="D231" s="24" t="s">
        <v>197</v>
      </c>
      <c r="E231" s="24" t="s">
        <v>74</v>
      </c>
      <c r="F231" s="24" t="s">
        <v>19</v>
      </c>
      <c r="H231" s="24">
        <v>0</v>
      </c>
      <c r="O231" s="24" t="s">
        <v>19</v>
      </c>
    </row>
    <row r="232" spans="1:15" x14ac:dyDescent="0.2">
      <c r="A232" s="24" t="s">
        <v>204</v>
      </c>
      <c r="B232" s="24" t="s">
        <v>16</v>
      </c>
      <c r="C232" s="24" t="s">
        <v>185</v>
      </c>
      <c r="D232" s="24" t="s">
        <v>197</v>
      </c>
      <c r="E232" s="24" t="s">
        <v>74</v>
      </c>
      <c r="F232" s="24" t="s">
        <v>19</v>
      </c>
      <c r="G232" s="24">
        <v>34.399543455384404</v>
      </c>
      <c r="H232" s="24">
        <v>35.463512226756599</v>
      </c>
      <c r="O232" s="24" t="s">
        <v>19</v>
      </c>
    </row>
    <row r="233" spans="1:15" x14ac:dyDescent="0.2">
      <c r="A233" s="24" t="s">
        <v>99</v>
      </c>
      <c r="B233" s="24" t="s">
        <v>16</v>
      </c>
      <c r="C233" s="24" t="s">
        <v>185</v>
      </c>
      <c r="D233" s="24" t="s">
        <v>210</v>
      </c>
      <c r="E233" s="24" t="s">
        <v>19</v>
      </c>
      <c r="F233" s="24" t="s">
        <v>19</v>
      </c>
      <c r="G233" s="24">
        <v>40.684829951251601</v>
      </c>
      <c r="H233" s="24">
        <v>40.684829951251601</v>
      </c>
      <c r="O233" s="24" t="s">
        <v>19</v>
      </c>
    </row>
    <row r="234" spans="1:15" x14ac:dyDescent="0.2">
      <c r="A234" s="24" t="s">
        <v>101</v>
      </c>
      <c r="B234" s="24" t="s">
        <v>16</v>
      </c>
      <c r="C234" s="24" t="s">
        <v>185</v>
      </c>
      <c r="D234" s="24" t="s">
        <v>210</v>
      </c>
      <c r="E234" s="24" t="s">
        <v>19</v>
      </c>
      <c r="F234" s="24" t="s">
        <v>19</v>
      </c>
      <c r="H234" s="24">
        <v>0</v>
      </c>
      <c r="O234" s="24" t="s">
        <v>19</v>
      </c>
    </row>
    <row r="235" spans="1:15" x14ac:dyDescent="0.2">
      <c r="O235" s="24" t="s">
        <v>19</v>
      </c>
    </row>
    <row r="241" spans="1:13" ht="12.75" x14ac:dyDescent="0.2">
      <c r="G241" s="35" t="s">
        <v>219</v>
      </c>
      <c r="H241" s="35" t="s">
        <v>220</v>
      </c>
      <c r="I241" s="35" t="s">
        <v>221</v>
      </c>
      <c r="J241" s="35" t="s">
        <v>222</v>
      </c>
      <c r="K241" s="35" t="s">
        <v>223</v>
      </c>
      <c r="L241" s="35" t="s">
        <v>224</v>
      </c>
      <c r="M241" s="36" t="s">
        <v>225</v>
      </c>
    </row>
    <row r="243" spans="1:13" x14ac:dyDescent="0.2">
      <c r="A243" s="24" t="s">
        <v>103</v>
      </c>
      <c r="B243" s="24" t="s">
        <v>16</v>
      </c>
      <c r="C243" s="24" t="s">
        <v>186</v>
      </c>
      <c r="D243" s="24" t="s">
        <v>44</v>
      </c>
      <c r="E243" s="24" t="s">
        <v>26</v>
      </c>
      <c r="F243" s="24" t="s">
        <v>19</v>
      </c>
      <c r="G243" s="24">
        <v>32.867051367434897</v>
      </c>
      <c r="H243" s="24">
        <v>32.6664041528064</v>
      </c>
      <c r="K243" s="24">
        <f>H243-V150</f>
        <v>11.876646872231202</v>
      </c>
      <c r="L243" s="24">
        <f>K243-13</f>
        <v>-1.123353127768798</v>
      </c>
      <c r="M243" s="24">
        <f>2^(-L243)</f>
        <v>2.1785272024692652</v>
      </c>
    </row>
    <row r="244" spans="1:13" x14ac:dyDescent="0.2">
      <c r="A244" s="24" t="s">
        <v>105</v>
      </c>
      <c r="B244" s="24" t="s">
        <v>16</v>
      </c>
      <c r="C244" s="24" t="s">
        <v>186</v>
      </c>
      <c r="D244" s="24" t="s">
        <v>44</v>
      </c>
      <c r="E244" s="24" t="s">
        <v>26</v>
      </c>
      <c r="F244" s="24" t="s">
        <v>19</v>
      </c>
      <c r="G244" s="24">
        <v>32.548378676563701</v>
      </c>
      <c r="H244" s="24">
        <v>32.6664041528064</v>
      </c>
    </row>
    <row r="245" spans="1:13" x14ac:dyDescent="0.2">
      <c r="A245" s="24" t="s">
        <v>106</v>
      </c>
      <c r="B245" s="24" t="s">
        <v>16</v>
      </c>
      <c r="C245" s="24" t="s">
        <v>186</v>
      </c>
      <c r="D245" s="24" t="s">
        <v>44</v>
      </c>
      <c r="E245" s="24" t="s">
        <v>26</v>
      </c>
      <c r="F245" s="24" t="s">
        <v>19</v>
      </c>
      <c r="G245" s="24">
        <v>32.583782414420703</v>
      </c>
      <c r="H245" s="24">
        <v>32.6664041528064</v>
      </c>
    </row>
    <row r="246" spans="1:13" x14ac:dyDescent="0.2">
      <c r="A246" s="24" t="s">
        <v>115</v>
      </c>
      <c r="B246" s="24" t="s">
        <v>16</v>
      </c>
      <c r="C246" s="24" t="s">
        <v>186</v>
      </c>
      <c r="D246" s="24" t="s">
        <v>58</v>
      </c>
      <c r="E246" s="24" t="s">
        <v>45</v>
      </c>
      <c r="F246" s="24" t="s">
        <v>19</v>
      </c>
      <c r="G246" s="24">
        <v>32.500010294418601</v>
      </c>
      <c r="H246" s="24">
        <f>AVERAGE(G246:G247)</f>
        <v>32.449647277869104</v>
      </c>
      <c r="K246" s="24">
        <f>H246-V153</f>
        <v>11.192538098477403</v>
      </c>
      <c r="L246" s="24">
        <f>K246-13</f>
        <v>-1.807461901522597</v>
      </c>
      <c r="M246" s="24">
        <f t="shared" ref="M246" si="22">2^(-L246)</f>
        <v>3.5002595434236614</v>
      </c>
    </row>
    <row r="247" spans="1:13" x14ac:dyDescent="0.2">
      <c r="A247" s="24" t="s">
        <v>117</v>
      </c>
      <c r="B247" s="24" t="s">
        <v>16</v>
      </c>
      <c r="C247" s="24" t="s">
        <v>186</v>
      </c>
      <c r="D247" s="24" t="s">
        <v>58</v>
      </c>
      <c r="E247" s="24" t="s">
        <v>45</v>
      </c>
      <c r="F247" s="24" t="s">
        <v>19</v>
      </c>
      <c r="G247" s="24">
        <v>32.3992842613196</v>
      </c>
      <c r="H247" s="24">
        <v>32.724081461256603</v>
      </c>
    </row>
    <row r="248" spans="1:13" x14ac:dyDescent="0.2">
      <c r="A248" s="24" t="s">
        <v>118</v>
      </c>
      <c r="B248" s="24" t="s">
        <v>16</v>
      </c>
      <c r="C248" s="24" t="s">
        <v>186</v>
      </c>
      <c r="D248" s="24" t="s">
        <v>58</v>
      </c>
      <c r="E248" s="24" t="s">
        <v>45</v>
      </c>
      <c r="F248" s="24" t="s">
        <v>19</v>
      </c>
      <c r="G248" s="24">
        <v>33.2729498280315</v>
      </c>
      <c r="H248" s="24">
        <v>32.724081461256603</v>
      </c>
    </row>
    <row r="249" spans="1:13" x14ac:dyDescent="0.2">
      <c r="A249" s="24" t="s">
        <v>119</v>
      </c>
      <c r="B249" s="24" t="s">
        <v>16</v>
      </c>
      <c r="C249" s="24" t="s">
        <v>186</v>
      </c>
      <c r="D249" s="24" t="s">
        <v>73</v>
      </c>
      <c r="E249" s="24" t="s">
        <v>53</v>
      </c>
      <c r="F249" s="24" t="s">
        <v>19</v>
      </c>
      <c r="G249" s="24">
        <v>36.0176252367513</v>
      </c>
      <c r="H249" s="24">
        <v>35.997221055884303</v>
      </c>
    </row>
    <row r="250" spans="1:13" x14ac:dyDescent="0.2">
      <c r="A250" s="24" t="s">
        <v>121</v>
      </c>
      <c r="B250" s="24" t="s">
        <v>16</v>
      </c>
      <c r="C250" s="24" t="s">
        <v>186</v>
      </c>
      <c r="D250" s="24" t="s">
        <v>73</v>
      </c>
      <c r="E250" s="24" t="s">
        <v>53</v>
      </c>
      <c r="F250" s="24" t="s">
        <v>19</v>
      </c>
      <c r="G250" s="24">
        <v>36.007795599632999</v>
      </c>
      <c r="H250" s="24">
        <v>35.997221055884303</v>
      </c>
    </row>
    <row r="251" spans="1:13" x14ac:dyDescent="0.2">
      <c r="A251" s="24" t="s">
        <v>122</v>
      </c>
      <c r="B251" s="24" t="s">
        <v>16</v>
      </c>
      <c r="C251" s="24" t="s">
        <v>186</v>
      </c>
      <c r="D251" s="24" t="s">
        <v>73</v>
      </c>
      <c r="E251" s="24" t="s">
        <v>53</v>
      </c>
      <c r="F251" s="24" t="s">
        <v>19</v>
      </c>
      <c r="G251" s="24">
        <v>35.966242331268397</v>
      </c>
      <c r="H251" s="24">
        <v>35.997221055884303</v>
      </c>
    </row>
    <row r="252" spans="1:13" x14ac:dyDescent="0.2">
      <c r="A252" s="24" t="s">
        <v>123</v>
      </c>
      <c r="B252" s="24" t="s">
        <v>16</v>
      </c>
      <c r="C252" s="24" t="s">
        <v>186</v>
      </c>
      <c r="D252" s="24" t="s">
        <v>85</v>
      </c>
      <c r="E252" s="24" t="s">
        <v>59</v>
      </c>
      <c r="F252" s="24" t="s">
        <v>19</v>
      </c>
      <c r="G252" s="24">
        <v>34.240376736557003</v>
      </c>
      <c r="H252" s="24">
        <v>34.224777580077401</v>
      </c>
      <c r="K252" s="24">
        <f>H252-V159</f>
        <v>11.088819554899302</v>
      </c>
      <c r="L252" s="24">
        <f>K252-13</f>
        <v>-1.9111804451006975</v>
      </c>
      <c r="M252" s="24">
        <f t="shared" ref="M252" si="23">2^(-L252)</f>
        <v>3.761167208655078</v>
      </c>
    </row>
    <row r="253" spans="1:13" x14ac:dyDescent="0.2">
      <c r="A253" s="24" t="s">
        <v>125</v>
      </c>
      <c r="B253" s="24" t="s">
        <v>16</v>
      </c>
      <c r="C253" s="24" t="s">
        <v>186</v>
      </c>
      <c r="D253" s="24" t="s">
        <v>85</v>
      </c>
      <c r="E253" s="24" t="s">
        <v>59</v>
      </c>
      <c r="F253" s="24" t="s">
        <v>19</v>
      </c>
      <c r="G253" s="24">
        <v>34.071233232494301</v>
      </c>
      <c r="H253" s="24">
        <v>34.224777580077401</v>
      </c>
    </row>
    <row r="254" spans="1:13" x14ac:dyDescent="0.2">
      <c r="A254" s="24" t="s">
        <v>127</v>
      </c>
      <c r="B254" s="24" t="s">
        <v>16</v>
      </c>
      <c r="C254" s="24" t="s">
        <v>186</v>
      </c>
      <c r="D254" s="24" t="s">
        <v>85</v>
      </c>
      <c r="E254" s="24" t="s">
        <v>59</v>
      </c>
      <c r="F254" s="24" t="s">
        <v>19</v>
      </c>
      <c r="G254" s="24">
        <v>34.362722771181097</v>
      </c>
      <c r="H254" s="24">
        <v>34.224777580077401</v>
      </c>
    </row>
    <row r="255" spans="1:13" x14ac:dyDescent="0.2">
      <c r="A255" s="24" t="s">
        <v>128</v>
      </c>
      <c r="B255" s="24" t="s">
        <v>16</v>
      </c>
      <c r="C255" s="24" t="s">
        <v>186</v>
      </c>
      <c r="D255" s="24" t="s">
        <v>31</v>
      </c>
      <c r="E255" s="24" t="s">
        <v>68</v>
      </c>
      <c r="F255" s="24" t="s">
        <v>19</v>
      </c>
      <c r="G255" s="24">
        <v>32.361197284772302</v>
      </c>
      <c r="H255" s="24">
        <v>32.223512177800302</v>
      </c>
      <c r="K255" s="24">
        <f>H255-V162</f>
        <v>11.556199459951202</v>
      </c>
      <c r="L255" s="24">
        <f>K255-13</f>
        <v>-1.4438005400487981</v>
      </c>
      <c r="M255" s="24">
        <f t="shared" ref="M255" si="24">2^(-L255)</f>
        <v>2.7203655743893651</v>
      </c>
    </row>
    <row r="256" spans="1:13" x14ac:dyDescent="0.2">
      <c r="A256" s="24" t="s">
        <v>130</v>
      </c>
      <c r="B256" s="24" t="s">
        <v>16</v>
      </c>
      <c r="C256" s="24" t="s">
        <v>186</v>
      </c>
      <c r="D256" s="24" t="s">
        <v>31</v>
      </c>
      <c r="E256" s="24" t="s">
        <v>68</v>
      </c>
      <c r="F256" s="24" t="s">
        <v>19</v>
      </c>
      <c r="G256" s="24">
        <v>31.9993816522048</v>
      </c>
      <c r="H256" s="24">
        <v>32.223512177800302</v>
      </c>
    </row>
    <row r="257" spans="1:13" x14ac:dyDescent="0.2">
      <c r="A257" s="24" t="s">
        <v>131</v>
      </c>
      <c r="B257" s="24" t="s">
        <v>16</v>
      </c>
      <c r="C257" s="24" t="s">
        <v>186</v>
      </c>
      <c r="D257" s="24" t="s">
        <v>31</v>
      </c>
      <c r="E257" s="24" t="s">
        <v>68</v>
      </c>
      <c r="F257" s="24" t="s">
        <v>19</v>
      </c>
      <c r="G257" s="24">
        <v>32.3099575964237</v>
      </c>
      <c r="H257" s="24">
        <v>32.223512177800302</v>
      </c>
    </row>
    <row r="258" spans="1:13" x14ac:dyDescent="0.2">
      <c r="A258" s="24" t="s">
        <v>132</v>
      </c>
      <c r="B258" s="24" t="s">
        <v>16</v>
      </c>
      <c r="C258" s="24" t="s">
        <v>186</v>
      </c>
      <c r="D258" s="24" t="s">
        <v>104</v>
      </c>
      <c r="E258" s="24" t="s">
        <v>74</v>
      </c>
      <c r="F258" s="24" t="s">
        <v>19</v>
      </c>
      <c r="G258" s="24">
        <v>33.852826736939299</v>
      </c>
      <c r="H258" s="24">
        <v>33.430205213216297</v>
      </c>
      <c r="K258" s="24">
        <f>H258-V165</f>
        <v>10.683329096714999</v>
      </c>
      <c r="L258" s="24">
        <f>K258-13</f>
        <v>-2.3166709032850008</v>
      </c>
      <c r="M258" s="24">
        <f t="shared" ref="M258" si="25">2^(-L258)</f>
        <v>4.9818131190064827</v>
      </c>
    </row>
    <row r="259" spans="1:13" x14ac:dyDescent="0.2">
      <c r="A259" s="24" t="s">
        <v>134</v>
      </c>
      <c r="B259" s="24" t="s">
        <v>16</v>
      </c>
      <c r="C259" s="24" t="s">
        <v>186</v>
      </c>
      <c r="D259" s="24" t="s">
        <v>104</v>
      </c>
      <c r="E259" s="24" t="s">
        <v>74</v>
      </c>
      <c r="F259" s="24" t="s">
        <v>19</v>
      </c>
      <c r="G259" s="24">
        <v>33.201675216290901</v>
      </c>
      <c r="H259" s="24">
        <v>33.430205213216297</v>
      </c>
    </row>
    <row r="260" spans="1:13" x14ac:dyDescent="0.2">
      <c r="A260" s="24" t="s">
        <v>135</v>
      </c>
      <c r="B260" s="24" t="s">
        <v>16</v>
      </c>
      <c r="C260" s="24" t="s">
        <v>186</v>
      </c>
      <c r="D260" s="24" t="s">
        <v>104</v>
      </c>
      <c r="E260" s="24" t="s">
        <v>74</v>
      </c>
      <c r="F260" s="24" t="s">
        <v>19</v>
      </c>
      <c r="G260" s="24">
        <v>33.236113686418697</v>
      </c>
      <c r="H260" s="24">
        <v>33.430205213216297</v>
      </c>
    </row>
    <row r="264" spans="1:13" x14ac:dyDescent="0.2">
      <c r="A264" s="24" t="s">
        <v>115</v>
      </c>
      <c r="B264" s="24" t="s">
        <v>16</v>
      </c>
      <c r="C264" s="24" t="s">
        <v>100</v>
      </c>
      <c r="D264" s="24" t="s">
        <v>73</v>
      </c>
      <c r="E264" s="24" t="s">
        <v>53</v>
      </c>
      <c r="F264" s="24" t="s">
        <v>19</v>
      </c>
      <c r="G264" s="24">
        <v>30.9696973570937</v>
      </c>
      <c r="H264" s="24">
        <v>30.7497357338829</v>
      </c>
      <c r="K264" s="24">
        <f>H264-V200</f>
        <v>11.433204732308102</v>
      </c>
      <c r="L264" s="24">
        <f>K264-13</f>
        <v>-1.5667952676918979</v>
      </c>
      <c r="M264" s="24">
        <f>2^(-L264)</f>
        <v>2.9624591647490761</v>
      </c>
    </row>
    <row r="265" spans="1:13" x14ac:dyDescent="0.2">
      <c r="A265" s="24" t="s">
        <v>117</v>
      </c>
      <c r="B265" s="24" t="s">
        <v>16</v>
      </c>
      <c r="C265" s="24" t="s">
        <v>100</v>
      </c>
      <c r="D265" s="24" t="s">
        <v>73</v>
      </c>
      <c r="E265" s="24" t="s">
        <v>53</v>
      </c>
      <c r="F265" s="24" t="s">
        <v>19</v>
      </c>
      <c r="G265" s="24">
        <v>30.586851671343702</v>
      </c>
      <c r="H265" s="24">
        <v>30.7497357338829</v>
      </c>
    </row>
    <row r="266" spans="1:13" x14ac:dyDescent="0.2">
      <c r="A266" s="24" t="s">
        <v>118</v>
      </c>
      <c r="B266" s="24" t="s">
        <v>16</v>
      </c>
      <c r="C266" s="24" t="s">
        <v>100</v>
      </c>
      <c r="D266" s="24" t="s">
        <v>73</v>
      </c>
      <c r="E266" s="24" t="s">
        <v>53</v>
      </c>
      <c r="F266" s="24" t="s">
        <v>19</v>
      </c>
      <c r="G266" s="24">
        <v>30.692658173211399</v>
      </c>
      <c r="H266" s="24">
        <v>30.7497357338829</v>
      </c>
    </row>
    <row r="267" spans="1:13" x14ac:dyDescent="0.2">
      <c r="A267" s="24" t="s">
        <v>119</v>
      </c>
      <c r="B267" s="24" t="s">
        <v>16</v>
      </c>
      <c r="C267" s="24" t="s">
        <v>100</v>
      </c>
      <c r="D267" s="24" t="s">
        <v>79</v>
      </c>
      <c r="E267" s="24" t="s">
        <v>45</v>
      </c>
      <c r="F267" s="24" t="s">
        <v>19</v>
      </c>
      <c r="G267" s="24">
        <v>30.533915431299501</v>
      </c>
      <c r="H267" s="24">
        <v>30.4447583763124</v>
      </c>
      <c r="K267" s="24">
        <f>H267-V197</f>
        <v>11.050308926218001</v>
      </c>
      <c r="L267" s="24">
        <f>K267-13</f>
        <v>-1.9496910737819988</v>
      </c>
      <c r="M267" s="24">
        <f t="shared" ref="M267" si="26">2^(-L267)</f>
        <v>3.862918055323417</v>
      </c>
    </row>
    <row r="268" spans="1:13" x14ac:dyDescent="0.2">
      <c r="A268" s="24" t="s">
        <v>121</v>
      </c>
      <c r="B268" s="24" t="s">
        <v>16</v>
      </c>
      <c r="C268" s="24" t="s">
        <v>100</v>
      </c>
      <c r="D268" s="24" t="s">
        <v>79</v>
      </c>
      <c r="E268" s="24" t="s">
        <v>45</v>
      </c>
      <c r="F268" s="24" t="s">
        <v>19</v>
      </c>
      <c r="G268" s="24">
        <v>30.341274370659299</v>
      </c>
      <c r="H268" s="24">
        <v>30.4447583763124</v>
      </c>
    </row>
    <row r="269" spans="1:13" x14ac:dyDescent="0.2">
      <c r="A269" s="24" t="s">
        <v>122</v>
      </c>
      <c r="B269" s="24" t="s">
        <v>16</v>
      </c>
      <c r="C269" s="24" t="s">
        <v>100</v>
      </c>
      <c r="D269" s="24" t="s">
        <v>79</v>
      </c>
      <c r="E269" s="24" t="s">
        <v>45</v>
      </c>
      <c r="F269" s="24" t="s">
        <v>19</v>
      </c>
      <c r="G269" s="24">
        <v>30.459085326978499</v>
      </c>
      <c r="H269" s="24">
        <v>30.4447583763124</v>
      </c>
    </row>
    <row r="270" spans="1:13" x14ac:dyDescent="0.2">
      <c r="A270" s="24" t="s">
        <v>123</v>
      </c>
      <c r="B270" s="24" t="s">
        <v>16</v>
      </c>
      <c r="C270" s="24" t="s">
        <v>100</v>
      </c>
      <c r="D270" s="24" t="s">
        <v>85</v>
      </c>
      <c r="E270" s="24" t="s">
        <v>59</v>
      </c>
      <c r="F270" s="24" t="s">
        <v>19</v>
      </c>
      <c r="G270" s="24">
        <v>30.6195635645356</v>
      </c>
      <c r="H270" s="24">
        <f>AVERAGE(G270,G272)</f>
        <v>30.457015181828147</v>
      </c>
      <c r="K270" s="24">
        <f>H270-V203</f>
        <v>12.183206116179946</v>
      </c>
      <c r="L270" s="24">
        <f>K270-13</f>
        <v>-0.81679388382005413</v>
      </c>
      <c r="M270" s="24">
        <f t="shared" ref="M270" si="27">2^(-L270)</f>
        <v>1.7614870686457773</v>
      </c>
    </row>
    <row r="271" spans="1:13" x14ac:dyDescent="0.2">
      <c r="A271" s="24" t="s">
        <v>125</v>
      </c>
      <c r="B271" s="24" t="s">
        <v>16</v>
      </c>
      <c r="C271" s="24" t="s">
        <v>100</v>
      </c>
      <c r="D271" s="24" t="s">
        <v>85</v>
      </c>
      <c r="E271" s="24" t="s">
        <v>59</v>
      </c>
      <c r="F271" s="24" t="s">
        <v>19</v>
      </c>
      <c r="G271" s="24">
        <v>29.835831938877799</v>
      </c>
      <c r="H271" s="24">
        <v>30.2499541008447</v>
      </c>
    </row>
    <row r="272" spans="1:13" x14ac:dyDescent="0.2">
      <c r="A272" s="24" t="s">
        <v>127</v>
      </c>
      <c r="B272" s="24" t="s">
        <v>16</v>
      </c>
      <c r="C272" s="24" t="s">
        <v>100</v>
      </c>
      <c r="D272" s="24" t="s">
        <v>85</v>
      </c>
      <c r="E272" s="24" t="s">
        <v>59</v>
      </c>
      <c r="F272" s="24" t="s">
        <v>19</v>
      </c>
      <c r="G272" s="24">
        <v>30.294466799120698</v>
      </c>
      <c r="H272" s="24">
        <v>30.2499541008447</v>
      </c>
    </row>
    <row r="273" spans="1:13" x14ac:dyDescent="0.2">
      <c r="A273" s="24" t="s">
        <v>128</v>
      </c>
      <c r="B273" s="24" t="s">
        <v>16</v>
      </c>
      <c r="C273" s="24" t="s">
        <v>100</v>
      </c>
      <c r="D273" s="24" t="s">
        <v>94</v>
      </c>
      <c r="E273" s="24" t="s">
        <v>68</v>
      </c>
      <c r="F273" s="24" t="s">
        <v>19</v>
      </c>
      <c r="G273" s="24">
        <v>30.537200529037499</v>
      </c>
      <c r="H273" s="24">
        <v>30.4497826567498</v>
      </c>
      <c r="K273" s="24">
        <f>H273-V206</f>
        <v>12.7679495201062</v>
      </c>
      <c r="L273" s="24">
        <f>K273-13</f>
        <v>-0.23205047989380034</v>
      </c>
      <c r="M273" s="24">
        <f t="shared" ref="M273" si="28">2^(-L273)</f>
        <v>1.1745030663523572</v>
      </c>
    </row>
    <row r="274" spans="1:13" x14ac:dyDescent="0.2">
      <c r="A274" s="24" t="s">
        <v>130</v>
      </c>
      <c r="B274" s="24" t="s">
        <v>16</v>
      </c>
      <c r="C274" s="24" t="s">
        <v>100</v>
      </c>
      <c r="D274" s="24" t="s">
        <v>94</v>
      </c>
      <c r="E274" s="24" t="s">
        <v>68</v>
      </c>
      <c r="F274" s="24" t="s">
        <v>19</v>
      </c>
      <c r="G274" s="24">
        <v>30.261439468794901</v>
      </c>
      <c r="H274" s="24">
        <v>30.4497826567498</v>
      </c>
    </row>
    <row r="275" spans="1:13" x14ac:dyDescent="0.2">
      <c r="A275" s="24" t="s">
        <v>131</v>
      </c>
      <c r="B275" s="24" t="s">
        <v>16</v>
      </c>
      <c r="C275" s="24" t="s">
        <v>100</v>
      </c>
      <c r="D275" s="24" t="s">
        <v>94</v>
      </c>
      <c r="E275" s="24" t="s">
        <v>68</v>
      </c>
      <c r="F275" s="24" t="s">
        <v>19</v>
      </c>
      <c r="G275" s="24">
        <v>30.550707972417001</v>
      </c>
      <c r="H275" s="24">
        <v>30.4497826567498</v>
      </c>
    </row>
    <row r="276" spans="1:13" x14ac:dyDescent="0.2">
      <c r="A276" s="24" t="s">
        <v>132</v>
      </c>
      <c r="B276" s="24" t="s">
        <v>16</v>
      </c>
      <c r="C276" s="24" t="s">
        <v>100</v>
      </c>
      <c r="D276" s="24" t="s">
        <v>31</v>
      </c>
      <c r="E276" s="24" t="s">
        <v>74</v>
      </c>
      <c r="F276" s="24" t="s">
        <v>19</v>
      </c>
      <c r="G276" s="24">
        <v>30.079311639671399</v>
      </c>
      <c r="H276" s="24">
        <v>29.955642126696201</v>
      </c>
      <c r="K276" s="24">
        <f>H276-V209</f>
        <v>11.582058534715802</v>
      </c>
      <c r="L276" s="24">
        <f>K276-13</f>
        <v>-1.4179414652841977</v>
      </c>
      <c r="M276" s="24">
        <f t="shared" ref="M276" si="29">2^(-L276)</f>
        <v>2.6720397414495474</v>
      </c>
    </row>
    <row r="277" spans="1:13" x14ac:dyDescent="0.2">
      <c r="A277" s="24" t="s">
        <v>134</v>
      </c>
      <c r="B277" s="24" t="s">
        <v>16</v>
      </c>
      <c r="C277" s="24" t="s">
        <v>100</v>
      </c>
      <c r="D277" s="24" t="s">
        <v>31</v>
      </c>
      <c r="E277" s="24" t="s">
        <v>74</v>
      </c>
      <c r="F277" s="24" t="s">
        <v>19</v>
      </c>
      <c r="G277" s="24">
        <v>29.7557966550185</v>
      </c>
      <c r="H277" s="24">
        <v>29.955642126696201</v>
      </c>
    </row>
    <row r="278" spans="1:13" x14ac:dyDescent="0.2">
      <c r="A278" s="24" t="s">
        <v>135</v>
      </c>
      <c r="B278" s="24" t="s">
        <v>16</v>
      </c>
      <c r="C278" s="24" t="s">
        <v>100</v>
      </c>
      <c r="D278" s="24" t="s">
        <v>31</v>
      </c>
      <c r="E278" s="24" t="s">
        <v>74</v>
      </c>
      <c r="F278" s="24" t="s">
        <v>19</v>
      </c>
      <c r="G278" s="24">
        <v>30.031818085398498</v>
      </c>
      <c r="H278" s="24">
        <v>29.955642126696201</v>
      </c>
    </row>
    <row r="279" spans="1:13" x14ac:dyDescent="0.2">
      <c r="A279" s="24" t="s">
        <v>15</v>
      </c>
      <c r="B279" s="24" t="s">
        <v>16</v>
      </c>
      <c r="C279" s="24" t="s">
        <v>100</v>
      </c>
      <c r="D279" s="24" t="s">
        <v>217</v>
      </c>
      <c r="E279" s="24" t="s">
        <v>19</v>
      </c>
      <c r="F279" s="24" t="s">
        <v>19</v>
      </c>
      <c r="H279" s="24">
        <v>0</v>
      </c>
    </row>
    <row r="280" spans="1:13" x14ac:dyDescent="0.2">
      <c r="A280" s="24" t="s">
        <v>21</v>
      </c>
      <c r="B280" s="24" t="s">
        <v>16</v>
      </c>
      <c r="C280" s="24" t="s">
        <v>100</v>
      </c>
      <c r="D280" s="24" t="s">
        <v>217</v>
      </c>
      <c r="E280" s="24" t="s">
        <v>19</v>
      </c>
      <c r="F280" s="24" t="s">
        <v>19</v>
      </c>
      <c r="H280" s="24"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qPCR ccr1 rd10 mice</vt:lpstr>
      <vt:lpstr>qPCR ccr2, ccr5 rd10 mice</vt:lpstr>
      <vt:lpstr>qPCR ccr1,2,5 old vs young mice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2023-01-02T10:46:39Z</dcterms:modified>
</cp:coreProperties>
</file>