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johnshopkins-my.sharepoint.com/personal/jsohn10_jh_edu/Documents/Inflammasomes/POPs/POP paper 1/eLife Submit/"/>
    </mc:Choice>
  </mc:AlternateContent>
  <xr:revisionPtr revIDLastSave="31" documentId="8_{BB934595-FEF9-C743-92D3-73C764388B32}" xr6:coauthVersionLast="47" xr6:coauthVersionMax="47" xr10:uidLastSave="{38C559E3-6114-504B-97AF-30C32836ED81}"/>
  <bookViews>
    <workbookView xWindow="1980" yWindow="1400" windowWidth="25120" windowHeight="13940" activeTab="3" xr2:uid="{FCCF44BC-B865-E143-A27F-360F01FAC5BC}"/>
  </bookViews>
  <sheets>
    <sheet name="Fig4-B" sheetId="1" r:id="rId1"/>
    <sheet name="Fig4-D" sheetId="2" r:id="rId2"/>
    <sheet name="Fig4-E" sheetId="3" r:id="rId3"/>
    <sheet name="Fig4-S2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6" i="4" l="1"/>
  <c r="L56" i="4" s="1"/>
  <c r="J55" i="4"/>
  <c r="L55" i="4" s="1"/>
  <c r="J54" i="4"/>
  <c r="L54" i="4" s="1"/>
  <c r="J49" i="4"/>
  <c r="L49" i="4" s="1"/>
  <c r="J48" i="4"/>
  <c r="L48" i="4" s="1"/>
  <c r="J47" i="4"/>
  <c r="L47" i="4" s="1"/>
  <c r="T46" i="4"/>
  <c r="S46" i="4"/>
  <c r="R46" i="4"/>
  <c r="T45" i="4"/>
  <c r="S45" i="4"/>
  <c r="R45" i="4"/>
  <c r="Q45" i="4"/>
  <c r="T44" i="4"/>
  <c r="S44" i="4"/>
  <c r="R44" i="4"/>
  <c r="Q44" i="4"/>
  <c r="L42" i="4"/>
  <c r="J42" i="4"/>
  <c r="J41" i="4"/>
  <c r="L41" i="4" s="1"/>
  <c r="L40" i="4"/>
  <c r="J40" i="4"/>
  <c r="J36" i="4"/>
  <c r="L36" i="4" s="1"/>
  <c r="L35" i="4"/>
  <c r="J35" i="4"/>
  <c r="J34" i="4"/>
  <c r="M34" i="4" s="1"/>
  <c r="J26" i="4"/>
  <c r="J25" i="4"/>
  <c r="J24" i="4"/>
  <c r="J19" i="4"/>
  <c r="J18" i="4"/>
  <c r="J17" i="4"/>
  <c r="T16" i="4"/>
  <c r="S16" i="4"/>
  <c r="R16" i="4"/>
  <c r="T15" i="4"/>
  <c r="S15" i="4"/>
  <c r="R15" i="4"/>
  <c r="Q15" i="4"/>
  <c r="T14" i="4"/>
  <c r="S14" i="4"/>
  <c r="R14" i="4"/>
  <c r="Q14" i="4"/>
  <c r="J12" i="4"/>
  <c r="J11" i="4"/>
  <c r="J10" i="4"/>
  <c r="J6" i="4"/>
  <c r="J5" i="4"/>
  <c r="J4" i="4"/>
  <c r="M4" i="4" s="1"/>
  <c r="L28" i="3"/>
  <c r="L27" i="3"/>
  <c r="H26" i="3"/>
  <c r="G26" i="3"/>
  <c r="F26" i="3"/>
  <c r="H25" i="3"/>
  <c r="G25" i="3"/>
  <c r="F25" i="3"/>
  <c r="H24" i="3"/>
  <c r="G24" i="3"/>
  <c r="F24" i="3"/>
  <c r="H23" i="3"/>
  <c r="G23" i="3"/>
  <c r="F23" i="3"/>
  <c r="L19" i="3"/>
  <c r="L18" i="3"/>
  <c r="H17" i="3"/>
  <c r="G17" i="3"/>
  <c r="F17" i="3"/>
  <c r="H16" i="3"/>
  <c r="G16" i="3"/>
  <c r="F16" i="3"/>
  <c r="H15" i="3"/>
  <c r="G15" i="3"/>
  <c r="F15" i="3"/>
  <c r="H14" i="3"/>
  <c r="G14" i="3"/>
  <c r="F14" i="3"/>
  <c r="L9" i="3"/>
  <c r="L8" i="3"/>
  <c r="H7" i="3"/>
  <c r="G7" i="3"/>
  <c r="F7" i="3"/>
  <c r="H6" i="3"/>
  <c r="G6" i="3"/>
  <c r="F6" i="3"/>
  <c r="H5" i="3"/>
  <c r="G5" i="3"/>
  <c r="F5" i="3"/>
  <c r="H4" i="3"/>
  <c r="G4" i="3"/>
  <c r="F4" i="3"/>
  <c r="J36" i="2"/>
  <c r="J35" i="2"/>
  <c r="J34" i="2"/>
  <c r="J33" i="2"/>
  <c r="J27" i="2"/>
  <c r="J26" i="2"/>
  <c r="J25" i="2"/>
  <c r="T24" i="2"/>
  <c r="S24" i="2"/>
  <c r="R24" i="2"/>
  <c r="Q24" i="2"/>
  <c r="J24" i="2"/>
  <c r="T23" i="2"/>
  <c r="S23" i="2"/>
  <c r="R23" i="2"/>
  <c r="Q23" i="2"/>
  <c r="J23" i="2"/>
  <c r="J17" i="2"/>
  <c r="J16" i="2"/>
  <c r="J15" i="2"/>
  <c r="J14" i="2"/>
  <c r="J13" i="2"/>
  <c r="J8" i="2"/>
  <c r="J7" i="2"/>
  <c r="J6" i="2"/>
  <c r="J5" i="2"/>
  <c r="J4" i="2"/>
  <c r="J47" i="1"/>
  <c r="J46" i="1"/>
  <c r="J45" i="1"/>
  <c r="J44" i="1"/>
  <c r="J43" i="1"/>
  <c r="J42" i="1"/>
  <c r="J37" i="1"/>
  <c r="J36" i="1"/>
  <c r="J35" i="1"/>
  <c r="J34" i="1"/>
  <c r="S33" i="1"/>
  <c r="R33" i="1"/>
  <c r="Q33" i="1"/>
  <c r="P33" i="1"/>
  <c r="J33" i="1"/>
  <c r="S32" i="1"/>
  <c r="R32" i="1"/>
  <c r="Q32" i="1"/>
  <c r="P32" i="1"/>
  <c r="J32" i="1"/>
  <c r="J27" i="1"/>
  <c r="J26" i="1"/>
  <c r="J25" i="1"/>
  <c r="J24" i="1"/>
  <c r="J23" i="1"/>
  <c r="J22" i="1"/>
  <c r="J21" i="1"/>
  <c r="J20" i="1"/>
  <c r="J19" i="1"/>
  <c r="J18" i="1"/>
  <c r="J13" i="1"/>
  <c r="J12" i="1"/>
  <c r="J11" i="1"/>
  <c r="J10" i="1"/>
  <c r="J9" i="1"/>
  <c r="K9" i="1" s="1"/>
  <c r="J8" i="1"/>
  <c r="J7" i="1"/>
  <c r="J6" i="1"/>
  <c r="J5" i="1"/>
  <c r="J4" i="1"/>
  <c r="M4" i="1" s="1"/>
  <c r="L34" i="4" l="1"/>
  <c r="L12" i="4"/>
  <c r="L5" i="4"/>
  <c r="L17" i="4"/>
  <c r="L6" i="4"/>
  <c r="L18" i="4"/>
  <c r="L10" i="4"/>
  <c r="L19" i="4"/>
  <c r="L11" i="4"/>
  <c r="L24" i="4"/>
  <c r="L25" i="4"/>
  <c r="L26" i="4"/>
  <c r="L4" i="4"/>
  <c r="K4" i="1"/>
  <c r="K21" i="1"/>
  <c r="K5" i="1"/>
  <c r="K13" i="1"/>
  <c r="K25" i="1"/>
  <c r="K7" i="1"/>
  <c r="K18" i="1"/>
  <c r="K22" i="1"/>
  <c r="K27" i="2"/>
  <c r="K34" i="2"/>
  <c r="K23" i="1"/>
  <c r="K10" i="1"/>
  <c r="K27" i="1"/>
  <c r="M23" i="2"/>
  <c r="K33" i="2" s="1"/>
  <c r="K35" i="2"/>
  <c r="K6" i="1"/>
  <c r="K19" i="1"/>
  <c r="K26" i="1"/>
  <c r="K11" i="1"/>
  <c r="M32" i="1"/>
  <c r="K36" i="1" s="1"/>
  <c r="K17" i="2"/>
  <c r="K6" i="2"/>
  <c r="K14" i="2"/>
  <c r="M4" i="2"/>
  <c r="K4" i="2" s="1"/>
  <c r="K43" i="1"/>
  <c r="K35" i="1"/>
  <c r="K33" i="1"/>
  <c r="K32" i="1"/>
  <c r="K46" i="1"/>
  <c r="K47" i="1"/>
  <c r="K8" i="1"/>
  <c r="K12" i="1"/>
  <c r="K20" i="1"/>
  <c r="K24" i="1"/>
  <c r="K36" i="2" l="1"/>
  <c r="K26" i="2"/>
  <c r="K25" i="2"/>
  <c r="K34" i="1"/>
  <c r="K16" i="2"/>
  <c r="K7" i="2"/>
  <c r="K45" i="1"/>
  <c r="K42" i="1"/>
  <c r="K23" i="2"/>
  <c r="K24" i="2"/>
  <c r="K44" i="1"/>
  <c r="K15" i="2"/>
  <c r="K37" i="1"/>
  <c r="K5" i="2"/>
  <c r="K8" i="2"/>
  <c r="K13" i="2"/>
</calcChain>
</file>

<file path=xl/sharedStrings.xml><?xml version="1.0" encoding="utf-8"?>
<sst xmlns="http://schemas.openxmlformats.org/spreadsheetml/2006/main" count="341" uniqueCount="67">
  <si>
    <t>mCherry</t>
  </si>
  <si>
    <t>DAPI</t>
  </si>
  <si>
    <t>%</t>
  </si>
  <si>
    <t>mean R/B*100 of control</t>
  </si>
  <si>
    <t>NLRP3 PYD-GFP vector 600</t>
  </si>
  <si>
    <t>Cell count</t>
  </si>
  <si>
    <t>Objective size</t>
  </si>
  <si>
    <t>Detection threshold</t>
  </si>
  <si>
    <t>R/B*100</t>
  </si>
  <si>
    <t>NLRP3</t>
  </si>
  <si>
    <t>NLRP3 PYD-POP1 600</t>
  </si>
  <si>
    <t>(-)</t>
  </si>
  <si>
    <t>(+)</t>
  </si>
  <si>
    <t>NLRP3 PYD-GFP vector 1200</t>
  </si>
  <si>
    <t>average</t>
  </si>
  <si>
    <t>stdev</t>
  </si>
  <si>
    <t>NLRP3 PYD-POP1 1200</t>
  </si>
  <si>
    <t>GFP vector 600</t>
  </si>
  <si>
    <t>POP2 600</t>
  </si>
  <si>
    <t>GFP vector 1200</t>
  </si>
  <si>
    <t>GFP POP2 1200</t>
  </si>
  <si>
    <t>POP3 600</t>
  </si>
  <si>
    <t>GFP POP3 1200</t>
  </si>
  <si>
    <t>GFP vector 600</t>
    <phoneticPr fontId="0" type="noConversion"/>
  </si>
  <si>
    <t>POP1 600</t>
    <phoneticPr fontId="0" type="noConversion"/>
  </si>
  <si>
    <t>NLRP6PYD</t>
  </si>
  <si>
    <t>GFP vector 1200</t>
    <phoneticPr fontId="0" type="noConversion"/>
  </si>
  <si>
    <t>POP1 1200</t>
    <phoneticPr fontId="0" type="noConversion"/>
  </si>
  <si>
    <t>POP3 1200</t>
  </si>
  <si>
    <t>[POP1]</t>
  </si>
  <si>
    <t>t1/2 (1)</t>
  </si>
  <si>
    <t>t1/2 (2)</t>
  </si>
  <si>
    <t>t1/2 (3)</t>
  </si>
  <si>
    <t>Fraction 1</t>
  </si>
  <si>
    <t>Fraction 2</t>
  </si>
  <si>
    <t>Fraction 3</t>
  </si>
  <si>
    <t>IC50</t>
  </si>
  <si>
    <t>mean</t>
  </si>
  <si>
    <t>[POP2]</t>
  </si>
  <si>
    <t>[POP3]</t>
  </si>
  <si>
    <t>NLRP3 PYD</t>
  </si>
  <si>
    <t>vector</t>
  </si>
  <si>
    <t>POP1 1200</t>
  </si>
  <si>
    <t>Vector</t>
  </si>
  <si>
    <t>POP1</t>
  </si>
  <si>
    <t>POP2</t>
  </si>
  <si>
    <t>POP3</t>
  </si>
  <si>
    <t>POP2 1200</t>
  </si>
  <si>
    <t>p values</t>
  </si>
  <si>
    <t>NLRP6 PYD</t>
  </si>
  <si>
    <t>trial 1</t>
  </si>
  <si>
    <t>Trial 2</t>
  </si>
  <si>
    <t>Trial 3</t>
  </si>
  <si>
    <t xml:space="preserve">average </t>
  </si>
  <si>
    <t>error</t>
  </si>
  <si>
    <t>(-) NG</t>
  </si>
  <si>
    <t>(+) NG</t>
  </si>
  <si>
    <t>POP1 (1000ng) + NG</t>
  </si>
  <si>
    <t>POP1 (500ng) + NG</t>
  </si>
  <si>
    <t>POP1 (250ng) + NG</t>
  </si>
  <si>
    <t xml:space="preserve"> POP2 (1000ng) + NG</t>
  </si>
  <si>
    <t>POP2 (500ng) + NG</t>
  </si>
  <si>
    <t>POP2 (250ng) + NG</t>
  </si>
  <si>
    <t xml:space="preserve">POP3 (1000ng) + NG </t>
  </si>
  <si>
    <t xml:space="preserve">POP3 (500ng) + NG </t>
  </si>
  <si>
    <t xml:space="preserve">POP3 (250ng) + NG </t>
  </si>
  <si>
    <t>ELISA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</si>
</sst>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0000CC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5" fillId="0" borderId="0" xfId="0" applyFont="1"/>
    <xf numFmtId="0" fontId="0" fillId="2" borderId="0" xfId="0" applyFill="1"/>
    <xf numFmtId="0" fontId="6" fillId="0" borderId="0" xfId="0" applyFont="1" applyAlignment="1">
      <alignment horizontal="center"/>
    </xf>
    <xf numFmtId="0" fontId="4" fillId="2" borderId="0" xfId="0" applyFont="1" applyFill="1"/>
    <xf numFmtId="0" fontId="1" fillId="2" borderId="0" xfId="0" applyFont="1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4517A-A569-4149-A8F9-39FDC5C0D66A}">
  <dimension ref="A1:T120"/>
  <sheetViews>
    <sheetView zoomScale="65" workbookViewId="0">
      <selection activeCell="J29" sqref="J29"/>
    </sheetView>
  </sheetViews>
  <sheetFormatPr baseColWidth="10" defaultRowHeight="16" x14ac:dyDescent="0.2"/>
  <cols>
    <col min="1" max="1" width="29.5" style="4" customWidth="1"/>
  </cols>
  <sheetData>
    <row r="1" spans="1:16" x14ac:dyDescent="0.2">
      <c r="A1" s="10" t="s">
        <v>9</v>
      </c>
    </row>
    <row r="2" spans="1:16" x14ac:dyDescent="0.2">
      <c r="A2" s="11"/>
      <c r="B2" s="12" t="s">
        <v>0</v>
      </c>
      <c r="C2" s="12"/>
      <c r="D2" s="12"/>
      <c r="E2" s="1"/>
      <c r="F2" s="1"/>
      <c r="G2" s="13" t="s">
        <v>1</v>
      </c>
      <c r="H2" s="13"/>
      <c r="I2" s="13"/>
      <c r="J2" s="1"/>
      <c r="K2" s="2" t="s">
        <v>2</v>
      </c>
      <c r="L2" s="3"/>
      <c r="M2" s="2" t="s">
        <v>3</v>
      </c>
    </row>
    <row r="3" spans="1:16" ht="19" x14ac:dyDescent="0.25">
      <c r="A3" s="8" t="s">
        <v>4</v>
      </c>
      <c r="B3" s="1" t="s">
        <v>5</v>
      </c>
      <c r="C3" s="1" t="s">
        <v>6</v>
      </c>
      <c r="D3" s="1" t="s">
        <v>7</v>
      </c>
      <c r="E3" s="1"/>
      <c r="F3" s="1"/>
      <c r="G3" s="1" t="s">
        <v>5</v>
      </c>
      <c r="H3" s="1" t="s">
        <v>6</v>
      </c>
      <c r="I3" s="1" t="s">
        <v>7</v>
      </c>
      <c r="J3" s="1" t="s">
        <v>8</v>
      </c>
      <c r="K3" s="1"/>
    </row>
    <row r="4" spans="1:16" x14ac:dyDescent="0.2">
      <c r="B4">
        <v>537</v>
      </c>
      <c r="C4">
        <v>8.3000000000000007</v>
      </c>
      <c r="D4">
        <v>10044</v>
      </c>
      <c r="G4">
        <v>1662</v>
      </c>
      <c r="H4">
        <v>11.1</v>
      </c>
      <c r="I4">
        <v>5098</v>
      </c>
      <c r="J4">
        <f>B4/G4*100</f>
        <v>32.31046931407942</v>
      </c>
      <c r="K4" s="1">
        <f t="shared" ref="K4:K13" si="0">J4/$M$4*100</f>
        <v>105.17082877529407</v>
      </c>
      <c r="M4">
        <f>AVERAGE(J4:J13)</f>
        <v>30.721892838853002</v>
      </c>
    </row>
    <row r="5" spans="1:16" x14ac:dyDescent="0.2">
      <c r="B5">
        <v>448</v>
      </c>
      <c r="C5">
        <v>8</v>
      </c>
      <c r="D5">
        <v>10081</v>
      </c>
      <c r="G5">
        <v>1895</v>
      </c>
      <c r="H5">
        <v>9.1999999999999993</v>
      </c>
      <c r="I5">
        <v>5244</v>
      </c>
      <c r="J5">
        <f t="shared" ref="J5:J13" si="1">B5/G5*100</f>
        <v>23.641160949868073</v>
      </c>
      <c r="K5" s="1">
        <f t="shared" si="0"/>
        <v>76.952162660921232</v>
      </c>
    </row>
    <row r="6" spans="1:16" x14ac:dyDescent="0.2">
      <c r="B6">
        <v>493</v>
      </c>
      <c r="C6">
        <v>7.6</v>
      </c>
      <c r="D6">
        <v>10096</v>
      </c>
      <c r="G6">
        <v>1868</v>
      </c>
      <c r="H6">
        <v>9</v>
      </c>
      <c r="I6">
        <v>5358</v>
      </c>
      <c r="J6">
        <f t="shared" si="1"/>
        <v>26.391862955032121</v>
      </c>
      <c r="K6" s="1">
        <f t="shared" si="0"/>
        <v>85.905719069676508</v>
      </c>
    </row>
    <row r="7" spans="1:16" x14ac:dyDescent="0.2">
      <c r="B7">
        <v>568</v>
      </c>
      <c r="C7">
        <v>8</v>
      </c>
      <c r="D7">
        <v>10115</v>
      </c>
      <c r="G7">
        <v>1979</v>
      </c>
      <c r="H7">
        <v>9.4</v>
      </c>
      <c r="I7">
        <v>5481</v>
      </c>
      <c r="J7">
        <f t="shared" si="1"/>
        <v>28.701364325416879</v>
      </c>
      <c r="K7" s="1">
        <f t="shared" si="0"/>
        <v>93.423163982654017</v>
      </c>
    </row>
    <row r="8" spans="1:16" x14ac:dyDescent="0.2">
      <c r="B8">
        <v>522</v>
      </c>
      <c r="C8">
        <v>8.6</v>
      </c>
      <c r="D8">
        <v>10119</v>
      </c>
      <c r="G8">
        <v>1937</v>
      </c>
      <c r="H8">
        <v>9.3000000000000007</v>
      </c>
      <c r="I8">
        <v>5425</v>
      </c>
      <c r="J8">
        <f t="shared" si="1"/>
        <v>26.948890036138355</v>
      </c>
      <c r="K8" s="1">
        <f t="shared" si="0"/>
        <v>87.718846548598563</v>
      </c>
    </row>
    <row r="9" spans="1:16" x14ac:dyDescent="0.2">
      <c r="B9">
        <v>626</v>
      </c>
      <c r="C9">
        <v>8</v>
      </c>
      <c r="D9">
        <v>10122</v>
      </c>
      <c r="G9">
        <v>1706</v>
      </c>
      <c r="H9">
        <v>8.6999999999999993</v>
      </c>
      <c r="I9">
        <v>5500</v>
      </c>
      <c r="J9">
        <f t="shared" si="1"/>
        <v>36.694021101992966</v>
      </c>
      <c r="K9" s="1">
        <f t="shared" si="0"/>
        <v>119.43932391947936</v>
      </c>
    </row>
    <row r="10" spans="1:16" x14ac:dyDescent="0.2">
      <c r="B10">
        <v>537</v>
      </c>
      <c r="C10">
        <v>8.3000000000000007</v>
      </c>
      <c r="D10">
        <v>10125</v>
      </c>
      <c r="G10">
        <v>1510</v>
      </c>
      <c r="H10">
        <v>8.8000000000000007</v>
      </c>
      <c r="I10">
        <v>5440</v>
      </c>
      <c r="J10">
        <f t="shared" si="1"/>
        <v>35.562913907284766</v>
      </c>
      <c r="K10" s="1">
        <f t="shared" si="0"/>
        <v>115.7575612083038</v>
      </c>
    </row>
    <row r="11" spans="1:16" x14ac:dyDescent="0.2">
      <c r="B11">
        <v>551</v>
      </c>
      <c r="C11">
        <v>8.6999999999999993</v>
      </c>
      <c r="D11">
        <v>10128</v>
      </c>
      <c r="G11">
        <v>1618</v>
      </c>
      <c r="H11">
        <v>9.1</v>
      </c>
      <c r="I11">
        <v>5470</v>
      </c>
      <c r="J11">
        <f t="shared" si="1"/>
        <v>34.054388133498151</v>
      </c>
      <c r="K11" s="1">
        <f t="shared" si="0"/>
        <v>110.84729808845194</v>
      </c>
    </row>
    <row r="12" spans="1:16" x14ac:dyDescent="0.2">
      <c r="B12">
        <v>530</v>
      </c>
      <c r="C12">
        <v>8.1</v>
      </c>
      <c r="D12">
        <v>10097</v>
      </c>
      <c r="G12">
        <v>1577</v>
      </c>
      <c r="H12">
        <v>8.6</v>
      </c>
      <c r="I12">
        <v>5541</v>
      </c>
      <c r="J12">
        <f t="shared" si="1"/>
        <v>33.608116677235259</v>
      </c>
      <c r="K12" s="1">
        <f t="shared" si="0"/>
        <v>109.39468102932818</v>
      </c>
    </row>
    <row r="13" spans="1:16" x14ac:dyDescent="0.2">
      <c r="B13">
        <v>439</v>
      </c>
      <c r="C13">
        <v>9</v>
      </c>
      <c r="D13">
        <v>10019</v>
      </c>
      <c r="G13">
        <v>1498</v>
      </c>
      <c r="H13">
        <v>10.9</v>
      </c>
      <c r="I13">
        <v>5056</v>
      </c>
      <c r="J13">
        <f t="shared" si="1"/>
        <v>29.305740987983981</v>
      </c>
      <c r="K13" s="1">
        <f t="shared" si="0"/>
        <v>95.390414717292231</v>
      </c>
    </row>
    <row r="14" spans="1:16" x14ac:dyDescent="0.2">
      <c r="K14" s="1"/>
    </row>
    <row r="15" spans="1:16" x14ac:dyDescent="0.2">
      <c r="P15" s="10" t="s">
        <v>9</v>
      </c>
    </row>
    <row r="16" spans="1:16" ht="19" x14ac:dyDescent="0.25">
      <c r="A16" s="8" t="s">
        <v>10</v>
      </c>
      <c r="B16" s="1" t="s">
        <v>5</v>
      </c>
      <c r="C16" s="1" t="s">
        <v>6</v>
      </c>
      <c r="D16" s="1" t="s">
        <v>7</v>
      </c>
      <c r="E16" s="1"/>
      <c r="F16" s="1"/>
      <c r="G16" s="1" t="s">
        <v>5</v>
      </c>
      <c r="H16" s="1" t="s">
        <v>6</v>
      </c>
      <c r="I16" s="1" t="s">
        <v>7</v>
      </c>
      <c r="J16" s="1" t="s">
        <v>8</v>
      </c>
    </row>
    <row r="17" spans="1:19" x14ac:dyDescent="0.2">
      <c r="K17" s="1"/>
      <c r="P17" s="5">
        <v>600</v>
      </c>
      <c r="Q17" s="5"/>
      <c r="R17" s="5">
        <v>1200</v>
      </c>
    </row>
    <row r="18" spans="1:19" x14ac:dyDescent="0.2">
      <c r="B18">
        <v>233</v>
      </c>
      <c r="C18">
        <v>7.8</v>
      </c>
      <c r="D18">
        <v>10000</v>
      </c>
      <c r="G18">
        <v>1095</v>
      </c>
      <c r="H18">
        <v>9.5</v>
      </c>
      <c r="I18">
        <v>5026</v>
      </c>
      <c r="J18">
        <f t="shared" ref="J18:J27" si="2">B18/G18*100</f>
        <v>21.278538812785389</v>
      </c>
      <c r="K18" s="1">
        <f t="shared" ref="K18:K27" si="3">J18/$M$4*100</f>
        <v>69.261809239419975</v>
      </c>
      <c r="P18" s="1" t="s">
        <v>11</v>
      </c>
      <c r="Q18" s="1" t="s">
        <v>12</v>
      </c>
      <c r="R18" s="1" t="s">
        <v>11</v>
      </c>
      <c r="S18" s="1" t="s">
        <v>12</v>
      </c>
    </row>
    <row r="19" spans="1:19" x14ac:dyDescent="0.2">
      <c r="B19">
        <v>192</v>
      </c>
      <c r="C19">
        <v>8</v>
      </c>
      <c r="D19">
        <v>10005</v>
      </c>
      <c r="G19">
        <v>1117</v>
      </c>
      <c r="H19">
        <v>8.6</v>
      </c>
      <c r="I19">
        <v>5081</v>
      </c>
      <c r="J19">
        <f t="shared" si="2"/>
        <v>17.18889883616831</v>
      </c>
      <c r="K19" s="1">
        <f t="shared" si="3"/>
        <v>55.949999325660215</v>
      </c>
      <c r="P19">
        <v>105.17082877529407</v>
      </c>
      <c r="Q19">
        <v>69.261809239419975</v>
      </c>
      <c r="R19">
        <v>84.601364997714015</v>
      </c>
      <c r="S19">
        <v>25.737776701620447</v>
      </c>
    </row>
    <row r="20" spans="1:19" x14ac:dyDescent="0.2">
      <c r="B20">
        <v>169</v>
      </c>
      <c r="C20">
        <v>7.8</v>
      </c>
      <c r="D20">
        <v>10010</v>
      </c>
      <c r="G20">
        <v>996</v>
      </c>
      <c r="H20">
        <v>8.1</v>
      </c>
      <c r="I20">
        <v>5087</v>
      </c>
      <c r="J20">
        <f t="shared" si="2"/>
        <v>16.967871485943775</v>
      </c>
      <c r="K20" s="1">
        <f t="shared" si="3"/>
        <v>55.230553582574338</v>
      </c>
      <c r="P20">
        <v>76.952162660921232</v>
      </c>
      <c r="Q20">
        <v>55.949999325660215</v>
      </c>
      <c r="R20">
        <v>135.5797303634794</v>
      </c>
      <c r="S20">
        <v>29.697954796440236</v>
      </c>
    </row>
    <row r="21" spans="1:19" x14ac:dyDescent="0.2">
      <c r="B21">
        <v>204</v>
      </c>
      <c r="C21">
        <v>7.3</v>
      </c>
      <c r="D21">
        <v>10002</v>
      </c>
      <c r="G21">
        <v>1506</v>
      </c>
      <c r="H21">
        <v>12.1</v>
      </c>
      <c r="I21">
        <v>5192</v>
      </c>
      <c r="J21">
        <f t="shared" si="2"/>
        <v>13.545816733067728</v>
      </c>
      <c r="K21" s="1">
        <f t="shared" si="3"/>
        <v>44.091738761411094</v>
      </c>
      <c r="P21">
        <v>85.905719069676508</v>
      </c>
      <c r="Q21">
        <v>55.230553582574338</v>
      </c>
      <c r="R21">
        <v>84.46151376169739</v>
      </c>
      <c r="S21">
        <v>28.219123630101933</v>
      </c>
    </row>
    <row r="22" spans="1:19" x14ac:dyDescent="0.2">
      <c r="B22">
        <v>357</v>
      </c>
      <c r="C22">
        <v>8.4</v>
      </c>
      <c r="D22">
        <v>10019</v>
      </c>
      <c r="G22">
        <v>1540</v>
      </c>
      <c r="H22">
        <v>12.7</v>
      </c>
      <c r="I22">
        <v>5166</v>
      </c>
      <c r="J22">
        <f t="shared" si="2"/>
        <v>23.18181818181818</v>
      </c>
      <c r="K22" s="1">
        <f t="shared" si="3"/>
        <v>75.456998380323981</v>
      </c>
      <c r="P22">
        <v>93.423163982654017</v>
      </c>
      <c r="Q22">
        <v>44.091738761411094</v>
      </c>
      <c r="R22">
        <v>51.734698065682835</v>
      </c>
      <c r="S22">
        <v>17.554826462738411</v>
      </c>
    </row>
    <row r="23" spans="1:19" x14ac:dyDescent="0.2">
      <c r="B23">
        <v>347</v>
      </c>
      <c r="C23">
        <v>8.6</v>
      </c>
      <c r="D23">
        <v>10009</v>
      </c>
      <c r="G23">
        <v>1270</v>
      </c>
      <c r="H23">
        <v>13.6</v>
      </c>
      <c r="I23">
        <v>5104</v>
      </c>
      <c r="J23">
        <f t="shared" si="2"/>
        <v>27.322834645669293</v>
      </c>
      <c r="K23" s="1">
        <f t="shared" si="3"/>
        <v>88.936039159393758</v>
      </c>
      <c r="P23">
        <v>87.718846548598563</v>
      </c>
      <c r="Q23">
        <v>75.456998380323981</v>
      </c>
      <c r="R23">
        <v>118.58532846174366</v>
      </c>
      <c r="S23">
        <v>29.786515670614339</v>
      </c>
    </row>
    <row r="24" spans="1:19" x14ac:dyDescent="0.2">
      <c r="B24">
        <v>427</v>
      </c>
      <c r="C24">
        <v>7.7</v>
      </c>
      <c r="D24">
        <v>10056</v>
      </c>
      <c r="G24">
        <v>1685</v>
      </c>
      <c r="H24">
        <v>12.5</v>
      </c>
      <c r="I24">
        <v>5345</v>
      </c>
      <c r="J24">
        <f t="shared" si="2"/>
        <v>25.341246290801188</v>
      </c>
      <c r="K24" s="1">
        <f t="shared" si="3"/>
        <v>82.485953660878991</v>
      </c>
      <c r="P24">
        <v>119.43932391947936</v>
      </c>
      <c r="Q24">
        <v>88.936039159393758</v>
      </c>
      <c r="R24">
        <v>125.03736434968265</v>
      </c>
      <c r="S24">
        <v>36.132691134525587</v>
      </c>
    </row>
    <row r="25" spans="1:19" x14ac:dyDescent="0.2">
      <c r="B25">
        <v>323</v>
      </c>
      <c r="C25">
        <v>7.6</v>
      </c>
      <c r="D25">
        <v>10047</v>
      </c>
      <c r="G25">
        <v>1895</v>
      </c>
      <c r="H25">
        <v>11.7</v>
      </c>
      <c r="I25">
        <v>5448</v>
      </c>
      <c r="J25">
        <f t="shared" si="2"/>
        <v>17.044854881266492</v>
      </c>
      <c r="K25" s="1">
        <f t="shared" si="3"/>
        <v>55.481135132762404</v>
      </c>
      <c r="P25">
        <v>115.7575612083038</v>
      </c>
      <c r="Q25">
        <v>82.485953660878991</v>
      </c>
    </row>
    <row r="26" spans="1:19" x14ac:dyDescent="0.2">
      <c r="B26">
        <v>326</v>
      </c>
      <c r="C26">
        <v>8.4</v>
      </c>
      <c r="D26">
        <v>10061</v>
      </c>
      <c r="G26">
        <v>1971</v>
      </c>
      <c r="H26">
        <v>11.7</v>
      </c>
      <c r="I26">
        <v>5423</v>
      </c>
      <c r="J26">
        <f t="shared" si="2"/>
        <v>16.539827498731608</v>
      </c>
      <c r="K26" s="1">
        <f t="shared" si="3"/>
        <v>53.837267076897731</v>
      </c>
      <c r="P26">
        <v>110.84729808845194</v>
      </c>
      <c r="Q26">
        <v>55.481135132762404</v>
      </c>
    </row>
    <row r="27" spans="1:19" x14ac:dyDescent="0.2">
      <c r="B27">
        <v>422</v>
      </c>
      <c r="C27">
        <v>7.9</v>
      </c>
      <c r="D27">
        <v>10079</v>
      </c>
      <c r="G27">
        <v>2109</v>
      </c>
      <c r="H27">
        <v>11.4</v>
      </c>
      <c r="I27">
        <v>5621</v>
      </c>
      <c r="J27">
        <f t="shared" si="2"/>
        <v>20.009483167377905</v>
      </c>
      <c r="K27" s="1">
        <f t="shared" si="3"/>
        <v>65.131023248907852</v>
      </c>
      <c r="P27">
        <v>109.39468102932818</v>
      </c>
      <c r="Q27">
        <v>53.837267076897731</v>
      </c>
    </row>
    <row r="28" spans="1:19" x14ac:dyDescent="0.2">
      <c r="P28">
        <v>95.390414717292231</v>
      </c>
      <c r="Q28">
        <v>65.131023248907852</v>
      </c>
    </row>
    <row r="30" spans="1:19" x14ac:dyDescent="0.2">
      <c r="A30" s="11"/>
      <c r="B30" s="12" t="s">
        <v>0</v>
      </c>
      <c r="C30" s="12"/>
      <c r="D30" s="12"/>
      <c r="E30" s="1"/>
      <c r="F30" s="1"/>
      <c r="G30" s="13" t="s">
        <v>1</v>
      </c>
      <c r="H30" s="13"/>
      <c r="I30" s="13"/>
      <c r="J30" s="1"/>
    </row>
    <row r="31" spans="1:19" ht="19" x14ac:dyDescent="0.25">
      <c r="A31" s="8" t="s">
        <v>13</v>
      </c>
      <c r="B31" s="1" t="s">
        <v>5</v>
      </c>
      <c r="C31" s="1" t="s">
        <v>6</v>
      </c>
      <c r="D31" s="1" t="s">
        <v>7</v>
      </c>
      <c r="E31" s="1"/>
      <c r="F31" s="1"/>
      <c r="G31" s="1" t="s">
        <v>5</v>
      </c>
      <c r="H31" s="1" t="s">
        <v>6</v>
      </c>
      <c r="I31" s="1" t="s">
        <v>7</v>
      </c>
      <c r="J31" s="1" t="s">
        <v>8</v>
      </c>
    </row>
    <row r="32" spans="1:19" x14ac:dyDescent="0.2">
      <c r="B32">
        <v>210</v>
      </c>
      <c r="C32">
        <v>8.5</v>
      </c>
      <c r="D32">
        <v>10000</v>
      </c>
      <c r="G32">
        <v>923</v>
      </c>
      <c r="H32">
        <v>13.4</v>
      </c>
      <c r="I32">
        <v>5000</v>
      </c>
      <c r="J32">
        <f t="shared" ref="J32:J37" si="4">B32/G32*100</f>
        <v>22.75189599133261</v>
      </c>
      <c r="K32" s="1">
        <f t="shared" ref="K32:K37" si="5">J32/$M$32*100</f>
        <v>84.601364997714015</v>
      </c>
      <c r="M32">
        <f>AVERAGE(J32:J37)</f>
        <v>26.893060167465833</v>
      </c>
      <c r="O32" s="6" t="s">
        <v>14</v>
      </c>
      <c r="P32" s="4">
        <f>AVERAGE(P19:P28)</f>
        <v>100</v>
      </c>
      <c r="Q32" s="4">
        <f t="shared" ref="Q32:S32" si="6">AVERAGE(Q19:Q28)</f>
        <v>64.586251756823032</v>
      </c>
      <c r="R32" s="4">
        <f t="shared" si="6"/>
        <v>99.999999999999986</v>
      </c>
      <c r="S32" s="4">
        <f t="shared" si="6"/>
        <v>27.854814732673493</v>
      </c>
    </row>
    <row r="33" spans="1:19" x14ac:dyDescent="0.2">
      <c r="B33">
        <v>237</v>
      </c>
      <c r="C33">
        <v>8.5</v>
      </c>
      <c r="D33">
        <v>10000</v>
      </c>
      <c r="G33">
        <v>650</v>
      </c>
      <c r="H33">
        <v>14.8</v>
      </c>
      <c r="I33">
        <v>5000</v>
      </c>
      <c r="J33">
        <f t="shared" si="4"/>
        <v>36.46153846153846</v>
      </c>
      <c r="K33" s="1">
        <f t="shared" si="5"/>
        <v>135.5797303634794</v>
      </c>
      <c r="O33" s="6" t="s">
        <v>15</v>
      </c>
      <c r="P33" s="4">
        <f>STDEV(P19:P28)</f>
        <v>14.157961116911594</v>
      </c>
      <c r="Q33" s="4">
        <f t="shared" ref="Q33:S33" si="7">STDEV(Q19:Q28)</f>
        <v>14.275951217177187</v>
      </c>
      <c r="R33" s="4">
        <f t="shared" si="7"/>
        <v>31.768862572241762</v>
      </c>
      <c r="S33" s="4">
        <f t="shared" si="7"/>
        <v>6.1050176230886191</v>
      </c>
    </row>
    <row r="34" spans="1:19" x14ac:dyDescent="0.2">
      <c r="B34">
        <v>318</v>
      </c>
      <c r="C34">
        <v>7.9</v>
      </c>
      <c r="D34">
        <v>10000</v>
      </c>
      <c r="G34">
        <v>1400</v>
      </c>
      <c r="H34">
        <v>13</v>
      </c>
      <c r="I34">
        <v>5069</v>
      </c>
      <c r="J34">
        <f t="shared" si="4"/>
        <v>22.714285714285715</v>
      </c>
      <c r="K34" s="1">
        <f t="shared" si="5"/>
        <v>84.46151376169739</v>
      </c>
    </row>
    <row r="35" spans="1:19" x14ac:dyDescent="0.2">
      <c r="B35">
        <v>176</v>
      </c>
      <c r="C35">
        <v>8.3000000000000007</v>
      </c>
      <c r="D35">
        <v>10000</v>
      </c>
      <c r="G35">
        <v>1265</v>
      </c>
      <c r="H35">
        <v>13</v>
      </c>
      <c r="I35">
        <v>5030</v>
      </c>
      <c r="J35">
        <f t="shared" si="4"/>
        <v>13.913043478260869</v>
      </c>
      <c r="K35" s="1">
        <f t="shared" si="5"/>
        <v>51.734698065682835</v>
      </c>
    </row>
    <row r="36" spans="1:19" x14ac:dyDescent="0.2">
      <c r="B36">
        <v>258</v>
      </c>
      <c r="C36">
        <v>8.4</v>
      </c>
      <c r="D36">
        <v>10000</v>
      </c>
      <c r="G36">
        <v>809</v>
      </c>
      <c r="H36">
        <v>14.5</v>
      </c>
      <c r="I36">
        <v>5000</v>
      </c>
      <c r="J36">
        <f t="shared" si="4"/>
        <v>31.891223733003709</v>
      </c>
      <c r="K36" s="1">
        <f t="shared" si="5"/>
        <v>118.58532846174366</v>
      </c>
    </row>
    <row r="37" spans="1:19" x14ac:dyDescent="0.2">
      <c r="B37">
        <v>306</v>
      </c>
      <c r="C37">
        <v>8.6</v>
      </c>
      <c r="D37">
        <v>10000</v>
      </c>
      <c r="G37">
        <v>910</v>
      </c>
      <c r="H37">
        <v>14.6</v>
      </c>
      <c r="I37">
        <v>5000</v>
      </c>
      <c r="J37">
        <f t="shared" si="4"/>
        <v>33.626373626373628</v>
      </c>
      <c r="K37" s="1">
        <f t="shared" si="5"/>
        <v>125.03736434968265</v>
      </c>
    </row>
    <row r="41" spans="1:19" ht="19" x14ac:dyDescent="0.25">
      <c r="A41" s="8" t="s">
        <v>16</v>
      </c>
      <c r="B41" s="1" t="s">
        <v>5</v>
      </c>
      <c r="C41" s="1" t="s">
        <v>6</v>
      </c>
      <c r="D41" s="1" t="s">
        <v>7</v>
      </c>
      <c r="E41" s="1"/>
      <c r="F41" s="1"/>
      <c r="G41" s="1" t="s">
        <v>5</v>
      </c>
      <c r="H41" s="1" t="s">
        <v>6</v>
      </c>
      <c r="I41" s="1" t="s">
        <v>7</v>
      </c>
      <c r="J41" s="1" t="s">
        <v>8</v>
      </c>
    </row>
    <row r="42" spans="1:19" x14ac:dyDescent="0.2">
      <c r="B42">
        <v>114</v>
      </c>
      <c r="C42">
        <v>8.1999999999999993</v>
      </c>
      <c r="D42">
        <v>10008</v>
      </c>
      <c r="G42">
        <v>1647</v>
      </c>
      <c r="H42">
        <v>11.7</v>
      </c>
      <c r="I42">
        <v>5168</v>
      </c>
      <c r="J42">
        <f t="shared" ref="J42:J47" si="8">B42/G42*100</f>
        <v>6.9216757741347905</v>
      </c>
      <c r="K42" s="1">
        <f t="shared" ref="K42:K47" si="9">J42/$M$32*100</f>
        <v>25.737776701620447</v>
      </c>
    </row>
    <row r="43" spans="1:19" x14ac:dyDescent="0.2">
      <c r="B43">
        <v>144</v>
      </c>
      <c r="C43">
        <v>8.4</v>
      </c>
      <c r="D43">
        <v>10000</v>
      </c>
      <c r="G43">
        <v>1803</v>
      </c>
      <c r="H43">
        <v>9.9</v>
      </c>
      <c r="I43">
        <v>5338</v>
      </c>
      <c r="J43">
        <f t="shared" si="8"/>
        <v>7.9866888519134775</v>
      </c>
      <c r="K43" s="1">
        <f t="shared" si="9"/>
        <v>29.697954796440236</v>
      </c>
    </row>
    <row r="44" spans="1:19" x14ac:dyDescent="0.2">
      <c r="B44">
        <v>113</v>
      </c>
      <c r="C44">
        <v>7.8</v>
      </c>
      <c r="D44">
        <v>10002</v>
      </c>
      <c r="G44">
        <v>1489</v>
      </c>
      <c r="H44">
        <v>12.1</v>
      </c>
      <c r="I44">
        <v>5079</v>
      </c>
      <c r="J44">
        <f t="shared" si="8"/>
        <v>7.588985896574882</v>
      </c>
      <c r="K44" s="1">
        <f t="shared" si="9"/>
        <v>28.219123630101933</v>
      </c>
    </row>
    <row r="45" spans="1:19" x14ac:dyDescent="0.2">
      <c r="B45">
        <v>88</v>
      </c>
      <c r="C45">
        <v>8.6</v>
      </c>
      <c r="D45">
        <v>10000</v>
      </c>
      <c r="G45">
        <v>1864</v>
      </c>
      <c r="H45">
        <v>11</v>
      </c>
      <c r="I45">
        <v>5255</v>
      </c>
      <c r="J45">
        <f t="shared" si="8"/>
        <v>4.7210300429184553</v>
      </c>
      <c r="K45" s="1">
        <f t="shared" si="9"/>
        <v>17.554826462738411</v>
      </c>
    </row>
    <row r="46" spans="1:19" x14ac:dyDescent="0.2">
      <c r="B46">
        <v>122</v>
      </c>
      <c r="C46">
        <v>8.1999999999999993</v>
      </c>
      <c r="D46">
        <v>10000</v>
      </c>
      <c r="G46">
        <v>1523</v>
      </c>
      <c r="H46">
        <v>12.6</v>
      </c>
      <c r="I46">
        <v>5104</v>
      </c>
      <c r="J46">
        <f t="shared" si="8"/>
        <v>8.0105055810899533</v>
      </c>
      <c r="K46" s="1">
        <f t="shared" si="9"/>
        <v>29.786515670614339</v>
      </c>
    </row>
    <row r="47" spans="1:19" x14ac:dyDescent="0.2">
      <c r="B47">
        <v>134</v>
      </c>
      <c r="C47">
        <v>8</v>
      </c>
      <c r="D47">
        <v>10000</v>
      </c>
      <c r="G47">
        <v>1379</v>
      </c>
      <c r="H47">
        <v>14.2</v>
      </c>
      <c r="I47">
        <v>5115</v>
      </c>
      <c r="J47">
        <f t="shared" si="8"/>
        <v>9.7171863669325589</v>
      </c>
      <c r="K47" s="1">
        <f t="shared" si="9"/>
        <v>36.132691134525587</v>
      </c>
    </row>
    <row r="48" spans="1:19" s="7" customFormat="1" ht="35" customHeight="1" x14ac:dyDescent="0.2">
      <c r="A48" s="10"/>
    </row>
    <row r="49" spans="1:16" s="7" customFormat="1" x14ac:dyDescent="0.2">
      <c r="A49" s="10"/>
    </row>
    <row r="50" spans="1:16" s="7" customFormat="1" x14ac:dyDescent="0.2">
      <c r="A50" s="10"/>
    </row>
    <row r="51" spans="1:16" x14ac:dyDescent="0.2">
      <c r="B51" t="s">
        <v>0</v>
      </c>
      <c r="G51" t="s">
        <v>1</v>
      </c>
    </row>
    <row r="52" spans="1:16" x14ac:dyDescent="0.2">
      <c r="A52" s="4" t="s">
        <v>17</v>
      </c>
      <c r="B52" t="s">
        <v>5</v>
      </c>
      <c r="C52" t="s">
        <v>6</v>
      </c>
      <c r="D52" t="s">
        <v>7</v>
      </c>
      <c r="G52" t="s">
        <v>5</v>
      </c>
      <c r="H52" t="s">
        <v>6</v>
      </c>
      <c r="I52" t="s">
        <v>7</v>
      </c>
      <c r="J52" t="s">
        <v>8</v>
      </c>
      <c r="K52" t="s">
        <v>2</v>
      </c>
      <c r="M52" t="s">
        <v>3</v>
      </c>
    </row>
    <row r="53" spans="1:16" x14ac:dyDescent="0.2">
      <c r="A53" s="4">
        <v>1</v>
      </c>
      <c r="B53">
        <v>388</v>
      </c>
      <c r="C53">
        <v>12.2</v>
      </c>
      <c r="D53">
        <v>5009</v>
      </c>
      <c r="G53">
        <v>1335</v>
      </c>
      <c r="H53">
        <v>13.3</v>
      </c>
      <c r="I53">
        <v>5262</v>
      </c>
      <c r="J53">
        <v>29.063670411985022</v>
      </c>
      <c r="K53">
        <v>103.27913513401876</v>
      </c>
      <c r="M53">
        <v>28.1408925183881</v>
      </c>
    </row>
    <row r="54" spans="1:16" x14ac:dyDescent="0.2">
      <c r="A54" s="4">
        <v>2</v>
      </c>
      <c r="B54">
        <v>378</v>
      </c>
      <c r="C54">
        <v>12.3</v>
      </c>
      <c r="D54">
        <v>5008</v>
      </c>
      <c r="G54">
        <v>1653</v>
      </c>
      <c r="H54">
        <v>12.6</v>
      </c>
      <c r="I54">
        <v>5457</v>
      </c>
      <c r="J54">
        <v>22.867513611615244</v>
      </c>
      <c r="K54">
        <v>81.260797242564095</v>
      </c>
    </row>
    <row r="55" spans="1:16" x14ac:dyDescent="0.2">
      <c r="A55" s="4">
        <v>3</v>
      </c>
      <c r="B55">
        <v>384</v>
      </c>
      <c r="C55">
        <v>12.7</v>
      </c>
      <c r="D55">
        <v>5015</v>
      </c>
      <c r="G55">
        <v>1636</v>
      </c>
      <c r="H55">
        <v>12.2</v>
      </c>
      <c r="I55">
        <v>5857</v>
      </c>
      <c r="J55">
        <v>23.471882640586799</v>
      </c>
      <c r="K55">
        <v>83.408451331988033</v>
      </c>
    </row>
    <row r="56" spans="1:16" x14ac:dyDescent="0.2">
      <c r="A56" s="4">
        <v>4</v>
      </c>
      <c r="B56">
        <v>324</v>
      </c>
      <c r="C56">
        <v>12</v>
      </c>
      <c r="D56">
        <v>5000</v>
      </c>
      <c r="G56">
        <v>1200</v>
      </c>
      <c r="H56">
        <v>15.2</v>
      </c>
      <c r="I56">
        <v>5097</v>
      </c>
      <c r="J56">
        <v>27</v>
      </c>
      <c r="K56">
        <v>95.945784172827473</v>
      </c>
    </row>
    <row r="57" spans="1:16" x14ac:dyDescent="0.2">
      <c r="A57" s="4">
        <v>5</v>
      </c>
      <c r="B57">
        <v>303</v>
      </c>
      <c r="C57">
        <v>11.8</v>
      </c>
      <c r="D57">
        <v>5000</v>
      </c>
      <c r="G57">
        <v>832</v>
      </c>
      <c r="H57">
        <v>15.5</v>
      </c>
      <c r="I57">
        <v>5091</v>
      </c>
      <c r="J57">
        <v>36.418269230769226</v>
      </c>
      <c r="K57">
        <v>129.41405183567807</v>
      </c>
    </row>
    <row r="58" spans="1:16" x14ac:dyDescent="0.2">
      <c r="A58" s="4">
        <v>6</v>
      </c>
      <c r="B58">
        <v>375</v>
      </c>
      <c r="C58">
        <v>12.4</v>
      </c>
      <c r="D58">
        <v>5000</v>
      </c>
      <c r="G58">
        <v>1249</v>
      </c>
      <c r="H58">
        <v>13.1</v>
      </c>
      <c r="I58">
        <v>5176</v>
      </c>
      <c r="J58">
        <v>30.024019215372299</v>
      </c>
      <c r="K58">
        <v>106.69178028292355</v>
      </c>
    </row>
    <row r="60" spans="1:16" x14ac:dyDescent="0.2">
      <c r="A60" s="4" t="s">
        <v>18</v>
      </c>
    </row>
    <row r="61" spans="1:16" x14ac:dyDescent="0.2">
      <c r="A61" s="4">
        <v>1</v>
      </c>
      <c r="B61">
        <v>250</v>
      </c>
      <c r="C61">
        <v>11.7</v>
      </c>
      <c r="D61">
        <v>5000</v>
      </c>
      <c r="G61">
        <v>847</v>
      </c>
      <c r="H61">
        <v>14.3</v>
      </c>
      <c r="I61">
        <v>5063</v>
      </c>
      <c r="J61">
        <v>29.515938606847698</v>
      </c>
      <c r="K61">
        <v>104.88629167522352</v>
      </c>
    </row>
    <row r="62" spans="1:16" x14ac:dyDescent="0.2">
      <c r="A62" s="4">
        <v>2</v>
      </c>
      <c r="B62">
        <v>242</v>
      </c>
      <c r="C62">
        <v>10.9</v>
      </c>
      <c r="D62">
        <v>5000</v>
      </c>
      <c r="G62">
        <v>796</v>
      </c>
      <c r="H62">
        <v>14.4</v>
      </c>
      <c r="I62">
        <v>5070</v>
      </c>
      <c r="J62">
        <v>30.402010050251256</v>
      </c>
      <c r="K62">
        <v>108.03498869264958</v>
      </c>
    </row>
    <row r="63" spans="1:16" x14ac:dyDescent="0.2">
      <c r="A63" s="4">
        <v>3</v>
      </c>
      <c r="B63">
        <v>267</v>
      </c>
      <c r="C63">
        <v>11.5</v>
      </c>
      <c r="D63">
        <v>5000</v>
      </c>
      <c r="G63">
        <v>897</v>
      </c>
      <c r="H63">
        <v>13.3</v>
      </c>
      <c r="I63">
        <v>5095</v>
      </c>
      <c r="J63">
        <v>29.76588628762542</v>
      </c>
      <c r="K63">
        <v>105.77449264686791</v>
      </c>
      <c r="P63" t="s">
        <v>9</v>
      </c>
    </row>
    <row r="64" spans="1:16" x14ac:dyDescent="0.2">
      <c r="A64" s="4">
        <v>4</v>
      </c>
      <c r="B64">
        <v>231</v>
      </c>
      <c r="C64">
        <v>11.4</v>
      </c>
      <c r="D64">
        <v>5000</v>
      </c>
      <c r="G64">
        <v>664</v>
      </c>
      <c r="H64">
        <v>14.2</v>
      </c>
      <c r="I64">
        <v>5015</v>
      </c>
      <c r="J64">
        <v>34.789156626506021</v>
      </c>
      <c r="K64">
        <v>123.62492271264583</v>
      </c>
    </row>
    <row r="65" spans="1:19" x14ac:dyDescent="0.2">
      <c r="A65" s="4">
        <v>5</v>
      </c>
      <c r="B65">
        <v>254</v>
      </c>
      <c r="C65">
        <v>12.2</v>
      </c>
      <c r="D65">
        <v>5000</v>
      </c>
      <c r="G65">
        <v>831</v>
      </c>
      <c r="H65">
        <v>13.4</v>
      </c>
      <c r="I65">
        <v>5056</v>
      </c>
      <c r="J65">
        <v>30.565583634175692</v>
      </c>
      <c r="K65">
        <v>108.61625520300476</v>
      </c>
      <c r="P65">
        <v>600</v>
      </c>
      <c r="R65">
        <v>1200</v>
      </c>
    </row>
    <row r="66" spans="1:19" x14ac:dyDescent="0.2">
      <c r="A66" s="4">
        <v>6</v>
      </c>
      <c r="B66">
        <v>255</v>
      </c>
      <c r="C66">
        <v>11.7</v>
      </c>
      <c r="D66">
        <v>5000</v>
      </c>
      <c r="G66">
        <v>827</v>
      </c>
      <c r="H66">
        <v>13.7</v>
      </c>
      <c r="I66">
        <v>5039</v>
      </c>
      <c r="J66">
        <v>30.834340991535669</v>
      </c>
      <c r="K66">
        <v>109.5712972550092</v>
      </c>
      <c r="P66" t="s">
        <v>11</v>
      </c>
      <c r="Q66" t="s">
        <v>12</v>
      </c>
      <c r="R66" t="s">
        <v>11</v>
      </c>
      <c r="S66" t="s">
        <v>12</v>
      </c>
    </row>
    <row r="67" spans="1:19" x14ac:dyDescent="0.2">
      <c r="P67">
        <v>103.27913513401876</v>
      </c>
      <c r="Q67">
        <v>104.88629167522352</v>
      </c>
      <c r="R67">
        <v>105.66445673969189</v>
      </c>
      <c r="S67">
        <v>57.594773007382237</v>
      </c>
    </row>
    <row r="68" spans="1:19" x14ac:dyDescent="0.2">
      <c r="A68" s="4" t="s">
        <v>19</v>
      </c>
      <c r="B68" t="s">
        <v>5</v>
      </c>
      <c r="C68" t="s">
        <v>6</v>
      </c>
      <c r="D68" t="s">
        <v>7</v>
      </c>
      <c r="G68" t="s">
        <v>5</v>
      </c>
      <c r="H68" t="s">
        <v>6</v>
      </c>
      <c r="I68" t="s">
        <v>7</v>
      </c>
      <c r="J68" t="s">
        <v>8</v>
      </c>
      <c r="P68">
        <v>81.260797242564095</v>
      </c>
      <c r="Q68">
        <v>108.03498869264958</v>
      </c>
      <c r="R68">
        <v>100.7367001649507</v>
      </c>
      <c r="S68">
        <v>55.398048891676723</v>
      </c>
    </row>
    <row r="69" spans="1:19" x14ac:dyDescent="0.2">
      <c r="A69" s="4">
        <v>1</v>
      </c>
      <c r="B69">
        <v>86</v>
      </c>
      <c r="C69">
        <v>9</v>
      </c>
      <c r="D69">
        <v>15000</v>
      </c>
      <c r="G69">
        <v>1053</v>
      </c>
      <c r="H69">
        <v>12.7</v>
      </c>
      <c r="I69">
        <v>5115</v>
      </c>
      <c r="J69">
        <v>8.167141500474834</v>
      </c>
      <c r="K69">
        <v>105.66445673969189</v>
      </c>
      <c r="M69">
        <v>7.7293176461360842</v>
      </c>
      <c r="P69">
        <v>83.408451331988033</v>
      </c>
      <c r="Q69">
        <v>105.77449264686791</v>
      </c>
      <c r="R69">
        <v>86.251684454957797</v>
      </c>
      <c r="S69">
        <v>52.392552127598336</v>
      </c>
    </row>
    <row r="70" spans="1:19" x14ac:dyDescent="0.2">
      <c r="A70" s="4">
        <v>2</v>
      </c>
      <c r="B70">
        <v>102</v>
      </c>
      <c r="C70">
        <v>9</v>
      </c>
      <c r="D70">
        <v>15000</v>
      </c>
      <c r="G70">
        <v>1310</v>
      </c>
      <c r="H70">
        <v>11.1</v>
      </c>
      <c r="I70">
        <v>5198</v>
      </c>
      <c r="J70">
        <v>7.7862595419847329</v>
      </c>
      <c r="K70">
        <v>100.7367001649507</v>
      </c>
      <c r="P70">
        <v>95.945784172827473</v>
      </c>
      <c r="Q70">
        <v>123.62492271264583</v>
      </c>
      <c r="R70">
        <v>85.190701361083498</v>
      </c>
      <c r="S70">
        <v>37.824014547339061</v>
      </c>
    </row>
    <row r="71" spans="1:19" x14ac:dyDescent="0.2">
      <c r="A71" s="4">
        <v>3</v>
      </c>
      <c r="B71">
        <v>74</v>
      </c>
      <c r="C71">
        <v>8.5</v>
      </c>
      <c r="D71">
        <v>15000</v>
      </c>
      <c r="G71">
        <v>1110</v>
      </c>
      <c r="H71">
        <v>14.1</v>
      </c>
      <c r="I71">
        <v>5202</v>
      </c>
      <c r="J71">
        <v>6.666666666666667</v>
      </c>
      <c r="K71">
        <v>86.251684454957797</v>
      </c>
      <c r="P71">
        <v>129.41405183567807</v>
      </c>
      <c r="Q71">
        <v>108.61625520300476</v>
      </c>
      <c r="R71">
        <v>111.53235058830751</v>
      </c>
      <c r="S71">
        <v>48.628546131875318</v>
      </c>
    </row>
    <row r="72" spans="1:19" x14ac:dyDescent="0.2">
      <c r="A72" s="4">
        <v>4</v>
      </c>
      <c r="B72">
        <v>91</v>
      </c>
      <c r="C72">
        <v>9.1999999999999993</v>
      </c>
      <c r="D72">
        <v>15000</v>
      </c>
      <c r="G72">
        <v>1382</v>
      </c>
      <c r="H72">
        <v>13.4</v>
      </c>
      <c r="I72">
        <v>5349</v>
      </c>
      <c r="J72">
        <v>6.58465991316932</v>
      </c>
      <c r="K72">
        <v>85.190701361083498</v>
      </c>
      <c r="P72">
        <v>106.69178028292355</v>
      </c>
      <c r="Q72">
        <v>109.5712972550092</v>
      </c>
      <c r="R72">
        <v>110.62410669100855</v>
      </c>
      <c r="S72">
        <v>73.358391417876476</v>
      </c>
    </row>
    <row r="73" spans="1:19" x14ac:dyDescent="0.2">
      <c r="A73" s="4">
        <v>5</v>
      </c>
      <c r="B73">
        <v>100</v>
      </c>
      <c r="C73">
        <v>9.6999999999999993</v>
      </c>
      <c r="D73">
        <v>15000</v>
      </c>
      <c r="G73">
        <v>1160</v>
      </c>
      <c r="H73">
        <v>14.1</v>
      </c>
      <c r="I73">
        <v>5255</v>
      </c>
      <c r="J73">
        <v>8.6206896551724146</v>
      </c>
      <c r="K73">
        <v>111.53235058830751</v>
      </c>
    </row>
    <row r="74" spans="1:19" x14ac:dyDescent="0.2">
      <c r="A74" s="4">
        <v>6</v>
      </c>
      <c r="B74">
        <v>105</v>
      </c>
      <c r="C74">
        <v>8.8000000000000007</v>
      </c>
      <c r="D74">
        <v>15000</v>
      </c>
      <c r="G74">
        <v>1228</v>
      </c>
      <c r="H74">
        <v>13.8</v>
      </c>
      <c r="I74">
        <v>5283</v>
      </c>
      <c r="J74">
        <v>8.5504885993485331</v>
      </c>
      <c r="K74">
        <v>110.62410669100855</v>
      </c>
      <c r="O74" t="s">
        <v>14</v>
      </c>
      <c r="P74">
        <v>100</v>
      </c>
      <c r="Q74">
        <v>110.08470803090012</v>
      </c>
      <c r="R74">
        <v>100</v>
      </c>
      <c r="S74">
        <v>54.199387687291356</v>
      </c>
    </row>
    <row r="75" spans="1:19" x14ac:dyDescent="0.2">
      <c r="O75" t="s">
        <v>15</v>
      </c>
      <c r="P75">
        <v>17.683851215923749</v>
      </c>
      <c r="Q75">
        <v>6.8638210435533491</v>
      </c>
      <c r="R75">
        <v>11.720299116192436</v>
      </c>
      <c r="S75">
        <v>11.683189889335525</v>
      </c>
    </row>
    <row r="76" spans="1:19" x14ac:dyDescent="0.2">
      <c r="A76" s="4" t="s">
        <v>20</v>
      </c>
    </row>
    <row r="77" spans="1:19" x14ac:dyDescent="0.2">
      <c r="A77" s="4">
        <v>1</v>
      </c>
      <c r="B77">
        <v>41</v>
      </c>
      <c r="C77">
        <v>8.5</v>
      </c>
      <c r="D77">
        <v>15000</v>
      </c>
      <c r="G77">
        <v>921</v>
      </c>
      <c r="H77">
        <v>11.5</v>
      </c>
      <c r="I77">
        <v>5057</v>
      </c>
      <c r="J77">
        <v>4.451682953311618</v>
      </c>
      <c r="K77">
        <v>57.594773007382237</v>
      </c>
    </row>
    <row r="78" spans="1:19" x14ac:dyDescent="0.2">
      <c r="A78" s="4">
        <v>2</v>
      </c>
      <c r="B78">
        <v>48</v>
      </c>
      <c r="C78">
        <v>9.1</v>
      </c>
      <c r="D78">
        <v>15000</v>
      </c>
      <c r="G78">
        <v>1121</v>
      </c>
      <c r="H78">
        <v>11.4</v>
      </c>
      <c r="I78">
        <v>5140</v>
      </c>
      <c r="J78">
        <v>4.2818911685994641</v>
      </c>
      <c r="K78">
        <v>55.398048891676723</v>
      </c>
    </row>
    <row r="79" spans="1:19" x14ac:dyDescent="0.2">
      <c r="A79" s="4">
        <v>3</v>
      </c>
      <c r="B79">
        <v>49</v>
      </c>
      <c r="C79">
        <v>8.3000000000000007</v>
      </c>
      <c r="D79">
        <v>15000</v>
      </c>
      <c r="G79">
        <v>1210</v>
      </c>
      <c r="H79">
        <v>11.2</v>
      </c>
      <c r="I79">
        <v>5202</v>
      </c>
      <c r="J79">
        <v>4.0495867768595044</v>
      </c>
      <c r="K79">
        <v>52.392552127598336</v>
      </c>
    </row>
    <row r="80" spans="1:19" x14ac:dyDescent="0.2">
      <c r="A80" s="4">
        <v>4</v>
      </c>
      <c r="B80">
        <v>39</v>
      </c>
      <c r="C80">
        <v>9.3000000000000007</v>
      </c>
      <c r="D80">
        <v>15000</v>
      </c>
      <c r="G80">
        <v>1334</v>
      </c>
      <c r="H80">
        <v>11.3</v>
      </c>
      <c r="I80">
        <v>5220</v>
      </c>
      <c r="J80">
        <v>2.9235382308845579</v>
      </c>
      <c r="K80">
        <v>37.824014547339061</v>
      </c>
    </row>
    <row r="81" spans="1:13" x14ac:dyDescent="0.2">
      <c r="A81" s="4">
        <v>5</v>
      </c>
      <c r="B81">
        <v>38</v>
      </c>
      <c r="C81">
        <v>8.9</v>
      </c>
      <c r="D81">
        <v>15000</v>
      </c>
      <c r="G81">
        <v>1011</v>
      </c>
      <c r="H81">
        <v>12.5</v>
      </c>
      <c r="I81">
        <v>5091</v>
      </c>
      <c r="J81">
        <v>3.7586547972304651</v>
      </c>
      <c r="K81">
        <v>48.628546131875318</v>
      </c>
    </row>
    <row r="82" spans="1:13" x14ac:dyDescent="0.2">
      <c r="A82" s="4">
        <v>6</v>
      </c>
      <c r="B82">
        <v>55</v>
      </c>
      <c r="C82">
        <v>8.6999999999999993</v>
      </c>
      <c r="D82">
        <v>15000</v>
      </c>
      <c r="G82">
        <v>970</v>
      </c>
      <c r="H82">
        <v>13.5</v>
      </c>
      <c r="I82">
        <v>5090</v>
      </c>
      <c r="J82">
        <v>5.6701030927835054</v>
      </c>
      <c r="K82">
        <v>73.358391417876476</v>
      </c>
    </row>
    <row r="84" spans="1:13" s="7" customFormat="1" x14ac:dyDescent="0.2">
      <c r="A84" s="10"/>
    </row>
    <row r="85" spans="1:13" s="7" customFormat="1" x14ac:dyDescent="0.2">
      <c r="A85" s="10"/>
    </row>
    <row r="86" spans="1:13" s="7" customFormat="1" x14ac:dyDescent="0.2">
      <c r="A86" s="10"/>
    </row>
    <row r="89" spans="1:13" x14ac:dyDescent="0.2">
      <c r="B89" t="s">
        <v>0</v>
      </c>
      <c r="G89" t="s">
        <v>1</v>
      </c>
    </row>
    <row r="90" spans="1:13" x14ac:dyDescent="0.2">
      <c r="A90" s="4" t="s">
        <v>17</v>
      </c>
      <c r="B90" t="s">
        <v>5</v>
      </c>
      <c r="C90" t="s">
        <v>6</v>
      </c>
      <c r="D90" t="s">
        <v>7</v>
      </c>
      <c r="G90" t="s">
        <v>5</v>
      </c>
      <c r="H90" t="s">
        <v>6</v>
      </c>
      <c r="I90" t="s">
        <v>7</v>
      </c>
      <c r="J90" t="s">
        <v>8</v>
      </c>
      <c r="K90" t="s">
        <v>2</v>
      </c>
      <c r="M90" t="s">
        <v>3</v>
      </c>
    </row>
    <row r="91" spans="1:13" x14ac:dyDescent="0.2">
      <c r="B91">
        <v>553</v>
      </c>
      <c r="C91">
        <v>10.6</v>
      </c>
      <c r="D91">
        <v>5025</v>
      </c>
      <c r="G91">
        <v>1179</v>
      </c>
      <c r="H91">
        <v>13.1</v>
      </c>
      <c r="I91">
        <v>5121</v>
      </c>
      <c r="J91">
        <v>46.904156064461404</v>
      </c>
      <c r="K91">
        <v>97.928564547309975</v>
      </c>
      <c r="M91">
        <v>47.89629693979807</v>
      </c>
    </row>
    <row r="92" spans="1:13" x14ac:dyDescent="0.2">
      <c r="B92">
        <v>595</v>
      </c>
      <c r="C92">
        <v>10</v>
      </c>
      <c r="D92">
        <v>5029</v>
      </c>
      <c r="G92">
        <v>1389</v>
      </c>
      <c r="H92">
        <v>13.1</v>
      </c>
      <c r="I92">
        <v>5199</v>
      </c>
      <c r="J92">
        <v>42.836573074154067</v>
      </c>
      <c r="K92">
        <v>89.436085482759381</v>
      </c>
    </row>
    <row r="93" spans="1:13" x14ac:dyDescent="0.2">
      <c r="B93">
        <v>696</v>
      </c>
      <c r="C93">
        <v>10</v>
      </c>
      <c r="D93">
        <v>5047</v>
      </c>
      <c r="G93">
        <v>1925</v>
      </c>
      <c r="H93">
        <v>10.199999999999999</v>
      </c>
      <c r="I93">
        <v>5248</v>
      </c>
      <c r="J93">
        <v>36.155844155844157</v>
      </c>
      <c r="K93">
        <v>75.487765163326188</v>
      </c>
    </row>
    <row r="94" spans="1:13" x14ac:dyDescent="0.2">
      <c r="B94">
        <v>821</v>
      </c>
      <c r="C94">
        <v>10.199999999999999</v>
      </c>
      <c r="D94">
        <v>5083</v>
      </c>
      <c r="G94">
        <v>1661</v>
      </c>
      <c r="H94">
        <v>9.5</v>
      </c>
      <c r="I94">
        <v>5436</v>
      </c>
      <c r="J94">
        <v>49.428055388320288</v>
      </c>
      <c r="K94">
        <v>103.19807280810774</v>
      </c>
    </row>
    <row r="95" spans="1:13" x14ac:dyDescent="0.2">
      <c r="B95">
        <v>894</v>
      </c>
      <c r="C95">
        <v>10.4</v>
      </c>
      <c r="D95">
        <v>5070</v>
      </c>
      <c r="G95">
        <v>1603</v>
      </c>
      <c r="H95">
        <v>9.1</v>
      </c>
      <c r="I95">
        <v>5225</v>
      </c>
      <c r="J95">
        <v>55.770430442919526</v>
      </c>
      <c r="K95">
        <v>116.43996301638649</v>
      </c>
    </row>
    <row r="96" spans="1:13" x14ac:dyDescent="0.2">
      <c r="B96">
        <v>860</v>
      </c>
      <c r="C96">
        <v>9.8000000000000007</v>
      </c>
      <c r="D96">
        <v>5057</v>
      </c>
      <c r="G96">
        <v>1528</v>
      </c>
      <c r="H96">
        <v>9.3000000000000007</v>
      </c>
      <c r="I96">
        <v>5187</v>
      </c>
      <c r="J96">
        <v>56.282722513088999</v>
      </c>
      <c r="K96">
        <v>117.50954898211027</v>
      </c>
    </row>
    <row r="98" spans="1:20" x14ac:dyDescent="0.2">
      <c r="A98" s="4" t="s">
        <v>21</v>
      </c>
      <c r="Q98" t="s">
        <v>9</v>
      </c>
    </row>
    <row r="99" spans="1:20" x14ac:dyDescent="0.2">
      <c r="B99">
        <v>376</v>
      </c>
      <c r="C99">
        <v>9.1</v>
      </c>
      <c r="D99">
        <v>5031</v>
      </c>
      <c r="G99">
        <v>1603</v>
      </c>
      <c r="H99">
        <v>8.1</v>
      </c>
      <c r="I99">
        <v>5442</v>
      </c>
      <c r="J99">
        <v>23.456019962570181</v>
      </c>
      <c r="K99">
        <v>48.972512409576417</v>
      </c>
    </row>
    <row r="100" spans="1:20" x14ac:dyDescent="0.2">
      <c r="B100">
        <v>410</v>
      </c>
      <c r="C100">
        <v>9.1999999999999993</v>
      </c>
      <c r="D100">
        <v>5032</v>
      </c>
      <c r="G100">
        <v>1387</v>
      </c>
      <c r="H100">
        <v>8.1999999999999993</v>
      </c>
      <c r="I100">
        <v>5316</v>
      </c>
      <c r="J100">
        <v>29.560201874549385</v>
      </c>
      <c r="K100">
        <v>61.717092475237209</v>
      </c>
      <c r="Q100">
        <v>600</v>
      </c>
      <c r="S100">
        <v>1200</v>
      </c>
    </row>
    <row r="101" spans="1:20" x14ac:dyDescent="0.2">
      <c r="B101">
        <v>362</v>
      </c>
      <c r="C101">
        <v>8.4</v>
      </c>
      <c r="D101">
        <v>5019</v>
      </c>
      <c r="G101">
        <v>1383</v>
      </c>
      <c r="H101">
        <v>8.1</v>
      </c>
      <c r="I101">
        <v>5339</v>
      </c>
      <c r="J101">
        <v>26.174981923355023</v>
      </c>
      <c r="K101">
        <v>54.649281042029088</v>
      </c>
      <c r="Q101" t="s">
        <v>11</v>
      </c>
      <c r="R101" t="s">
        <v>12</v>
      </c>
      <c r="S101" t="s">
        <v>11</v>
      </c>
      <c r="T101" t="s">
        <v>12</v>
      </c>
    </row>
    <row r="102" spans="1:20" x14ac:dyDescent="0.2">
      <c r="B102">
        <v>336</v>
      </c>
      <c r="C102">
        <v>8.9</v>
      </c>
      <c r="D102">
        <v>5023</v>
      </c>
      <c r="G102">
        <v>1472</v>
      </c>
      <c r="H102">
        <v>8.1999999999999993</v>
      </c>
      <c r="I102">
        <v>5207</v>
      </c>
      <c r="J102">
        <v>22.826086956521738</v>
      </c>
      <c r="K102">
        <v>47.657310512360404</v>
      </c>
      <c r="Q102">
        <v>97.928564547309975</v>
      </c>
      <c r="R102">
        <v>48.972512409576417</v>
      </c>
      <c r="S102">
        <v>92.972138029083652</v>
      </c>
      <c r="T102">
        <v>32.193366716395978</v>
      </c>
    </row>
    <row r="103" spans="1:20" x14ac:dyDescent="0.2">
      <c r="B103">
        <v>481</v>
      </c>
      <c r="C103">
        <v>9.1</v>
      </c>
      <c r="D103">
        <v>5054</v>
      </c>
      <c r="G103">
        <v>1520</v>
      </c>
      <c r="H103">
        <v>8.1999999999999993</v>
      </c>
      <c r="I103">
        <v>5423</v>
      </c>
      <c r="J103">
        <v>31.644736842105264</v>
      </c>
      <c r="K103">
        <v>66.069276465945265</v>
      </c>
      <c r="Q103">
        <v>89.436085482759381</v>
      </c>
      <c r="R103">
        <v>61.717092475237209</v>
      </c>
      <c r="S103">
        <v>96.166407610706699</v>
      </c>
      <c r="T103">
        <v>40.736615746298313</v>
      </c>
    </row>
    <row r="104" spans="1:20" x14ac:dyDescent="0.2">
      <c r="Q104">
        <v>75.487765163326188</v>
      </c>
      <c r="R104">
        <v>54.649281042029088</v>
      </c>
      <c r="S104">
        <v>97.384354256436282</v>
      </c>
      <c r="T104">
        <v>46.723411606998482</v>
      </c>
    </row>
    <row r="105" spans="1:20" x14ac:dyDescent="0.2">
      <c r="Q105">
        <v>103.19807280810774</v>
      </c>
      <c r="R105">
        <v>47.657310512360404</v>
      </c>
      <c r="S105">
        <v>95.186320716315493</v>
      </c>
      <c r="T105">
        <v>33.067186670126723</v>
      </c>
    </row>
    <row r="106" spans="1:20" x14ac:dyDescent="0.2">
      <c r="A106" s="4" t="s">
        <v>19</v>
      </c>
      <c r="B106" t="s">
        <v>5</v>
      </c>
      <c r="C106" t="s">
        <v>6</v>
      </c>
      <c r="D106" t="s">
        <v>7</v>
      </c>
      <c r="G106" t="s">
        <v>5</v>
      </c>
      <c r="H106" t="s">
        <v>6</v>
      </c>
      <c r="I106" t="s">
        <v>7</v>
      </c>
      <c r="J106" t="s">
        <v>8</v>
      </c>
      <c r="Q106">
        <v>116.43996301638649</v>
      </c>
      <c r="R106">
        <v>66.069276465945265</v>
      </c>
      <c r="S106">
        <v>121.25614880873729</v>
      </c>
      <c r="T106">
        <v>23.600894015541428</v>
      </c>
    </row>
    <row r="107" spans="1:20" x14ac:dyDescent="0.2">
      <c r="B107">
        <v>460</v>
      </c>
      <c r="C107">
        <v>9.6</v>
      </c>
      <c r="D107">
        <v>5034</v>
      </c>
      <c r="G107">
        <v>1527</v>
      </c>
      <c r="H107">
        <v>9</v>
      </c>
      <c r="I107">
        <v>5158</v>
      </c>
      <c r="J107">
        <v>30.124426981008511</v>
      </c>
      <c r="K107">
        <v>92.972138029083652</v>
      </c>
      <c r="M107">
        <v>32.40156418860127</v>
      </c>
      <c r="Q107">
        <v>117.50954898211027</v>
      </c>
      <c r="S107">
        <v>97.034630578720595</v>
      </c>
      <c r="T107">
        <v>26.200550736546518</v>
      </c>
    </row>
    <row r="108" spans="1:20" x14ac:dyDescent="0.2">
      <c r="B108">
        <v>473</v>
      </c>
      <c r="C108">
        <v>10</v>
      </c>
      <c r="D108">
        <v>5019</v>
      </c>
      <c r="G108">
        <v>1518</v>
      </c>
      <c r="H108">
        <v>9.6</v>
      </c>
      <c r="I108">
        <v>5072</v>
      </c>
      <c r="J108">
        <v>31.159420289855071</v>
      </c>
      <c r="K108">
        <v>96.166407610706699</v>
      </c>
    </row>
    <row r="109" spans="1:20" x14ac:dyDescent="0.2">
      <c r="B109">
        <v>467</v>
      </c>
      <c r="C109">
        <v>9.5</v>
      </c>
      <c r="D109">
        <v>5033</v>
      </c>
      <c r="G109">
        <v>1480</v>
      </c>
      <c r="H109">
        <v>8.8000000000000007</v>
      </c>
      <c r="I109">
        <v>5138</v>
      </c>
      <c r="J109">
        <v>31.554054054054053</v>
      </c>
      <c r="K109">
        <v>97.384354256436282</v>
      </c>
    </row>
    <row r="110" spans="1:20" x14ac:dyDescent="0.2">
      <c r="B110">
        <v>392</v>
      </c>
      <c r="C110">
        <v>9.4</v>
      </c>
      <c r="D110">
        <v>5012</v>
      </c>
      <c r="G110">
        <v>1271</v>
      </c>
      <c r="H110">
        <v>9.3000000000000007</v>
      </c>
      <c r="I110">
        <v>5072</v>
      </c>
      <c r="J110">
        <v>30.841856805664829</v>
      </c>
      <c r="K110">
        <v>95.186320716315493</v>
      </c>
      <c r="P110" t="s">
        <v>14</v>
      </c>
      <c r="Q110">
        <v>100</v>
      </c>
      <c r="R110">
        <v>55.813094581029681</v>
      </c>
      <c r="S110">
        <v>100</v>
      </c>
      <c r="T110">
        <v>33.753670915317905</v>
      </c>
    </row>
    <row r="111" spans="1:20" x14ac:dyDescent="0.2">
      <c r="B111">
        <v>442</v>
      </c>
      <c r="C111">
        <v>10.199999999999999</v>
      </c>
      <c r="D111">
        <v>5009</v>
      </c>
      <c r="G111">
        <v>1125</v>
      </c>
      <c r="H111">
        <v>9.1999999999999993</v>
      </c>
      <c r="I111">
        <v>5064</v>
      </c>
      <c r="J111">
        <v>39.288888888888891</v>
      </c>
      <c r="K111">
        <v>121.25614880873729</v>
      </c>
      <c r="P111" t="s">
        <v>15</v>
      </c>
      <c r="Q111">
        <v>16.148195878633068</v>
      </c>
      <c r="R111">
        <v>7.9798386287568821</v>
      </c>
      <c r="S111">
        <v>10.532973591302115</v>
      </c>
      <c r="T111">
        <v>8.7179126532171285</v>
      </c>
    </row>
    <row r="112" spans="1:20" x14ac:dyDescent="0.2">
      <c r="B112">
        <v>443</v>
      </c>
      <c r="C112">
        <v>10.3</v>
      </c>
      <c r="D112">
        <v>5015</v>
      </c>
      <c r="G112">
        <v>1409</v>
      </c>
      <c r="H112">
        <v>10</v>
      </c>
      <c r="I112">
        <v>5083</v>
      </c>
      <c r="J112">
        <v>31.44073811213627</v>
      </c>
      <c r="K112">
        <v>97.034630578720595</v>
      </c>
    </row>
    <row r="114" spans="1:11" x14ac:dyDescent="0.2">
      <c r="A114" s="4" t="s">
        <v>22</v>
      </c>
    </row>
    <row r="115" spans="1:11" x14ac:dyDescent="0.2">
      <c r="B115">
        <v>150</v>
      </c>
      <c r="C115">
        <v>8.9</v>
      </c>
      <c r="D115">
        <v>5000</v>
      </c>
      <c r="G115">
        <v>1438</v>
      </c>
      <c r="H115">
        <v>9.6</v>
      </c>
      <c r="I115">
        <v>5073</v>
      </c>
      <c r="J115">
        <v>10.431154381084839</v>
      </c>
      <c r="K115">
        <v>32.193366716395978</v>
      </c>
    </row>
    <row r="116" spans="1:11" x14ac:dyDescent="0.2">
      <c r="B116">
        <v>151</v>
      </c>
      <c r="C116">
        <v>9.3000000000000007</v>
      </c>
      <c r="D116">
        <v>5000</v>
      </c>
      <c r="G116">
        <v>1144</v>
      </c>
      <c r="H116">
        <v>10.5</v>
      </c>
      <c r="I116">
        <v>5024</v>
      </c>
      <c r="J116">
        <v>13.1993006993007</v>
      </c>
      <c r="K116">
        <v>40.736615746298313</v>
      </c>
    </row>
    <row r="117" spans="1:11" x14ac:dyDescent="0.2">
      <c r="B117">
        <v>185</v>
      </c>
      <c r="C117">
        <v>9.3000000000000007</v>
      </c>
      <c r="D117">
        <v>5000</v>
      </c>
      <c r="G117">
        <v>1222</v>
      </c>
      <c r="H117">
        <v>10.6</v>
      </c>
      <c r="I117">
        <v>5036</v>
      </c>
      <c r="J117">
        <v>15.13911620294599</v>
      </c>
      <c r="K117">
        <v>46.723411606998482</v>
      </c>
    </row>
    <row r="118" spans="1:11" x14ac:dyDescent="0.2">
      <c r="B118">
        <v>168</v>
      </c>
      <c r="C118">
        <v>8.4</v>
      </c>
      <c r="D118">
        <v>5000</v>
      </c>
      <c r="G118">
        <v>1568</v>
      </c>
      <c r="H118">
        <v>9.1999999999999993</v>
      </c>
      <c r="I118">
        <v>5097</v>
      </c>
      <c r="J118">
        <v>10.714285714285714</v>
      </c>
      <c r="K118">
        <v>33.067186670126723</v>
      </c>
    </row>
    <row r="119" spans="1:11" x14ac:dyDescent="0.2">
      <c r="B119">
        <v>117</v>
      </c>
      <c r="C119">
        <v>8.9</v>
      </c>
      <c r="D119">
        <v>5001</v>
      </c>
      <c r="G119">
        <v>1530</v>
      </c>
      <c r="H119">
        <v>10.1</v>
      </c>
      <c r="I119">
        <v>5115</v>
      </c>
      <c r="J119">
        <v>7.6470588235294121</v>
      </c>
      <c r="K119">
        <v>23.600894015541428</v>
      </c>
    </row>
    <row r="120" spans="1:11" x14ac:dyDescent="0.2">
      <c r="B120">
        <v>136</v>
      </c>
      <c r="C120">
        <v>9.5</v>
      </c>
      <c r="D120">
        <v>5005</v>
      </c>
      <c r="G120">
        <v>1602</v>
      </c>
      <c r="H120">
        <v>9.6</v>
      </c>
      <c r="I120">
        <v>5100</v>
      </c>
      <c r="J120">
        <v>8.489388264669163</v>
      </c>
      <c r="K120">
        <v>26.200550736546518</v>
      </c>
    </row>
  </sheetData>
  <mergeCells count="4">
    <mergeCell ref="B2:D2"/>
    <mergeCell ref="G2:I2"/>
    <mergeCell ref="B30:D30"/>
    <mergeCell ref="G30:I3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651BB-2F82-5F4F-83A7-C669CD500028}">
  <dimension ref="A1:T101"/>
  <sheetViews>
    <sheetView zoomScale="56" workbookViewId="0">
      <selection activeCell="H28" sqref="H28"/>
    </sheetView>
  </sheetViews>
  <sheetFormatPr baseColWidth="10" defaultRowHeight="16" x14ac:dyDescent="0.2"/>
  <cols>
    <col min="1" max="1" width="18.6640625" style="4" customWidth="1"/>
  </cols>
  <sheetData>
    <row r="1" spans="1:20" x14ac:dyDescent="0.2">
      <c r="A1" s="10" t="s">
        <v>25</v>
      </c>
    </row>
    <row r="2" spans="1:20" x14ac:dyDescent="0.2">
      <c r="A2" s="2"/>
      <c r="B2" s="12" t="s">
        <v>0</v>
      </c>
      <c r="C2" s="12"/>
      <c r="D2" s="12"/>
      <c r="E2" s="1"/>
      <c r="F2" s="1"/>
      <c r="G2" s="13" t="s">
        <v>1</v>
      </c>
      <c r="H2" s="13"/>
      <c r="I2" s="13"/>
      <c r="J2" s="1"/>
      <c r="K2" s="2" t="s">
        <v>2</v>
      </c>
      <c r="L2" s="3"/>
      <c r="M2" s="2" t="s">
        <v>3</v>
      </c>
    </row>
    <row r="3" spans="1:20" ht="19" x14ac:dyDescent="0.25">
      <c r="A3" s="8" t="s">
        <v>23</v>
      </c>
      <c r="B3" s="1" t="s">
        <v>5</v>
      </c>
      <c r="C3" s="1" t="s">
        <v>6</v>
      </c>
      <c r="D3" s="1" t="s">
        <v>7</v>
      </c>
      <c r="E3" s="1"/>
      <c r="F3" s="1"/>
      <c r="G3" s="1" t="s">
        <v>5</v>
      </c>
      <c r="H3" s="1" t="s">
        <v>6</v>
      </c>
      <c r="I3" s="1" t="s">
        <v>7</v>
      </c>
      <c r="J3" s="1" t="s">
        <v>8</v>
      </c>
      <c r="K3" s="1"/>
    </row>
    <row r="4" spans="1:20" x14ac:dyDescent="0.2">
      <c r="A4" s="3"/>
      <c r="B4">
        <v>185</v>
      </c>
      <c r="C4">
        <v>7.6</v>
      </c>
      <c r="D4">
        <v>15021</v>
      </c>
      <c r="G4">
        <v>1051</v>
      </c>
      <c r="H4">
        <v>13</v>
      </c>
      <c r="I4">
        <v>5101</v>
      </c>
      <c r="J4">
        <f t="shared" ref="J4:J8" si="0">B4/G4*100</f>
        <v>17.602283539486205</v>
      </c>
      <c r="K4" s="1">
        <f>J4/$M$4*100</f>
        <v>75.643550497377603</v>
      </c>
      <c r="M4">
        <f>AVERAGE(J4:J8)</f>
        <v>23.270038785522683</v>
      </c>
    </row>
    <row r="5" spans="1:20" x14ac:dyDescent="0.2">
      <c r="A5" s="3"/>
      <c r="B5">
        <v>288</v>
      </c>
      <c r="C5">
        <v>7.9</v>
      </c>
      <c r="D5">
        <v>15011</v>
      </c>
      <c r="G5">
        <v>888</v>
      </c>
      <c r="H5">
        <v>13.5</v>
      </c>
      <c r="I5">
        <v>5032</v>
      </c>
      <c r="J5">
        <f t="shared" si="0"/>
        <v>32.432432432432435</v>
      </c>
      <c r="K5" s="1">
        <f t="shared" ref="K5:K8" si="1">J5/$M$4*100</f>
        <v>139.37420874695783</v>
      </c>
    </row>
    <row r="6" spans="1:20" x14ac:dyDescent="0.2">
      <c r="A6" s="3"/>
      <c r="B6">
        <v>334</v>
      </c>
      <c r="C6">
        <v>7.7</v>
      </c>
      <c r="D6">
        <v>15032</v>
      </c>
      <c r="G6">
        <v>1439</v>
      </c>
      <c r="H6">
        <v>12.5</v>
      </c>
      <c r="I6">
        <v>5195</v>
      </c>
      <c r="J6">
        <f t="shared" si="0"/>
        <v>23.210562890896455</v>
      </c>
      <c r="K6" s="1">
        <f t="shared" si="1"/>
        <v>99.744409989281024</v>
      </c>
    </row>
    <row r="7" spans="1:20" x14ac:dyDescent="0.2">
      <c r="A7" s="3"/>
      <c r="B7">
        <v>301</v>
      </c>
      <c r="C7">
        <v>7.9</v>
      </c>
      <c r="D7">
        <v>15031</v>
      </c>
      <c r="G7">
        <v>1483</v>
      </c>
      <c r="H7">
        <v>12.3</v>
      </c>
      <c r="I7">
        <v>5165</v>
      </c>
      <c r="J7">
        <f t="shared" si="0"/>
        <v>20.296695886716115</v>
      </c>
      <c r="K7" s="1">
        <f t="shared" si="1"/>
        <v>87.222441156151348</v>
      </c>
    </row>
    <row r="8" spans="1:20" x14ac:dyDescent="0.2">
      <c r="A8" s="3"/>
      <c r="B8">
        <v>333</v>
      </c>
      <c r="C8">
        <v>8.1</v>
      </c>
      <c r="D8">
        <v>15046</v>
      </c>
      <c r="G8">
        <v>1460</v>
      </c>
      <c r="H8">
        <v>12.3</v>
      </c>
      <c r="I8">
        <v>5197</v>
      </c>
      <c r="J8">
        <f t="shared" si="0"/>
        <v>22.808219178082194</v>
      </c>
      <c r="K8" s="1">
        <f t="shared" si="1"/>
        <v>98.015389610232162</v>
      </c>
    </row>
    <row r="9" spans="1:20" x14ac:dyDescent="0.2">
      <c r="A9" s="3"/>
      <c r="D9">
        <v>15000</v>
      </c>
    </row>
    <row r="10" spans="1:20" x14ac:dyDescent="0.2">
      <c r="A10" s="3"/>
    </row>
    <row r="11" spans="1:20" x14ac:dyDescent="0.2">
      <c r="A11" s="3"/>
    </row>
    <row r="12" spans="1:20" ht="19" x14ac:dyDescent="0.25">
      <c r="A12" s="8" t="s">
        <v>24</v>
      </c>
      <c r="B12" s="1" t="s">
        <v>5</v>
      </c>
      <c r="C12" s="1" t="s">
        <v>6</v>
      </c>
      <c r="D12" s="1" t="s">
        <v>7</v>
      </c>
      <c r="E12" s="1"/>
      <c r="F12" s="1"/>
      <c r="G12" s="1" t="s">
        <v>5</v>
      </c>
      <c r="H12" s="1" t="s">
        <v>6</v>
      </c>
      <c r="I12" s="1" t="s">
        <v>7</v>
      </c>
      <c r="J12" s="1" t="s">
        <v>8</v>
      </c>
      <c r="Q12" s="10" t="s">
        <v>25</v>
      </c>
    </row>
    <row r="13" spans="1:20" x14ac:dyDescent="0.2">
      <c r="A13" s="3"/>
      <c r="B13">
        <v>194</v>
      </c>
      <c r="C13">
        <v>7.4</v>
      </c>
      <c r="D13">
        <v>15057</v>
      </c>
      <c r="G13">
        <v>1754</v>
      </c>
      <c r="H13">
        <v>11.2</v>
      </c>
      <c r="I13">
        <v>5223</v>
      </c>
      <c r="J13">
        <f t="shared" ref="J13:J17" si="2">B13/G13*100</f>
        <v>11.060433295324971</v>
      </c>
      <c r="K13" s="1">
        <f>J13/$M$4*100</f>
        <v>47.530790117144775</v>
      </c>
    </row>
    <row r="14" spans="1:20" x14ac:dyDescent="0.2">
      <c r="A14" s="3"/>
      <c r="B14">
        <v>141</v>
      </c>
      <c r="C14">
        <v>7.8</v>
      </c>
      <c r="D14">
        <v>15015</v>
      </c>
      <c r="G14">
        <v>1221</v>
      </c>
      <c r="H14">
        <v>11.8</v>
      </c>
      <c r="I14">
        <v>5048</v>
      </c>
      <c r="J14">
        <f t="shared" si="2"/>
        <v>11.547911547911548</v>
      </c>
      <c r="K14" s="1">
        <f t="shared" ref="K14:K17" si="3">J14/$M$4*100</f>
        <v>49.625665235659227</v>
      </c>
      <c r="Q14" s="5">
        <v>600</v>
      </c>
      <c r="R14" s="5"/>
      <c r="S14" s="5">
        <v>1200</v>
      </c>
    </row>
    <row r="15" spans="1:20" x14ac:dyDescent="0.2">
      <c r="A15" s="3"/>
      <c r="B15">
        <v>214</v>
      </c>
      <c r="C15">
        <v>7.9</v>
      </c>
      <c r="D15">
        <v>15239</v>
      </c>
      <c r="G15">
        <v>1868</v>
      </c>
      <c r="H15">
        <v>10.8</v>
      </c>
      <c r="I15">
        <v>5250</v>
      </c>
      <c r="J15">
        <f t="shared" si="2"/>
        <v>11.45610278372591</v>
      </c>
      <c r="K15" s="1">
        <f t="shared" si="3"/>
        <v>49.231128874839939</v>
      </c>
      <c r="Q15" s="1" t="s">
        <v>11</v>
      </c>
      <c r="R15" s="1" t="s">
        <v>12</v>
      </c>
      <c r="S15" s="1" t="s">
        <v>11</v>
      </c>
      <c r="T15" s="1" t="s">
        <v>12</v>
      </c>
    </row>
    <row r="16" spans="1:20" x14ac:dyDescent="0.2">
      <c r="A16" s="3"/>
      <c r="B16">
        <v>245</v>
      </c>
      <c r="C16">
        <v>7.8</v>
      </c>
      <c r="D16">
        <v>15049</v>
      </c>
      <c r="G16">
        <v>1799</v>
      </c>
      <c r="H16">
        <v>11.6</v>
      </c>
      <c r="I16">
        <v>5299</v>
      </c>
      <c r="J16">
        <f t="shared" si="2"/>
        <v>13.618677042801556</v>
      </c>
      <c r="K16" s="1">
        <f t="shared" si="3"/>
        <v>58.524513724808813</v>
      </c>
      <c r="Q16">
        <v>75.643550497377603</v>
      </c>
      <c r="R16">
        <v>47.530790117144775</v>
      </c>
      <c r="S16">
        <v>98.865921445822025</v>
      </c>
      <c r="T16">
        <v>42.393377395570937</v>
      </c>
    </row>
    <row r="17" spans="1:20" x14ac:dyDescent="0.2">
      <c r="A17" s="3"/>
      <c r="B17">
        <v>254</v>
      </c>
      <c r="C17">
        <v>8</v>
      </c>
      <c r="D17">
        <v>15083</v>
      </c>
      <c r="G17">
        <v>2183</v>
      </c>
      <c r="H17">
        <v>11.2</v>
      </c>
      <c r="I17">
        <v>5655</v>
      </c>
      <c r="J17">
        <f t="shared" si="2"/>
        <v>11.63536417773706</v>
      </c>
      <c r="K17" s="1">
        <f t="shared" si="3"/>
        <v>50.00148166910634</v>
      </c>
      <c r="Q17">
        <v>139.37420874695783</v>
      </c>
      <c r="R17">
        <v>49.625665235659227</v>
      </c>
      <c r="S17">
        <v>91.802770744627281</v>
      </c>
      <c r="T17">
        <v>36.339095055983591</v>
      </c>
    </row>
    <row r="18" spans="1:20" x14ac:dyDescent="0.2">
      <c r="A18" s="3"/>
      <c r="D18">
        <v>15000</v>
      </c>
      <c r="Q18">
        <v>99.744409989281024</v>
      </c>
      <c r="R18">
        <v>49.231128874839939</v>
      </c>
      <c r="S18">
        <v>99.983248133129891</v>
      </c>
      <c r="T18">
        <v>30.640834338656141</v>
      </c>
    </row>
    <row r="19" spans="1:20" x14ac:dyDescent="0.2">
      <c r="A19" s="3"/>
      <c r="Q19">
        <v>87.222441156151348</v>
      </c>
      <c r="R19">
        <v>58.524513724808813</v>
      </c>
      <c r="S19">
        <v>88.860167233230641</v>
      </c>
      <c r="T19">
        <v>14.043288605251709</v>
      </c>
    </row>
    <row r="20" spans="1:20" x14ac:dyDescent="0.2">
      <c r="A20" s="3"/>
      <c r="Q20">
        <v>98.015389610232162</v>
      </c>
      <c r="R20">
        <v>50.00148166910634</v>
      </c>
      <c r="S20">
        <v>120.48789244319013</v>
      </c>
    </row>
    <row r="21" spans="1:20" x14ac:dyDescent="0.2">
      <c r="A21" s="2"/>
      <c r="B21" s="12" t="s">
        <v>0</v>
      </c>
      <c r="C21" s="12"/>
      <c r="D21" s="12"/>
      <c r="E21" s="1"/>
      <c r="F21" s="1"/>
      <c r="G21" s="13" t="s">
        <v>1</v>
      </c>
      <c r="H21" s="13"/>
      <c r="I21" s="13"/>
      <c r="J21" s="1"/>
    </row>
    <row r="22" spans="1:20" ht="19" x14ac:dyDescent="0.25">
      <c r="A22" s="8" t="s">
        <v>26</v>
      </c>
      <c r="B22" s="1" t="s">
        <v>5</v>
      </c>
      <c r="C22" s="1" t="s">
        <v>6</v>
      </c>
      <c r="D22" s="1" t="s">
        <v>7</v>
      </c>
      <c r="E22" s="1"/>
      <c r="F22" s="1"/>
      <c r="G22" s="1" t="s">
        <v>5</v>
      </c>
      <c r="H22" s="1" t="s">
        <v>6</v>
      </c>
      <c r="I22" s="1" t="s">
        <v>7</v>
      </c>
      <c r="J22" s="1" t="s">
        <v>8</v>
      </c>
    </row>
    <row r="23" spans="1:20" x14ac:dyDescent="0.2">
      <c r="A23" s="3"/>
      <c r="B23">
        <v>184</v>
      </c>
      <c r="C23">
        <v>8</v>
      </c>
      <c r="D23">
        <v>15045</v>
      </c>
      <c r="G23">
        <v>1808</v>
      </c>
      <c r="H23">
        <v>11.9</v>
      </c>
      <c r="I23">
        <v>5134</v>
      </c>
      <c r="J23">
        <f t="shared" ref="J23:J27" si="4">B23/G23*100</f>
        <v>10.176991150442479</v>
      </c>
      <c r="K23" s="1">
        <f>J23/$M$23*100</f>
        <v>98.865921445822025</v>
      </c>
      <c r="M23">
        <f>AVERAGE(J23:J27)</f>
        <v>10.293730136343708</v>
      </c>
      <c r="P23" s="6" t="s">
        <v>14</v>
      </c>
      <c r="Q23" s="4">
        <f>AVERAGE(Q15:Q21)</f>
        <v>99.999999999999986</v>
      </c>
      <c r="R23" s="4">
        <f t="shared" ref="R23:T23" si="5">AVERAGE(R15:R21)</f>
        <v>50.982715924311819</v>
      </c>
      <c r="S23" s="4">
        <f t="shared" si="5"/>
        <v>100</v>
      </c>
      <c r="T23" s="4">
        <f t="shared" si="5"/>
        <v>30.854148848865595</v>
      </c>
    </row>
    <row r="24" spans="1:20" x14ac:dyDescent="0.2">
      <c r="A24" s="3"/>
      <c r="B24">
        <v>201</v>
      </c>
      <c r="C24">
        <v>8.1999999999999993</v>
      </c>
      <c r="D24">
        <v>15271</v>
      </c>
      <c r="G24">
        <v>2127</v>
      </c>
      <c r="H24">
        <v>11.2</v>
      </c>
      <c r="I24">
        <v>5614</v>
      </c>
      <c r="J24">
        <f t="shared" si="4"/>
        <v>9.4499294781382233</v>
      </c>
      <c r="K24" s="1">
        <f t="shared" ref="K24:K27" si="6">J24/$M$23*100</f>
        <v>91.802770744627281</v>
      </c>
      <c r="P24" s="6" t="s">
        <v>15</v>
      </c>
      <c r="Q24" s="4">
        <f>STDEV(Q15:Q21)</f>
        <v>24.035572395324682</v>
      </c>
      <c r="R24" s="4">
        <f t="shared" ref="R24:T24" si="7">STDEV(R15:R21)</f>
        <v>4.3205025827097323</v>
      </c>
      <c r="S24" s="4">
        <f t="shared" si="7"/>
        <v>12.372657284235007</v>
      </c>
      <c r="T24" s="4">
        <f t="shared" si="7"/>
        <v>12.191376126298747</v>
      </c>
    </row>
    <row r="25" spans="1:20" x14ac:dyDescent="0.2">
      <c r="A25" s="3"/>
      <c r="B25">
        <v>215</v>
      </c>
      <c r="C25">
        <v>7.8</v>
      </c>
      <c r="D25">
        <v>15079</v>
      </c>
      <c r="G25">
        <v>2089</v>
      </c>
      <c r="H25">
        <v>11.4</v>
      </c>
      <c r="I25">
        <v>5520</v>
      </c>
      <c r="J25">
        <f t="shared" si="4"/>
        <v>10.292005744375299</v>
      </c>
      <c r="K25" s="1">
        <f t="shared" si="6"/>
        <v>99.983248133129891</v>
      </c>
    </row>
    <row r="26" spans="1:20" x14ac:dyDescent="0.2">
      <c r="A26" s="3"/>
      <c r="B26">
        <v>163</v>
      </c>
      <c r="C26">
        <v>7.7</v>
      </c>
      <c r="D26">
        <v>15041</v>
      </c>
      <c r="G26">
        <v>1782</v>
      </c>
      <c r="H26">
        <v>11.2</v>
      </c>
      <c r="I26">
        <v>5180</v>
      </c>
      <c r="J26">
        <f t="shared" si="4"/>
        <v>9.1470258136924798</v>
      </c>
      <c r="K26" s="1">
        <f t="shared" si="6"/>
        <v>88.860167233230641</v>
      </c>
    </row>
    <row r="27" spans="1:20" x14ac:dyDescent="0.2">
      <c r="A27" s="3"/>
      <c r="B27">
        <v>239</v>
      </c>
      <c r="C27">
        <v>8.1999999999999993</v>
      </c>
      <c r="D27">
        <v>15087</v>
      </c>
      <c r="G27">
        <v>1927</v>
      </c>
      <c r="H27">
        <v>11.5</v>
      </c>
      <c r="I27">
        <v>5345</v>
      </c>
      <c r="J27">
        <f t="shared" si="4"/>
        <v>12.402698495070057</v>
      </c>
      <c r="K27" s="1">
        <f t="shared" si="6"/>
        <v>120.48789244319013</v>
      </c>
    </row>
    <row r="28" spans="1:20" x14ac:dyDescent="0.2">
      <c r="A28" s="3"/>
    </row>
    <row r="29" spans="1:20" x14ac:dyDescent="0.2">
      <c r="A29" s="3"/>
    </row>
    <row r="30" spans="1:20" x14ac:dyDescent="0.2">
      <c r="A30" s="3"/>
    </row>
    <row r="31" spans="1:20" ht="19" x14ac:dyDescent="0.25">
      <c r="A31" s="8" t="s">
        <v>27</v>
      </c>
      <c r="B31" s="1" t="s">
        <v>5</v>
      </c>
      <c r="C31" s="1" t="s">
        <v>6</v>
      </c>
      <c r="D31" s="1" t="s">
        <v>7</v>
      </c>
      <c r="E31" s="1"/>
      <c r="F31" s="1"/>
      <c r="G31" s="1" t="s">
        <v>5</v>
      </c>
      <c r="H31" s="1" t="s">
        <v>6</v>
      </c>
      <c r="I31" s="1" t="s">
        <v>7</v>
      </c>
      <c r="J31" s="1" t="s">
        <v>8</v>
      </c>
    </row>
    <row r="32" spans="1:20" x14ac:dyDescent="0.2">
      <c r="A32" s="3"/>
      <c r="D32">
        <v>15000</v>
      </c>
    </row>
    <row r="33" spans="1:13" x14ac:dyDescent="0.2">
      <c r="A33" s="3"/>
      <c r="B33">
        <v>71</v>
      </c>
      <c r="C33">
        <v>7.7</v>
      </c>
      <c r="D33">
        <v>15029</v>
      </c>
      <c r="G33">
        <v>1627</v>
      </c>
      <c r="H33">
        <v>12.4</v>
      </c>
      <c r="I33">
        <v>5251</v>
      </c>
      <c r="J33">
        <f t="shared" ref="J33:J36" si="8">B33/G33*100</f>
        <v>4.3638598647818068</v>
      </c>
      <c r="K33" s="1">
        <f>J33/$M$23*100</f>
        <v>42.393377395570937</v>
      </c>
    </row>
    <row r="34" spans="1:13" x14ac:dyDescent="0.2">
      <c r="A34" s="3"/>
      <c r="B34">
        <v>60</v>
      </c>
      <c r="C34">
        <v>7.6</v>
      </c>
      <c r="D34">
        <v>15018</v>
      </c>
      <c r="G34">
        <v>1604</v>
      </c>
      <c r="H34">
        <v>12.7</v>
      </c>
      <c r="I34">
        <v>5249</v>
      </c>
      <c r="J34">
        <f t="shared" si="8"/>
        <v>3.7406483790523692</v>
      </c>
      <c r="K34" s="1">
        <f t="shared" ref="K34:K36" si="9">J34/$M$23*100</f>
        <v>36.339095055983591</v>
      </c>
    </row>
    <row r="35" spans="1:13" x14ac:dyDescent="0.2">
      <c r="A35" s="3"/>
      <c r="B35">
        <v>61</v>
      </c>
      <c r="C35">
        <v>7.5</v>
      </c>
      <c r="D35">
        <v>15043</v>
      </c>
      <c r="G35">
        <v>1934</v>
      </c>
      <c r="H35">
        <v>12.3</v>
      </c>
      <c r="I35">
        <v>5214</v>
      </c>
      <c r="J35">
        <f t="shared" si="8"/>
        <v>3.1540847983453983</v>
      </c>
      <c r="K35" s="1">
        <f t="shared" si="9"/>
        <v>30.640834338656141</v>
      </c>
    </row>
    <row r="36" spans="1:13" x14ac:dyDescent="0.2">
      <c r="A36" s="3"/>
      <c r="B36">
        <v>34</v>
      </c>
      <c r="C36">
        <v>6.7</v>
      </c>
      <c r="D36">
        <v>15049</v>
      </c>
      <c r="G36">
        <v>2352</v>
      </c>
      <c r="H36">
        <v>11</v>
      </c>
      <c r="I36">
        <v>6745</v>
      </c>
      <c r="J36">
        <f t="shared" si="8"/>
        <v>1.4455782312925169</v>
      </c>
      <c r="K36" s="1">
        <f t="shared" si="9"/>
        <v>14.043288605251709</v>
      </c>
    </row>
    <row r="37" spans="1:13" x14ac:dyDescent="0.2">
      <c r="A37" s="3"/>
      <c r="K37" s="1"/>
    </row>
    <row r="38" spans="1:13" x14ac:dyDescent="0.2">
      <c r="A38" s="3"/>
    </row>
    <row r="39" spans="1:13" s="7" customFormat="1" x14ac:dyDescent="0.2">
      <c r="A39" s="9"/>
    </row>
    <row r="40" spans="1:13" s="7" customFormat="1" x14ac:dyDescent="0.2">
      <c r="A40" s="9"/>
    </row>
    <row r="41" spans="1:13" x14ac:dyDescent="0.2">
      <c r="A41" s="3"/>
    </row>
    <row r="42" spans="1:13" x14ac:dyDescent="0.2">
      <c r="B42" t="s">
        <v>0</v>
      </c>
      <c r="G42" t="s">
        <v>1</v>
      </c>
    </row>
    <row r="43" spans="1:13" x14ac:dyDescent="0.2">
      <c r="A43" s="4" t="s">
        <v>17</v>
      </c>
      <c r="B43" t="s">
        <v>5</v>
      </c>
      <c r="C43" t="s">
        <v>6</v>
      </c>
      <c r="D43" t="s">
        <v>7</v>
      </c>
      <c r="G43" t="s">
        <v>5</v>
      </c>
      <c r="H43" t="s">
        <v>6</v>
      </c>
      <c r="I43" t="s">
        <v>7</v>
      </c>
      <c r="J43" t="s">
        <v>8</v>
      </c>
      <c r="K43" t="s">
        <v>2</v>
      </c>
      <c r="M43" t="s">
        <v>3</v>
      </c>
    </row>
    <row r="44" spans="1:13" x14ac:dyDescent="0.2">
      <c r="B44">
        <v>354</v>
      </c>
      <c r="C44">
        <v>10.1</v>
      </c>
      <c r="D44">
        <v>5000</v>
      </c>
      <c r="G44">
        <v>1662</v>
      </c>
      <c r="H44">
        <v>10.3</v>
      </c>
      <c r="I44">
        <v>5429</v>
      </c>
      <c r="J44">
        <v>21.299638989169676</v>
      </c>
      <c r="K44">
        <v>106.97476610230623</v>
      </c>
      <c r="M44">
        <v>19.910900266703631</v>
      </c>
    </row>
    <row r="45" spans="1:13" x14ac:dyDescent="0.2">
      <c r="B45">
        <v>309</v>
      </c>
      <c r="C45">
        <v>9.8000000000000007</v>
      </c>
      <c r="D45">
        <v>5000</v>
      </c>
      <c r="G45">
        <v>1777</v>
      </c>
      <c r="H45">
        <v>10.3</v>
      </c>
      <c r="I45">
        <v>5514</v>
      </c>
      <c r="J45">
        <v>17.388857625211031</v>
      </c>
      <c r="K45">
        <v>87.333357067183286</v>
      </c>
    </row>
    <row r="46" spans="1:13" x14ac:dyDescent="0.2">
      <c r="B46">
        <v>319</v>
      </c>
      <c r="C46">
        <v>9.9</v>
      </c>
      <c r="D46">
        <v>5005</v>
      </c>
      <c r="G46">
        <v>1688</v>
      </c>
      <c r="H46">
        <v>10.1</v>
      </c>
      <c r="I46">
        <v>5631</v>
      </c>
      <c r="J46">
        <v>18.898104265402843</v>
      </c>
      <c r="K46">
        <v>94.913359076010963</v>
      </c>
    </row>
    <row r="47" spans="1:13" x14ac:dyDescent="0.2">
      <c r="B47">
        <v>325</v>
      </c>
      <c r="C47">
        <v>9.6999999999999993</v>
      </c>
      <c r="D47">
        <v>5000</v>
      </c>
      <c r="G47">
        <v>1763</v>
      </c>
      <c r="H47">
        <v>9.5</v>
      </c>
      <c r="I47">
        <v>5808</v>
      </c>
      <c r="J47">
        <v>18.434486670448099</v>
      </c>
      <c r="K47">
        <v>92.584897837469995</v>
      </c>
    </row>
    <row r="48" spans="1:13" x14ac:dyDescent="0.2">
      <c r="B48">
        <v>413</v>
      </c>
      <c r="C48">
        <v>9.9</v>
      </c>
      <c r="D48">
        <v>5013</v>
      </c>
      <c r="G48">
        <v>1906</v>
      </c>
      <c r="H48">
        <v>9.6</v>
      </c>
      <c r="I48">
        <v>6020</v>
      </c>
      <c r="J48">
        <v>21.668415529905559</v>
      </c>
      <c r="K48">
        <v>108.82690003797049</v>
      </c>
    </row>
    <row r="49" spans="1:19" x14ac:dyDescent="0.2">
      <c r="B49">
        <v>412</v>
      </c>
      <c r="C49">
        <v>10</v>
      </c>
      <c r="D49">
        <v>5017</v>
      </c>
      <c r="G49">
        <v>1892</v>
      </c>
      <c r="H49">
        <v>10.1</v>
      </c>
      <c r="I49">
        <v>6145</v>
      </c>
      <c r="J49">
        <v>21.775898520084567</v>
      </c>
      <c r="K49">
        <v>109.36671987905898</v>
      </c>
    </row>
    <row r="50" spans="1:19" x14ac:dyDescent="0.2">
      <c r="P50">
        <v>600</v>
      </c>
      <c r="R50">
        <v>1200</v>
      </c>
    </row>
    <row r="51" spans="1:19" x14ac:dyDescent="0.2">
      <c r="P51" t="s">
        <v>11</v>
      </c>
      <c r="Q51" t="s">
        <v>12</v>
      </c>
      <c r="R51" t="s">
        <v>11</v>
      </c>
      <c r="S51" t="s">
        <v>12</v>
      </c>
    </row>
    <row r="52" spans="1:19" x14ac:dyDescent="0.2">
      <c r="A52" s="4" t="s">
        <v>18</v>
      </c>
      <c r="P52">
        <v>106.97476610230623</v>
      </c>
      <c r="Q52">
        <v>73.774994299416775</v>
      </c>
      <c r="R52">
        <v>84.017686857666575</v>
      </c>
      <c r="S52">
        <v>37.178791415606938</v>
      </c>
    </row>
    <row r="53" spans="1:19" x14ac:dyDescent="0.2">
      <c r="B53">
        <v>234</v>
      </c>
      <c r="C53">
        <v>10.1</v>
      </c>
      <c r="D53">
        <v>5000</v>
      </c>
      <c r="G53">
        <v>1593</v>
      </c>
      <c r="H53">
        <v>10.9</v>
      </c>
      <c r="I53">
        <v>5347</v>
      </c>
      <c r="J53">
        <v>14.689265536723164</v>
      </c>
      <c r="K53">
        <v>73.774994299416775</v>
      </c>
      <c r="P53">
        <v>87.333357067183286</v>
      </c>
      <c r="Q53">
        <v>66.984842186272246</v>
      </c>
      <c r="R53">
        <v>72.989298469557184</v>
      </c>
      <c r="S53">
        <v>32.874408658620624</v>
      </c>
    </row>
    <row r="54" spans="1:19" x14ac:dyDescent="0.2">
      <c r="B54">
        <v>225</v>
      </c>
      <c r="C54">
        <v>10.3</v>
      </c>
      <c r="D54">
        <v>5000</v>
      </c>
      <c r="G54">
        <v>1687</v>
      </c>
      <c r="H54">
        <v>10.6</v>
      </c>
      <c r="I54">
        <v>5428</v>
      </c>
      <c r="J54">
        <v>13.337285121517487</v>
      </c>
      <c r="K54">
        <v>66.984842186272246</v>
      </c>
      <c r="P54">
        <v>94.913359076010963</v>
      </c>
      <c r="Q54">
        <v>122.06589686913132</v>
      </c>
      <c r="R54">
        <v>73.389592845063987</v>
      </c>
      <c r="S54">
        <v>15.189416555406462</v>
      </c>
    </row>
    <row r="55" spans="1:19" x14ac:dyDescent="0.2">
      <c r="B55">
        <v>297</v>
      </c>
      <c r="C55">
        <v>10.7</v>
      </c>
      <c r="D55">
        <v>5000</v>
      </c>
      <c r="G55">
        <v>1222</v>
      </c>
      <c r="H55">
        <v>12.8</v>
      </c>
      <c r="I55">
        <v>5188</v>
      </c>
      <c r="J55">
        <v>24.304418985270047</v>
      </c>
      <c r="K55">
        <v>122.06589686913132</v>
      </c>
      <c r="P55">
        <v>92.584897837469995</v>
      </c>
      <c r="Q55">
        <v>122.03900926165205</v>
      </c>
      <c r="R55">
        <v>128.45370790683242</v>
      </c>
      <c r="S55">
        <v>57.965182955172303</v>
      </c>
    </row>
    <row r="56" spans="1:19" x14ac:dyDescent="0.2">
      <c r="B56">
        <v>260</v>
      </c>
      <c r="C56">
        <v>10</v>
      </c>
      <c r="D56">
        <v>5000</v>
      </c>
      <c r="G56">
        <v>1070</v>
      </c>
      <c r="H56">
        <v>13.3</v>
      </c>
      <c r="I56">
        <v>5137</v>
      </c>
      <c r="J56">
        <v>24.299065420560748</v>
      </c>
      <c r="K56">
        <v>122.03900926165205</v>
      </c>
      <c r="P56">
        <v>108.82690003797049</v>
      </c>
      <c r="Q56">
        <v>125.02048390191692</v>
      </c>
      <c r="R56">
        <v>141.14971392087983</v>
      </c>
    </row>
    <row r="57" spans="1:19" x14ac:dyDescent="0.2">
      <c r="B57">
        <v>232</v>
      </c>
      <c r="C57">
        <v>11.5</v>
      </c>
      <c r="D57">
        <v>5000</v>
      </c>
      <c r="G57">
        <v>932</v>
      </c>
      <c r="H57">
        <v>13.9</v>
      </c>
      <c r="I57">
        <v>5113</v>
      </c>
      <c r="J57">
        <v>24.892703862660944</v>
      </c>
      <c r="K57">
        <v>125.02048390191692</v>
      </c>
      <c r="P57">
        <v>109.36671987905898</v>
      </c>
      <c r="Q57">
        <v>98.987764830793651</v>
      </c>
    </row>
    <row r="58" spans="1:19" x14ac:dyDescent="0.2">
      <c r="B58">
        <v>217</v>
      </c>
      <c r="C58">
        <v>12.5</v>
      </c>
      <c r="D58">
        <v>5000</v>
      </c>
      <c r="G58">
        <v>1101</v>
      </c>
      <c r="H58">
        <v>13</v>
      </c>
      <c r="I58">
        <v>5146</v>
      </c>
      <c r="J58">
        <v>19.709355131698455</v>
      </c>
      <c r="K58">
        <v>98.987764830793651</v>
      </c>
    </row>
    <row r="59" spans="1:19" x14ac:dyDescent="0.2">
      <c r="O59" t="s">
        <v>14</v>
      </c>
      <c r="P59">
        <v>100</v>
      </c>
      <c r="Q59">
        <v>101.47883189153049</v>
      </c>
      <c r="R59">
        <v>100</v>
      </c>
      <c r="S59">
        <v>35.801949896201585</v>
      </c>
    </row>
    <row r="60" spans="1:19" x14ac:dyDescent="0.2">
      <c r="O60" t="s">
        <v>15</v>
      </c>
      <c r="P60">
        <v>9.5456635904770373</v>
      </c>
      <c r="Q60">
        <v>25.939548475170938</v>
      </c>
      <c r="R60">
        <v>32.388418257593742</v>
      </c>
      <c r="S60">
        <v>17.574144081755794</v>
      </c>
    </row>
    <row r="61" spans="1:19" x14ac:dyDescent="0.2">
      <c r="A61" s="4" t="s">
        <v>19</v>
      </c>
      <c r="B61">
        <v>75</v>
      </c>
      <c r="C61">
        <v>8.9</v>
      </c>
      <c r="D61">
        <v>15000</v>
      </c>
      <c r="G61">
        <v>1548</v>
      </c>
      <c r="H61">
        <v>13.6</v>
      </c>
      <c r="I61">
        <v>5757</v>
      </c>
      <c r="J61">
        <v>4.8449612403100781</v>
      </c>
      <c r="K61">
        <v>84.017686857666575</v>
      </c>
      <c r="M61">
        <v>5.766596798264481</v>
      </c>
    </row>
    <row r="62" spans="1:19" x14ac:dyDescent="0.2">
      <c r="B62">
        <v>58</v>
      </c>
      <c r="C62">
        <v>8.5</v>
      </c>
      <c r="D62">
        <v>15000</v>
      </c>
      <c r="G62">
        <v>1378</v>
      </c>
      <c r="H62">
        <v>14.8</v>
      </c>
      <c r="I62">
        <v>5767</v>
      </c>
      <c r="J62">
        <v>4.2089985486211905</v>
      </c>
      <c r="K62">
        <v>72.989298469557184</v>
      </c>
    </row>
    <row r="63" spans="1:19" x14ac:dyDescent="0.2">
      <c r="B63">
        <v>62</v>
      </c>
      <c r="C63">
        <v>8.3000000000000007</v>
      </c>
      <c r="D63">
        <v>15000</v>
      </c>
      <c r="G63">
        <v>1465</v>
      </c>
      <c r="H63">
        <v>14.2</v>
      </c>
      <c r="I63">
        <v>5785</v>
      </c>
      <c r="J63">
        <v>4.2320819112627985</v>
      </c>
      <c r="K63">
        <v>73.389592845063987</v>
      </c>
    </row>
    <row r="64" spans="1:19" x14ac:dyDescent="0.2">
      <c r="B64">
        <v>76</v>
      </c>
      <c r="C64">
        <v>8.4</v>
      </c>
      <c r="D64">
        <v>15000</v>
      </c>
      <c r="G64">
        <v>1026</v>
      </c>
      <c r="H64">
        <v>17</v>
      </c>
      <c r="I64">
        <v>5388</v>
      </c>
      <c r="J64">
        <v>7.4074074074074066</v>
      </c>
      <c r="K64">
        <v>128.45370790683242</v>
      </c>
    </row>
    <row r="65" spans="1:13" x14ac:dyDescent="0.2">
      <c r="B65">
        <v>63</v>
      </c>
      <c r="C65">
        <v>9.5</v>
      </c>
      <c r="D65">
        <v>15000</v>
      </c>
      <c r="G65">
        <v>774</v>
      </c>
      <c r="H65">
        <v>18</v>
      </c>
      <c r="I65">
        <v>5191</v>
      </c>
      <c r="J65">
        <v>8.1395348837209305</v>
      </c>
      <c r="K65">
        <v>141.14971392087983</v>
      </c>
    </row>
    <row r="66" spans="1:13" x14ac:dyDescent="0.2">
      <c r="B66">
        <v>82</v>
      </c>
      <c r="C66">
        <v>9.6999999999999993</v>
      </c>
      <c r="D66">
        <v>15000</v>
      </c>
      <c r="G66">
        <v>704</v>
      </c>
      <c r="H66">
        <v>17.8</v>
      </c>
      <c r="I66">
        <v>5117</v>
      </c>
    </row>
    <row r="70" spans="1:13" x14ac:dyDescent="0.2">
      <c r="A70" s="4" t="s">
        <v>20</v>
      </c>
      <c r="B70">
        <v>14</v>
      </c>
      <c r="C70">
        <v>9.5</v>
      </c>
      <c r="D70">
        <v>15000</v>
      </c>
      <c r="G70">
        <v>653</v>
      </c>
      <c r="H70">
        <v>17.2</v>
      </c>
      <c r="I70">
        <v>5051</v>
      </c>
      <c r="J70">
        <v>2.1439509954058193</v>
      </c>
      <c r="K70">
        <v>37.178791415606938</v>
      </c>
    </row>
    <row r="71" spans="1:13" x14ac:dyDescent="0.2">
      <c r="B71">
        <v>16</v>
      </c>
      <c r="C71">
        <v>9.3000000000000007</v>
      </c>
      <c r="D71">
        <v>15000</v>
      </c>
      <c r="G71">
        <v>844</v>
      </c>
      <c r="H71">
        <v>16.5</v>
      </c>
      <c r="I71">
        <v>5136</v>
      </c>
      <c r="J71">
        <v>1.8957345971563981</v>
      </c>
      <c r="K71">
        <v>32.874408658620624</v>
      </c>
    </row>
    <row r="72" spans="1:13" x14ac:dyDescent="0.2">
      <c r="B72">
        <v>12</v>
      </c>
      <c r="C72">
        <v>11.4</v>
      </c>
      <c r="D72">
        <v>15000</v>
      </c>
      <c r="G72">
        <v>1370</v>
      </c>
      <c r="H72">
        <v>15.6</v>
      </c>
      <c r="I72">
        <v>6141</v>
      </c>
      <c r="J72">
        <v>0.87591240875912413</v>
      </c>
      <c r="K72">
        <v>15.189416555406462</v>
      </c>
    </row>
    <row r="73" spans="1:13" x14ac:dyDescent="0.2">
      <c r="B73">
        <v>24</v>
      </c>
      <c r="C73">
        <v>8</v>
      </c>
      <c r="D73">
        <v>15000</v>
      </c>
      <c r="G73">
        <v>718</v>
      </c>
      <c r="H73">
        <v>16.600000000000001</v>
      </c>
      <c r="I73">
        <v>5121</v>
      </c>
      <c r="J73">
        <v>3.3426183844011144</v>
      </c>
      <c r="K73">
        <v>57.965182955172303</v>
      </c>
    </row>
    <row r="75" spans="1:13" s="7" customFormat="1" x14ac:dyDescent="0.2">
      <c r="A75" s="10"/>
    </row>
    <row r="76" spans="1:13" s="7" customFormat="1" x14ac:dyDescent="0.2">
      <c r="A76" s="10"/>
    </row>
    <row r="78" spans="1:13" x14ac:dyDescent="0.2">
      <c r="B78" t="s">
        <v>0</v>
      </c>
      <c r="G78" t="s">
        <v>1</v>
      </c>
    </row>
    <row r="79" spans="1:13" x14ac:dyDescent="0.2">
      <c r="A79" s="4" t="s">
        <v>17</v>
      </c>
      <c r="B79" t="s">
        <v>5</v>
      </c>
      <c r="C79" t="s">
        <v>6</v>
      </c>
      <c r="D79" t="s">
        <v>7</v>
      </c>
      <c r="G79" t="s">
        <v>5</v>
      </c>
      <c r="H79" t="s">
        <v>6</v>
      </c>
      <c r="I79" t="s">
        <v>7</v>
      </c>
      <c r="J79" t="s">
        <v>8</v>
      </c>
      <c r="K79" t="s">
        <v>2</v>
      </c>
      <c r="M79" t="s">
        <v>3</v>
      </c>
    </row>
    <row r="80" spans="1:13" x14ac:dyDescent="0.2">
      <c r="B80">
        <v>518</v>
      </c>
      <c r="C80">
        <v>9.5</v>
      </c>
      <c r="D80">
        <v>5012</v>
      </c>
      <c r="G80">
        <v>1070</v>
      </c>
      <c r="H80">
        <v>13.6</v>
      </c>
      <c r="I80">
        <v>5000</v>
      </c>
      <c r="J80">
        <v>48.411214953271028</v>
      </c>
      <c r="K80">
        <v>118.31613124032545</v>
      </c>
      <c r="M80">
        <v>40.916833947974062</v>
      </c>
    </row>
    <row r="81" spans="1:20" x14ac:dyDescent="0.2">
      <c r="B81">
        <v>551</v>
      </c>
      <c r="C81">
        <v>9.1</v>
      </c>
      <c r="D81">
        <v>5033</v>
      </c>
      <c r="G81">
        <v>1554</v>
      </c>
      <c r="H81">
        <v>12.3</v>
      </c>
      <c r="I81">
        <v>5092</v>
      </c>
      <c r="J81">
        <v>35.456885456885459</v>
      </c>
      <c r="K81">
        <v>86.655984922902505</v>
      </c>
    </row>
    <row r="82" spans="1:20" x14ac:dyDescent="0.2">
      <c r="B82">
        <v>630</v>
      </c>
      <c r="C82">
        <v>9.9</v>
      </c>
      <c r="D82">
        <v>5065</v>
      </c>
      <c r="G82">
        <v>1783</v>
      </c>
      <c r="H82">
        <v>12.4</v>
      </c>
      <c r="I82">
        <v>5249</v>
      </c>
      <c r="J82">
        <v>35.333707234997199</v>
      </c>
      <c r="K82">
        <v>86.354939582872333</v>
      </c>
    </row>
    <row r="83" spans="1:20" x14ac:dyDescent="0.2">
      <c r="B83">
        <v>703</v>
      </c>
      <c r="C83">
        <v>9.4</v>
      </c>
      <c r="D83">
        <v>5045</v>
      </c>
      <c r="G83">
        <v>1581</v>
      </c>
      <c r="H83">
        <v>12.9</v>
      </c>
      <c r="I83">
        <v>5129</v>
      </c>
      <c r="J83">
        <v>44.465528146742564</v>
      </c>
      <c r="K83">
        <v>108.6729442538997</v>
      </c>
    </row>
    <row r="85" spans="1:20" x14ac:dyDescent="0.2">
      <c r="A85" s="4" t="s">
        <v>21</v>
      </c>
    </row>
    <row r="86" spans="1:20" x14ac:dyDescent="0.2">
      <c r="B86">
        <v>565</v>
      </c>
      <c r="C86">
        <v>8.9</v>
      </c>
      <c r="D86">
        <v>5058</v>
      </c>
      <c r="G86">
        <v>2003</v>
      </c>
      <c r="H86">
        <v>11.5</v>
      </c>
      <c r="I86">
        <v>5201</v>
      </c>
      <c r="J86">
        <v>28.207688467299054</v>
      </c>
      <c r="K86">
        <v>68.939078969710252</v>
      </c>
      <c r="Q86" t="s">
        <v>25</v>
      </c>
    </row>
    <row r="87" spans="1:20" x14ac:dyDescent="0.2">
      <c r="B87">
        <v>681</v>
      </c>
      <c r="C87">
        <v>8.6999999999999993</v>
      </c>
      <c r="D87">
        <v>5065</v>
      </c>
      <c r="G87">
        <v>1931</v>
      </c>
      <c r="H87">
        <v>11.7</v>
      </c>
      <c r="I87">
        <v>5199</v>
      </c>
      <c r="J87">
        <v>35.2667011910927</v>
      </c>
      <c r="K87">
        <v>86.19117802695699</v>
      </c>
    </row>
    <row r="88" spans="1:20" x14ac:dyDescent="0.2">
      <c r="B88">
        <v>578</v>
      </c>
      <c r="C88">
        <v>9.6999999999999993</v>
      </c>
      <c r="D88">
        <v>5042</v>
      </c>
      <c r="G88">
        <v>1561</v>
      </c>
      <c r="H88">
        <v>12.1</v>
      </c>
      <c r="I88">
        <v>5012</v>
      </c>
      <c r="J88">
        <v>37.027546444586804</v>
      </c>
      <c r="K88">
        <v>90.494651887454182</v>
      </c>
      <c r="Q88">
        <v>600</v>
      </c>
      <c r="S88">
        <v>1200</v>
      </c>
    </row>
    <row r="89" spans="1:20" x14ac:dyDescent="0.2">
      <c r="B89">
        <v>539</v>
      </c>
      <c r="C89">
        <v>9.3000000000000007</v>
      </c>
      <c r="D89">
        <v>5021</v>
      </c>
      <c r="G89">
        <v>1332</v>
      </c>
      <c r="H89">
        <v>12.5</v>
      </c>
      <c r="I89">
        <v>5000</v>
      </c>
      <c r="J89">
        <v>40.465465465465464</v>
      </c>
      <c r="K89">
        <v>98.896863615883589</v>
      </c>
      <c r="Q89" t="s">
        <v>11</v>
      </c>
      <c r="R89" t="s">
        <v>12</v>
      </c>
      <c r="S89" t="s">
        <v>11</v>
      </c>
      <c r="T89" t="s">
        <v>12</v>
      </c>
    </row>
    <row r="90" spans="1:20" x14ac:dyDescent="0.2">
      <c r="Q90">
        <v>118.31613124032545</v>
      </c>
      <c r="R90">
        <v>68.939078969710252</v>
      </c>
      <c r="S90">
        <v>104.91246647884496</v>
      </c>
      <c r="T90">
        <v>24.820690101000558</v>
      </c>
    </row>
    <row r="91" spans="1:20" x14ac:dyDescent="0.2">
      <c r="A91" s="4" t="s">
        <v>19</v>
      </c>
      <c r="B91" t="s">
        <v>5</v>
      </c>
      <c r="C91" t="s">
        <v>6</v>
      </c>
      <c r="D91" t="s">
        <v>7</v>
      </c>
      <c r="G91" t="s">
        <v>5</v>
      </c>
      <c r="H91" t="s">
        <v>6</v>
      </c>
      <c r="I91" t="s">
        <v>7</v>
      </c>
      <c r="J91" t="s">
        <v>8</v>
      </c>
      <c r="Q91">
        <v>86.655984922902505</v>
      </c>
      <c r="R91">
        <v>86.19117802695699</v>
      </c>
      <c r="S91">
        <v>93.064109306562386</v>
      </c>
      <c r="T91">
        <v>26.362603248558337</v>
      </c>
    </row>
    <row r="92" spans="1:20" x14ac:dyDescent="0.2">
      <c r="B92">
        <v>372</v>
      </c>
      <c r="C92">
        <v>8.9</v>
      </c>
      <c r="D92">
        <v>5041</v>
      </c>
      <c r="G92">
        <v>1887</v>
      </c>
      <c r="H92">
        <v>10.9</v>
      </c>
      <c r="I92">
        <v>5168</v>
      </c>
      <c r="J92">
        <v>19.713831478537362</v>
      </c>
      <c r="K92">
        <v>104.91246647884496</v>
      </c>
      <c r="M92">
        <v>18.790742549659292</v>
      </c>
      <c r="Q92">
        <v>86.354939582872333</v>
      </c>
      <c r="R92">
        <v>90.494651887454182</v>
      </c>
      <c r="S92">
        <v>98.204385934008357</v>
      </c>
      <c r="T92">
        <v>35.006741083479234</v>
      </c>
    </row>
    <row r="93" spans="1:20" x14ac:dyDescent="0.2">
      <c r="B93">
        <v>348</v>
      </c>
      <c r="C93">
        <v>9</v>
      </c>
      <c r="D93">
        <v>5033</v>
      </c>
      <c r="G93">
        <v>1990</v>
      </c>
      <c r="H93">
        <v>10.9</v>
      </c>
      <c r="I93">
        <v>5218</v>
      </c>
      <c r="J93">
        <v>17.48743718592965</v>
      </c>
      <c r="K93">
        <v>93.064109306562386</v>
      </c>
      <c r="Q93">
        <v>108.6729442538997</v>
      </c>
      <c r="R93">
        <v>98.896863615883589</v>
      </c>
      <c r="S93">
        <v>103.81903828058428</v>
      </c>
      <c r="T93">
        <v>34.750360338405329</v>
      </c>
    </row>
    <row r="94" spans="1:20" x14ac:dyDescent="0.2">
      <c r="B94">
        <v>346</v>
      </c>
      <c r="C94">
        <v>9</v>
      </c>
      <c r="D94">
        <v>5033</v>
      </c>
      <c r="G94">
        <v>1875</v>
      </c>
      <c r="H94">
        <v>11.8</v>
      </c>
      <c r="I94">
        <v>5206</v>
      </c>
      <c r="J94">
        <v>18.453333333333333</v>
      </c>
      <c r="K94">
        <v>98.204385934008357</v>
      </c>
    </row>
    <row r="95" spans="1:20" x14ac:dyDescent="0.2">
      <c r="B95">
        <v>373</v>
      </c>
      <c r="C95">
        <v>9.3000000000000007</v>
      </c>
      <c r="D95">
        <v>5038</v>
      </c>
      <c r="G95">
        <v>1912</v>
      </c>
      <c r="H95">
        <v>11.7</v>
      </c>
      <c r="I95">
        <v>5223</v>
      </c>
      <c r="J95">
        <v>19.50836820083682</v>
      </c>
      <c r="K95">
        <v>103.81903828058428</v>
      </c>
    </row>
    <row r="97" spans="1:20" x14ac:dyDescent="0.2">
      <c r="A97" s="4" t="s">
        <v>28</v>
      </c>
    </row>
    <row r="98" spans="1:20" x14ac:dyDescent="0.2">
      <c r="B98">
        <v>93</v>
      </c>
      <c r="C98">
        <v>9.1999999999999993</v>
      </c>
      <c r="D98">
        <v>5013</v>
      </c>
      <c r="G98">
        <v>1994</v>
      </c>
      <c r="H98">
        <v>11.1</v>
      </c>
      <c r="I98">
        <v>5197</v>
      </c>
      <c r="J98">
        <v>4.6639919759277841</v>
      </c>
      <c r="K98">
        <v>24.820690101000558</v>
      </c>
      <c r="P98" t="s">
        <v>14</v>
      </c>
      <c r="Q98">
        <v>100</v>
      </c>
      <c r="R98">
        <v>86.13044312500125</v>
      </c>
      <c r="S98">
        <v>100</v>
      </c>
      <c r="T98">
        <v>30.235098692860866</v>
      </c>
    </row>
    <row r="99" spans="1:20" x14ac:dyDescent="0.2">
      <c r="B99">
        <v>91</v>
      </c>
      <c r="C99">
        <v>8.3000000000000007</v>
      </c>
      <c r="D99">
        <v>5011</v>
      </c>
      <c r="G99">
        <v>1837</v>
      </c>
      <c r="H99">
        <v>11</v>
      </c>
      <c r="I99">
        <v>5148</v>
      </c>
      <c r="J99">
        <v>4.9537289058247138</v>
      </c>
      <c r="K99">
        <v>26.362603248558337</v>
      </c>
      <c r="P99" t="s">
        <v>15</v>
      </c>
      <c r="Q99">
        <v>16.072243546032471</v>
      </c>
      <c r="R99">
        <v>12.617111403704012</v>
      </c>
      <c r="S99">
        <v>5.4786917501548702</v>
      </c>
      <c r="T99">
        <v>5.399635796280621</v>
      </c>
    </row>
    <row r="100" spans="1:20" x14ac:dyDescent="0.2">
      <c r="B100">
        <v>94</v>
      </c>
      <c r="C100">
        <v>8.5</v>
      </c>
      <c r="D100">
        <v>5002</v>
      </c>
      <c r="G100">
        <v>1429</v>
      </c>
      <c r="H100">
        <v>11.1</v>
      </c>
      <c r="I100">
        <v>5000</v>
      </c>
      <c r="J100">
        <v>6.5780265920223933</v>
      </c>
      <c r="K100">
        <v>35.006741083479234</v>
      </c>
    </row>
    <row r="101" spans="1:20" x14ac:dyDescent="0.2">
      <c r="B101">
        <v>105</v>
      </c>
      <c r="C101">
        <v>9.9</v>
      </c>
      <c r="D101">
        <v>5009</v>
      </c>
      <c r="G101">
        <v>1608</v>
      </c>
      <c r="H101">
        <v>10.9</v>
      </c>
      <c r="I101">
        <v>5018</v>
      </c>
      <c r="J101">
        <v>6.5298507462686564</v>
      </c>
      <c r="K101">
        <v>34.750360338405329</v>
      </c>
    </row>
  </sheetData>
  <mergeCells count="4">
    <mergeCell ref="B2:D2"/>
    <mergeCell ref="G2:I2"/>
    <mergeCell ref="B21:D21"/>
    <mergeCell ref="G21:I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F8FBA-E75D-6B42-85DC-930407CD6887}">
  <dimension ref="A1:L28"/>
  <sheetViews>
    <sheetView workbookViewId="0">
      <selection activeCell="N16" sqref="N16"/>
    </sheetView>
  </sheetViews>
  <sheetFormatPr baseColWidth="10" defaultRowHeight="16" x14ac:dyDescent="0.2"/>
  <sheetData>
    <row r="1" spans="1:12" x14ac:dyDescent="0.2">
      <c r="A1" s="10" t="s">
        <v>25</v>
      </c>
    </row>
    <row r="3" spans="1:12" x14ac:dyDescent="0.2">
      <c r="A3" s="4" t="s">
        <v>29</v>
      </c>
      <c r="B3" s="4" t="s">
        <v>30</v>
      </c>
      <c r="C3" s="4" t="s">
        <v>31</v>
      </c>
      <c r="D3" s="4" t="s">
        <v>32</v>
      </c>
      <c r="E3" s="4"/>
      <c r="F3" s="4" t="s">
        <v>33</v>
      </c>
      <c r="G3" s="4" t="s">
        <v>34</v>
      </c>
      <c r="H3" s="4" t="s">
        <v>35</v>
      </c>
      <c r="L3" s="4" t="s">
        <v>36</v>
      </c>
    </row>
    <row r="4" spans="1:12" x14ac:dyDescent="0.2">
      <c r="A4">
        <v>0</v>
      </c>
      <c r="B4">
        <v>7.5</v>
      </c>
      <c r="C4">
        <v>12</v>
      </c>
      <c r="D4">
        <v>10</v>
      </c>
      <c r="F4">
        <f>1/(B4/7.5)</f>
        <v>1</v>
      </c>
      <c r="G4">
        <f>1/(C4/12)</f>
        <v>1</v>
      </c>
      <c r="H4">
        <f>1/(D4/10)</f>
        <v>1</v>
      </c>
      <c r="L4">
        <v>57.8</v>
      </c>
    </row>
    <row r="5" spans="1:12" x14ac:dyDescent="0.2">
      <c r="A5">
        <v>25</v>
      </c>
      <c r="B5">
        <v>11.35</v>
      </c>
      <c r="C5">
        <v>16</v>
      </c>
      <c r="D5">
        <v>13</v>
      </c>
      <c r="F5">
        <f>1/(B5/7.5)</f>
        <v>0.66079295154185025</v>
      </c>
      <c r="G5">
        <f t="shared" ref="G5:G7" si="0">1/(C5/12)</f>
        <v>0.75</v>
      </c>
      <c r="H5">
        <f t="shared" ref="H5:H7" si="1">1/(D5/10)</f>
        <v>0.76923076923076916</v>
      </c>
      <c r="L5">
        <v>86.6</v>
      </c>
    </row>
    <row r="6" spans="1:12" x14ac:dyDescent="0.2">
      <c r="A6">
        <v>50</v>
      </c>
      <c r="B6">
        <v>13.6</v>
      </c>
      <c r="C6">
        <v>18</v>
      </c>
      <c r="D6">
        <v>15.5</v>
      </c>
      <c r="F6">
        <f>1/(B6/7.5)</f>
        <v>0.55147058823529416</v>
      </c>
      <c r="G6">
        <f t="shared" si="0"/>
        <v>0.66666666666666663</v>
      </c>
      <c r="H6">
        <f t="shared" si="1"/>
        <v>0.64516129032258063</v>
      </c>
      <c r="L6">
        <v>80.599999999999994</v>
      </c>
    </row>
    <row r="7" spans="1:12" x14ac:dyDescent="0.2">
      <c r="A7">
        <v>100</v>
      </c>
      <c r="B7">
        <v>19</v>
      </c>
      <c r="C7">
        <v>27</v>
      </c>
      <c r="D7">
        <v>21</v>
      </c>
      <c r="F7">
        <f>1/(B7/7.5)</f>
        <v>0.39473684210526316</v>
      </c>
      <c r="G7">
        <f t="shared" si="0"/>
        <v>0.44444444444444442</v>
      </c>
      <c r="H7">
        <f t="shared" si="1"/>
        <v>0.47619047619047616</v>
      </c>
    </row>
    <row r="8" spans="1:12" x14ac:dyDescent="0.2">
      <c r="K8" s="4" t="s">
        <v>37</v>
      </c>
      <c r="L8">
        <f>AVERAGE(L4:L6)</f>
        <v>74.999999999999986</v>
      </c>
    </row>
    <row r="9" spans="1:12" x14ac:dyDescent="0.2">
      <c r="K9" s="4" t="s">
        <v>15</v>
      </c>
      <c r="L9">
        <f>STDEV(L4:L6)</f>
        <v>15.194735930578037</v>
      </c>
    </row>
    <row r="13" spans="1:12" x14ac:dyDescent="0.2">
      <c r="A13" s="4" t="s">
        <v>38</v>
      </c>
      <c r="B13" s="4" t="s">
        <v>30</v>
      </c>
      <c r="C13" s="4" t="s">
        <v>31</v>
      </c>
      <c r="D13" s="4" t="s">
        <v>32</v>
      </c>
      <c r="E13" s="4"/>
      <c r="F13" s="4" t="s">
        <v>33</v>
      </c>
      <c r="G13" s="4" t="s">
        <v>34</v>
      </c>
      <c r="H13" s="4" t="s">
        <v>35</v>
      </c>
    </row>
    <row r="14" spans="1:12" x14ac:dyDescent="0.2">
      <c r="A14">
        <v>0</v>
      </c>
      <c r="B14">
        <v>10.7</v>
      </c>
      <c r="C14">
        <v>11</v>
      </c>
      <c r="D14">
        <v>11.3</v>
      </c>
      <c r="F14">
        <f>1/(B14/10.7)</f>
        <v>1</v>
      </c>
      <c r="G14">
        <f>1/(C14/11)</f>
        <v>1</v>
      </c>
      <c r="H14">
        <f>1/(D14/11.3)</f>
        <v>1</v>
      </c>
      <c r="L14">
        <v>127</v>
      </c>
    </row>
    <row r="15" spans="1:12" x14ac:dyDescent="0.2">
      <c r="A15">
        <v>30</v>
      </c>
      <c r="B15">
        <v>13.5</v>
      </c>
      <c r="C15">
        <v>13</v>
      </c>
      <c r="D15">
        <v>15</v>
      </c>
      <c r="F15">
        <f>1/(B15/10.7)</f>
        <v>0.79259259259259263</v>
      </c>
      <c r="G15">
        <f t="shared" ref="G15:G17" si="2">1/(C15/11)</f>
        <v>0.84615384615384615</v>
      </c>
      <c r="H15">
        <f t="shared" ref="H15:H17" si="3">1/(D15/11.3)</f>
        <v>0.75333333333333341</v>
      </c>
      <c r="L15">
        <v>106</v>
      </c>
    </row>
    <row r="16" spans="1:12" x14ac:dyDescent="0.2">
      <c r="A16">
        <v>60</v>
      </c>
      <c r="B16">
        <v>14</v>
      </c>
      <c r="C16">
        <v>15</v>
      </c>
      <c r="D16">
        <v>16.5</v>
      </c>
      <c r="F16">
        <f>1/(B16/10.7)</f>
        <v>0.76428571428571423</v>
      </c>
      <c r="G16">
        <f t="shared" si="2"/>
        <v>0.73333333333333339</v>
      </c>
      <c r="H16">
        <f t="shared" si="3"/>
        <v>0.68484848484848493</v>
      </c>
      <c r="L16">
        <v>136</v>
      </c>
    </row>
    <row r="17" spans="1:12" x14ac:dyDescent="0.2">
      <c r="A17">
        <v>120</v>
      </c>
      <c r="B17">
        <v>19.8</v>
      </c>
      <c r="C17">
        <v>22</v>
      </c>
      <c r="D17">
        <v>23</v>
      </c>
      <c r="F17">
        <f>1/(B17/10.7)</f>
        <v>0.54040404040404033</v>
      </c>
      <c r="G17">
        <f t="shared" si="2"/>
        <v>0.5</v>
      </c>
      <c r="H17">
        <f t="shared" si="3"/>
        <v>0.49130434782608695</v>
      </c>
    </row>
    <row r="18" spans="1:12" x14ac:dyDescent="0.2">
      <c r="K18" s="4" t="s">
        <v>37</v>
      </c>
      <c r="L18">
        <f>AVERAGE(L14:L16)</f>
        <v>123</v>
      </c>
    </row>
    <row r="19" spans="1:12" x14ac:dyDescent="0.2">
      <c r="K19" s="4" t="s">
        <v>15</v>
      </c>
      <c r="L19">
        <f>STDEV(L14:L16)</f>
        <v>15.394804318340652</v>
      </c>
    </row>
    <row r="22" spans="1:12" x14ac:dyDescent="0.2">
      <c r="A22" s="4" t="s">
        <v>39</v>
      </c>
      <c r="B22" s="4" t="s">
        <v>30</v>
      </c>
      <c r="C22" s="4" t="s">
        <v>31</v>
      </c>
      <c r="D22" s="4" t="s">
        <v>32</v>
      </c>
      <c r="E22" s="4"/>
      <c r="F22" s="4" t="s">
        <v>33</v>
      </c>
      <c r="G22" s="4" t="s">
        <v>34</v>
      </c>
      <c r="H22" s="4" t="s">
        <v>35</v>
      </c>
    </row>
    <row r="23" spans="1:12" x14ac:dyDescent="0.2">
      <c r="A23">
        <v>0</v>
      </c>
      <c r="B23">
        <v>9.1</v>
      </c>
      <c r="C23">
        <v>8.6999999999999993</v>
      </c>
      <c r="D23">
        <v>8.5</v>
      </c>
      <c r="F23">
        <f>1/(B23/9.1)</f>
        <v>1</v>
      </c>
      <c r="G23">
        <f>1/(C23/8.7)</f>
        <v>1</v>
      </c>
      <c r="H23">
        <f>1/(D23/8.5)</f>
        <v>1</v>
      </c>
      <c r="L23">
        <v>35</v>
      </c>
    </row>
    <row r="24" spans="1:12" x14ac:dyDescent="0.2">
      <c r="A24">
        <v>15</v>
      </c>
      <c r="B24">
        <v>16</v>
      </c>
      <c r="C24">
        <v>14</v>
      </c>
      <c r="D24">
        <v>10.5</v>
      </c>
      <c r="F24">
        <f>1/(B24/9.1)</f>
        <v>0.56874999999999998</v>
      </c>
      <c r="G24">
        <f t="shared" ref="G24:G26" si="4">1/(C24/8.7)</f>
        <v>0.62142857142857144</v>
      </c>
      <c r="H24">
        <f t="shared" ref="H24:H26" si="5">1/(D24/8.5)</f>
        <v>0.80952380952380953</v>
      </c>
      <c r="L24">
        <v>25</v>
      </c>
    </row>
    <row r="25" spans="1:12" x14ac:dyDescent="0.2">
      <c r="A25">
        <v>30</v>
      </c>
      <c r="B25">
        <v>19.899999999999999</v>
      </c>
      <c r="C25">
        <v>16</v>
      </c>
      <c r="D25">
        <v>26</v>
      </c>
      <c r="F25">
        <f>1/(B25/9.1)</f>
        <v>0.45728643216080406</v>
      </c>
      <c r="G25">
        <f t="shared" si="4"/>
        <v>0.54374999999999996</v>
      </c>
      <c r="H25">
        <f t="shared" si="5"/>
        <v>0.32692307692307693</v>
      </c>
      <c r="L25">
        <v>25.5</v>
      </c>
    </row>
    <row r="26" spans="1:12" x14ac:dyDescent="0.2">
      <c r="A26">
        <v>60</v>
      </c>
      <c r="B26">
        <v>25.6</v>
      </c>
      <c r="C26">
        <v>19</v>
      </c>
      <c r="D26">
        <v>33</v>
      </c>
      <c r="F26">
        <f>1/(B26/9.1)</f>
        <v>0.35546875</v>
      </c>
      <c r="G26">
        <f t="shared" si="4"/>
        <v>0.45789473684210524</v>
      </c>
      <c r="H26">
        <f t="shared" si="5"/>
        <v>0.25757575757575757</v>
      </c>
    </row>
    <row r="27" spans="1:12" x14ac:dyDescent="0.2">
      <c r="K27" s="4" t="s">
        <v>37</v>
      </c>
      <c r="L27">
        <f>AVERAGE(L23:L25)</f>
        <v>28.5</v>
      </c>
    </row>
    <row r="28" spans="1:12" x14ac:dyDescent="0.2">
      <c r="K28" s="4" t="s">
        <v>15</v>
      </c>
      <c r="L28">
        <f>STDEV(L23:L25)</f>
        <v>5.634713834792322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23E5B9-DEDF-3F42-A47A-C05F1F57D3F0}">
  <dimension ref="A1:T80"/>
  <sheetViews>
    <sheetView tabSelected="1" workbookViewId="0">
      <selection activeCell="D70" sqref="D70"/>
    </sheetView>
  </sheetViews>
  <sheetFormatPr baseColWidth="10" defaultRowHeight="16" x14ac:dyDescent="0.2"/>
  <sheetData>
    <row r="1" spans="1:20" x14ac:dyDescent="0.2">
      <c r="A1" s="3"/>
      <c r="B1" s="1"/>
      <c r="C1" s="1"/>
      <c r="D1" s="1"/>
      <c r="G1" s="1"/>
      <c r="H1" s="1"/>
      <c r="I1" s="1"/>
      <c r="J1" s="1"/>
    </row>
    <row r="2" spans="1:20" x14ac:dyDescent="0.2">
      <c r="A2" s="10" t="s">
        <v>40</v>
      </c>
      <c r="B2" s="12" t="s">
        <v>0</v>
      </c>
      <c r="C2" s="12"/>
      <c r="D2" s="12"/>
      <c r="E2" s="1"/>
      <c r="F2" s="1"/>
      <c r="G2" s="13" t="s">
        <v>1</v>
      </c>
      <c r="H2" s="13"/>
      <c r="I2" s="13"/>
      <c r="J2" s="1"/>
      <c r="K2" s="1"/>
    </row>
    <row r="3" spans="1:20" ht="19" x14ac:dyDescent="0.25">
      <c r="A3" s="8" t="s">
        <v>41</v>
      </c>
      <c r="B3" s="1" t="s">
        <v>5</v>
      </c>
      <c r="C3" s="1" t="s">
        <v>6</v>
      </c>
      <c r="D3" s="1" t="s">
        <v>7</v>
      </c>
      <c r="E3" s="1"/>
      <c r="F3" s="1"/>
      <c r="G3" s="1" t="s">
        <v>5</v>
      </c>
      <c r="H3" s="1" t="s">
        <v>6</v>
      </c>
      <c r="I3" s="1" t="s">
        <v>7</v>
      </c>
      <c r="J3" s="1" t="s">
        <v>8</v>
      </c>
      <c r="K3" s="1"/>
      <c r="L3" s="2" t="s">
        <v>2</v>
      </c>
      <c r="M3" s="14" t="s">
        <v>3</v>
      </c>
    </row>
    <row r="4" spans="1:20" x14ac:dyDescent="0.2">
      <c r="A4" s="3"/>
      <c r="B4" s="1">
        <v>89</v>
      </c>
      <c r="C4" s="1">
        <v>7.8</v>
      </c>
      <c r="D4" s="1">
        <v>10000</v>
      </c>
      <c r="G4" s="1">
        <v>1567</v>
      </c>
      <c r="H4" s="1">
        <v>9.3000000000000007</v>
      </c>
      <c r="I4" s="1">
        <v>5000</v>
      </c>
      <c r="J4" s="1">
        <f t="shared" ref="J4:J6" si="0">B4/G4*100</f>
        <v>5.6796426292278239</v>
      </c>
      <c r="K4" s="1"/>
      <c r="L4">
        <f>J4/$M$4*100</f>
        <v>103.85198447638766</v>
      </c>
      <c r="M4">
        <f>AVERAGE(J4:J7)</f>
        <v>5.4689784291210897</v>
      </c>
    </row>
    <row r="5" spans="1:20" x14ac:dyDescent="0.2">
      <c r="A5" s="3"/>
      <c r="B5" s="1">
        <v>110</v>
      </c>
      <c r="C5" s="1">
        <v>8.1999999999999993</v>
      </c>
      <c r="D5" s="1">
        <v>10000</v>
      </c>
      <c r="G5" s="1">
        <v>1899</v>
      </c>
      <c r="H5" s="1">
        <v>9.4</v>
      </c>
      <c r="I5" s="1">
        <v>5000</v>
      </c>
      <c r="J5" s="1">
        <f t="shared" si="0"/>
        <v>5.7925223802001051</v>
      </c>
      <c r="K5" s="1"/>
      <c r="L5">
        <f t="shared" ref="L5:L6" si="1">J5/$M$4*100</f>
        <v>105.91598513821549</v>
      </c>
    </row>
    <row r="6" spans="1:20" x14ac:dyDescent="0.2">
      <c r="A6" s="3"/>
      <c r="B6" s="1">
        <v>87</v>
      </c>
      <c r="C6" s="1">
        <v>8.3000000000000007</v>
      </c>
      <c r="D6" s="1">
        <v>10000</v>
      </c>
      <c r="G6" s="1">
        <v>1763</v>
      </c>
      <c r="H6" s="1">
        <v>9.5</v>
      </c>
      <c r="I6" s="1">
        <v>5000</v>
      </c>
      <c r="J6" s="1">
        <f t="shared" si="0"/>
        <v>4.9347702779353373</v>
      </c>
      <c r="K6" s="1"/>
      <c r="L6">
        <f t="shared" si="1"/>
        <v>90.232030385396783</v>
      </c>
    </row>
    <row r="7" spans="1:20" x14ac:dyDescent="0.2">
      <c r="A7" s="3"/>
      <c r="B7" s="1"/>
      <c r="C7" s="1"/>
      <c r="D7" s="1"/>
      <c r="G7" s="1"/>
      <c r="H7" s="1"/>
      <c r="I7" s="1"/>
      <c r="J7" s="1"/>
      <c r="K7" s="1"/>
      <c r="Q7" s="10" t="s">
        <v>40</v>
      </c>
    </row>
    <row r="8" spans="1:20" x14ac:dyDescent="0.2">
      <c r="A8" s="3"/>
      <c r="B8" s="1"/>
      <c r="C8" s="1"/>
      <c r="D8" s="1"/>
      <c r="G8" s="1"/>
      <c r="H8" s="1"/>
      <c r="I8" s="1"/>
      <c r="J8" s="1"/>
      <c r="Q8" s="5"/>
      <c r="R8" s="5"/>
      <c r="S8" s="5"/>
    </row>
    <row r="9" spans="1:20" ht="19" x14ac:dyDescent="0.25">
      <c r="A9" s="8" t="s">
        <v>42</v>
      </c>
      <c r="B9" s="1" t="s">
        <v>5</v>
      </c>
      <c r="C9" s="1" t="s">
        <v>6</v>
      </c>
      <c r="D9" s="1" t="s">
        <v>7</v>
      </c>
      <c r="E9" s="1"/>
      <c r="F9" s="1"/>
      <c r="G9" s="1" t="s">
        <v>5</v>
      </c>
      <c r="H9" s="1" t="s">
        <v>6</v>
      </c>
      <c r="I9" s="1" t="s">
        <v>7</v>
      </c>
      <c r="J9" s="1" t="s">
        <v>8</v>
      </c>
      <c r="Q9" s="1" t="s">
        <v>43</v>
      </c>
      <c r="R9" s="1" t="s">
        <v>44</v>
      </c>
      <c r="S9" s="1" t="s">
        <v>45</v>
      </c>
      <c r="T9" s="1" t="s">
        <v>46</v>
      </c>
    </row>
    <row r="10" spans="1:20" x14ac:dyDescent="0.2">
      <c r="A10" s="3"/>
      <c r="B10" s="1">
        <v>38</v>
      </c>
      <c r="C10" s="1">
        <v>8.1</v>
      </c>
      <c r="D10" s="1">
        <v>10000</v>
      </c>
      <c r="G10" s="1">
        <v>2013</v>
      </c>
      <c r="H10" s="1">
        <v>9.5</v>
      </c>
      <c r="I10" s="1">
        <v>5000</v>
      </c>
      <c r="J10" s="1">
        <f t="shared" ref="J10:J12" si="2">B10/G10*100</f>
        <v>1.8877297565822158</v>
      </c>
      <c r="K10" s="1"/>
      <c r="L10">
        <f>J10/$M$4*100</f>
        <v>34.517045204100206</v>
      </c>
      <c r="Q10">
        <v>103.85198447638766</v>
      </c>
      <c r="R10">
        <v>34.517045204100206</v>
      </c>
      <c r="S10">
        <v>44.362221738414256</v>
      </c>
      <c r="T10">
        <v>29.402935517949203</v>
      </c>
    </row>
    <row r="11" spans="1:20" x14ac:dyDescent="0.2">
      <c r="A11" s="3"/>
      <c r="B11" s="1">
        <v>53</v>
      </c>
      <c r="C11" s="1">
        <v>8.3000000000000007</v>
      </c>
      <c r="D11" s="1">
        <v>10000</v>
      </c>
      <c r="G11" s="1">
        <v>2077</v>
      </c>
      <c r="H11" s="1">
        <v>9.6999999999999993</v>
      </c>
      <c r="I11" s="1">
        <v>5000</v>
      </c>
      <c r="J11" s="1">
        <f t="shared" si="2"/>
        <v>2.5517573423206548</v>
      </c>
      <c r="K11" s="1"/>
      <c r="L11">
        <f t="shared" ref="L11:L12" si="3">J11/$M$4*100</f>
        <v>46.658756756711938</v>
      </c>
      <c r="Q11">
        <v>105.91598513821549</v>
      </c>
      <c r="R11">
        <v>46.658756756711938</v>
      </c>
      <c r="S11">
        <v>48.436955033707711</v>
      </c>
      <c r="T11">
        <v>38.688560305261241</v>
      </c>
    </row>
    <row r="12" spans="1:20" x14ac:dyDescent="0.2">
      <c r="A12" s="3"/>
      <c r="B12" s="1">
        <v>24</v>
      </c>
      <c r="C12" s="1">
        <v>8.5</v>
      </c>
      <c r="D12" s="1">
        <v>10000</v>
      </c>
      <c r="G12" s="1">
        <v>1984</v>
      </c>
      <c r="H12" s="1">
        <v>9.1999999999999993</v>
      </c>
      <c r="I12" s="1">
        <v>5000</v>
      </c>
      <c r="J12" s="1">
        <f t="shared" si="2"/>
        <v>1.2096774193548387</v>
      </c>
      <c r="K12" s="1"/>
      <c r="L12">
        <f t="shared" si="3"/>
        <v>22.118891764384667</v>
      </c>
      <c r="Q12">
        <v>90.232030385396783</v>
      </c>
      <c r="R12">
        <v>22.118891764384667</v>
      </c>
      <c r="S12">
        <v>63.11463663034025</v>
      </c>
      <c r="T12">
        <v>34.39467053550139</v>
      </c>
    </row>
    <row r="13" spans="1:20" x14ac:dyDescent="0.2">
      <c r="A13" s="3"/>
      <c r="B13" s="1"/>
      <c r="C13" s="1"/>
      <c r="D13" s="1"/>
      <c r="G13" s="1"/>
      <c r="H13" s="1"/>
      <c r="I13" s="1"/>
      <c r="J13" s="1"/>
      <c r="K13" s="1"/>
    </row>
    <row r="14" spans="1:20" x14ac:dyDescent="0.2">
      <c r="A14" s="3"/>
      <c r="B14" s="1"/>
      <c r="C14" s="1"/>
      <c r="D14" s="1"/>
      <c r="G14" s="1"/>
      <c r="H14" s="1"/>
      <c r="I14" s="1"/>
      <c r="J14" s="1"/>
      <c r="K14" s="1"/>
      <c r="P14" s="6" t="s">
        <v>14</v>
      </c>
      <c r="Q14" s="4">
        <f>AVERAGE(Q10:Q12)</f>
        <v>99.999999999999986</v>
      </c>
      <c r="R14" s="4">
        <f>AVERAGE(R10:R12)</f>
        <v>34.431564575065607</v>
      </c>
      <c r="S14" s="4">
        <f>AVERAGE(S10:S12)</f>
        <v>51.971271134154073</v>
      </c>
      <c r="T14" s="4">
        <f>AVERAGE(T10:T12)</f>
        <v>34.162055452903942</v>
      </c>
    </row>
    <row r="15" spans="1:20" x14ac:dyDescent="0.2">
      <c r="A15" s="2"/>
      <c r="B15" s="12" t="s">
        <v>0</v>
      </c>
      <c r="C15" s="12"/>
      <c r="D15" s="12"/>
      <c r="E15" s="1"/>
      <c r="F15" s="1"/>
      <c r="G15" s="13" t="s">
        <v>1</v>
      </c>
      <c r="H15" s="13"/>
      <c r="I15" s="13"/>
      <c r="J15" s="1"/>
      <c r="P15" s="6" t="s">
        <v>15</v>
      </c>
      <c r="Q15" s="4">
        <f>STDEV(Q10:Q12)</f>
        <v>8.5220271929198201</v>
      </c>
      <c r="R15" s="4">
        <f>STDEV(R10:R12)</f>
        <v>12.270155812534215</v>
      </c>
      <c r="S15" s="4">
        <f>STDEV(S10:S12)</f>
        <v>9.8631540996345475</v>
      </c>
      <c r="T15" s="4">
        <f>STDEV(T10:T12)</f>
        <v>4.6471807857210541</v>
      </c>
    </row>
    <row r="16" spans="1:20" ht="19" x14ac:dyDescent="0.25">
      <c r="A16" s="8" t="s">
        <v>47</v>
      </c>
      <c r="B16" s="1" t="s">
        <v>5</v>
      </c>
      <c r="C16" s="1" t="s">
        <v>6</v>
      </c>
      <c r="D16" s="1" t="s">
        <v>7</v>
      </c>
      <c r="E16" s="1"/>
      <c r="F16" s="1"/>
      <c r="G16" s="1" t="s">
        <v>5</v>
      </c>
      <c r="H16" s="1" t="s">
        <v>6</v>
      </c>
      <c r="I16" s="1" t="s">
        <v>7</v>
      </c>
      <c r="J16" s="1" t="s">
        <v>8</v>
      </c>
      <c r="P16" s="15" t="s">
        <v>48</v>
      </c>
      <c r="Q16" s="4"/>
      <c r="R16" s="15">
        <f>TTEST(Q10:Q12,R10:R12,2,1)</f>
        <v>2.3369136228716262E-3</v>
      </c>
      <c r="S16" s="15">
        <f>TTEST(Q10:Q12,S10:S12,2,1)</f>
        <v>4.4395895990000947E-2</v>
      </c>
      <c r="T16" s="15">
        <f>TTEST(Q10:Q12,T10:T12,2,1)</f>
        <v>6.7027934509428823E-3</v>
      </c>
    </row>
    <row r="17" spans="1:18" x14ac:dyDescent="0.2">
      <c r="A17" s="3"/>
      <c r="B17" s="1">
        <v>46</v>
      </c>
      <c r="C17" s="1">
        <v>8.6</v>
      </c>
      <c r="D17" s="1">
        <v>10000</v>
      </c>
      <c r="G17" s="1">
        <v>1896</v>
      </c>
      <c r="H17" s="1">
        <v>11.3</v>
      </c>
      <c r="I17" s="1">
        <v>5000</v>
      </c>
      <c r="J17" s="1">
        <f>B17/G17*100</f>
        <v>2.4261603375527425</v>
      </c>
      <c r="K17" s="1"/>
      <c r="L17">
        <f>J17/$M$4*100</f>
        <v>44.362221738414256</v>
      </c>
    </row>
    <row r="18" spans="1:18" x14ac:dyDescent="0.2">
      <c r="A18" s="3"/>
      <c r="B18" s="1">
        <v>52</v>
      </c>
      <c r="C18" s="1">
        <v>8.4</v>
      </c>
      <c r="D18" s="1">
        <v>10000</v>
      </c>
      <c r="G18" s="1">
        <v>1963</v>
      </c>
      <c r="H18" s="1">
        <v>11.5</v>
      </c>
      <c r="I18" s="1">
        <v>5000</v>
      </c>
      <c r="J18" s="1">
        <f>B18/G18*100</f>
        <v>2.6490066225165565</v>
      </c>
      <c r="K18" s="1"/>
      <c r="L18">
        <f t="shared" ref="L18:L19" si="4">J18/$M$4*100</f>
        <v>48.436955033707711</v>
      </c>
    </row>
    <row r="19" spans="1:18" x14ac:dyDescent="0.2">
      <c r="A19" s="3"/>
      <c r="B19" s="1">
        <v>69</v>
      </c>
      <c r="C19" s="1">
        <v>8</v>
      </c>
      <c r="D19" s="1">
        <v>10000</v>
      </c>
      <c r="G19" s="1">
        <v>1999</v>
      </c>
      <c r="H19" s="1">
        <v>11.9</v>
      </c>
      <c r="I19" s="1">
        <v>5000</v>
      </c>
      <c r="J19" s="1">
        <f>B19/G19*100</f>
        <v>3.451725862931466</v>
      </c>
      <c r="K19" s="1"/>
      <c r="L19">
        <f t="shared" si="4"/>
        <v>63.11463663034025</v>
      </c>
      <c r="Q19">
        <v>99.999999999999986</v>
      </c>
      <c r="R19">
        <v>8.5220271929198201</v>
      </c>
    </row>
    <row r="20" spans="1:18" x14ac:dyDescent="0.2">
      <c r="A20" s="3"/>
      <c r="B20" s="1"/>
      <c r="C20" s="1"/>
      <c r="D20" s="1"/>
      <c r="G20" s="1"/>
      <c r="H20" s="1"/>
      <c r="I20" s="1"/>
      <c r="J20" s="1"/>
      <c r="K20" s="1"/>
      <c r="Q20">
        <v>34.431564575065607</v>
      </c>
      <c r="R20">
        <v>12.270155812534215</v>
      </c>
    </row>
    <row r="21" spans="1:18" x14ac:dyDescent="0.2">
      <c r="A21" s="3"/>
      <c r="B21" s="1"/>
      <c r="C21" s="1"/>
      <c r="D21" s="1"/>
      <c r="G21" s="1"/>
      <c r="H21" s="1"/>
      <c r="I21" s="1"/>
      <c r="J21" s="1"/>
      <c r="K21" s="1"/>
      <c r="Q21">
        <v>51.971271134154073</v>
      </c>
      <c r="R21">
        <v>9.8631540996345475</v>
      </c>
    </row>
    <row r="22" spans="1:18" x14ac:dyDescent="0.2">
      <c r="A22" s="3"/>
      <c r="B22" s="1"/>
      <c r="C22" s="1"/>
      <c r="D22" s="1"/>
      <c r="G22" s="1"/>
      <c r="H22" s="1"/>
      <c r="I22" s="1"/>
      <c r="J22" s="1"/>
      <c r="Q22">
        <v>34.162055452903942</v>
      </c>
      <c r="R22">
        <v>4.6471807857210541</v>
      </c>
    </row>
    <row r="23" spans="1:18" ht="19" x14ac:dyDescent="0.25">
      <c r="A23" s="8" t="s">
        <v>28</v>
      </c>
      <c r="B23" s="1" t="s">
        <v>5</v>
      </c>
      <c r="C23" s="1" t="s">
        <v>6</v>
      </c>
      <c r="D23" s="1" t="s">
        <v>7</v>
      </c>
      <c r="E23" s="1"/>
      <c r="F23" s="1"/>
      <c r="G23" s="1" t="s">
        <v>5</v>
      </c>
      <c r="H23" s="1" t="s">
        <v>6</v>
      </c>
      <c r="I23" s="1" t="s">
        <v>7</v>
      </c>
      <c r="J23" s="1" t="s">
        <v>8</v>
      </c>
    </row>
    <row r="24" spans="1:18" x14ac:dyDescent="0.2">
      <c r="A24" s="3"/>
      <c r="B24" s="1">
        <v>32</v>
      </c>
      <c r="C24" s="1">
        <v>8.3000000000000007</v>
      </c>
      <c r="D24" s="1">
        <v>10000</v>
      </c>
      <c r="G24" s="1">
        <v>1990</v>
      </c>
      <c r="H24" s="1">
        <v>10.4</v>
      </c>
      <c r="I24" s="1">
        <v>5000</v>
      </c>
      <c r="J24" s="1">
        <f t="shared" ref="J24:J26" si="5">B24/G24*100</f>
        <v>1.6080402010050252</v>
      </c>
      <c r="K24" s="1"/>
      <c r="L24">
        <f>J24/$M$4*100</f>
        <v>29.402935517949203</v>
      </c>
    </row>
    <row r="25" spans="1:18" x14ac:dyDescent="0.2">
      <c r="A25" s="3"/>
      <c r="B25" s="1">
        <v>42</v>
      </c>
      <c r="C25" s="1">
        <v>7.9</v>
      </c>
      <c r="D25" s="1">
        <v>10000</v>
      </c>
      <c r="G25" s="1">
        <v>1985</v>
      </c>
      <c r="H25" s="1">
        <v>11.6</v>
      </c>
      <c r="I25" s="1">
        <v>5000</v>
      </c>
      <c r="J25" s="1">
        <f t="shared" si="5"/>
        <v>2.1158690176322419</v>
      </c>
      <c r="K25" s="1"/>
      <c r="L25">
        <f t="shared" ref="L25:L26" si="6">J25/$M$4*100</f>
        <v>38.688560305261241</v>
      </c>
    </row>
    <row r="26" spans="1:18" x14ac:dyDescent="0.2">
      <c r="A26" s="3"/>
      <c r="B26" s="1">
        <v>37</v>
      </c>
      <c r="C26" s="1">
        <v>8.1</v>
      </c>
      <c r="D26" s="1">
        <v>10000</v>
      </c>
      <c r="G26" s="1">
        <v>1967</v>
      </c>
      <c r="H26" s="1">
        <v>11.2</v>
      </c>
      <c r="I26" s="1">
        <v>5000</v>
      </c>
      <c r="J26" s="1">
        <f t="shared" si="5"/>
        <v>1.8810371123538383</v>
      </c>
      <c r="K26" s="1"/>
      <c r="L26">
        <f t="shared" si="6"/>
        <v>34.39467053550139</v>
      </c>
    </row>
    <row r="27" spans="1:18" x14ac:dyDescent="0.2">
      <c r="A27" s="3"/>
      <c r="B27" s="1"/>
      <c r="C27" s="1"/>
      <c r="D27" s="1"/>
      <c r="G27" s="1"/>
      <c r="H27" s="1"/>
      <c r="I27" s="1"/>
      <c r="J27" s="1"/>
      <c r="K27" s="1"/>
    </row>
    <row r="28" spans="1:18" x14ac:dyDescent="0.2">
      <c r="A28" s="4"/>
      <c r="B28" s="1"/>
      <c r="C28" s="1"/>
      <c r="D28" s="1"/>
      <c r="G28" s="1"/>
      <c r="H28" s="1"/>
      <c r="I28" s="1"/>
      <c r="J28" s="1"/>
    </row>
    <row r="29" spans="1:18" x14ac:dyDescent="0.2">
      <c r="A29" s="4"/>
      <c r="B29" s="1"/>
      <c r="C29" s="1"/>
      <c r="D29" s="1"/>
      <c r="G29" s="1"/>
      <c r="H29" s="1"/>
      <c r="I29" s="1"/>
      <c r="J29" s="1"/>
    </row>
    <row r="30" spans="1:18" x14ac:dyDescent="0.2">
      <c r="A30" s="4"/>
      <c r="B30" s="1"/>
      <c r="C30" s="1"/>
      <c r="D30" s="1"/>
      <c r="G30" s="1"/>
      <c r="H30" s="1"/>
      <c r="I30" s="1"/>
      <c r="J30" s="1"/>
    </row>
    <row r="31" spans="1:18" x14ac:dyDescent="0.2">
      <c r="A31" s="3"/>
      <c r="B31" s="1"/>
      <c r="C31" s="1"/>
      <c r="D31" s="1"/>
      <c r="G31" s="1"/>
      <c r="H31" s="1"/>
      <c r="I31" s="1"/>
      <c r="J31" s="1"/>
    </row>
    <row r="32" spans="1:18" x14ac:dyDescent="0.2">
      <c r="A32" s="10" t="s">
        <v>49</v>
      </c>
      <c r="B32" s="12" t="s">
        <v>0</v>
      </c>
      <c r="C32" s="12"/>
      <c r="D32" s="12"/>
      <c r="E32" s="1"/>
      <c r="F32" s="1"/>
      <c r="G32" s="13" t="s">
        <v>1</v>
      </c>
      <c r="H32" s="13"/>
      <c r="I32" s="13"/>
      <c r="J32" s="1"/>
      <c r="K32" s="1"/>
    </row>
    <row r="33" spans="1:20" ht="19" x14ac:dyDescent="0.25">
      <c r="A33" s="8" t="s">
        <v>41</v>
      </c>
      <c r="B33" s="1" t="s">
        <v>5</v>
      </c>
      <c r="C33" s="1" t="s">
        <v>6</v>
      </c>
      <c r="D33" s="1" t="s">
        <v>7</v>
      </c>
      <c r="E33" s="1"/>
      <c r="F33" s="1"/>
      <c r="G33" s="1" t="s">
        <v>5</v>
      </c>
      <c r="H33" s="1" t="s">
        <v>6</v>
      </c>
      <c r="I33" s="1" t="s">
        <v>7</v>
      </c>
      <c r="J33" s="1" t="s">
        <v>8</v>
      </c>
      <c r="K33" s="1"/>
      <c r="L33" s="2" t="s">
        <v>2</v>
      </c>
      <c r="M33" s="14" t="s">
        <v>3</v>
      </c>
    </row>
    <row r="34" spans="1:20" x14ac:dyDescent="0.2">
      <c r="A34" s="3"/>
      <c r="B34" s="1">
        <v>198</v>
      </c>
      <c r="C34" s="1">
        <v>7.8</v>
      </c>
      <c r="D34" s="1">
        <v>10000</v>
      </c>
      <c r="G34" s="1">
        <v>1991</v>
      </c>
      <c r="H34" s="1">
        <v>12.1</v>
      </c>
      <c r="I34" s="1">
        <v>5000</v>
      </c>
      <c r="J34" s="1">
        <f t="shared" ref="J34:J36" si="7">B34/G34*100</f>
        <v>9.94475138121547</v>
      </c>
      <c r="K34" s="1"/>
      <c r="L34">
        <f>J34/$M$4*100</f>
        <v>181.83928699118445</v>
      </c>
      <c r="M34">
        <f>AVERAGE(J34:J37)</f>
        <v>11.061229724634201</v>
      </c>
    </row>
    <row r="35" spans="1:20" x14ac:dyDescent="0.2">
      <c r="A35" s="3"/>
      <c r="B35" s="1">
        <v>247</v>
      </c>
      <c r="C35" s="1">
        <v>8.1</v>
      </c>
      <c r="D35" s="1">
        <v>10000</v>
      </c>
      <c r="G35" s="1">
        <v>1934</v>
      </c>
      <c r="H35" s="1">
        <v>10.4</v>
      </c>
      <c r="I35" s="1">
        <v>5000</v>
      </c>
      <c r="J35" s="1">
        <f t="shared" si="7"/>
        <v>12.771458117890383</v>
      </c>
      <c r="K35" s="1"/>
      <c r="L35">
        <f t="shared" ref="L35:L36" si="8">J35/$M$4*100</f>
        <v>233.52547982060449</v>
      </c>
    </row>
    <row r="36" spans="1:20" x14ac:dyDescent="0.2">
      <c r="A36" s="3"/>
      <c r="B36" s="1">
        <v>206</v>
      </c>
      <c r="C36" s="1">
        <v>8.6999999999999993</v>
      </c>
      <c r="D36" s="1">
        <v>10000</v>
      </c>
      <c r="G36" s="1">
        <v>1968</v>
      </c>
      <c r="H36" s="1">
        <v>11.2</v>
      </c>
      <c r="I36" s="1">
        <v>5000</v>
      </c>
      <c r="J36" s="1">
        <f t="shared" si="7"/>
        <v>10.467479674796747</v>
      </c>
      <c r="K36" s="1"/>
      <c r="L36">
        <f t="shared" si="8"/>
        <v>191.39734797745322</v>
      </c>
    </row>
    <row r="37" spans="1:20" x14ac:dyDescent="0.2">
      <c r="A37" s="3"/>
      <c r="B37" s="1"/>
      <c r="C37" s="1"/>
      <c r="D37" s="1"/>
      <c r="G37" s="1"/>
      <c r="H37" s="1"/>
      <c r="I37" s="1"/>
      <c r="J37" s="1"/>
      <c r="K37" s="1"/>
      <c r="Q37" s="10" t="s">
        <v>49</v>
      </c>
    </row>
    <row r="38" spans="1:20" x14ac:dyDescent="0.2">
      <c r="A38" s="3"/>
      <c r="B38" s="1"/>
      <c r="C38" s="1"/>
      <c r="D38" s="1"/>
      <c r="G38" s="1"/>
      <c r="H38" s="1"/>
      <c r="I38" s="1"/>
      <c r="J38" s="1"/>
      <c r="Q38" s="5"/>
      <c r="R38" s="5"/>
      <c r="S38" s="5"/>
    </row>
    <row r="39" spans="1:20" ht="19" x14ac:dyDescent="0.25">
      <c r="A39" s="8" t="s">
        <v>42</v>
      </c>
      <c r="B39" s="1" t="s">
        <v>5</v>
      </c>
      <c r="C39" s="1" t="s">
        <v>6</v>
      </c>
      <c r="D39" s="1" t="s">
        <v>7</v>
      </c>
      <c r="E39" s="1"/>
      <c r="F39" s="1"/>
      <c r="G39" s="1" t="s">
        <v>5</v>
      </c>
      <c r="H39" s="1" t="s">
        <v>6</v>
      </c>
      <c r="I39" s="1" t="s">
        <v>7</v>
      </c>
      <c r="J39" s="1" t="s">
        <v>8</v>
      </c>
      <c r="Q39" s="1" t="s">
        <v>43</v>
      </c>
      <c r="R39" s="1" t="s">
        <v>44</v>
      </c>
      <c r="S39" s="1" t="s">
        <v>45</v>
      </c>
      <c r="T39" s="1" t="s">
        <v>46</v>
      </c>
    </row>
    <row r="40" spans="1:20" x14ac:dyDescent="0.2">
      <c r="A40" s="3"/>
      <c r="B40" s="1">
        <v>106</v>
      </c>
      <c r="C40" s="1">
        <v>8.1</v>
      </c>
      <c r="D40" s="1">
        <v>10000</v>
      </c>
      <c r="G40" s="1">
        <v>2001</v>
      </c>
      <c r="H40" s="1">
        <v>10.1</v>
      </c>
      <c r="I40" s="1">
        <v>5000</v>
      </c>
      <c r="J40" s="1">
        <f t="shared" ref="J40:J42" si="9">B40/G40*100</f>
        <v>5.2973513243378312</v>
      </c>
      <c r="K40" s="1"/>
      <c r="L40">
        <f>J40/$M$4*100</f>
        <v>96.861806880250569</v>
      </c>
      <c r="Q40">
        <v>89.906381376997814</v>
      </c>
      <c r="R40">
        <v>47.891160894527182</v>
      </c>
      <c r="S40">
        <v>57.430933577683454</v>
      </c>
      <c r="T40">
        <v>56.503663295960429</v>
      </c>
    </row>
    <row r="41" spans="1:20" x14ac:dyDescent="0.2">
      <c r="A41" s="3"/>
      <c r="B41" s="1">
        <v>93</v>
      </c>
      <c r="C41" s="1">
        <v>8.3000000000000007</v>
      </c>
      <c r="D41" s="1">
        <v>10000</v>
      </c>
      <c r="G41" s="1">
        <v>1987</v>
      </c>
      <c r="H41" s="1">
        <v>9.9</v>
      </c>
      <c r="I41" s="1">
        <v>5000</v>
      </c>
      <c r="J41" s="1">
        <f t="shared" si="9"/>
        <v>4.6804227478610976</v>
      </c>
      <c r="K41" s="1"/>
      <c r="L41">
        <f t="shared" ref="L41:L42" si="10">J41/$M$4*100</f>
        <v>85.581298381776222</v>
      </c>
      <c r="Q41">
        <v>115.4614670866782</v>
      </c>
      <c r="R41">
        <v>42.31376496446358</v>
      </c>
      <c r="S41">
        <v>69.07935040901009</v>
      </c>
      <c r="T41">
        <v>58.340950996929628</v>
      </c>
    </row>
    <row r="42" spans="1:20" x14ac:dyDescent="0.2">
      <c r="A42" s="3"/>
      <c r="B42" s="1">
        <v>82</v>
      </c>
      <c r="C42" s="1">
        <v>8.5</v>
      </c>
      <c r="D42" s="1">
        <v>10000</v>
      </c>
      <c r="G42" s="1">
        <v>1999</v>
      </c>
      <c r="H42" s="1">
        <v>10.4</v>
      </c>
      <c r="I42" s="1">
        <v>5000</v>
      </c>
      <c r="J42" s="1">
        <f t="shared" si="9"/>
        <v>4.1020510255127558</v>
      </c>
      <c r="K42" s="1"/>
      <c r="L42">
        <f t="shared" si="10"/>
        <v>75.005800053447814</v>
      </c>
      <c r="Q42">
        <v>94.632151536323974</v>
      </c>
      <c r="R42">
        <v>37.084945594947513</v>
      </c>
      <c r="S42">
        <v>54.206766414010822</v>
      </c>
      <c r="T42">
        <v>43.218411730763876</v>
      </c>
    </row>
    <row r="43" spans="1:20" x14ac:dyDescent="0.2">
      <c r="A43" s="3"/>
      <c r="B43" s="1"/>
      <c r="C43" s="1"/>
      <c r="D43" s="1"/>
      <c r="G43" s="1"/>
      <c r="H43" s="1"/>
      <c r="I43" s="1"/>
      <c r="J43" s="1"/>
      <c r="K43" s="1"/>
    </row>
    <row r="44" spans="1:20" x14ac:dyDescent="0.2">
      <c r="A44" s="3"/>
      <c r="B44" s="1"/>
      <c r="C44" s="1"/>
      <c r="D44" s="1"/>
      <c r="G44" s="1"/>
      <c r="H44" s="1"/>
      <c r="I44" s="1"/>
      <c r="J44" s="1"/>
      <c r="K44" s="1"/>
      <c r="P44" s="6" t="s">
        <v>14</v>
      </c>
      <c r="Q44" s="4">
        <f>AVERAGE(Q40:Q42)</f>
        <v>100</v>
      </c>
      <c r="R44" s="4">
        <f>AVERAGE(R40:R42)</f>
        <v>42.429957151312756</v>
      </c>
      <c r="S44" s="4">
        <f>AVERAGE(S40:S42)</f>
        <v>60.239016800234786</v>
      </c>
      <c r="T44" s="4">
        <f>AVERAGE(T40:T42)</f>
        <v>52.687675341217982</v>
      </c>
    </row>
    <row r="45" spans="1:20" x14ac:dyDescent="0.2">
      <c r="A45" s="2"/>
      <c r="B45" s="12" t="s">
        <v>0</v>
      </c>
      <c r="C45" s="12"/>
      <c r="D45" s="12"/>
      <c r="E45" s="1"/>
      <c r="F45" s="1"/>
      <c r="G45" s="13" t="s">
        <v>1</v>
      </c>
      <c r="H45" s="13"/>
      <c r="I45" s="13"/>
      <c r="J45" s="1"/>
      <c r="P45" s="6" t="s">
        <v>15</v>
      </c>
      <c r="Q45" s="4">
        <f>STDEV(Q40:Q42)</f>
        <v>13.596909547908949</v>
      </c>
      <c r="R45" s="4">
        <f>STDEV(R40:R42)</f>
        <v>5.4040445726724808</v>
      </c>
      <c r="S45" s="4">
        <f>STDEV(S40:S42)</f>
        <v>7.8238377546226712</v>
      </c>
      <c r="T45" s="4">
        <f>STDEV(T40:T42)</f>
        <v>8.2519162330475861</v>
      </c>
    </row>
    <row r="46" spans="1:20" ht="19" x14ac:dyDescent="0.25">
      <c r="A46" s="8" t="s">
        <v>47</v>
      </c>
      <c r="B46" s="1" t="s">
        <v>5</v>
      </c>
      <c r="C46" s="1" t="s">
        <v>6</v>
      </c>
      <c r="D46" s="1" t="s">
        <v>7</v>
      </c>
      <c r="E46" s="1"/>
      <c r="F46" s="1"/>
      <c r="G46" s="1" t="s">
        <v>5</v>
      </c>
      <c r="H46" s="1" t="s">
        <v>6</v>
      </c>
      <c r="I46" s="1" t="s">
        <v>7</v>
      </c>
      <c r="J46" s="1" t="s">
        <v>8</v>
      </c>
      <c r="P46" s="15" t="s">
        <v>48</v>
      </c>
      <c r="Q46" s="4"/>
      <c r="R46" s="15">
        <f>TTEST(Q40:Q42,R40:R42,2,1)</f>
        <v>2.3513770762899313E-2</v>
      </c>
      <c r="S46" s="15">
        <f>TTEST(Q40:Q42,S40:S42,2,1)</f>
        <v>1.0108581472107147E-2</v>
      </c>
      <c r="T46" s="15">
        <f>TTEST(Q40:Q42,T40:T42,2,1)</f>
        <v>2.206813536233368E-2</v>
      </c>
    </row>
    <row r="47" spans="1:20" x14ac:dyDescent="0.2">
      <c r="A47" s="3"/>
      <c r="B47" s="1">
        <v>120</v>
      </c>
      <c r="C47" s="1">
        <v>9.1</v>
      </c>
      <c r="D47" s="1">
        <v>10000</v>
      </c>
      <c r="G47" s="1">
        <v>1889</v>
      </c>
      <c r="H47" s="1">
        <v>10.9</v>
      </c>
      <c r="I47" s="1">
        <v>5000</v>
      </c>
      <c r="J47" s="1">
        <f>B47/G47*100</f>
        <v>6.3525674960296454</v>
      </c>
      <c r="K47" s="1"/>
      <c r="L47">
        <f>J47/$M$4*100</f>
        <v>116.15638237305237</v>
      </c>
    </row>
    <row r="48" spans="1:20" x14ac:dyDescent="0.2">
      <c r="A48" s="3"/>
      <c r="B48" s="1">
        <v>149</v>
      </c>
      <c r="C48" s="1">
        <v>8.4</v>
      </c>
      <c r="D48" s="1">
        <v>10000</v>
      </c>
      <c r="G48" s="1">
        <v>1950</v>
      </c>
      <c r="H48" s="1">
        <v>10.1</v>
      </c>
      <c r="I48" s="1">
        <v>5000</v>
      </c>
      <c r="J48" s="1">
        <f>B48/G48*100</f>
        <v>7.6410256410256405</v>
      </c>
      <c r="K48" s="1"/>
      <c r="L48">
        <f t="shared" ref="L48:L49" si="11">J48/$M$4*100</f>
        <v>139.71577580812686</v>
      </c>
    </row>
    <row r="49" spans="1:18" x14ac:dyDescent="0.2">
      <c r="A49" s="3"/>
      <c r="B49" s="1">
        <v>118</v>
      </c>
      <c r="C49" s="1">
        <v>9</v>
      </c>
      <c r="D49" s="1">
        <v>10000</v>
      </c>
      <c r="G49" s="1">
        <v>1968</v>
      </c>
      <c r="H49" s="1">
        <v>10.199999999999999</v>
      </c>
      <c r="I49" s="1">
        <v>5000</v>
      </c>
      <c r="J49" s="1">
        <f>B49/G49*100</f>
        <v>5.9959349593495936</v>
      </c>
      <c r="K49" s="1"/>
      <c r="L49">
        <f t="shared" si="11"/>
        <v>109.63537408417226</v>
      </c>
      <c r="Q49">
        <v>100</v>
      </c>
      <c r="R49">
        <v>13.596909547908949</v>
      </c>
    </row>
    <row r="50" spans="1:18" x14ac:dyDescent="0.2">
      <c r="A50" s="3"/>
      <c r="B50" s="1"/>
      <c r="C50" s="1"/>
      <c r="D50" s="1"/>
      <c r="G50" s="1"/>
      <c r="H50" s="1"/>
      <c r="I50" s="1"/>
      <c r="J50" s="1"/>
      <c r="K50" s="1"/>
      <c r="Q50">
        <v>42.429957151312756</v>
      </c>
      <c r="R50">
        <v>5.4040445726724808</v>
      </c>
    </row>
    <row r="51" spans="1:18" x14ac:dyDescent="0.2">
      <c r="A51" s="3"/>
      <c r="B51" s="1"/>
      <c r="C51" s="1"/>
      <c r="D51" s="1"/>
      <c r="G51" s="1"/>
      <c r="H51" s="1"/>
      <c r="I51" s="1"/>
      <c r="J51" s="1"/>
      <c r="K51" s="1"/>
      <c r="Q51">
        <v>60.239016800234786</v>
      </c>
      <c r="R51">
        <v>7.8238377546226712</v>
      </c>
    </row>
    <row r="52" spans="1:18" x14ac:dyDescent="0.2">
      <c r="A52" s="3"/>
      <c r="B52" s="1"/>
      <c r="C52" s="1"/>
      <c r="D52" s="1"/>
      <c r="G52" s="1"/>
      <c r="H52" s="1"/>
      <c r="I52" s="1"/>
      <c r="J52" s="1"/>
      <c r="Q52">
        <v>52.687675341217982</v>
      </c>
      <c r="R52">
        <v>8.2519162330475861</v>
      </c>
    </row>
    <row r="53" spans="1:18" ht="19" x14ac:dyDescent="0.25">
      <c r="A53" s="8" t="s">
        <v>28</v>
      </c>
      <c r="B53" s="1" t="s">
        <v>5</v>
      </c>
      <c r="C53" s="1" t="s">
        <v>6</v>
      </c>
      <c r="D53" s="1" t="s">
        <v>7</v>
      </c>
      <c r="E53" s="1"/>
      <c r="F53" s="1"/>
      <c r="G53" s="1" t="s">
        <v>5</v>
      </c>
      <c r="H53" s="1" t="s">
        <v>6</v>
      </c>
      <c r="I53" s="1" t="s">
        <v>7</v>
      </c>
      <c r="J53" s="1" t="s">
        <v>8</v>
      </c>
    </row>
    <row r="54" spans="1:18" x14ac:dyDescent="0.2">
      <c r="A54" s="3"/>
      <c r="B54" s="1">
        <v>110</v>
      </c>
      <c r="C54" s="1">
        <v>8.5</v>
      </c>
      <c r="D54" s="1">
        <v>10000</v>
      </c>
      <c r="G54" s="1">
        <v>1760</v>
      </c>
      <c r="H54" s="1">
        <v>11.1</v>
      </c>
      <c r="I54" s="1">
        <v>5000</v>
      </c>
      <c r="J54" s="1">
        <f t="shared" ref="J54:J56" si="12">B54/G54*100</f>
        <v>6.25</v>
      </c>
      <c r="K54" s="1"/>
      <c r="L54">
        <f>J54/$M$4*100</f>
        <v>114.28094078265411</v>
      </c>
    </row>
    <row r="55" spans="1:18" x14ac:dyDescent="0.2">
      <c r="A55" s="3"/>
      <c r="B55" s="1">
        <v>129</v>
      </c>
      <c r="C55" s="1">
        <v>7.8</v>
      </c>
      <c r="D55" s="1">
        <v>10000</v>
      </c>
      <c r="G55" s="1">
        <v>1999</v>
      </c>
      <c r="H55" s="1">
        <v>11.2</v>
      </c>
      <c r="I55" s="1">
        <v>5000</v>
      </c>
      <c r="J55" s="1">
        <f t="shared" si="12"/>
        <v>6.4532266133066534</v>
      </c>
      <c r="K55" s="1"/>
      <c r="L55">
        <f t="shared" ref="L55:L56" si="13">J55/$M$4*100</f>
        <v>117.99692935237525</v>
      </c>
    </row>
    <row r="56" spans="1:18" x14ac:dyDescent="0.2">
      <c r="A56" s="3"/>
      <c r="B56" s="1">
        <v>98</v>
      </c>
      <c r="C56" s="1">
        <v>8.4</v>
      </c>
      <c r="D56" s="1">
        <v>10000</v>
      </c>
      <c r="G56" s="1">
        <v>2050</v>
      </c>
      <c r="H56" s="1">
        <v>11.4</v>
      </c>
      <c r="I56" s="1">
        <v>5000</v>
      </c>
      <c r="J56" s="1">
        <f t="shared" si="12"/>
        <v>4.7804878048780486</v>
      </c>
      <c r="K56" s="1"/>
      <c r="L56">
        <f t="shared" si="13"/>
        <v>87.41098299863495</v>
      </c>
    </row>
    <row r="57" spans="1:18" x14ac:dyDescent="0.2">
      <c r="A57" s="3"/>
      <c r="B57" s="1"/>
      <c r="C57" s="1"/>
      <c r="D57" s="1"/>
      <c r="G57" s="1"/>
      <c r="H57" s="1"/>
      <c r="I57" s="1"/>
      <c r="J57" s="1"/>
      <c r="K57" s="1"/>
    </row>
    <row r="58" spans="1:18" x14ac:dyDescent="0.2">
      <c r="A58" s="4"/>
      <c r="B58" s="1"/>
      <c r="C58" s="1"/>
      <c r="D58" s="1"/>
      <c r="G58" s="1"/>
      <c r="H58" s="1"/>
      <c r="I58" s="1"/>
      <c r="J58" s="1"/>
    </row>
    <row r="59" spans="1:18" x14ac:dyDescent="0.2">
      <c r="A59" s="4"/>
      <c r="B59" s="1"/>
      <c r="C59" s="1"/>
      <c r="D59" s="1"/>
      <c r="G59" s="1"/>
      <c r="H59" s="1"/>
      <c r="I59" s="1"/>
      <c r="J59" s="1"/>
    </row>
    <row r="60" spans="1:18" x14ac:dyDescent="0.2">
      <c r="A60" s="4"/>
      <c r="B60" s="1"/>
      <c r="C60" s="1"/>
      <c r="D60" s="1"/>
      <c r="G60" s="1"/>
      <c r="H60" s="1"/>
      <c r="I60" s="1"/>
      <c r="J60" s="1"/>
    </row>
    <row r="61" spans="1:18" x14ac:dyDescent="0.2">
      <c r="A61" s="4"/>
      <c r="B61" s="1"/>
      <c r="C61" s="1"/>
      <c r="D61" s="1"/>
      <c r="G61" s="1"/>
      <c r="H61" s="1"/>
      <c r="I61" s="1"/>
      <c r="J61" s="1"/>
    </row>
    <row r="62" spans="1:18" x14ac:dyDescent="0.2">
      <c r="A62" s="10" t="s">
        <v>66</v>
      </c>
      <c r="B62" s="1"/>
      <c r="C62" s="1"/>
      <c r="D62" s="1"/>
      <c r="G62" s="1"/>
      <c r="H62" s="1"/>
      <c r="I62" s="1"/>
      <c r="J62" s="1"/>
    </row>
    <row r="63" spans="1:18" x14ac:dyDescent="0.2">
      <c r="H63" t="s">
        <v>50</v>
      </c>
      <c r="I63" t="s">
        <v>51</v>
      </c>
      <c r="J63" t="s">
        <v>52</v>
      </c>
      <c r="L63" t="s">
        <v>53</v>
      </c>
      <c r="M63" t="s">
        <v>54</v>
      </c>
      <c r="O63" t="s">
        <v>48</v>
      </c>
    </row>
    <row r="64" spans="1:18" x14ac:dyDescent="0.2">
      <c r="A64" t="s">
        <v>55</v>
      </c>
      <c r="H64">
        <v>166.78651729280003</v>
      </c>
      <c r="I64">
        <v>116.36485517119996</v>
      </c>
      <c r="J64">
        <v>56.901787999999982</v>
      </c>
      <c r="L64">
        <v>113.35105348800001</v>
      </c>
      <c r="M64">
        <v>55.004324224348274</v>
      </c>
    </row>
    <row r="65" spans="1:17" x14ac:dyDescent="0.2">
      <c r="A65" t="s">
        <v>56</v>
      </c>
      <c r="H65">
        <v>7124.7415535487999</v>
      </c>
      <c r="I65">
        <v>6343.4587499999998</v>
      </c>
      <c r="J65">
        <v>6562.9092691200003</v>
      </c>
      <c r="L65">
        <v>6677.0365242229336</v>
      </c>
      <c r="M65">
        <v>402.95096171651664</v>
      </c>
      <c r="O65">
        <v>1.0508663741522677E-3</v>
      </c>
    </row>
    <row r="66" spans="1:17" x14ac:dyDescent="0.2">
      <c r="A66" t="s">
        <v>57</v>
      </c>
      <c r="H66">
        <v>2651.5716279999997</v>
      </c>
      <c r="I66">
        <v>1179.8474651232002</v>
      </c>
      <c r="J66">
        <v>2306.5840887007998</v>
      </c>
      <c r="L66">
        <v>2046.0010606079998</v>
      </c>
      <c r="M66">
        <v>769.68866354933664</v>
      </c>
      <c r="O66">
        <v>3.470888301766401E-3</v>
      </c>
    </row>
    <row r="67" spans="1:17" x14ac:dyDescent="0.2">
      <c r="A67" t="s">
        <v>58</v>
      </c>
      <c r="H67">
        <v>2583.5629899488004</v>
      </c>
      <c r="I67">
        <v>2236.2635196800002</v>
      </c>
      <c r="J67">
        <v>3507.2759879999994</v>
      </c>
      <c r="L67">
        <v>2775.7008325429329</v>
      </c>
      <c r="M67">
        <v>656.92913360100943</v>
      </c>
      <c r="O67">
        <v>1.2538928668267835E-2</v>
      </c>
    </row>
    <row r="68" spans="1:17" x14ac:dyDescent="0.2">
      <c r="A68" t="s">
        <v>59</v>
      </c>
      <c r="H68">
        <v>4542.7998817792004</v>
      </c>
      <c r="I68">
        <v>4497.6801535200002</v>
      </c>
      <c r="J68">
        <v>139.56475287680001</v>
      </c>
      <c r="L68">
        <v>3060.0149293920003</v>
      </c>
      <c r="M68">
        <v>2529.284656301124</v>
      </c>
      <c r="O68">
        <v>0.12559068443045829</v>
      </c>
    </row>
    <row r="72" spans="1:17" x14ac:dyDescent="0.2">
      <c r="A72" t="s">
        <v>60</v>
      </c>
      <c r="H72">
        <v>142.3657843968</v>
      </c>
      <c r="I72">
        <v>155.06326697919999</v>
      </c>
      <c r="J72">
        <v>105.6892127392</v>
      </c>
      <c r="L72">
        <v>134.37275470506665</v>
      </c>
      <c r="M72">
        <v>25.63914391635009</v>
      </c>
      <c r="O72">
        <v>1.267462209738974E-3</v>
      </c>
    </row>
    <row r="73" spans="1:17" x14ac:dyDescent="0.2">
      <c r="A73" t="s">
        <v>61</v>
      </c>
      <c r="H73">
        <v>638.99338786880003</v>
      </c>
      <c r="I73">
        <v>409.73026695679999</v>
      </c>
      <c r="J73">
        <v>212.99502225919997</v>
      </c>
      <c r="L73">
        <v>420.5728923616</v>
      </c>
      <c r="M73">
        <v>213.20605941146283</v>
      </c>
      <c r="O73">
        <v>7.0377128468568405E-4</v>
      </c>
    </row>
    <row r="74" spans="1:17" x14ac:dyDescent="0.2">
      <c r="A74" t="s">
        <v>62</v>
      </c>
      <c r="H74">
        <v>1146.7573616768</v>
      </c>
      <c r="I74">
        <v>1262.9914773472001</v>
      </c>
      <c r="J74">
        <v>1008.3578567967999</v>
      </c>
      <c r="L74">
        <v>1139.3688986069333</v>
      </c>
      <c r="M74">
        <v>127.4774969104445</v>
      </c>
      <c r="O74">
        <v>2.184169883041417E-3</v>
      </c>
    </row>
    <row r="78" spans="1:17" x14ac:dyDescent="0.2">
      <c r="A78" t="s">
        <v>63</v>
      </c>
      <c r="H78">
        <v>294.35928334080006</v>
      </c>
      <c r="I78">
        <v>450.13275282879999</v>
      </c>
      <c r="J78">
        <v>401.43242632320005</v>
      </c>
      <c r="L78">
        <v>381.97482083093337</v>
      </c>
      <c r="M78">
        <v>79.688721019362063</v>
      </c>
      <c r="O78">
        <v>1.9533434039254623E-3</v>
      </c>
    </row>
    <row r="79" spans="1:17" x14ac:dyDescent="0.2">
      <c r="A79" t="s">
        <v>64</v>
      </c>
      <c r="H79">
        <v>1006.0267527487999</v>
      </c>
      <c r="I79">
        <v>1104.5344616512</v>
      </c>
      <c r="J79">
        <v>1150.2073484799998</v>
      </c>
      <c r="L79">
        <v>1086.9228542933331</v>
      </c>
      <c r="M79">
        <v>73.686074543611525</v>
      </c>
      <c r="O79">
        <v>2.3079152791471787E-3</v>
      </c>
      <c r="Q79">
        <v>4.2135631667859566E-2</v>
      </c>
    </row>
    <row r="80" spans="1:17" x14ac:dyDescent="0.2">
      <c r="A80" t="s">
        <v>65</v>
      </c>
      <c r="H80">
        <v>2507.7921763072</v>
      </c>
      <c r="I80">
        <v>3409.5659169567998</v>
      </c>
      <c r="J80">
        <v>5572.0302611199995</v>
      </c>
      <c r="L80">
        <v>3829.7961181279993</v>
      </c>
      <c r="M80">
        <v>1574.7488138070137</v>
      </c>
      <c r="O80">
        <v>0.1129158050704836</v>
      </c>
    </row>
  </sheetData>
  <mergeCells count="8">
    <mergeCell ref="B45:D45"/>
    <mergeCell ref="G45:I45"/>
    <mergeCell ref="B2:D2"/>
    <mergeCell ref="G2:I2"/>
    <mergeCell ref="B15:D15"/>
    <mergeCell ref="G15:I15"/>
    <mergeCell ref="B32:D32"/>
    <mergeCell ref="G32:I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Fig4-B</vt:lpstr>
      <vt:lpstr>Fig4-D</vt:lpstr>
      <vt:lpstr>Fig4-E</vt:lpstr>
      <vt:lpstr>Fig4-S2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 Sohn</cp:lastModifiedBy>
  <dcterms:created xsi:type="dcterms:W3CDTF">2022-07-26T15:47:25Z</dcterms:created>
  <dcterms:modified xsi:type="dcterms:W3CDTF">2023-02-03T15:02:07Z</dcterms:modified>
</cp:coreProperties>
</file>