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Revisions\"/>
    </mc:Choice>
  </mc:AlternateContent>
  <xr:revisionPtr revIDLastSave="0" documentId="13_ncr:1_{16C90A3D-BD94-4D20-B809-1ED8928E2877}" xr6:coauthVersionLast="47" xr6:coauthVersionMax="47" xr10:uidLastSave="{00000000-0000-0000-0000-000000000000}"/>
  <bookViews>
    <workbookView xWindow="-108" yWindow="-108" windowWidth="23256" windowHeight="14016" xr2:uid="{F80B8957-9C88-4B46-B6C6-A2CBEC357C10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V9" i="1"/>
  <c r="V8" i="1"/>
  <c r="T6" i="1"/>
  <c r="V11" i="1"/>
  <c r="D11" i="1"/>
  <c r="D10" i="1"/>
  <c r="D9" i="1"/>
  <c r="D8" i="1"/>
  <c r="C5" i="1"/>
  <c r="L10" i="1"/>
  <c r="K10" i="1"/>
  <c r="J10" i="1"/>
  <c r="I10" i="1"/>
  <c r="H10" i="1"/>
  <c r="G10" i="1"/>
  <c r="F10" i="1"/>
  <c r="E10" i="1"/>
  <c r="F5" i="1"/>
  <c r="G5" i="1"/>
  <c r="H5" i="1"/>
  <c r="I5" i="1"/>
  <c r="J5" i="1"/>
  <c r="K5" i="1"/>
  <c r="L5" i="1"/>
  <c r="E5" i="1"/>
  <c r="L8" i="1"/>
  <c r="K8" i="1"/>
  <c r="J9" i="1"/>
  <c r="J8" i="1"/>
  <c r="I8" i="1"/>
  <c r="H8" i="1"/>
  <c r="G8" i="1"/>
  <c r="F8" i="1"/>
  <c r="E8" i="1"/>
  <c r="L11" i="1"/>
  <c r="K11" i="1"/>
  <c r="J11" i="1"/>
  <c r="I11" i="1"/>
  <c r="H11" i="1"/>
  <c r="G11" i="1"/>
  <c r="F11" i="1"/>
  <c r="E11" i="1"/>
  <c r="L9" i="1"/>
  <c r="K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<sst xmlns="http://schemas.openxmlformats.org/spreadsheetml/2006/main" count="215" uniqueCount="108">
  <si>
    <t>Figure 2 Tricaine data</t>
  </si>
  <si>
    <t>Figure 3 PanB data</t>
  </si>
  <si>
    <t>Figure 3 Tricaine data</t>
  </si>
  <si>
    <t>Fig 3.2 supp A</t>
  </si>
  <si>
    <t>Fig 3.2 supp B</t>
  </si>
  <si>
    <t>Fig 3.2 supp C</t>
  </si>
  <si>
    <t>Fig 3.2 supp D</t>
  </si>
  <si>
    <t>Axonal domains ensheathed repetitively by same oligo</t>
  </si>
  <si>
    <t>% Axonal domains ensheathed repetitively by same oligo</t>
  </si>
  <si>
    <t>Axonal domains ensheathed repetitively by the same cellular process</t>
  </si>
  <si>
    <t>% Axonal domains ensheathed repetitively by the same cellular process</t>
  </si>
  <si>
    <t>Axonal domains ensheathed repetitively by a different cellular process</t>
  </si>
  <si>
    <t>% Axonal domains ensheathed repetitively by a different cellular process</t>
  </si>
  <si>
    <t>Axonal domains where it is unclear if it is repetitively ensheathed by the same cellular process</t>
  </si>
  <si>
    <t>% Axonal domains where it is unclear if it is repetitively ensheathed by the same cellular process</t>
  </si>
  <si>
    <t>Axonal domains where process maintains contact with axon during repetitive ensheathment</t>
  </si>
  <si>
    <t>% Axonal domains where process maintains contact with axon during repetitive ensheathment</t>
  </si>
  <si>
    <t>Axonal domains where process does not maintain contact with axon during repetitive ensheathment</t>
  </si>
  <si>
    <t>% Axonal domains where process does not maintain contact with axon during repetitive ensheathment</t>
  </si>
  <si>
    <t>Axonal domains where it is unclear if the process maintains contact with axon during repetitive ensheathment</t>
  </si>
  <si>
    <t>% Axonal domains where it is unclear if the process maintains contact with axon during repetitive ensheathment</t>
  </si>
  <si>
    <t>Axonal domains ensheathed more than once</t>
  </si>
  <si>
    <t>% Axonal domains ensheathed more than once</t>
  </si>
  <si>
    <t>Tricaine data combined</t>
  </si>
  <si>
    <t>Total axonal domains</t>
  </si>
  <si>
    <t>Axonal domains ensheathed once</t>
  </si>
  <si>
    <t>% Axonal domains ensheathed once</t>
  </si>
  <si>
    <t>Total ensheathment attempts</t>
  </si>
  <si>
    <t>Total</t>
  </si>
  <si>
    <t>% stabilized attempts</t>
  </si>
  <si>
    <t>Figure 2 tricaine data</t>
  </si>
  <si>
    <t>Axon domain</t>
  </si>
  <si>
    <t># of attempts</t>
  </si>
  <si>
    <t>Stabilized?</t>
  </si>
  <si>
    <t>stabilized</t>
  </si>
  <si>
    <t>destabilized</t>
  </si>
  <si>
    <t xml:space="preserve">Figure 3 data </t>
  </si>
  <si>
    <t>Tric_axon_2_domain_1</t>
  </si>
  <si>
    <t>Tric_axon_3_domain_1</t>
  </si>
  <si>
    <t>Tric_axon_5_domain_1</t>
  </si>
  <si>
    <t>Tric_axon_10_domain_1</t>
  </si>
  <si>
    <t>Tric_axon_12_domain_1</t>
  </si>
  <si>
    <t>Tric_axon_13_domain_1</t>
  </si>
  <si>
    <t>Tric_axon_13_domain_2_figure</t>
  </si>
  <si>
    <t>Tric_axon_14_domain_2</t>
  </si>
  <si>
    <t>Tric_axon_14_domain_4</t>
  </si>
  <si>
    <t>Tric_axon_15_domain_1</t>
  </si>
  <si>
    <t>Tric_axon_15_domain_3</t>
  </si>
  <si>
    <t>Tric_axon_17_domain_1</t>
  </si>
  <si>
    <t>Tric_axon_17_domain_2</t>
  </si>
  <si>
    <t>Tric_axon_17_domain_4</t>
  </si>
  <si>
    <t>Tric_axon_20_domain_2</t>
  </si>
  <si>
    <t>Tric_axon_21_domain_1</t>
  </si>
  <si>
    <t>Tric_axon_1_domain_1</t>
  </si>
  <si>
    <t>Tric_axon_4_domain_1</t>
  </si>
  <si>
    <t>Tric_axon_6_domain_1</t>
  </si>
  <si>
    <t>Tric_axon_7_domain_1</t>
  </si>
  <si>
    <t>Tric_axon_8_domain_1</t>
  </si>
  <si>
    <t>Tric_axon_8_domain_2</t>
  </si>
  <si>
    <t>Tric_axon_8_domain_3</t>
  </si>
  <si>
    <t>Tric_axon_8_domain_4</t>
  </si>
  <si>
    <t>Tric_axon_9_domain_1</t>
  </si>
  <si>
    <t>Tric_axon_11_domain_1</t>
  </si>
  <si>
    <t>Tric_axon_11_domain_2</t>
  </si>
  <si>
    <t>Tric_axon_13_domain_3</t>
  </si>
  <si>
    <t>Tric_axon_14_domain_1</t>
  </si>
  <si>
    <t>Tric_axon_14_domain_3</t>
  </si>
  <si>
    <t>Tric_axon_15_domain_2</t>
  </si>
  <si>
    <t>Tric_axon_16_domain_1</t>
  </si>
  <si>
    <t>Tric_axon_17_domain_3</t>
  </si>
  <si>
    <t>Tric_axon_18_domain_1</t>
  </si>
  <si>
    <t>Tric_axon_18_domain_2</t>
  </si>
  <si>
    <t>Tric_axon_19_domain_1</t>
  </si>
  <si>
    <t>Tric_axon_20_domain_1</t>
  </si>
  <si>
    <t>PanB_axon_1_domain_1</t>
  </si>
  <si>
    <t>PanB_axon_1_domain_2</t>
  </si>
  <si>
    <t>PanB_axon_2_domain_1</t>
  </si>
  <si>
    <t>PanB_axon_3_domain_1</t>
  </si>
  <si>
    <t>PanB_axon_4_domain_1</t>
  </si>
  <si>
    <t>PanB_axon_5_domain_1</t>
  </si>
  <si>
    <t>PanB_axon_6_domain_1</t>
  </si>
  <si>
    <t>PanB_axon_9_domain_2</t>
  </si>
  <si>
    <t>PanB_axon_14_domain_1_figure</t>
  </si>
  <si>
    <t>PanB_axon_15_domain_1</t>
  </si>
  <si>
    <t>PanB_axon_15_domain_2</t>
  </si>
  <si>
    <t>PanB_axon_15_domain_3</t>
  </si>
  <si>
    <t>PanB_axon_15_domain_4</t>
  </si>
  <si>
    <t>PanB_axon_15_domain_5</t>
  </si>
  <si>
    <t>PanB_axon_17_domain_1</t>
  </si>
  <si>
    <t>PanB_axon_19_domain_1</t>
  </si>
  <si>
    <t>PanB_axon_1_domain_3</t>
  </si>
  <si>
    <t>PanB_axon_7_domain_1</t>
  </si>
  <si>
    <t>PanB_axon_8_domain_1</t>
  </si>
  <si>
    <t>PanB_axon_9_domain_1</t>
  </si>
  <si>
    <t>PanB_axon_10_domain_1</t>
  </si>
  <si>
    <t>PanB_axon_11_domain_1</t>
  </si>
  <si>
    <t>PanB_axon_12_domain_1</t>
  </si>
  <si>
    <t>PanB_axon_13_domain_1</t>
  </si>
  <si>
    <t>PanB_axon_16_domain_1</t>
  </si>
  <si>
    <t>PanB_axon_16_domain_2</t>
  </si>
  <si>
    <t>PanB_axon_16_domain_3</t>
  </si>
  <si>
    <t>PanB_axon_18_domain_1</t>
  </si>
  <si>
    <t>PanB_axon_20_domain_1</t>
  </si>
  <si>
    <t>Figure 3.2 supp E</t>
  </si>
  <si>
    <t>% of processes that maintain contact with the axon and stabilize a sheath</t>
  </si>
  <si>
    <t># of processes that maintain contact with the axon and stabilize a sheath</t>
  </si>
  <si>
    <t>Fig 3.2 supp F</t>
  </si>
  <si>
    <t>Figure 3.2 supp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</si>
</sst>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6A30-4BB8-46DF-B3DB-43F29E244641}">
  <dimension ref="B1:V95"/>
  <sheetViews>
    <sheetView tabSelected="1" topLeftCell="J1" zoomScale="80" zoomScaleNormal="80" workbookViewId="0">
      <selection activeCell="V30" sqref="V30"/>
    </sheetView>
  </sheetViews>
  <sheetFormatPr defaultRowHeight="14.4" x14ac:dyDescent="0.3"/>
  <cols>
    <col min="2" max="2" width="27.6640625" bestFit="1" customWidth="1"/>
    <col min="3" max="3" width="27.6640625" customWidth="1"/>
    <col min="4" max="4" width="25.88671875" customWidth="1"/>
    <col min="5" max="5" width="27.109375" bestFit="1" customWidth="1"/>
    <col min="6" max="6" width="19.6640625" bestFit="1" customWidth="1"/>
    <col min="7" max="7" width="20" bestFit="1" customWidth="1"/>
    <col min="8" max="8" width="22" customWidth="1"/>
    <col min="9" max="9" width="28.109375" customWidth="1"/>
    <col min="10" max="10" width="24.109375" bestFit="1" customWidth="1"/>
    <col min="11" max="11" width="27.5546875" customWidth="1"/>
    <col min="12" max="12" width="28.88671875" bestFit="1" customWidth="1"/>
    <col min="13" max="13" width="9.44140625" customWidth="1"/>
    <col min="15" max="15" width="29.5546875" bestFit="1" customWidth="1"/>
    <col min="16" max="16" width="12.33203125" bestFit="1" customWidth="1"/>
    <col min="17" max="17" width="11.5546875" bestFit="1" customWidth="1"/>
    <col min="18" max="18" width="19.44140625" bestFit="1" customWidth="1"/>
    <col min="19" max="19" width="27.109375" bestFit="1" customWidth="1"/>
    <col min="20" max="20" width="19.6640625" bestFit="1" customWidth="1"/>
    <col min="21" max="21" width="21.33203125" bestFit="1" customWidth="1"/>
    <col min="22" max="22" width="28.88671875" customWidth="1"/>
  </cols>
  <sheetData>
    <row r="1" spans="2:22" ht="23.4" x14ac:dyDescent="0.45">
      <c r="B1" s="3"/>
      <c r="C1" s="18" t="s">
        <v>3</v>
      </c>
      <c r="D1" s="18"/>
      <c r="E1" s="18"/>
      <c r="F1" s="4" t="s">
        <v>4</v>
      </c>
      <c r="G1" s="18" t="s">
        <v>5</v>
      </c>
      <c r="H1" s="18"/>
      <c r="I1" s="18"/>
      <c r="J1" s="18" t="s">
        <v>6</v>
      </c>
      <c r="K1" s="18"/>
      <c r="L1" s="18"/>
      <c r="M1" s="14"/>
      <c r="N1" s="23" t="s">
        <v>103</v>
      </c>
      <c r="O1" s="24"/>
      <c r="P1" s="24"/>
      <c r="Q1" s="25"/>
      <c r="R1" s="20" t="s">
        <v>106</v>
      </c>
      <c r="S1" s="21"/>
      <c r="T1" s="22"/>
      <c r="U1" s="4"/>
      <c r="V1" s="17" t="s">
        <v>107</v>
      </c>
    </row>
    <row r="2" spans="2:22" ht="60" customHeight="1" x14ac:dyDescent="0.3">
      <c r="B2" s="3"/>
      <c r="C2" s="5" t="s">
        <v>24</v>
      </c>
      <c r="D2" s="6" t="s">
        <v>25</v>
      </c>
      <c r="E2" s="6" t="s">
        <v>21</v>
      </c>
      <c r="F2" s="6" t="s">
        <v>7</v>
      </c>
      <c r="G2" s="6" t="s">
        <v>9</v>
      </c>
      <c r="H2" s="6" t="s">
        <v>11</v>
      </c>
      <c r="I2" s="6" t="s">
        <v>13</v>
      </c>
      <c r="J2" s="6" t="s">
        <v>15</v>
      </c>
      <c r="K2" s="6" t="s">
        <v>17</v>
      </c>
      <c r="L2" s="6" t="s">
        <v>19</v>
      </c>
      <c r="M2" s="1"/>
      <c r="N2" s="19" t="s">
        <v>30</v>
      </c>
      <c r="O2" s="10" t="s">
        <v>31</v>
      </c>
      <c r="P2" s="11" t="s">
        <v>32</v>
      </c>
      <c r="Q2" s="10" t="s">
        <v>33</v>
      </c>
      <c r="R2" s="8"/>
      <c r="S2" s="10" t="s">
        <v>27</v>
      </c>
      <c r="T2" s="10" t="s">
        <v>29</v>
      </c>
      <c r="U2" s="6"/>
      <c r="V2" s="6" t="s">
        <v>105</v>
      </c>
    </row>
    <row r="3" spans="2:22" x14ac:dyDescent="0.3">
      <c r="B3" s="7" t="s">
        <v>0</v>
      </c>
      <c r="C3" s="8">
        <v>25</v>
      </c>
      <c r="D3" s="8">
        <v>7</v>
      </c>
      <c r="E3" s="8">
        <v>18</v>
      </c>
      <c r="F3" s="8">
        <v>18</v>
      </c>
      <c r="G3" s="8">
        <v>14</v>
      </c>
      <c r="H3" s="8">
        <v>0</v>
      </c>
      <c r="I3" s="8">
        <v>4</v>
      </c>
      <c r="J3" s="8">
        <v>14</v>
      </c>
      <c r="K3" s="8">
        <v>0</v>
      </c>
      <c r="L3" s="8">
        <v>4</v>
      </c>
      <c r="M3" s="15"/>
      <c r="N3" s="19"/>
      <c r="O3" s="8">
        <v>2</v>
      </c>
      <c r="P3" s="8">
        <v>4</v>
      </c>
      <c r="Q3" s="8" t="s">
        <v>34</v>
      </c>
      <c r="R3" s="7" t="s">
        <v>0</v>
      </c>
      <c r="S3" s="8">
        <v>68</v>
      </c>
      <c r="T3" s="9">
        <v>20.588235294117645</v>
      </c>
      <c r="U3" s="7" t="s">
        <v>0</v>
      </c>
      <c r="V3" s="8">
        <v>10</v>
      </c>
    </row>
    <row r="4" spans="2:22" x14ac:dyDescent="0.3">
      <c r="B4" s="7" t="s">
        <v>2</v>
      </c>
      <c r="C4" s="8">
        <v>37</v>
      </c>
      <c r="D4" s="8">
        <v>10</v>
      </c>
      <c r="E4" s="8">
        <v>27</v>
      </c>
      <c r="F4" s="8">
        <v>27</v>
      </c>
      <c r="G4" s="8">
        <v>17</v>
      </c>
      <c r="H4" s="8">
        <v>5</v>
      </c>
      <c r="I4" s="8">
        <v>5</v>
      </c>
      <c r="J4" s="8">
        <v>17</v>
      </c>
      <c r="K4" s="8">
        <v>5</v>
      </c>
      <c r="L4" s="8">
        <v>5</v>
      </c>
      <c r="M4" s="15"/>
      <c r="N4" s="19"/>
      <c r="O4" s="8">
        <v>3</v>
      </c>
      <c r="P4" s="8">
        <v>2</v>
      </c>
      <c r="Q4" s="8" t="s">
        <v>34</v>
      </c>
      <c r="R4" s="7" t="s">
        <v>2</v>
      </c>
      <c r="S4" s="8">
        <v>93</v>
      </c>
      <c r="T4" s="9">
        <v>17.20430107526882</v>
      </c>
      <c r="U4" s="7" t="s">
        <v>2</v>
      </c>
      <c r="V4" s="8">
        <v>8</v>
      </c>
    </row>
    <row r="5" spans="2:22" x14ac:dyDescent="0.3">
      <c r="B5" s="7" t="s">
        <v>23</v>
      </c>
      <c r="C5" s="8">
        <f>25+37</f>
        <v>62</v>
      </c>
      <c r="D5" s="8">
        <v>17</v>
      </c>
      <c r="E5" s="8">
        <f>SUM(E3:E4)</f>
        <v>45</v>
      </c>
      <c r="F5" s="8">
        <f t="shared" ref="F5:L5" si="0">SUM(F3:F4)</f>
        <v>45</v>
      </c>
      <c r="G5" s="8">
        <f t="shared" si="0"/>
        <v>31</v>
      </c>
      <c r="H5" s="8">
        <f t="shared" si="0"/>
        <v>5</v>
      </c>
      <c r="I5" s="8">
        <f t="shared" si="0"/>
        <v>9</v>
      </c>
      <c r="J5" s="8">
        <f t="shared" si="0"/>
        <v>31</v>
      </c>
      <c r="K5" s="8">
        <f t="shared" si="0"/>
        <v>5</v>
      </c>
      <c r="L5" s="8">
        <f t="shared" si="0"/>
        <v>9</v>
      </c>
      <c r="M5" s="15"/>
      <c r="N5" s="19"/>
      <c r="O5" s="8">
        <v>6</v>
      </c>
      <c r="P5" s="8">
        <v>3</v>
      </c>
      <c r="Q5" s="8" t="s">
        <v>34</v>
      </c>
      <c r="R5" s="7" t="s">
        <v>1</v>
      </c>
      <c r="S5" s="8">
        <v>63</v>
      </c>
      <c r="T5" s="9">
        <v>25.396825396825395</v>
      </c>
      <c r="U5" s="7" t="s">
        <v>1</v>
      </c>
      <c r="V5" s="8">
        <v>10</v>
      </c>
    </row>
    <row r="6" spans="2:22" x14ac:dyDescent="0.3">
      <c r="B6" s="7" t="s">
        <v>1</v>
      </c>
      <c r="C6" s="8">
        <v>29</v>
      </c>
      <c r="D6" s="8">
        <v>10</v>
      </c>
      <c r="E6" s="8">
        <v>19</v>
      </c>
      <c r="F6" s="8">
        <v>19</v>
      </c>
      <c r="G6" s="8">
        <v>13</v>
      </c>
      <c r="H6" s="8">
        <v>3</v>
      </c>
      <c r="I6" s="8">
        <v>3</v>
      </c>
      <c r="J6" s="8">
        <v>12</v>
      </c>
      <c r="K6" s="8">
        <v>4</v>
      </c>
      <c r="L6" s="8">
        <v>3</v>
      </c>
      <c r="M6" s="15"/>
      <c r="N6" s="19"/>
      <c r="O6" s="8">
        <v>10</v>
      </c>
      <c r="P6" s="8">
        <v>3</v>
      </c>
      <c r="Q6" s="8" t="s">
        <v>34</v>
      </c>
      <c r="R6" s="10" t="s">
        <v>28</v>
      </c>
      <c r="S6" s="8">
        <v>224</v>
      </c>
      <c r="T6" s="9">
        <f>((14+16+16)/S6)*100</f>
        <v>20.535714285714285</v>
      </c>
      <c r="U6" s="7" t="s">
        <v>28</v>
      </c>
      <c r="V6" s="8">
        <v>28</v>
      </c>
    </row>
    <row r="7" spans="2:22" ht="61.8" customHeight="1" x14ac:dyDescent="0.3">
      <c r="B7" s="3"/>
      <c r="C7" s="3"/>
      <c r="D7" s="6" t="s">
        <v>26</v>
      </c>
      <c r="E7" s="6" t="s">
        <v>22</v>
      </c>
      <c r="F7" s="6" t="s">
        <v>8</v>
      </c>
      <c r="G7" s="6" t="s">
        <v>10</v>
      </c>
      <c r="H7" s="6" t="s">
        <v>12</v>
      </c>
      <c r="I7" s="6" t="s">
        <v>14</v>
      </c>
      <c r="J7" s="6" t="s">
        <v>16</v>
      </c>
      <c r="K7" s="6" t="s">
        <v>18</v>
      </c>
      <c r="L7" s="6" t="s">
        <v>20</v>
      </c>
      <c r="M7" s="1"/>
      <c r="N7" s="19"/>
      <c r="O7" s="8">
        <v>11</v>
      </c>
      <c r="P7" s="8">
        <v>4</v>
      </c>
      <c r="Q7" s="8" t="s">
        <v>34</v>
      </c>
      <c r="U7" s="6"/>
      <c r="V7" s="6" t="s">
        <v>104</v>
      </c>
    </row>
    <row r="8" spans="2:22" x14ac:dyDescent="0.3">
      <c r="B8" s="7" t="s">
        <v>0</v>
      </c>
      <c r="C8" s="7"/>
      <c r="D8" s="9">
        <f>(7/25)*100</f>
        <v>28.000000000000004</v>
      </c>
      <c r="E8" s="9">
        <f>(18/25)*100</f>
        <v>72</v>
      </c>
      <c r="F8" s="9">
        <f>(18/18)*100</f>
        <v>100</v>
      </c>
      <c r="G8" s="9">
        <f>(14/18)*100</f>
        <v>77.777777777777786</v>
      </c>
      <c r="H8" s="9">
        <f>(0/18)*100</f>
        <v>0</v>
      </c>
      <c r="I8" s="9">
        <f>(4/18)*100</f>
        <v>22.222222222222221</v>
      </c>
      <c r="J8" s="9">
        <f>(14/18)*100</f>
        <v>77.777777777777786</v>
      </c>
      <c r="K8" s="9">
        <f>(0/18)*100</f>
        <v>0</v>
      </c>
      <c r="L8" s="9">
        <f>(4/18)*100</f>
        <v>22.222222222222221</v>
      </c>
      <c r="M8" s="16"/>
      <c r="N8" s="19"/>
      <c r="O8" s="8">
        <v>13</v>
      </c>
      <c r="P8" s="8">
        <v>3</v>
      </c>
      <c r="Q8" s="8" t="s">
        <v>34</v>
      </c>
      <c r="U8" s="7" t="s">
        <v>0</v>
      </c>
      <c r="V8" s="9">
        <f>(10/14)*100</f>
        <v>71.428571428571431</v>
      </c>
    </row>
    <row r="9" spans="2:22" x14ac:dyDescent="0.3">
      <c r="B9" s="7" t="s">
        <v>2</v>
      </c>
      <c r="C9" s="7"/>
      <c r="D9" s="9">
        <f>(10/37)*100</f>
        <v>27.027027027027028</v>
      </c>
      <c r="E9" s="9">
        <f>(27/37)*100</f>
        <v>72.972972972972968</v>
      </c>
      <c r="F9" s="9">
        <f>(27/27)*100</f>
        <v>100</v>
      </c>
      <c r="G9" s="9">
        <f>(17/27)*100</f>
        <v>62.962962962962962</v>
      </c>
      <c r="H9" s="9">
        <f>(5/27)*100</f>
        <v>18.518518518518519</v>
      </c>
      <c r="I9" s="9">
        <f>(5/27)*100</f>
        <v>18.518518518518519</v>
      </c>
      <c r="J9" s="9">
        <f>(17/27)*100</f>
        <v>62.962962962962962</v>
      </c>
      <c r="K9" s="9">
        <f>(5/27)*100</f>
        <v>18.518518518518519</v>
      </c>
      <c r="L9" s="9">
        <f>(5/27)*100</f>
        <v>18.518518518518519</v>
      </c>
      <c r="M9" s="16"/>
      <c r="N9" s="19"/>
      <c r="O9" s="8">
        <v>14</v>
      </c>
      <c r="P9" s="8">
        <v>2</v>
      </c>
      <c r="Q9" s="8" t="s">
        <v>34</v>
      </c>
      <c r="U9" s="7" t="s">
        <v>2</v>
      </c>
      <c r="V9" s="9">
        <f>(8/17)*100</f>
        <v>47.058823529411761</v>
      </c>
    </row>
    <row r="10" spans="2:22" x14ac:dyDescent="0.3">
      <c r="B10" s="7" t="s">
        <v>23</v>
      </c>
      <c r="C10" s="7"/>
      <c r="D10" s="9">
        <f>(17/62)*100</f>
        <v>27.419354838709676</v>
      </c>
      <c r="E10" s="9">
        <f>(SUM(E3:E4)/(25+37))*100</f>
        <v>72.58064516129032</v>
      </c>
      <c r="F10" s="9">
        <f t="shared" ref="F10:L10" si="1">(SUM(F3:F4)/(18+27))*100</f>
        <v>100</v>
      </c>
      <c r="G10" s="9">
        <f t="shared" si="1"/>
        <v>68.888888888888886</v>
      </c>
      <c r="H10" s="9">
        <f t="shared" si="1"/>
        <v>11.111111111111111</v>
      </c>
      <c r="I10" s="9">
        <f t="shared" si="1"/>
        <v>20</v>
      </c>
      <c r="J10" s="9">
        <f t="shared" si="1"/>
        <v>68.888888888888886</v>
      </c>
      <c r="K10" s="9">
        <f t="shared" si="1"/>
        <v>11.111111111111111</v>
      </c>
      <c r="L10" s="9">
        <f t="shared" si="1"/>
        <v>20</v>
      </c>
      <c r="M10" s="16"/>
      <c r="N10" s="19"/>
      <c r="O10" s="8">
        <v>15</v>
      </c>
      <c r="P10" s="8">
        <v>1</v>
      </c>
      <c r="Q10" s="8" t="s">
        <v>34</v>
      </c>
      <c r="U10" s="7" t="s">
        <v>1</v>
      </c>
      <c r="V10" s="9">
        <f>(10/12)*100</f>
        <v>83.333333333333343</v>
      </c>
    </row>
    <row r="11" spans="2:22" x14ac:dyDescent="0.3">
      <c r="B11" s="7" t="s">
        <v>1</v>
      </c>
      <c r="C11" s="7"/>
      <c r="D11" s="9">
        <f>(10/29)*100</f>
        <v>34.482758620689658</v>
      </c>
      <c r="E11" s="9">
        <f>(19/29)*100</f>
        <v>65.517241379310349</v>
      </c>
      <c r="F11" s="9">
        <f>(19/19)*100</f>
        <v>100</v>
      </c>
      <c r="G11" s="9">
        <f>(13/19)*100</f>
        <v>68.421052631578945</v>
      </c>
      <c r="H11" s="9">
        <f>(3/19)*100</f>
        <v>15.789473684210526</v>
      </c>
      <c r="I11" s="9">
        <f>(3/19)*100</f>
        <v>15.789473684210526</v>
      </c>
      <c r="J11" s="9">
        <f>(12/19)*100</f>
        <v>63.157894736842103</v>
      </c>
      <c r="K11" s="9">
        <f>(4/19)*100</f>
        <v>21.052631578947366</v>
      </c>
      <c r="L11" s="9">
        <f>(3/19)*100</f>
        <v>15.789473684210526</v>
      </c>
      <c r="M11" s="16"/>
      <c r="N11" s="19"/>
      <c r="O11" s="8">
        <v>16</v>
      </c>
      <c r="P11" s="8">
        <v>3</v>
      </c>
      <c r="Q11" s="8" t="s">
        <v>34</v>
      </c>
      <c r="U11" s="7" t="s">
        <v>28</v>
      </c>
      <c r="V11" s="9">
        <f t="shared" ref="V11" si="2">(28/43)*100</f>
        <v>65.116279069767444</v>
      </c>
    </row>
    <row r="12" spans="2:22" ht="18.600000000000001" customHeight="1" x14ac:dyDescent="0.3">
      <c r="E12" s="1"/>
      <c r="F12" s="1"/>
      <c r="G12" s="1"/>
      <c r="H12" s="1"/>
      <c r="I12" s="1"/>
      <c r="J12" s="1"/>
      <c r="K12" s="1"/>
      <c r="L12" s="1"/>
      <c r="M12" s="1"/>
      <c r="N12" s="19"/>
      <c r="O12" s="8">
        <v>18</v>
      </c>
      <c r="P12" s="8">
        <v>4</v>
      </c>
      <c r="Q12" s="8" t="s">
        <v>34</v>
      </c>
      <c r="U12" s="1"/>
      <c r="V12" s="1"/>
    </row>
    <row r="13" spans="2:22" ht="23.4" x14ac:dyDescent="0.45">
      <c r="E13" s="13"/>
      <c r="N13" s="19"/>
      <c r="O13" s="8">
        <v>19</v>
      </c>
      <c r="P13" s="8">
        <v>2</v>
      </c>
      <c r="Q13" s="8" t="s">
        <v>34</v>
      </c>
    </row>
    <row r="14" spans="2:22" x14ac:dyDescent="0.3">
      <c r="E14" s="2"/>
      <c r="F14" s="2"/>
      <c r="K14" s="2"/>
      <c r="N14" s="19"/>
      <c r="O14" s="8">
        <v>20</v>
      </c>
      <c r="P14" s="8">
        <v>2</v>
      </c>
      <c r="Q14" s="8" t="s">
        <v>34</v>
      </c>
    </row>
    <row r="15" spans="2:22" x14ac:dyDescent="0.3">
      <c r="N15" s="19"/>
      <c r="O15" s="8">
        <v>22</v>
      </c>
      <c r="P15" s="8">
        <v>1</v>
      </c>
      <c r="Q15" s="8" t="s">
        <v>34</v>
      </c>
    </row>
    <row r="16" spans="2:22" x14ac:dyDescent="0.3">
      <c r="N16" s="19"/>
      <c r="O16" s="8">
        <v>24</v>
      </c>
      <c r="P16" s="8">
        <v>4</v>
      </c>
      <c r="Q16" s="8" t="s">
        <v>34</v>
      </c>
    </row>
    <row r="17" spans="14:17" x14ac:dyDescent="0.3">
      <c r="N17" s="19"/>
      <c r="O17" s="8">
        <v>1</v>
      </c>
      <c r="P17" s="8">
        <v>3</v>
      </c>
      <c r="Q17" s="8" t="s">
        <v>35</v>
      </c>
    </row>
    <row r="18" spans="14:17" x14ac:dyDescent="0.3">
      <c r="N18" s="19"/>
      <c r="O18" s="8">
        <v>4</v>
      </c>
      <c r="P18" s="8">
        <v>3</v>
      </c>
      <c r="Q18" s="8" t="s">
        <v>35</v>
      </c>
    </row>
    <row r="19" spans="14:17" x14ac:dyDescent="0.3">
      <c r="N19" s="19"/>
      <c r="O19" s="8">
        <v>5</v>
      </c>
      <c r="P19" s="8">
        <v>1</v>
      </c>
      <c r="Q19" s="8" t="s">
        <v>35</v>
      </c>
    </row>
    <row r="20" spans="14:17" x14ac:dyDescent="0.3">
      <c r="N20" s="19"/>
      <c r="O20" s="8">
        <v>7</v>
      </c>
      <c r="P20" s="8">
        <v>6</v>
      </c>
      <c r="Q20" s="8" t="s">
        <v>35</v>
      </c>
    </row>
    <row r="21" spans="14:17" x14ac:dyDescent="0.3">
      <c r="N21" s="19"/>
      <c r="O21" s="8">
        <v>8</v>
      </c>
      <c r="P21" s="8">
        <v>1</v>
      </c>
      <c r="Q21" s="8" t="s">
        <v>35</v>
      </c>
    </row>
    <row r="22" spans="14:17" x14ac:dyDescent="0.3">
      <c r="N22" s="19"/>
      <c r="O22" s="8">
        <v>9</v>
      </c>
      <c r="P22" s="8">
        <v>3</v>
      </c>
      <c r="Q22" s="8" t="s">
        <v>35</v>
      </c>
    </row>
    <row r="23" spans="14:17" x14ac:dyDescent="0.3">
      <c r="N23" s="19"/>
      <c r="O23" s="8">
        <v>12</v>
      </c>
      <c r="P23" s="8">
        <v>5</v>
      </c>
      <c r="Q23" s="8" t="s">
        <v>35</v>
      </c>
    </row>
    <row r="24" spans="14:17" x14ac:dyDescent="0.3">
      <c r="N24" s="19"/>
      <c r="O24" s="8">
        <v>17</v>
      </c>
      <c r="P24" s="8">
        <v>1</v>
      </c>
      <c r="Q24" s="8" t="s">
        <v>35</v>
      </c>
    </row>
    <row r="25" spans="14:17" x14ac:dyDescent="0.3">
      <c r="N25" s="19"/>
      <c r="O25" s="8">
        <v>21</v>
      </c>
      <c r="P25" s="8">
        <v>1</v>
      </c>
      <c r="Q25" s="8" t="s">
        <v>35</v>
      </c>
    </row>
    <row r="26" spans="14:17" x14ac:dyDescent="0.3">
      <c r="N26" s="19"/>
      <c r="O26" s="8">
        <v>23</v>
      </c>
      <c r="P26" s="8">
        <v>5</v>
      </c>
      <c r="Q26" s="8" t="s">
        <v>35</v>
      </c>
    </row>
    <row r="27" spans="14:17" x14ac:dyDescent="0.3">
      <c r="N27" s="19"/>
      <c r="O27" s="8">
        <v>25</v>
      </c>
      <c r="P27" s="8">
        <v>1</v>
      </c>
      <c r="Q27" s="8" t="s">
        <v>35</v>
      </c>
    </row>
    <row r="28" spans="14:17" x14ac:dyDescent="0.3">
      <c r="N28" s="19" t="s">
        <v>36</v>
      </c>
      <c r="O28" s="10" t="s">
        <v>31</v>
      </c>
      <c r="P28" s="10" t="s">
        <v>32</v>
      </c>
      <c r="Q28" s="10" t="s">
        <v>33</v>
      </c>
    </row>
    <row r="29" spans="14:17" x14ac:dyDescent="0.3">
      <c r="N29" s="19"/>
      <c r="O29" s="8" t="s">
        <v>37</v>
      </c>
      <c r="P29" s="8">
        <v>1</v>
      </c>
      <c r="Q29" s="8" t="s">
        <v>34</v>
      </c>
    </row>
    <row r="30" spans="14:17" x14ac:dyDescent="0.3">
      <c r="N30" s="19"/>
      <c r="O30" s="8" t="s">
        <v>38</v>
      </c>
      <c r="P30" s="8">
        <v>2</v>
      </c>
      <c r="Q30" s="8" t="s">
        <v>34</v>
      </c>
    </row>
    <row r="31" spans="14:17" x14ac:dyDescent="0.3">
      <c r="N31" s="19"/>
      <c r="O31" s="8" t="s">
        <v>39</v>
      </c>
      <c r="P31" s="8">
        <v>2</v>
      </c>
      <c r="Q31" s="8" t="s">
        <v>34</v>
      </c>
    </row>
    <row r="32" spans="14:17" x14ac:dyDescent="0.3">
      <c r="N32" s="19"/>
      <c r="O32" s="8" t="s">
        <v>40</v>
      </c>
      <c r="P32" s="8">
        <v>2</v>
      </c>
      <c r="Q32" s="8" t="s">
        <v>34</v>
      </c>
    </row>
    <row r="33" spans="14:17" x14ac:dyDescent="0.3">
      <c r="N33" s="19"/>
      <c r="O33" s="8" t="s">
        <v>41</v>
      </c>
      <c r="P33" s="8">
        <v>2</v>
      </c>
      <c r="Q33" s="8" t="s">
        <v>34</v>
      </c>
    </row>
    <row r="34" spans="14:17" x14ac:dyDescent="0.3">
      <c r="N34" s="19"/>
      <c r="O34" s="8" t="s">
        <v>42</v>
      </c>
      <c r="P34" s="8">
        <v>3</v>
      </c>
      <c r="Q34" s="8" t="s">
        <v>34</v>
      </c>
    </row>
    <row r="35" spans="14:17" x14ac:dyDescent="0.3">
      <c r="N35" s="19"/>
      <c r="O35" s="8" t="s">
        <v>43</v>
      </c>
      <c r="P35" s="8">
        <v>3</v>
      </c>
      <c r="Q35" s="8" t="s">
        <v>34</v>
      </c>
    </row>
    <row r="36" spans="14:17" x14ac:dyDescent="0.3">
      <c r="N36" s="19"/>
      <c r="O36" s="8" t="s">
        <v>44</v>
      </c>
      <c r="P36" s="8">
        <v>2</v>
      </c>
      <c r="Q36" s="8" t="s">
        <v>34</v>
      </c>
    </row>
    <row r="37" spans="14:17" x14ac:dyDescent="0.3">
      <c r="N37" s="19"/>
      <c r="O37" s="8" t="s">
        <v>45</v>
      </c>
      <c r="P37" s="8">
        <v>2</v>
      </c>
      <c r="Q37" s="8" t="s">
        <v>34</v>
      </c>
    </row>
    <row r="38" spans="14:17" x14ac:dyDescent="0.3">
      <c r="N38" s="19"/>
      <c r="O38" s="8" t="s">
        <v>46</v>
      </c>
      <c r="P38" s="8">
        <v>1</v>
      </c>
      <c r="Q38" s="8" t="s">
        <v>34</v>
      </c>
    </row>
    <row r="39" spans="14:17" x14ac:dyDescent="0.3">
      <c r="N39" s="19"/>
      <c r="O39" s="8" t="s">
        <v>47</v>
      </c>
      <c r="P39" s="8">
        <v>5</v>
      </c>
      <c r="Q39" s="8" t="s">
        <v>34</v>
      </c>
    </row>
    <row r="40" spans="14:17" x14ac:dyDescent="0.3">
      <c r="N40" s="19"/>
      <c r="O40" s="8" t="s">
        <v>48</v>
      </c>
      <c r="P40" s="8">
        <v>4</v>
      </c>
      <c r="Q40" s="8" t="s">
        <v>34</v>
      </c>
    </row>
    <row r="41" spans="14:17" x14ac:dyDescent="0.3">
      <c r="N41" s="19"/>
      <c r="O41" s="8" t="s">
        <v>49</v>
      </c>
      <c r="P41" s="8">
        <v>2</v>
      </c>
      <c r="Q41" s="8" t="s">
        <v>34</v>
      </c>
    </row>
    <row r="42" spans="14:17" x14ac:dyDescent="0.3">
      <c r="N42" s="19"/>
      <c r="O42" s="8" t="s">
        <v>50</v>
      </c>
      <c r="P42" s="8">
        <v>1</v>
      </c>
      <c r="Q42" s="8" t="s">
        <v>34</v>
      </c>
    </row>
    <row r="43" spans="14:17" x14ac:dyDescent="0.3">
      <c r="N43" s="19"/>
      <c r="O43" s="8" t="s">
        <v>51</v>
      </c>
      <c r="P43" s="8">
        <v>2</v>
      </c>
      <c r="Q43" s="8" t="s">
        <v>34</v>
      </c>
    </row>
    <row r="44" spans="14:17" x14ac:dyDescent="0.3">
      <c r="N44" s="19"/>
      <c r="O44" s="8" t="s">
        <v>52</v>
      </c>
      <c r="P44" s="8">
        <v>1</v>
      </c>
      <c r="Q44" s="8" t="s">
        <v>34</v>
      </c>
    </row>
    <row r="45" spans="14:17" x14ac:dyDescent="0.3">
      <c r="N45" s="19"/>
      <c r="O45" s="8" t="s">
        <v>53</v>
      </c>
      <c r="P45" s="8">
        <v>1</v>
      </c>
      <c r="Q45" s="8" t="s">
        <v>35</v>
      </c>
    </row>
    <row r="46" spans="14:17" x14ac:dyDescent="0.3">
      <c r="N46" s="19"/>
      <c r="O46" s="8" t="s">
        <v>54</v>
      </c>
      <c r="P46" s="8">
        <v>3</v>
      </c>
      <c r="Q46" s="8" t="s">
        <v>35</v>
      </c>
    </row>
    <row r="47" spans="14:17" x14ac:dyDescent="0.3">
      <c r="N47" s="19"/>
      <c r="O47" s="8" t="s">
        <v>55</v>
      </c>
      <c r="P47" s="8">
        <v>3</v>
      </c>
      <c r="Q47" s="8" t="s">
        <v>35</v>
      </c>
    </row>
    <row r="48" spans="14:17" x14ac:dyDescent="0.3">
      <c r="N48" s="19"/>
      <c r="O48" s="8" t="s">
        <v>56</v>
      </c>
      <c r="P48" s="8">
        <v>4</v>
      </c>
      <c r="Q48" s="8" t="s">
        <v>35</v>
      </c>
    </row>
    <row r="49" spans="14:17" x14ac:dyDescent="0.3">
      <c r="N49" s="19"/>
      <c r="O49" s="8" t="s">
        <v>57</v>
      </c>
      <c r="P49" s="8">
        <v>2</v>
      </c>
      <c r="Q49" s="8" t="s">
        <v>35</v>
      </c>
    </row>
    <row r="50" spans="14:17" x14ac:dyDescent="0.3">
      <c r="N50" s="19"/>
      <c r="O50" s="8" t="s">
        <v>58</v>
      </c>
      <c r="P50" s="8">
        <v>3</v>
      </c>
      <c r="Q50" s="8" t="s">
        <v>35</v>
      </c>
    </row>
    <row r="51" spans="14:17" x14ac:dyDescent="0.3">
      <c r="N51" s="19"/>
      <c r="O51" s="8" t="s">
        <v>59</v>
      </c>
      <c r="P51" s="8">
        <v>2</v>
      </c>
      <c r="Q51" s="8" t="s">
        <v>35</v>
      </c>
    </row>
    <row r="52" spans="14:17" x14ac:dyDescent="0.3">
      <c r="N52" s="19"/>
      <c r="O52" s="8" t="s">
        <v>60</v>
      </c>
      <c r="P52" s="8">
        <v>4</v>
      </c>
      <c r="Q52" s="8" t="s">
        <v>35</v>
      </c>
    </row>
    <row r="53" spans="14:17" x14ac:dyDescent="0.3">
      <c r="N53" s="19"/>
      <c r="O53" s="8" t="s">
        <v>61</v>
      </c>
      <c r="P53" s="8">
        <v>5</v>
      </c>
      <c r="Q53" s="8" t="s">
        <v>35</v>
      </c>
    </row>
    <row r="54" spans="14:17" x14ac:dyDescent="0.3">
      <c r="N54" s="19"/>
      <c r="O54" s="8" t="s">
        <v>62</v>
      </c>
      <c r="P54" s="8">
        <v>1</v>
      </c>
      <c r="Q54" s="8" t="s">
        <v>35</v>
      </c>
    </row>
    <row r="55" spans="14:17" x14ac:dyDescent="0.3">
      <c r="N55" s="19"/>
      <c r="O55" s="8" t="s">
        <v>63</v>
      </c>
      <c r="P55" s="8">
        <v>3</v>
      </c>
      <c r="Q55" s="8" t="s">
        <v>35</v>
      </c>
    </row>
    <row r="56" spans="14:17" x14ac:dyDescent="0.3">
      <c r="N56" s="19"/>
      <c r="O56" s="8" t="s">
        <v>64</v>
      </c>
      <c r="P56" s="8">
        <v>1</v>
      </c>
      <c r="Q56" s="8" t="s">
        <v>35</v>
      </c>
    </row>
    <row r="57" spans="14:17" x14ac:dyDescent="0.3">
      <c r="N57" s="19"/>
      <c r="O57" s="8" t="s">
        <v>65</v>
      </c>
      <c r="P57" s="8">
        <v>3</v>
      </c>
      <c r="Q57" s="8" t="s">
        <v>35</v>
      </c>
    </row>
    <row r="58" spans="14:17" x14ac:dyDescent="0.3">
      <c r="N58" s="19"/>
      <c r="O58" s="8" t="s">
        <v>66</v>
      </c>
      <c r="P58" s="8">
        <v>3</v>
      </c>
      <c r="Q58" s="8" t="s">
        <v>35</v>
      </c>
    </row>
    <row r="59" spans="14:17" x14ac:dyDescent="0.3">
      <c r="N59" s="19"/>
      <c r="O59" s="8" t="s">
        <v>67</v>
      </c>
      <c r="P59" s="8">
        <v>1</v>
      </c>
      <c r="Q59" s="8" t="s">
        <v>35</v>
      </c>
    </row>
    <row r="60" spans="14:17" x14ac:dyDescent="0.3">
      <c r="N60" s="19"/>
      <c r="O60" s="8" t="s">
        <v>68</v>
      </c>
      <c r="P60" s="8">
        <v>1</v>
      </c>
      <c r="Q60" s="8" t="s">
        <v>35</v>
      </c>
    </row>
    <row r="61" spans="14:17" x14ac:dyDescent="0.3">
      <c r="N61" s="19"/>
      <c r="O61" s="8" t="s">
        <v>69</v>
      </c>
      <c r="P61" s="8">
        <v>1</v>
      </c>
      <c r="Q61" s="8" t="s">
        <v>35</v>
      </c>
    </row>
    <row r="62" spans="14:17" x14ac:dyDescent="0.3">
      <c r="N62" s="19"/>
      <c r="O62" s="8" t="s">
        <v>70</v>
      </c>
      <c r="P62" s="8">
        <v>6</v>
      </c>
      <c r="Q62" s="8" t="s">
        <v>35</v>
      </c>
    </row>
    <row r="63" spans="14:17" x14ac:dyDescent="0.3">
      <c r="N63" s="19"/>
      <c r="O63" s="8" t="s">
        <v>71</v>
      </c>
      <c r="P63" s="8">
        <v>4</v>
      </c>
      <c r="Q63" s="8" t="s">
        <v>35</v>
      </c>
    </row>
    <row r="64" spans="14:17" x14ac:dyDescent="0.3">
      <c r="N64" s="19"/>
      <c r="O64" s="8" t="s">
        <v>72</v>
      </c>
      <c r="P64" s="8">
        <v>2</v>
      </c>
      <c r="Q64" s="8" t="s">
        <v>35</v>
      </c>
    </row>
    <row r="65" spans="14:17" x14ac:dyDescent="0.3">
      <c r="N65" s="19"/>
      <c r="O65" s="8" t="s">
        <v>73</v>
      </c>
      <c r="P65" s="8">
        <v>5</v>
      </c>
      <c r="Q65" s="8" t="s">
        <v>35</v>
      </c>
    </row>
    <row r="66" spans="14:17" x14ac:dyDescent="0.3">
      <c r="N66" s="19"/>
      <c r="O66" s="12"/>
      <c r="P66" s="12"/>
      <c r="Q66" s="12"/>
    </row>
    <row r="67" spans="14:17" x14ac:dyDescent="0.3">
      <c r="N67" s="19"/>
      <c r="O67" s="8" t="s">
        <v>74</v>
      </c>
      <c r="P67" s="8">
        <v>2</v>
      </c>
      <c r="Q67" s="8" t="s">
        <v>34</v>
      </c>
    </row>
    <row r="68" spans="14:17" x14ac:dyDescent="0.3">
      <c r="N68" s="19"/>
      <c r="O68" s="8" t="s">
        <v>75</v>
      </c>
      <c r="P68" s="8">
        <v>1</v>
      </c>
      <c r="Q68" s="8" t="s">
        <v>34</v>
      </c>
    </row>
    <row r="69" spans="14:17" x14ac:dyDescent="0.3">
      <c r="N69" s="19"/>
      <c r="O69" s="8" t="s">
        <v>76</v>
      </c>
      <c r="P69" s="8">
        <v>2</v>
      </c>
      <c r="Q69" s="8" t="s">
        <v>34</v>
      </c>
    </row>
    <row r="70" spans="14:17" x14ac:dyDescent="0.3">
      <c r="N70" s="19"/>
      <c r="O70" s="8" t="s">
        <v>77</v>
      </c>
      <c r="P70" s="8">
        <v>1</v>
      </c>
      <c r="Q70" s="8" t="s">
        <v>34</v>
      </c>
    </row>
    <row r="71" spans="14:17" x14ac:dyDescent="0.3">
      <c r="N71" s="19"/>
      <c r="O71" s="8" t="s">
        <v>78</v>
      </c>
      <c r="P71" s="8">
        <v>4</v>
      </c>
      <c r="Q71" s="8" t="s">
        <v>34</v>
      </c>
    </row>
    <row r="72" spans="14:17" x14ac:dyDescent="0.3">
      <c r="N72" s="19"/>
      <c r="O72" s="8" t="s">
        <v>79</v>
      </c>
      <c r="P72" s="8">
        <v>1</v>
      </c>
      <c r="Q72" s="8" t="s">
        <v>34</v>
      </c>
    </row>
    <row r="73" spans="14:17" x14ac:dyDescent="0.3">
      <c r="N73" s="19"/>
      <c r="O73" s="8" t="s">
        <v>80</v>
      </c>
      <c r="P73" s="8">
        <v>2</v>
      </c>
      <c r="Q73" s="8" t="s">
        <v>34</v>
      </c>
    </row>
    <row r="74" spans="14:17" x14ac:dyDescent="0.3">
      <c r="N74" s="19"/>
      <c r="O74" s="8" t="s">
        <v>81</v>
      </c>
      <c r="P74" s="8">
        <v>2</v>
      </c>
      <c r="Q74" s="8" t="s">
        <v>34</v>
      </c>
    </row>
    <row r="75" spans="14:17" x14ac:dyDescent="0.3">
      <c r="N75" s="19"/>
      <c r="O75" s="8" t="s">
        <v>82</v>
      </c>
      <c r="P75" s="8">
        <v>3</v>
      </c>
      <c r="Q75" s="8" t="s">
        <v>34</v>
      </c>
    </row>
    <row r="76" spans="14:17" x14ac:dyDescent="0.3">
      <c r="N76" s="19"/>
      <c r="O76" s="8" t="s">
        <v>83</v>
      </c>
      <c r="P76" s="8">
        <v>2</v>
      </c>
      <c r="Q76" s="8" t="s">
        <v>34</v>
      </c>
    </row>
    <row r="77" spans="14:17" x14ac:dyDescent="0.3">
      <c r="N77" s="19"/>
      <c r="O77" s="8" t="s">
        <v>84</v>
      </c>
      <c r="P77" s="8">
        <v>1</v>
      </c>
      <c r="Q77" s="8" t="s">
        <v>34</v>
      </c>
    </row>
    <row r="78" spans="14:17" x14ac:dyDescent="0.3">
      <c r="N78" s="19"/>
      <c r="O78" s="8" t="s">
        <v>85</v>
      </c>
      <c r="P78" s="8">
        <v>2</v>
      </c>
      <c r="Q78" s="8" t="s">
        <v>34</v>
      </c>
    </row>
    <row r="79" spans="14:17" x14ac:dyDescent="0.3">
      <c r="N79" s="19"/>
      <c r="O79" s="8" t="s">
        <v>86</v>
      </c>
      <c r="P79" s="8">
        <v>3</v>
      </c>
      <c r="Q79" s="8" t="s">
        <v>34</v>
      </c>
    </row>
    <row r="80" spans="14:17" x14ac:dyDescent="0.3">
      <c r="N80" s="19"/>
      <c r="O80" s="8" t="s">
        <v>87</v>
      </c>
      <c r="P80" s="8">
        <v>3</v>
      </c>
      <c r="Q80" s="8" t="s">
        <v>34</v>
      </c>
    </row>
    <row r="81" spans="14:17" x14ac:dyDescent="0.3">
      <c r="N81" s="19"/>
      <c r="O81" s="8" t="s">
        <v>88</v>
      </c>
      <c r="P81" s="8">
        <v>2</v>
      </c>
      <c r="Q81" s="8" t="s">
        <v>34</v>
      </c>
    </row>
    <row r="82" spans="14:17" x14ac:dyDescent="0.3">
      <c r="N82" s="19"/>
      <c r="O82" s="8" t="s">
        <v>89</v>
      </c>
      <c r="P82" s="8">
        <v>1</v>
      </c>
      <c r="Q82" s="8" t="s">
        <v>34</v>
      </c>
    </row>
    <row r="83" spans="14:17" x14ac:dyDescent="0.3">
      <c r="N83" s="19"/>
      <c r="O83" s="8" t="s">
        <v>90</v>
      </c>
      <c r="P83" s="8">
        <v>1</v>
      </c>
      <c r="Q83" s="8" t="s">
        <v>35</v>
      </c>
    </row>
    <row r="84" spans="14:17" x14ac:dyDescent="0.3">
      <c r="N84" s="19"/>
      <c r="O84" s="8" t="s">
        <v>91</v>
      </c>
      <c r="P84" s="8">
        <v>1</v>
      </c>
      <c r="Q84" s="8" t="s">
        <v>35</v>
      </c>
    </row>
    <row r="85" spans="14:17" x14ac:dyDescent="0.3">
      <c r="N85" s="19"/>
      <c r="O85" s="8" t="s">
        <v>92</v>
      </c>
      <c r="P85" s="8">
        <v>4</v>
      </c>
      <c r="Q85" s="8" t="s">
        <v>35</v>
      </c>
    </row>
    <row r="86" spans="14:17" x14ac:dyDescent="0.3">
      <c r="N86" s="19"/>
      <c r="O86" s="8" t="s">
        <v>93</v>
      </c>
      <c r="P86" s="8">
        <v>5</v>
      </c>
      <c r="Q86" s="8" t="s">
        <v>35</v>
      </c>
    </row>
    <row r="87" spans="14:17" x14ac:dyDescent="0.3">
      <c r="N87" s="19"/>
      <c r="O87" s="8" t="s">
        <v>94</v>
      </c>
      <c r="P87" s="8">
        <v>1</v>
      </c>
      <c r="Q87" s="8" t="s">
        <v>35</v>
      </c>
    </row>
    <row r="88" spans="14:17" x14ac:dyDescent="0.3">
      <c r="N88" s="19"/>
      <c r="O88" s="8" t="s">
        <v>95</v>
      </c>
      <c r="P88" s="8">
        <v>3</v>
      </c>
      <c r="Q88" s="8" t="s">
        <v>35</v>
      </c>
    </row>
    <row r="89" spans="14:17" x14ac:dyDescent="0.3">
      <c r="N89" s="19"/>
      <c r="O89" s="8" t="s">
        <v>96</v>
      </c>
      <c r="P89" s="8">
        <v>1</v>
      </c>
      <c r="Q89" s="8" t="s">
        <v>35</v>
      </c>
    </row>
    <row r="90" spans="14:17" x14ac:dyDescent="0.3">
      <c r="N90" s="19"/>
      <c r="O90" s="8" t="s">
        <v>97</v>
      </c>
      <c r="P90" s="8">
        <v>2</v>
      </c>
      <c r="Q90" s="8" t="s">
        <v>35</v>
      </c>
    </row>
    <row r="91" spans="14:17" x14ac:dyDescent="0.3">
      <c r="N91" s="19"/>
      <c r="O91" s="8" t="s">
        <v>98</v>
      </c>
      <c r="P91" s="8">
        <v>2</v>
      </c>
      <c r="Q91" s="8" t="s">
        <v>35</v>
      </c>
    </row>
    <row r="92" spans="14:17" x14ac:dyDescent="0.3">
      <c r="N92" s="19"/>
      <c r="O92" s="8" t="s">
        <v>99</v>
      </c>
      <c r="P92" s="8">
        <v>3</v>
      </c>
      <c r="Q92" s="8" t="s">
        <v>35</v>
      </c>
    </row>
    <row r="93" spans="14:17" x14ac:dyDescent="0.3">
      <c r="N93" s="19"/>
      <c r="O93" s="8" t="s">
        <v>100</v>
      </c>
      <c r="P93" s="8">
        <v>4</v>
      </c>
      <c r="Q93" s="8" t="s">
        <v>35</v>
      </c>
    </row>
    <row r="94" spans="14:17" x14ac:dyDescent="0.3">
      <c r="N94" s="19"/>
      <c r="O94" s="8" t="s">
        <v>101</v>
      </c>
      <c r="P94" s="8">
        <v>3</v>
      </c>
      <c r="Q94" s="8" t="s">
        <v>35</v>
      </c>
    </row>
    <row r="95" spans="14:17" x14ac:dyDescent="0.3">
      <c r="N95" s="19"/>
      <c r="O95" s="8" t="s">
        <v>102</v>
      </c>
      <c r="P95" s="8">
        <v>1</v>
      </c>
      <c r="Q95" s="8" t="s">
        <v>35</v>
      </c>
    </row>
  </sheetData>
  <mergeCells count="7">
    <mergeCell ref="C1:E1"/>
    <mergeCell ref="N2:N27"/>
    <mergeCell ref="N28:N95"/>
    <mergeCell ref="R1:T1"/>
    <mergeCell ref="N1:Q1"/>
    <mergeCell ref="G1:I1"/>
    <mergeCell ref="J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2023-01-27T20:08:32Z</dcterms:created>
  <dcterms:modified xsi:type="dcterms:W3CDTF">2023-04-01T20:46:00Z</dcterms:modified>
</cp:coreProperties>
</file>