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zhong\OneDrive\Desktop\All\Raw data\"/>
    </mc:Choice>
  </mc:AlternateContent>
  <xr:revisionPtr revIDLastSave="0" documentId="13_ncr:1_{55D96740-309C-461D-B668-7097AADC19B4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BM flow analysi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3" l="1"/>
  <c r="O19" i="3"/>
  <c r="E20" i="3"/>
  <c r="F20" i="3"/>
  <c r="G20" i="3"/>
  <c r="H20" i="3"/>
  <c r="I20" i="3"/>
  <c r="J20" i="3"/>
  <c r="L20" i="3"/>
  <c r="D20" i="3"/>
  <c r="E19" i="3"/>
  <c r="F19" i="3"/>
  <c r="G19" i="3"/>
  <c r="H19" i="3"/>
  <c r="I19" i="3"/>
  <c r="J19" i="3"/>
  <c r="L19" i="3"/>
  <c r="D19" i="3"/>
  <c r="D12" i="3"/>
  <c r="D11" i="3"/>
  <c r="K6" i="3"/>
  <c r="Y16" i="3"/>
  <c r="Y17" i="3"/>
  <c r="Y18" i="3"/>
  <c r="W16" i="3"/>
  <c r="W17" i="3"/>
  <c r="W18" i="3"/>
  <c r="V16" i="3"/>
  <c r="V17" i="3"/>
  <c r="V18" i="3"/>
  <c r="U16" i="3"/>
  <c r="U17" i="3"/>
  <c r="U18" i="3"/>
  <c r="T16" i="3"/>
  <c r="T17" i="3"/>
  <c r="T18" i="3"/>
  <c r="S16" i="3"/>
  <c r="S17" i="3"/>
  <c r="S18" i="3"/>
  <c r="R16" i="3"/>
  <c r="R17" i="3"/>
  <c r="R18" i="3"/>
  <c r="Q16" i="3"/>
  <c r="Q17" i="3"/>
  <c r="Q18" i="3"/>
  <c r="Q15" i="3"/>
  <c r="Y15" i="3"/>
  <c r="W15" i="3"/>
  <c r="V15" i="3"/>
  <c r="U15" i="3"/>
  <c r="T15" i="3"/>
  <c r="S15" i="3"/>
  <c r="R15" i="3"/>
  <c r="Y7" i="3"/>
  <c r="Y8" i="3"/>
  <c r="Y9" i="3"/>
  <c r="Y10" i="3"/>
  <c r="W7" i="3"/>
  <c r="W8" i="3"/>
  <c r="W9" i="3"/>
  <c r="W10" i="3"/>
  <c r="V6" i="3"/>
  <c r="V7" i="3"/>
  <c r="V8" i="3"/>
  <c r="V9" i="3"/>
  <c r="V10" i="3"/>
  <c r="U7" i="3"/>
  <c r="U8" i="3"/>
  <c r="U9" i="3"/>
  <c r="U10" i="3"/>
  <c r="T7" i="3"/>
  <c r="T8" i="3"/>
  <c r="T9" i="3"/>
  <c r="T10" i="3"/>
  <c r="S7" i="3"/>
  <c r="S8" i="3"/>
  <c r="S9" i="3"/>
  <c r="S10" i="3"/>
  <c r="R7" i="3"/>
  <c r="R8" i="3"/>
  <c r="R9" i="3"/>
  <c r="R10" i="3"/>
  <c r="Q7" i="3"/>
  <c r="Q8" i="3"/>
  <c r="Q9" i="3"/>
  <c r="Q10" i="3"/>
  <c r="Q6" i="3"/>
  <c r="K16" i="3"/>
  <c r="K17" i="3"/>
  <c r="X17" i="3" s="1"/>
  <c r="K18" i="3"/>
  <c r="X18" i="3" s="1"/>
  <c r="K15" i="3"/>
  <c r="K7" i="3"/>
  <c r="X7" i="3" s="1"/>
  <c r="K8" i="3"/>
  <c r="X8" i="3" s="1"/>
  <c r="K9" i="3"/>
  <c r="X9" i="3" s="1"/>
  <c r="K10" i="3"/>
  <c r="X10" i="3" s="1"/>
  <c r="E11" i="3"/>
  <c r="E12" i="3"/>
  <c r="O12" i="3"/>
  <c r="L12" i="3"/>
  <c r="J12" i="3"/>
  <c r="I12" i="3"/>
  <c r="H12" i="3"/>
  <c r="G12" i="3"/>
  <c r="F12" i="3"/>
  <c r="O11" i="3"/>
  <c r="L11" i="3"/>
  <c r="J11" i="3"/>
  <c r="I11" i="3"/>
  <c r="H11" i="3"/>
  <c r="G11" i="3"/>
  <c r="F11" i="3"/>
  <c r="U6" i="3"/>
  <c r="T6" i="3"/>
  <c r="K20" i="3" l="1"/>
  <c r="R19" i="3"/>
  <c r="U19" i="3"/>
  <c r="V19" i="3"/>
  <c r="T19" i="3"/>
  <c r="W19" i="3"/>
  <c r="S19" i="3"/>
  <c r="K19" i="3"/>
  <c r="Y19" i="3"/>
  <c r="X16" i="3"/>
  <c r="X20" i="3" s="1"/>
  <c r="Q19" i="3"/>
  <c r="X15" i="3"/>
  <c r="V20" i="3"/>
  <c r="T11" i="3"/>
  <c r="R6" i="3"/>
  <c r="R11" i="3" s="1"/>
  <c r="S6" i="3"/>
  <c r="V12" i="3"/>
  <c r="W6" i="3"/>
  <c r="W11" i="3" s="1"/>
  <c r="Y6" i="3"/>
  <c r="S20" i="3"/>
  <c r="T12" i="3"/>
  <c r="T20" i="3"/>
  <c r="U20" i="3"/>
  <c r="U12" i="3"/>
  <c r="W20" i="3"/>
  <c r="K12" i="3"/>
  <c r="X6" i="3"/>
  <c r="Q20" i="3"/>
  <c r="Y20" i="3"/>
  <c r="K11" i="3"/>
  <c r="U11" i="3"/>
  <c r="R20" i="3"/>
  <c r="Q12" i="3"/>
  <c r="Y12" i="3"/>
  <c r="R12" i="3" l="1"/>
  <c r="X19" i="3"/>
  <c r="S12" i="3"/>
  <c r="S11" i="3"/>
  <c r="V11" i="3"/>
  <c r="Y11" i="3"/>
  <c r="W12" i="3"/>
  <c r="Q11" i="3"/>
  <c r="X11" i="3"/>
  <c r="X12" i="3"/>
</calcChain>
</file>

<file path=xl/sharedStrings.xml><?xml version="1.0" encoding="utf-8"?>
<sst xmlns="http://schemas.openxmlformats.org/spreadsheetml/2006/main" count="59" uniqueCount="27">
  <si>
    <t>Experiement</t>
  </si>
  <si>
    <t>Mouse</t>
  </si>
  <si>
    <t>Average</t>
  </si>
  <si>
    <t>Cell Counts</t>
  </si>
  <si>
    <t>% of Live Cells</t>
  </si>
  <si>
    <t>Lineage-cKit+</t>
  </si>
  <si>
    <t>LSK</t>
  </si>
  <si>
    <t>SLAM-LSK</t>
  </si>
  <si>
    <t>MPP</t>
  </si>
  <si>
    <t>LSKCD150+CD48+</t>
  </si>
  <si>
    <t>LSKCD48-CD150-</t>
  </si>
  <si>
    <t>Lineage+</t>
  </si>
  <si>
    <t>Heme (Total)</t>
  </si>
  <si>
    <t>Non-heme (Lineage-cKit-)</t>
  </si>
  <si>
    <t>Cell Count per femur</t>
  </si>
  <si>
    <t>SD</t>
  </si>
  <si>
    <t>CKO 2</t>
  </si>
  <si>
    <t>CKO 3</t>
  </si>
  <si>
    <t>CKO 6</t>
  </si>
  <si>
    <t>CKO 8</t>
  </si>
  <si>
    <t>CSF1 CKO mice</t>
  </si>
  <si>
    <t>Bone Marrow from 1 femurs were collected and analyzed 20210819</t>
  </si>
  <si>
    <t>Ctrl 2</t>
  </si>
  <si>
    <t>Ctrl 4</t>
  </si>
  <si>
    <t>Ctrl 5</t>
  </si>
  <si>
    <t>Ctrl 6</t>
  </si>
  <si>
    <t>Ctrl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</si>
</sst>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2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1" fontId="0" fillId="0" borderId="0" xfId="0" applyNumberFormat="1"/>
    <xf numFmtId="11" fontId="0" fillId="0" borderId="0" xfId="0" applyNumberFormat="1" applyAlignment="1">
      <alignment horizontal="center"/>
    </xf>
    <xf numFmtId="2" fontId="0" fillId="0" borderId="0" xfId="0" applyNumberFormat="1"/>
    <xf numFmtId="1" fontId="0" fillId="0" borderId="0" xfId="0" applyNumberFormat="1" applyAlignment="1">
      <alignment horizontal="center"/>
    </xf>
    <xf numFmtId="1" fontId="0" fillId="0" borderId="0" xfId="0" applyNumberFormat="1"/>
    <xf numFmtId="11" fontId="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A0ED7-A75B-4C0F-8CC4-CC2A58CDCC80}">
  <dimension ref="A1:Z24"/>
  <sheetViews>
    <sheetView tabSelected="1" topLeftCell="E1" zoomScale="64" zoomScaleNormal="64" workbookViewId="0">
      <selection activeCell="H32" sqref="H32"/>
    </sheetView>
  </sheetViews>
  <sheetFormatPr defaultColWidth="11.54296875" defaultRowHeight="14.5" x14ac:dyDescent="0.35"/>
  <cols>
    <col min="1" max="2" width="27.26953125" customWidth="1"/>
    <col min="3" max="3" width="27.453125" customWidth="1"/>
    <col min="4" max="4" width="17.453125" customWidth="1"/>
    <col min="8" max="8" width="18.453125" customWidth="1"/>
    <col min="9" max="9" width="19.1796875" customWidth="1"/>
    <col min="11" max="11" width="15.54296875" customWidth="1"/>
    <col min="12" max="12" width="12.81640625" bestFit="1" customWidth="1"/>
    <col min="15" max="15" width="17.54296875" customWidth="1"/>
    <col min="17" max="17" width="12.81640625" bestFit="1" customWidth="1"/>
    <col min="18" max="18" width="13" bestFit="1" customWidth="1"/>
    <col min="19" max="25" width="12.81640625" bestFit="1" customWidth="1"/>
  </cols>
  <sheetData>
    <row r="1" spans="1:26" s="6" customFormat="1" ht="21" x14ac:dyDescent="0.5">
      <c r="A1" s="6" t="s">
        <v>20</v>
      </c>
    </row>
    <row r="2" spans="1:26" s="7" customFormat="1" ht="21" x14ac:dyDescent="0.5"/>
    <row r="3" spans="1:26" s="7" customFormat="1" ht="21" x14ac:dyDescent="0.5">
      <c r="A3" s="2" t="s">
        <v>21</v>
      </c>
      <c r="B3" s="2"/>
      <c r="O3" s="16" t="s">
        <v>3</v>
      </c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</row>
    <row r="4" spans="1:26" s="7" customFormat="1" ht="21" x14ac:dyDescent="0.5">
      <c r="A4" s="2"/>
      <c r="B4" s="2"/>
      <c r="D4" s="16" t="s">
        <v>4</v>
      </c>
      <c r="E4" s="16"/>
      <c r="F4" s="16"/>
      <c r="G4" s="16"/>
      <c r="H4" s="16"/>
      <c r="I4" s="16"/>
      <c r="J4" s="16"/>
      <c r="K4" s="16"/>
      <c r="L4" s="16"/>
      <c r="M4" s="8"/>
      <c r="N4" s="8"/>
    </row>
    <row r="5" spans="1:26" ht="15.5" x14ac:dyDescent="0.35">
      <c r="A5" s="15"/>
      <c r="B5" s="4" t="s">
        <v>0</v>
      </c>
      <c r="C5" t="s">
        <v>1</v>
      </c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3" t="s">
        <v>11</v>
      </c>
      <c r="K5" s="3" t="s">
        <v>12</v>
      </c>
      <c r="L5" s="3" t="s">
        <v>13</v>
      </c>
      <c r="M5" s="3"/>
      <c r="N5" s="3"/>
      <c r="O5" s="2" t="s">
        <v>14</v>
      </c>
      <c r="P5" s="3"/>
      <c r="Q5" s="3" t="s">
        <v>5</v>
      </c>
      <c r="R5" s="3" t="s">
        <v>6</v>
      </c>
      <c r="S5" s="3" t="s">
        <v>7</v>
      </c>
      <c r="T5" s="3" t="s">
        <v>8</v>
      </c>
      <c r="U5" s="3" t="s">
        <v>9</v>
      </c>
      <c r="V5" s="3" t="s">
        <v>10</v>
      </c>
      <c r="W5" s="3" t="s">
        <v>11</v>
      </c>
      <c r="X5" s="3" t="s">
        <v>12</v>
      </c>
      <c r="Y5" s="3" t="s">
        <v>13</v>
      </c>
      <c r="Z5" s="3"/>
    </row>
    <row r="6" spans="1:26" x14ac:dyDescent="0.35">
      <c r="A6" s="15"/>
      <c r="B6" s="1"/>
      <c r="C6" t="s">
        <v>22</v>
      </c>
      <c r="D6">
        <v>2.65</v>
      </c>
      <c r="E6">
        <v>6.7000000000000004E-2</v>
      </c>
      <c r="F6">
        <v>1.2999999999999999E-2</v>
      </c>
      <c r="G6">
        <v>4.3999999999999997E-2</v>
      </c>
      <c r="H6">
        <v>7.5399999999999998E-3</v>
      </c>
      <c r="I6">
        <v>3.4199999999999999E-3</v>
      </c>
      <c r="J6">
        <v>95.6</v>
      </c>
      <c r="K6">
        <f>D6+J6</f>
        <v>98.25</v>
      </c>
      <c r="L6">
        <v>1.49</v>
      </c>
      <c r="O6" s="13">
        <v>18000000</v>
      </c>
      <c r="Q6" s="5">
        <f>$O6*(D6/100)</f>
        <v>477000</v>
      </c>
      <c r="R6" s="5">
        <f>$O6*(E6/100)</f>
        <v>12060</v>
      </c>
      <c r="S6" s="5">
        <f>$O6*(F6/100)</f>
        <v>2340</v>
      </c>
      <c r="T6" s="5">
        <f>$O6*(G6/100)</f>
        <v>7919.9999999999991</v>
      </c>
      <c r="U6" s="5">
        <f>$O6*(H6/100)</f>
        <v>1357.2</v>
      </c>
      <c r="V6" s="5">
        <f>$O6*(I6/100)</f>
        <v>615.59999999999991</v>
      </c>
      <c r="W6" s="5">
        <f>$O6*(J6/100)</f>
        <v>17208000</v>
      </c>
      <c r="X6" s="10">
        <f>$O6*(K6/100)</f>
        <v>17685000</v>
      </c>
      <c r="Y6" s="10">
        <f>$O6*(L6/100)</f>
        <v>268200</v>
      </c>
      <c r="Z6" s="5"/>
    </row>
    <row r="7" spans="1:26" x14ac:dyDescent="0.35">
      <c r="A7" s="15"/>
      <c r="B7" s="1"/>
      <c r="C7" t="s">
        <v>23</v>
      </c>
      <c r="D7">
        <v>5.22</v>
      </c>
      <c r="E7">
        <v>0.16</v>
      </c>
      <c r="F7">
        <v>3.2000000000000001E-2</v>
      </c>
      <c r="G7">
        <v>0.09</v>
      </c>
      <c r="H7">
        <v>2.1999999999999999E-2</v>
      </c>
      <c r="I7">
        <v>1.4E-2</v>
      </c>
      <c r="J7">
        <v>91.3</v>
      </c>
      <c r="K7">
        <f>D7+J7</f>
        <v>96.52</v>
      </c>
      <c r="L7">
        <v>3.28</v>
      </c>
      <c r="O7" s="13">
        <v>21833333.333333328</v>
      </c>
      <c r="Q7" s="5">
        <f>$O7*(D7/100)</f>
        <v>1139699.9999999998</v>
      </c>
      <c r="R7" s="5">
        <f>$O7*(E7/100)</f>
        <v>34933.333333333328</v>
      </c>
      <c r="S7" s="5">
        <f>$O7*(F7/100)</f>
        <v>6986.6666666666661</v>
      </c>
      <c r="T7" s="5">
        <f>$O7*(G7/100)</f>
        <v>19649.999999999996</v>
      </c>
      <c r="U7" s="5">
        <f>$O7*(H7/100)</f>
        <v>4803.3333333333321</v>
      </c>
      <c r="V7" s="5">
        <f>$O7*(I7/100)</f>
        <v>3056.6666666666665</v>
      </c>
      <c r="W7" s="5">
        <f>$O7*(J7/100)</f>
        <v>19933833.333333328</v>
      </c>
      <c r="X7" s="10">
        <f>$O7*(K7/100)</f>
        <v>21073533.333333328</v>
      </c>
      <c r="Y7" s="10">
        <f>$O7*(L7/100)</f>
        <v>716133.33333333302</v>
      </c>
      <c r="Z7" s="5"/>
    </row>
    <row r="8" spans="1:26" x14ac:dyDescent="0.35">
      <c r="A8" s="15"/>
      <c r="B8" s="1"/>
      <c r="C8" t="s">
        <v>24</v>
      </c>
      <c r="D8">
        <v>4.2300000000000004</v>
      </c>
      <c r="E8">
        <v>0.12</v>
      </c>
      <c r="F8">
        <v>2.9000000000000001E-2</v>
      </c>
      <c r="G8">
        <v>6.0999999999999999E-2</v>
      </c>
      <c r="H8">
        <v>1.2999999999999999E-2</v>
      </c>
      <c r="I8">
        <v>1.4999999999999999E-2</v>
      </c>
      <c r="J8">
        <v>92.9</v>
      </c>
      <c r="K8">
        <f>D8+J8</f>
        <v>97.13000000000001</v>
      </c>
      <c r="L8">
        <v>2.69</v>
      </c>
      <c r="O8" s="13">
        <v>17000000</v>
      </c>
      <c r="Q8" s="5">
        <f>$O8*(D8/100)</f>
        <v>719100.00000000012</v>
      </c>
      <c r="R8" s="5">
        <f>$O8*(E8/100)</f>
        <v>20400</v>
      </c>
      <c r="S8" s="5">
        <f>$O8*(F8/100)</f>
        <v>4930</v>
      </c>
      <c r="T8" s="5">
        <f>$O8*(G8/100)</f>
        <v>10370</v>
      </c>
      <c r="U8" s="5">
        <f>$O8*(H8/100)</f>
        <v>2210</v>
      </c>
      <c r="V8" s="5">
        <f>$O8*(I8/100)</f>
        <v>2550</v>
      </c>
      <c r="W8" s="5">
        <f>$O8*(J8/100)</f>
        <v>15793000</v>
      </c>
      <c r="X8" s="10">
        <f>$O8*(K8/100)</f>
        <v>16512100</v>
      </c>
      <c r="Y8" s="10">
        <f>$O8*(L8/100)</f>
        <v>457300</v>
      </c>
      <c r="Z8" s="5"/>
    </row>
    <row r="9" spans="1:26" x14ac:dyDescent="0.35">
      <c r="A9" s="15"/>
      <c r="B9" s="1"/>
      <c r="C9" t="s">
        <v>25</v>
      </c>
      <c r="D9">
        <v>2.9</v>
      </c>
      <c r="E9">
        <v>0.1</v>
      </c>
      <c r="F9">
        <v>2.4E-2</v>
      </c>
      <c r="G9">
        <v>5.1999999999999998E-2</v>
      </c>
      <c r="H9">
        <v>6.8900000000000003E-3</v>
      </c>
      <c r="I9">
        <v>1.7000000000000001E-2</v>
      </c>
      <c r="J9">
        <v>95.2</v>
      </c>
      <c r="K9">
        <f>D9+J9</f>
        <v>98.100000000000009</v>
      </c>
      <c r="L9">
        <v>1.78</v>
      </c>
      <c r="O9" s="13">
        <v>18166666.666666668</v>
      </c>
      <c r="Q9" s="12">
        <f>$O9*(D9/100)</f>
        <v>526833.33333333337</v>
      </c>
      <c r="R9" s="5">
        <f>$O9*(E9/100)</f>
        <v>18166.666666666668</v>
      </c>
      <c r="S9" s="5">
        <f>$O9*(F9/100)</f>
        <v>4360</v>
      </c>
      <c r="T9" s="5">
        <f>$O9*(G9/100)</f>
        <v>9446.6666666666661</v>
      </c>
      <c r="U9" s="5">
        <f>$O9*(H9/100)</f>
        <v>1251.6833333333336</v>
      </c>
      <c r="V9" s="5">
        <f>$O9*(I9/100)</f>
        <v>3088.3333333333339</v>
      </c>
      <c r="W9" s="5">
        <f>$O9*(J9/100)</f>
        <v>17294666.666666668</v>
      </c>
      <c r="X9" s="10">
        <f>$O9*(K9/100)</f>
        <v>17821500.000000004</v>
      </c>
      <c r="Y9" s="10">
        <f>$O9*(L9/100)</f>
        <v>323366.66666666669</v>
      </c>
      <c r="Z9" s="5"/>
    </row>
    <row r="10" spans="1:26" x14ac:dyDescent="0.35">
      <c r="A10" s="15"/>
      <c r="B10" s="1"/>
      <c r="C10" t="s">
        <v>26</v>
      </c>
      <c r="D10">
        <v>2.5</v>
      </c>
      <c r="E10">
        <v>8.6999999999999994E-2</v>
      </c>
      <c r="F10">
        <v>1.9E-2</v>
      </c>
      <c r="G10">
        <v>4.2000000000000003E-2</v>
      </c>
      <c r="H10">
        <v>9.3600000000000003E-3</v>
      </c>
      <c r="I10">
        <v>1.6E-2</v>
      </c>
      <c r="J10">
        <v>95.9</v>
      </c>
      <c r="K10">
        <f>D10+J10</f>
        <v>98.4</v>
      </c>
      <c r="L10">
        <v>1.49</v>
      </c>
      <c r="O10" s="13">
        <v>23333333.333333328</v>
      </c>
      <c r="Q10" s="12">
        <f>$O10*(D10/100)</f>
        <v>583333.33333333326</v>
      </c>
      <c r="R10" s="5">
        <f>$O10*(E10/100)</f>
        <v>20299.999999999993</v>
      </c>
      <c r="S10" s="5">
        <f>$O10*(F10/100)</f>
        <v>4433.3333333333321</v>
      </c>
      <c r="T10" s="5">
        <f>$O10*(G10/100)</f>
        <v>9799.9999999999982</v>
      </c>
      <c r="U10" s="5">
        <f>$O10*(H10/100)</f>
        <v>2183.9999999999995</v>
      </c>
      <c r="V10" s="5">
        <f>$O10*(I10/100)</f>
        <v>3733.333333333333</v>
      </c>
      <c r="W10" s="5">
        <f>$O10*(J10/100)</f>
        <v>22376666.666666664</v>
      </c>
      <c r="X10" s="10">
        <f>$O10*(K10/100)</f>
        <v>22959999.999999996</v>
      </c>
      <c r="Y10" s="10">
        <f>$O10*(L10/100)</f>
        <v>347666.66666666657</v>
      </c>
      <c r="Z10" s="5"/>
    </row>
    <row r="11" spans="1:26" ht="15.5" x14ac:dyDescent="0.35">
      <c r="A11" s="15"/>
      <c r="B11" s="4"/>
      <c r="C11" s="2" t="s">
        <v>2</v>
      </c>
      <c r="D11" s="3">
        <f t="shared" ref="D11:L11" si="0">AVERAGE(D6:D10)</f>
        <v>3.5</v>
      </c>
      <c r="E11" s="3">
        <f t="shared" si="0"/>
        <v>0.10679999999999998</v>
      </c>
      <c r="F11" s="3">
        <f t="shared" si="0"/>
        <v>2.3400000000000001E-2</v>
      </c>
      <c r="G11" s="3">
        <f t="shared" si="0"/>
        <v>5.7799999999999997E-2</v>
      </c>
      <c r="H11" s="3">
        <f t="shared" si="0"/>
        <v>1.1757999999999999E-2</v>
      </c>
      <c r="I11" s="3">
        <f t="shared" si="0"/>
        <v>1.3084000000000002E-2</v>
      </c>
      <c r="J11" s="3">
        <f t="shared" si="0"/>
        <v>94.179999999999993</v>
      </c>
      <c r="K11" s="3">
        <f t="shared" si="0"/>
        <v>97.679999999999993</v>
      </c>
      <c r="L11" s="3">
        <f t="shared" si="0"/>
        <v>2.1459999999999999</v>
      </c>
      <c r="M11" s="3"/>
      <c r="N11" s="3"/>
      <c r="O11" s="3">
        <f t="shared" ref="O11" si="1">AVERAGE(O6:O10)</f>
        <v>19666666.666666664</v>
      </c>
      <c r="P11" s="3"/>
      <c r="Q11" s="3">
        <f t="shared" ref="Q11:Y11" si="2">AVERAGE(Q6:Q10)</f>
        <v>689193.33333333337</v>
      </c>
      <c r="R11" s="3">
        <f t="shared" si="2"/>
        <v>21172</v>
      </c>
      <c r="S11" s="3">
        <f t="shared" si="2"/>
        <v>4609.9999999999991</v>
      </c>
      <c r="T11" s="3">
        <f t="shared" si="2"/>
        <v>11437.333333333332</v>
      </c>
      <c r="U11" s="3">
        <f t="shared" si="2"/>
        <v>2361.2433333333333</v>
      </c>
      <c r="V11" s="3">
        <f t="shared" si="2"/>
        <v>2608.7866666666669</v>
      </c>
      <c r="W11" s="3">
        <f t="shared" si="2"/>
        <v>18521233.333333332</v>
      </c>
      <c r="X11" s="3">
        <f t="shared" si="2"/>
        <v>19210426.666666664</v>
      </c>
      <c r="Y11" s="3">
        <f t="shared" si="2"/>
        <v>422533.33333333331</v>
      </c>
      <c r="Z11" s="3"/>
    </row>
    <row r="12" spans="1:26" ht="15.5" x14ac:dyDescent="0.35">
      <c r="A12" s="15"/>
      <c r="B12" s="4"/>
      <c r="C12" s="2" t="s">
        <v>15</v>
      </c>
      <c r="D12" s="3">
        <f t="shared" ref="D12:L12" si="3">STDEV(D6:D10)</f>
        <v>1.1804448314089064</v>
      </c>
      <c r="E12" s="3">
        <f t="shared" si="3"/>
        <v>3.544996473905164E-2</v>
      </c>
      <c r="F12" s="3">
        <f t="shared" si="3"/>
        <v>7.635443667528434E-3</v>
      </c>
      <c r="G12" s="3">
        <f t="shared" si="3"/>
        <v>1.9498717906570203E-2</v>
      </c>
      <c r="H12" s="3">
        <f t="shared" si="3"/>
        <v>6.1983965668550153E-3</v>
      </c>
      <c r="I12" s="3">
        <f t="shared" si="3"/>
        <v>5.5168179234047548E-3</v>
      </c>
      <c r="J12" s="3">
        <f t="shared" si="3"/>
        <v>1.9967473550752493</v>
      </c>
      <c r="K12" s="3">
        <f t="shared" si="3"/>
        <v>0.81667006802012987</v>
      </c>
      <c r="L12" s="3">
        <f t="shared" si="3"/>
        <v>0.8025770991001423</v>
      </c>
      <c r="M12" s="3"/>
      <c r="N12" s="3"/>
      <c r="O12" s="3">
        <f t="shared" ref="O12" si="4">STDEV(O6:O10)</f>
        <v>2751262.3365365169</v>
      </c>
      <c r="P12" s="3"/>
      <c r="Q12" s="3">
        <f t="shared" ref="Q12:Y12" si="5">STDEV(Q6:Q10)</f>
        <v>267602.21660766052</v>
      </c>
      <c r="R12" s="3">
        <f t="shared" si="5"/>
        <v>8408.1989087371567</v>
      </c>
      <c r="S12" s="3">
        <f t="shared" si="5"/>
        <v>1658.1281280072694</v>
      </c>
      <c r="T12" s="3">
        <f t="shared" si="5"/>
        <v>4679.8061450828836</v>
      </c>
      <c r="U12" s="3">
        <f t="shared" si="5"/>
        <v>1436.7776204061634</v>
      </c>
      <c r="V12" s="3">
        <f t="shared" si="5"/>
        <v>1190.7367116388261</v>
      </c>
      <c r="W12" s="3">
        <f t="shared" si="5"/>
        <v>2623552.4410827248</v>
      </c>
      <c r="X12" s="3">
        <f t="shared" si="5"/>
        <v>2695713.1354347593</v>
      </c>
      <c r="Y12" s="3">
        <f t="shared" si="5"/>
        <v>177951.89268763349</v>
      </c>
      <c r="Z12" s="3"/>
    </row>
    <row r="13" spans="1:26" x14ac:dyDescent="0.35"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5" x14ac:dyDescent="0.35">
      <c r="A14" s="15"/>
      <c r="B14" s="4" t="s">
        <v>0</v>
      </c>
      <c r="C14" t="s">
        <v>1</v>
      </c>
      <c r="D14" s="3" t="s">
        <v>5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11</v>
      </c>
      <c r="K14" s="3" t="s">
        <v>12</v>
      </c>
      <c r="L14" s="3" t="s">
        <v>13</v>
      </c>
      <c r="M14" s="3"/>
      <c r="N14" s="3"/>
      <c r="O14" s="2" t="s">
        <v>14</v>
      </c>
      <c r="P14" s="3"/>
      <c r="Q14" s="3" t="s">
        <v>5</v>
      </c>
      <c r="R14" s="3" t="s">
        <v>6</v>
      </c>
      <c r="S14" s="3" t="s">
        <v>7</v>
      </c>
      <c r="T14" s="3" t="s">
        <v>8</v>
      </c>
      <c r="U14" s="3" t="s">
        <v>9</v>
      </c>
      <c r="V14" s="3" t="s">
        <v>10</v>
      </c>
      <c r="W14" s="3" t="s">
        <v>11</v>
      </c>
      <c r="X14" s="3" t="s">
        <v>12</v>
      </c>
      <c r="Y14" s="3" t="s">
        <v>13</v>
      </c>
      <c r="Z14" s="3"/>
    </row>
    <row r="15" spans="1:26" ht="15.5" x14ac:dyDescent="0.35">
      <c r="A15" s="15"/>
      <c r="B15" s="4"/>
      <c r="C15" t="s">
        <v>16</v>
      </c>
      <c r="D15">
        <v>2.15</v>
      </c>
      <c r="E15">
        <v>0.1</v>
      </c>
      <c r="F15">
        <v>2.3E-2</v>
      </c>
      <c r="G15">
        <v>4.3999999999999997E-2</v>
      </c>
      <c r="H15">
        <v>9.7199999999999995E-3</v>
      </c>
      <c r="I15">
        <v>2.5999999999999999E-2</v>
      </c>
      <c r="J15">
        <v>96.1</v>
      </c>
      <c r="K15">
        <f>D15+J15</f>
        <v>98.25</v>
      </c>
      <c r="L15">
        <v>1.2</v>
      </c>
      <c r="M15" s="3"/>
      <c r="N15" s="3"/>
      <c r="O15" s="13">
        <v>18333333.333333332</v>
      </c>
      <c r="P15" s="3"/>
      <c r="Q15" s="12">
        <f>$O15*(D15/100)</f>
        <v>394166.66666666663</v>
      </c>
      <c r="R15" s="5">
        <f>$O15*(E15/100)</f>
        <v>18333.333333333332</v>
      </c>
      <c r="S15" s="5">
        <f>$O15*(F15/100)</f>
        <v>4216.6666666666661</v>
      </c>
      <c r="T15" s="5">
        <f>$O15*(G15/100)</f>
        <v>8066.6666666666652</v>
      </c>
      <c r="U15" s="5">
        <f>$O15*(H15/100)</f>
        <v>1781.9999999999998</v>
      </c>
      <c r="V15" s="5">
        <f>$O15*(I15/100)</f>
        <v>4766.6666666666661</v>
      </c>
      <c r="W15" s="5">
        <f>$O15*(J15/100)</f>
        <v>17618333.333333332</v>
      </c>
      <c r="X15" s="10">
        <f>$O15*(K15/100)</f>
        <v>18012500</v>
      </c>
      <c r="Y15" s="10">
        <f>$O15*(L15/100)</f>
        <v>220000</v>
      </c>
      <c r="Z15" s="3"/>
    </row>
    <row r="16" spans="1:26" x14ac:dyDescent="0.35">
      <c r="A16" s="15"/>
      <c r="B16" s="1"/>
      <c r="C16" t="s">
        <v>17</v>
      </c>
      <c r="D16">
        <v>1.78</v>
      </c>
      <c r="E16">
        <v>3.2000000000000001E-2</v>
      </c>
      <c r="F16">
        <v>8.0599999999999995E-3</v>
      </c>
      <c r="G16">
        <v>1.6E-2</v>
      </c>
      <c r="H16">
        <v>4.9500000000000004E-3</v>
      </c>
      <c r="I16">
        <v>3.1199999999999999E-3</v>
      </c>
      <c r="J16">
        <v>97.1</v>
      </c>
      <c r="K16">
        <f>D16+J16</f>
        <v>98.88</v>
      </c>
      <c r="L16">
        <v>1.05</v>
      </c>
      <c r="N16" s="9"/>
      <c r="O16" s="13">
        <v>19833333.333333332</v>
      </c>
      <c r="Q16" s="12">
        <f>$O16*(D16/100)</f>
        <v>353033.33333333331</v>
      </c>
      <c r="R16" s="5">
        <f>$O16*(E16/100)</f>
        <v>6346.666666666667</v>
      </c>
      <c r="S16" s="5">
        <f>$O16*(F16/100)</f>
        <v>1598.5666666666664</v>
      </c>
      <c r="T16" s="5">
        <f>$O16*(G16/100)</f>
        <v>3173.3333333333335</v>
      </c>
      <c r="U16" s="5">
        <f>$O16*(H16/100)</f>
        <v>981.75</v>
      </c>
      <c r="V16" s="5">
        <f>$O16*(I16/100)</f>
        <v>618.79999999999995</v>
      </c>
      <c r="W16" s="5">
        <f>$O16*(J16/100)</f>
        <v>19258166.666666664</v>
      </c>
      <c r="X16" s="10">
        <f>$O16*(K16/100)</f>
        <v>19611199.999999996</v>
      </c>
      <c r="Y16" s="10">
        <f>$O16*(L16/100)</f>
        <v>208250</v>
      </c>
      <c r="Z16" s="5"/>
    </row>
    <row r="17" spans="1:26" x14ac:dyDescent="0.35">
      <c r="A17" s="15"/>
      <c r="B17" s="1"/>
      <c r="C17" t="s">
        <v>18</v>
      </c>
      <c r="D17">
        <v>1.8</v>
      </c>
      <c r="E17">
        <v>6.3E-2</v>
      </c>
      <c r="F17">
        <v>1.4999999999999999E-2</v>
      </c>
      <c r="G17">
        <v>0.03</v>
      </c>
      <c r="H17">
        <v>5.1999999999999998E-3</v>
      </c>
      <c r="I17">
        <v>1.2999999999999999E-2</v>
      </c>
      <c r="J17">
        <v>96.7</v>
      </c>
      <c r="K17">
        <f>D17+J17</f>
        <v>98.5</v>
      </c>
      <c r="L17">
        <v>1.35</v>
      </c>
      <c r="N17" s="9"/>
      <c r="O17" s="13">
        <v>21000000</v>
      </c>
      <c r="Q17" s="5">
        <f>$O17*(D17/100)</f>
        <v>378000.00000000006</v>
      </c>
      <c r="R17" s="5">
        <f>$O17*(E17/100)</f>
        <v>13230</v>
      </c>
      <c r="S17" s="5">
        <f>$O17*(F17/100)</f>
        <v>3149.9999999999995</v>
      </c>
      <c r="T17" s="5">
        <f>$O17*(G17/100)</f>
        <v>6299.9999999999991</v>
      </c>
      <c r="U17" s="5">
        <f>$O17*(H17/100)</f>
        <v>1092</v>
      </c>
      <c r="V17" s="5">
        <f>$O17*(I17/100)</f>
        <v>2729.9999999999995</v>
      </c>
      <c r="W17" s="5">
        <f>$O17*(J17/100)</f>
        <v>20307000</v>
      </c>
      <c r="X17" s="10">
        <f>$O17*(K17/100)</f>
        <v>20685000</v>
      </c>
      <c r="Y17" s="10">
        <f>$O17*(L17/100)</f>
        <v>283500.00000000006</v>
      </c>
      <c r="Z17" s="5"/>
    </row>
    <row r="18" spans="1:26" x14ac:dyDescent="0.35">
      <c r="A18" s="15"/>
      <c r="B18" s="4"/>
      <c r="C18" t="s">
        <v>19</v>
      </c>
      <c r="D18">
        <v>2</v>
      </c>
      <c r="E18">
        <v>0.09</v>
      </c>
      <c r="F18">
        <v>1.7999999999999999E-2</v>
      </c>
      <c r="G18">
        <v>4.3999999999999997E-2</v>
      </c>
      <c r="H18">
        <v>0.01</v>
      </c>
      <c r="I18">
        <v>1.7999999999999999E-2</v>
      </c>
      <c r="J18">
        <v>96.6</v>
      </c>
      <c r="K18">
        <f>D18+J18</f>
        <v>98.6</v>
      </c>
      <c r="L18">
        <v>1.3</v>
      </c>
      <c r="N18" s="9"/>
      <c r="O18" s="13">
        <v>16333333.333333332</v>
      </c>
      <c r="Q18" s="12">
        <f>$O18*(D18/100)</f>
        <v>326666.66666666663</v>
      </c>
      <c r="R18" s="5">
        <f>$O18*(E18/100)</f>
        <v>14699.999999999998</v>
      </c>
      <c r="S18" s="5">
        <f>$O18*(F18/100)</f>
        <v>2939.9999999999995</v>
      </c>
      <c r="T18" s="5">
        <f>$O18*(G18/100)</f>
        <v>7186.6666666666652</v>
      </c>
      <c r="U18" s="5">
        <f>$O18*(H18/100)</f>
        <v>1633.3333333333333</v>
      </c>
      <c r="V18" s="5">
        <f>$O18*(I18/100)</f>
        <v>2939.9999999999995</v>
      </c>
      <c r="W18" s="5">
        <f>$O18*(J18/100)</f>
        <v>15777999.999999998</v>
      </c>
      <c r="X18" s="10">
        <f>$O18*(K18/100)</f>
        <v>16104666.666666666</v>
      </c>
      <c r="Y18" s="10">
        <f>$O18*(L18/100)</f>
        <v>212333.33333333334</v>
      </c>
      <c r="Z18" s="5"/>
    </row>
    <row r="19" spans="1:26" ht="15.5" x14ac:dyDescent="0.35">
      <c r="A19" s="15"/>
      <c r="B19" s="4"/>
      <c r="C19" s="2" t="s">
        <v>2</v>
      </c>
      <c r="D19" s="3">
        <f>AVERAGE(D15:D18)</f>
        <v>1.9324999999999999</v>
      </c>
      <c r="E19" s="3">
        <f t="shared" ref="E19:L19" si="6">AVERAGE(E15:E18)</f>
        <v>7.1250000000000008E-2</v>
      </c>
      <c r="F19" s="3">
        <f t="shared" si="6"/>
        <v>1.6014999999999998E-2</v>
      </c>
      <c r="G19" s="3">
        <f t="shared" si="6"/>
        <v>3.3500000000000002E-2</v>
      </c>
      <c r="H19" s="3">
        <f t="shared" si="6"/>
        <v>7.4675000000000002E-3</v>
      </c>
      <c r="I19" s="3">
        <f t="shared" si="6"/>
        <v>1.5029999999999998E-2</v>
      </c>
      <c r="J19" s="3">
        <f t="shared" si="6"/>
        <v>96.625</v>
      </c>
      <c r="K19" s="3">
        <f t="shared" si="6"/>
        <v>98.557500000000005</v>
      </c>
      <c r="L19" s="3">
        <f t="shared" si="6"/>
        <v>1.2250000000000001</v>
      </c>
      <c r="M19" s="3"/>
      <c r="N19" s="3"/>
      <c r="O19" s="14">
        <f>AVERAGE(O15:O18)</f>
        <v>18875000</v>
      </c>
      <c r="P19" s="3"/>
      <c r="Q19" s="3">
        <f>AVERAGE(Q15:Q18)</f>
        <v>362966.66666666663</v>
      </c>
      <c r="R19" s="3">
        <f t="shared" ref="R19:Y19" si="7">AVERAGE(R15:R18)</f>
        <v>13152.5</v>
      </c>
      <c r="S19" s="3">
        <f t="shared" si="7"/>
        <v>2976.3083333333329</v>
      </c>
      <c r="T19" s="3">
        <f t="shared" si="7"/>
        <v>6181.6666666666652</v>
      </c>
      <c r="U19" s="3">
        <f t="shared" si="7"/>
        <v>1372.2708333333333</v>
      </c>
      <c r="V19" s="3">
        <f t="shared" si="7"/>
        <v>2763.8666666666663</v>
      </c>
      <c r="W19" s="3">
        <f t="shared" si="7"/>
        <v>18240375</v>
      </c>
      <c r="X19" s="3">
        <f t="shared" si="7"/>
        <v>18603341.666666668</v>
      </c>
      <c r="Y19" s="3">
        <f t="shared" si="7"/>
        <v>231020.83333333334</v>
      </c>
      <c r="Z19" s="3"/>
    </row>
    <row r="20" spans="1:26" ht="15.5" x14ac:dyDescent="0.35">
      <c r="A20" s="15"/>
      <c r="B20" s="4"/>
      <c r="C20" s="2" t="s">
        <v>15</v>
      </c>
      <c r="D20" s="3">
        <f>STDEV(D15:D18)</f>
        <v>0.17576025337563281</v>
      </c>
      <c r="E20" s="3">
        <f t="shared" ref="E20:L20" si="8">STDEV(E15:E18)</f>
        <v>3.0478134238608928E-2</v>
      </c>
      <c r="F20" s="3">
        <f t="shared" si="8"/>
        <v>6.2461374731375757E-3</v>
      </c>
      <c r="G20" s="3">
        <f t="shared" si="8"/>
        <v>1.3403979508588716E-2</v>
      </c>
      <c r="H20" s="3">
        <f t="shared" si="8"/>
        <v>2.7668679645645052E-3</v>
      </c>
      <c r="I20" s="3">
        <f t="shared" si="8"/>
        <v>9.5765477426192954E-3</v>
      </c>
      <c r="J20" s="3">
        <f t="shared" si="8"/>
        <v>0.41129875597510274</v>
      </c>
      <c r="K20" s="3">
        <f t="shared" si="8"/>
        <v>0.26056029372616524</v>
      </c>
      <c r="L20" s="3">
        <f t="shared" si="8"/>
        <v>0.13228756555322954</v>
      </c>
      <c r="M20" s="3"/>
      <c r="N20" s="3"/>
      <c r="O20" s="3">
        <f>STDEV(O15:O18)</f>
        <v>2015564.437074638</v>
      </c>
      <c r="P20" s="3"/>
      <c r="Q20" s="3">
        <f t="shared" ref="Q20:Y20" si="9">STDEV(Q16:Q18)</f>
        <v>25669.848287652843</v>
      </c>
      <c r="R20" s="3">
        <f t="shared" si="9"/>
        <v>4459.4348587303366</v>
      </c>
      <c r="S20" s="3">
        <f t="shared" si="9"/>
        <v>841.67380613033595</v>
      </c>
      <c r="T20" s="3">
        <f t="shared" si="9"/>
        <v>2108.2799729742824</v>
      </c>
      <c r="U20" s="3">
        <f t="shared" si="9"/>
        <v>348.74959511459338</v>
      </c>
      <c r="V20" s="3">
        <f t="shared" si="9"/>
        <v>1283.824681696583</v>
      </c>
      <c r="W20" s="3">
        <f t="shared" si="9"/>
        <v>2370775.2736495687</v>
      </c>
      <c r="X20" s="3">
        <f t="shared" si="9"/>
        <v>2395421.8801087262</v>
      </c>
      <c r="Y20" s="3">
        <f t="shared" si="9"/>
        <v>42316.13276981494</v>
      </c>
      <c r="Z20" s="3"/>
    </row>
    <row r="24" spans="1:26" x14ac:dyDescent="0.35">
      <c r="O24" s="11"/>
    </row>
  </sheetData>
  <mergeCells count="4">
    <mergeCell ref="A14:A20"/>
    <mergeCell ref="O3:Z3"/>
    <mergeCell ref="D4:L4"/>
    <mergeCell ref="A5:A1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 flow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Leilei Zhong</dc:creator>
  <cp:lastModifiedBy>Leilei Zhong</cp:lastModifiedBy>
  <dcterms:created xsi:type="dcterms:W3CDTF">2015-06-05T18:17:20Z</dcterms:created>
  <dcterms:modified xsi:type="dcterms:W3CDTF">2023-02-12T03:58:03Z</dcterms:modified>
</cp:coreProperties>
</file>