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13_ncr:1_{16E55E37-BC67-471E-947C-E73D5C0E9B09}" xr6:coauthVersionLast="36" xr6:coauthVersionMax="36" xr10:uidLastSave="{00000000-0000-0000-0000-000000000000}"/>
  <bookViews>
    <workbookView xWindow="0" yWindow="0" windowWidth="23040" windowHeight="8940" tabRatio="947" firstSheet="3" activeTab="7" xr2:uid="{00000000-000D-0000-FFFF-FFFF00000000}"/>
  </bookViews>
  <sheets>
    <sheet name="TIRF quant. panel 1F" sheetId="5" r:id="rId1"/>
    <sheet name="Long Recycl. panel 1G" sheetId="6" r:id="rId2"/>
    <sheet name="Short Recycl. panel 1H" sheetId="7" r:id="rId3"/>
    <sheet name="Short Recycl. panel 1I" sheetId="8" r:id="rId4"/>
    <sheet name="Short Recycl. panel 1J" sheetId="12" r:id="rId5"/>
    <sheet name="SurfaceLDL panel 1K" sheetId="10" r:id="rId6"/>
    <sheet name="SurfaceU18666A panel 1Kbis" sheetId="11" r:id="rId7"/>
    <sheet name="9EG7-EEA-1Col. panel 1N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2" l="1"/>
  <c r="K25" i="12"/>
  <c r="I25" i="12"/>
  <c r="H25" i="12"/>
  <c r="G25" i="12"/>
  <c r="E25" i="12"/>
  <c r="C25" i="12"/>
  <c r="B25" i="12"/>
  <c r="M24" i="12"/>
  <c r="K24" i="12"/>
  <c r="I24" i="12"/>
  <c r="H24" i="12"/>
  <c r="G24" i="12"/>
  <c r="E24" i="12"/>
  <c r="C24" i="12"/>
  <c r="B24" i="12"/>
  <c r="B58" i="11" l="1"/>
  <c r="G59" i="11" s="1"/>
  <c r="G54" i="11"/>
  <c r="B53" i="11"/>
  <c r="D54" i="11" s="1"/>
  <c r="B48" i="11"/>
  <c r="G49" i="11" s="1"/>
  <c r="B43" i="11"/>
  <c r="E44" i="11" s="1"/>
  <c r="B38" i="11"/>
  <c r="G39" i="11" s="1"/>
  <c r="B33" i="11"/>
  <c r="D34" i="11" s="1"/>
  <c r="B28" i="11"/>
  <c r="D29" i="11" s="1"/>
  <c r="E22" i="11"/>
  <c r="D22" i="11"/>
  <c r="C22" i="11"/>
  <c r="B22" i="11"/>
  <c r="E54" i="11" l="1"/>
  <c r="E29" i="11"/>
  <c r="B54" i="11"/>
  <c r="F54" i="11"/>
  <c r="F29" i="11"/>
  <c r="C54" i="11"/>
  <c r="G29" i="11"/>
  <c r="C44" i="11"/>
  <c r="B34" i="11"/>
  <c r="B23" i="11"/>
  <c r="B24" i="11" s="1"/>
  <c r="B59" i="11"/>
  <c r="F34" i="11"/>
  <c r="D59" i="11"/>
  <c r="D44" i="11"/>
  <c r="F44" i="11"/>
  <c r="E34" i="11"/>
  <c r="G44" i="11"/>
  <c r="C59" i="11"/>
  <c r="G34" i="11"/>
  <c r="B49" i="11"/>
  <c r="C49" i="11"/>
  <c r="E59" i="11"/>
  <c r="B39" i="11"/>
  <c r="D49" i="11"/>
  <c r="F59" i="11"/>
  <c r="C39" i="11"/>
  <c r="E49" i="11"/>
  <c r="B29" i="11"/>
  <c r="D39" i="11"/>
  <c r="F49" i="11"/>
  <c r="C29" i="11"/>
  <c r="E39" i="11"/>
  <c r="F39" i="11"/>
  <c r="B44" i="11"/>
  <c r="C34" i="11"/>
  <c r="E24" i="11" l="1"/>
  <c r="D24" i="11"/>
  <c r="C24" i="11"/>
  <c r="B63" i="11" l="1"/>
  <c r="C64" i="11"/>
  <c r="B64" i="11"/>
  <c r="C63" i="11"/>
  <c r="B48" i="10" l="1"/>
  <c r="F49" i="10" s="1"/>
  <c r="E44" i="10"/>
  <c r="D44" i="10"/>
  <c r="B43" i="10"/>
  <c r="B44" i="10" s="1"/>
  <c r="B38" i="10"/>
  <c r="G39" i="10" s="1"/>
  <c r="B33" i="10"/>
  <c r="C34" i="10" s="1"/>
  <c r="B28" i="10"/>
  <c r="G29" i="10" s="1"/>
  <c r="G22" i="10"/>
  <c r="F22" i="10"/>
  <c r="E22" i="10"/>
  <c r="D22" i="10"/>
  <c r="C22" i="10"/>
  <c r="B22" i="10"/>
  <c r="B23" i="10" s="1"/>
  <c r="E24" i="10" s="1"/>
  <c r="G24" i="10" l="1"/>
  <c r="F44" i="10"/>
  <c r="C44" i="10"/>
  <c r="G44" i="10"/>
  <c r="F24" i="10"/>
  <c r="F34" i="10"/>
  <c r="B49" i="10"/>
  <c r="B39" i="10"/>
  <c r="G49" i="10"/>
  <c r="D29" i="10"/>
  <c r="F39" i="10"/>
  <c r="B24" i="10"/>
  <c r="D34" i="10"/>
  <c r="G34" i="10"/>
  <c r="C39" i="10"/>
  <c r="B29" i="10"/>
  <c r="D39" i="10"/>
  <c r="E39" i="10"/>
  <c r="E29" i="10"/>
  <c r="E34" i="10"/>
  <c r="E49" i="10"/>
  <c r="C29" i="10"/>
  <c r="F29" i="10"/>
  <c r="B34" i="10"/>
  <c r="C24" i="10"/>
  <c r="D24" i="10"/>
  <c r="C49" i="10"/>
  <c r="D49" i="10"/>
  <c r="C54" i="10" l="1"/>
  <c r="C53" i="10"/>
  <c r="B53" i="10"/>
  <c r="B54" i="10"/>
  <c r="D54" i="9" l="1"/>
  <c r="E52" i="9"/>
  <c r="E44" i="9"/>
  <c r="D27" i="9"/>
  <c r="E40" i="9" s="1"/>
  <c r="E26" i="9"/>
  <c r="P4" i="9"/>
  <c r="O4" i="9"/>
  <c r="P3" i="9"/>
  <c r="O3" i="9"/>
  <c r="E47" i="9" l="1"/>
  <c r="E10" i="9"/>
  <c r="E41" i="9"/>
  <c r="E50" i="9"/>
  <c r="E11" i="9"/>
  <c r="E42" i="9"/>
  <c r="E51" i="9"/>
  <c r="E43" i="9"/>
  <c r="E45" i="9"/>
  <c r="E2" i="9"/>
  <c r="E14" i="9"/>
  <c r="E29" i="9"/>
  <c r="E3" i="9"/>
  <c r="E15" i="9"/>
  <c r="E30" i="9"/>
  <c r="E46" i="9"/>
  <c r="E16" i="9"/>
  <c r="E31" i="9"/>
  <c r="E48" i="9"/>
  <c r="E49" i="9"/>
  <c r="E17" i="9"/>
  <c r="E32" i="9"/>
  <c r="E4" i="9"/>
  <c r="E18" i="9"/>
  <c r="E33" i="9"/>
  <c r="E19" i="9"/>
  <c r="E34" i="9"/>
  <c r="E53" i="9"/>
  <c r="E20" i="9"/>
  <c r="E35" i="9"/>
  <c r="E5" i="9"/>
  <c r="E21" i="9"/>
  <c r="E36" i="9"/>
  <c r="E6" i="9"/>
  <c r="E22" i="9"/>
  <c r="E37" i="9"/>
  <c r="E7" i="9"/>
  <c r="E23" i="9"/>
  <c r="E38" i="9"/>
  <c r="E12" i="9"/>
  <c r="E13" i="9"/>
  <c r="E8" i="9"/>
  <c r="E24" i="9"/>
  <c r="E39" i="9"/>
  <c r="E9" i="9"/>
  <c r="E25" i="9"/>
  <c r="E27" i="9" l="1"/>
  <c r="E28" i="9"/>
  <c r="E55" i="9"/>
  <c r="E54" i="9"/>
  <c r="M21" i="8"/>
  <c r="K21" i="8"/>
  <c r="I21" i="8"/>
  <c r="H21" i="8"/>
  <c r="G21" i="8"/>
  <c r="E21" i="8"/>
  <c r="C21" i="8"/>
  <c r="B21" i="8"/>
  <c r="M20" i="8"/>
  <c r="K20" i="8"/>
  <c r="I20" i="8"/>
  <c r="H20" i="8"/>
  <c r="G20" i="8"/>
  <c r="E20" i="8"/>
  <c r="C20" i="8"/>
  <c r="B20" i="8"/>
  <c r="M40" i="7" l="1"/>
  <c r="K40" i="7"/>
  <c r="I40" i="7"/>
  <c r="H40" i="7"/>
  <c r="G40" i="7"/>
  <c r="E40" i="7"/>
  <c r="C40" i="7"/>
  <c r="B40" i="7"/>
  <c r="M39" i="7"/>
  <c r="K39" i="7"/>
  <c r="I39" i="7"/>
  <c r="H39" i="7"/>
  <c r="G39" i="7"/>
  <c r="E39" i="7"/>
  <c r="C39" i="7"/>
  <c r="B39" i="7"/>
  <c r="M37" i="7"/>
  <c r="K37" i="7"/>
  <c r="I37" i="7"/>
  <c r="H37" i="7"/>
  <c r="G37" i="7"/>
  <c r="E37" i="7"/>
  <c r="C37" i="7"/>
  <c r="B37" i="7"/>
  <c r="M36" i="7"/>
  <c r="K36" i="7"/>
  <c r="I36" i="7"/>
  <c r="H36" i="7"/>
  <c r="G36" i="7"/>
  <c r="E36" i="7"/>
  <c r="C36" i="7"/>
  <c r="B36" i="7"/>
  <c r="W40" i="6" l="1"/>
  <c r="R40" i="6"/>
  <c r="O40" i="6"/>
  <c r="M40" i="6"/>
  <c r="L40" i="6"/>
  <c r="G40" i="6"/>
  <c r="D40" i="6"/>
  <c r="B40" i="6"/>
  <c r="W39" i="6"/>
  <c r="R39" i="6"/>
  <c r="O39" i="6"/>
  <c r="M39" i="6"/>
  <c r="L39" i="6"/>
  <c r="G39" i="6"/>
  <c r="D39" i="6"/>
  <c r="B39" i="6"/>
  <c r="W37" i="6"/>
  <c r="R37" i="6"/>
  <c r="O37" i="6"/>
  <c r="M37" i="6"/>
  <c r="L37" i="6"/>
  <c r="G37" i="6"/>
  <c r="D37" i="6"/>
  <c r="B37" i="6"/>
  <c r="W36" i="6"/>
  <c r="R36" i="6"/>
  <c r="O36" i="6"/>
  <c r="M36" i="6"/>
  <c r="L36" i="6"/>
  <c r="G36" i="6"/>
  <c r="D36" i="6"/>
  <c r="B36" i="6"/>
</calcChain>
</file>

<file path=xl/sharedStrings.xml><?xml version="1.0" encoding="utf-8"?>
<sst xmlns="http://schemas.openxmlformats.org/spreadsheetml/2006/main" count="753" uniqueCount="111">
  <si>
    <t>Cav1WT</t>
  </si>
  <si>
    <t>WT</t>
  </si>
  <si>
    <t>KO</t>
  </si>
  <si>
    <t>Average</t>
  </si>
  <si>
    <t>SEM</t>
  </si>
  <si>
    <t>Cav1WT before Hypoosmotic</t>
  </si>
  <si>
    <t>Cav1WT during Hypoosmotic 1/20</t>
  </si>
  <si>
    <t>ROI 1</t>
  </si>
  <si>
    <t>ROI 2</t>
  </si>
  <si>
    <t>ROI 3</t>
  </si>
  <si>
    <t>ROI 4</t>
  </si>
  <si>
    <t>Absoute of Value-(value n-1)</t>
  </si>
  <si>
    <t>0 min</t>
  </si>
  <si>
    <t>2 min</t>
  </si>
  <si>
    <t>5 min</t>
  </si>
  <si>
    <t>10 min</t>
  </si>
  <si>
    <t>1-12-2016 First Attempt</t>
  </si>
  <si>
    <t>Normalized by each time 0min</t>
  </si>
  <si>
    <t>16-12-2016 Second Attempt</t>
  </si>
  <si>
    <t>27-12-2016 Third Attempt</t>
  </si>
  <si>
    <t>28-12-2016 Fourth Attempt</t>
  </si>
  <si>
    <t>1 min</t>
  </si>
  <si>
    <t>3 min</t>
  </si>
  <si>
    <t>9-1-2017 First Attempt</t>
  </si>
  <si>
    <t>20-1-2017 Second Attempt</t>
  </si>
  <si>
    <t>26-1-2017 Third Attempt</t>
  </si>
  <si>
    <t>2-2-2017 Seventh Attempt</t>
  </si>
  <si>
    <t>Image File</t>
  </si>
  <si>
    <t>Image Serie</t>
  </si>
  <si>
    <t>Channels Analyzed (ch1 vs. ch2)</t>
  </si>
  <si>
    <t>Pearson coeff.</t>
  </si>
  <si>
    <t>Normalized by Mean Control</t>
  </si>
  <si>
    <t>M1</t>
  </si>
  <si>
    <t>M2</t>
  </si>
  <si>
    <t>ICQ</t>
  </si>
  <si>
    <t>Ch1 threshold range</t>
  </si>
  <si>
    <t>Ch2 threshold range</t>
  </si>
  <si>
    <t>Cav1WT_LDL_9EG7_488_EEA1_647.lif</t>
  </si>
  <si>
    <t>Cav1WT_Control_9EG7_488_EEA1_647</t>
  </si>
  <si>
    <t>Ch_Reference_actBCh_AND_Ch_DextranCh</t>
  </si>
  <si>
    <t>0; 0</t>
  </si>
  <si>
    <t>0; 0\n</t>
  </si>
  <si>
    <t>Cav1WT_Control_9EG7_488_EEA1_647_2</t>
  </si>
  <si>
    <t>9EG7 vs EEA1 Control</t>
  </si>
  <si>
    <t>Cav1WT_Control_9EG7_488_EEA1_647_3</t>
  </si>
  <si>
    <t>9EG7 vs EEA1 +100ug LDL O/N</t>
  </si>
  <si>
    <t>Cav1WT_Control_9EG7_488_EEA1_647_4</t>
  </si>
  <si>
    <t>Cav1WT_Control_9EG7_488_EEA1_647_5</t>
  </si>
  <si>
    <t>Cav1WT_Control_9EG7_488_EEA1_647_6</t>
  </si>
  <si>
    <t>Cav1WT_Control_9EG7_488_EEA1_647_7</t>
  </si>
  <si>
    <t>Cav1WT_Control_9EG7_488_EEA1_647_8</t>
  </si>
  <si>
    <t>Cav1WT_Control_9EG7_488_EEA1_647_9</t>
  </si>
  <si>
    <t>Cav1WT_Control_9EG7_488_EEA1_647_10</t>
  </si>
  <si>
    <t>Cav1WT_Control_9EG7_488_EEA1_647_11</t>
  </si>
  <si>
    <t>Cav1WT_Control_9EG7_488_EEA1_647_12</t>
  </si>
  <si>
    <t>Cav1WT_Control_9EG7_488_EEA1_647_13</t>
  </si>
  <si>
    <t>Cav1WT_Control_9EG7_488_EEA1_647_14</t>
  </si>
  <si>
    <t>Cav1WT_Control_9EG7_488_EEA1_647_15</t>
  </si>
  <si>
    <t>Cav1WT_Control_9EG7_488_EEA1_647_16</t>
  </si>
  <si>
    <t>Cav1WT_Control_9EG7_488_EEA1_647_17</t>
  </si>
  <si>
    <t>Cav1WT_Control_9EG7_488_EEA1_647_18</t>
  </si>
  <si>
    <t>Cav1WT_Control_9EG7_488_EEA1_647_19</t>
  </si>
  <si>
    <t>Cav1WT_Control_9EG7_488_EEA1_647_20</t>
  </si>
  <si>
    <t>Cav1WT_Control_9EG7_488_EEA1_647_21</t>
  </si>
  <si>
    <t>Cav1WT_Control_9EG7_488_EEA1_647_22</t>
  </si>
  <si>
    <t>Cav1WT_Control_9EG7_488_EEA1_647_23</t>
  </si>
  <si>
    <t>Cav1WT_Control_9EG7_488_EEA1_647_24</t>
  </si>
  <si>
    <t>Cav1WT_Control_9EG7_488_EEA1_647_25</t>
  </si>
  <si>
    <t>Cav1WT+100ugLDL_Control_9EG7_488_EEA1_647</t>
  </si>
  <si>
    <t>Cav1WT+100ugLDL_Control_9EG7_488_EEA1_647_2</t>
  </si>
  <si>
    <t>Cav1WT+100ugLDL_Control_9EG7_488_EEA1_647_3</t>
  </si>
  <si>
    <t>Cav1WT+100ugLDL_Control_9EG7_488_EEA1_647_4</t>
  </si>
  <si>
    <t>Cav1WT+100ugLDL_Control_9EG7_488_EEA1_647_5</t>
  </si>
  <si>
    <t>Cav1WT+100ugLDL_Control_9EG7_488_EEA1_647_6</t>
  </si>
  <si>
    <t>Cav1WT+100ugLDL_Control_9EG7_488_EEA1_647_7</t>
  </si>
  <si>
    <t>Cav1WT+100ugLDL_Control_9EG7_488_EEA1_647_8</t>
  </si>
  <si>
    <t>Cav1WT+100ugLDL_Control_9EG7_488_EEA1_647_9</t>
  </si>
  <si>
    <t>Cav1WT+100ugLDL_Control_9EG7_488_EEA1_647_10</t>
  </si>
  <si>
    <t>Cav1WT+100ugLDL_Control_9EG7_488_EEA1_647_11</t>
  </si>
  <si>
    <t>Cav1WT+100ugLDL_Control_9EG7_488_EEA1_647_12</t>
  </si>
  <si>
    <t>Cav1WT+100ugLDL_Control_9EG7_488_EEA1_647_13</t>
  </si>
  <si>
    <t>Cav1WT+100ugLDL_Control_9EG7_488_EEA1_647_14</t>
  </si>
  <si>
    <t>Cav1WT+100ugLDL_Control_9EG7_488_EEA1_647_15</t>
  </si>
  <si>
    <t>Cav1WT+100ugLDL_Control_9EG7_488_EEA1_647_16</t>
  </si>
  <si>
    <t>Cav1WT+100ugLDL_Control_9EG7_488_EEA1_647_17</t>
  </si>
  <si>
    <t>Cav1WT+100ugLDL_Control_9EG7_488_EEA1_647_18</t>
  </si>
  <si>
    <t>Cav1WT+100ugLDL_Control_9EG7_488_EEA1_647_19</t>
  </si>
  <si>
    <t>Cav1WT+100ugLDL_Control_9EG7_488_EEA1_647_20</t>
  </si>
  <si>
    <t>Cav1WT+100ugLDL_Control_9EG7_488_EEA1_647_21</t>
  </si>
  <si>
    <t>Cav1WT+100ugLDL_Control_9EG7_488_EEA1_647_22</t>
  </si>
  <si>
    <t>Cav1WT+100ugLDL_Control_9EG7_488_EEA1_647_23</t>
  </si>
  <si>
    <t>Cav1WT+100ugLDL_Control_9EG7_488_EEA1_647_24</t>
  </si>
  <si>
    <t>Cav1WT+100ugLDL_Control_9EG7_488_EEA1_647_25</t>
  </si>
  <si>
    <t>100.000 Cav1WT plated on p6 normal plate were treated with 100ugr/ml LDL O/N and withouth replating total surface active Beta1 integrin was analyzed</t>
  </si>
  <si>
    <t>1º.- READ</t>
  </si>
  <si>
    <t>FIDEL</t>
  </si>
  <si>
    <t>WT FIRST</t>
  </si>
  <si>
    <t>WT SECOND</t>
  </si>
  <si>
    <t>WT THIRD</t>
  </si>
  <si>
    <t>WT+100ug/ml ON LDL FIRST</t>
  </si>
  <si>
    <t>WT+100ug/ml ON LDL SECOND</t>
  </si>
  <si>
    <t>WT+100ug/ml ON LDL THIRD</t>
  </si>
  <si>
    <t>Beta 1 9EG7</t>
  </si>
  <si>
    <t>2º.- READ</t>
  </si>
  <si>
    <t>3º.- READ</t>
  </si>
  <si>
    <t>100.000 Cav1WT plated on p6 normal plate were treated with 2-5-10ugr/ml U18666A and withouth replating total surface active Beta1 integrin was analyzed</t>
  </si>
  <si>
    <t>WT+2ug/ml ON U18666A FIRST</t>
  </si>
  <si>
    <t>WT+5ug/ml ON U18666A SECOND</t>
  </si>
  <si>
    <t>WT+10ug/ml ON U18666A THIRD</t>
  </si>
  <si>
    <t>Cav1KO+Empty</t>
  </si>
  <si>
    <t>Cav1KO+Cav1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</si>
</sst>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0" fillId="3" borderId="0" xfId="0" applyNumberFormat="1" applyFill="1"/>
    <xf numFmtId="164" fontId="1" fillId="0" borderId="0" xfId="0" applyNumberFormat="1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3" fillId="0" borderId="1" xfId="0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0" fontId="3" fillId="0" borderId="6" xfId="0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164" fontId="1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NumberForma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1009772142959E-2"/>
          <c:y val="0.2859424730704655"/>
          <c:w val="0.67939372209445992"/>
          <c:h val="0.64716259590741143"/>
        </c:manualLayout>
      </c:layout>
      <c:lineChart>
        <c:grouping val="standard"/>
        <c:varyColors val="0"/>
        <c:ser>
          <c:idx val="2"/>
          <c:order val="0"/>
          <c:tx>
            <c:v>WT</c:v>
          </c:tx>
          <c:spPr>
            <a:ln cap="rnd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 cap="sq">
                <a:solidFill>
                  <a:sysClr val="windowText" lastClr="000000">
                    <a:alpha val="97000"/>
                  </a:sys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[3]Sheet1!$B$40:$L$40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3.8523131773012163E-2</c:v>
                  </c:pt>
                  <c:pt idx="5">
                    <c:v>2.8668917683710868E-2</c:v>
                  </c:pt>
                  <c:pt idx="10">
                    <c:v>4.0295257161464391E-2</c:v>
                  </c:pt>
                </c:numCache>
              </c:numRef>
            </c:plus>
            <c:minus>
              <c:numRef>
                <c:f>[3]Sheet1!$B$40:$L$40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3.8523131773012163E-2</c:v>
                  </c:pt>
                  <c:pt idx="5">
                    <c:v>2.8668917683710868E-2</c:v>
                  </c:pt>
                  <c:pt idx="10">
                    <c:v>4.0295257161464391E-2</c:v>
                  </c:pt>
                </c:numCache>
              </c:numRef>
            </c:minus>
          </c:errBars>
          <c:cat>
            <c:strRef>
              <c:f>[2]Sheet1!$B$1:$E$1</c:f>
              <c:strCache>
                <c:ptCount val="4"/>
                <c:pt idx="0">
                  <c:v>0 min</c:v>
                </c:pt>
                <c:pt idx="1">
                  <c:v>2 min</c:v>
                </c:pt>
                <c:pt idx="2">
                  <c:v>5 min</c:v>
                </c:pt>
                <c:pt idx="3">
                  <c:v>10 min</c:v>
                </c:pt>
              </c:strCache>
            </c:strRef>
          </c:cat>
          <c:val>
            <c:numRef>
              <c:f>[3]Sheet1!$B$39:$L$39</c:f>
              <c:numCache>
                <c:formatCode>General</c:formatCode>
                <c:ptCount val="11"/>
                <c:pt idx="0">
                  <c:v>1</c:v>
                </c:pt>
                <c:pt idx="2">
                  <c:v>0.74757215956008838</c:v>
                </c:pt>
                <c:pt idx="5">
                  <c:v>0.77067840303040835</c:v>
                </c:pt>
                <c:pt idx="10">
                  <c:v>0.68195101038049721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3-42BB-97BD-C59B71D7AEE1}"/>
            </c:ext>
          </c:extLst>
        </c:ser>
        <c:ser>
          <c:idx val="3"/>
          <c:order val="1"/>
          <c:tx>
            <c:v>KO</c:v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[3]Sheet1!$M$40:$W$40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4.9779142690932365E-2</c:v>
                  </c:pt>
                  <c:pt idx="5">
                    <c:v>5.3282692944819132E-2</c:v>
                  </c:pt>
                  <c:pt idx="10">
                    <c:v>6.4566645966170774E-2</c:v>
                  </c:pt>
                </c:numCache>
              </c:numRef>
            </c:plus>
            <c:minus>
              <c:numRef>
                <c:f>[3]Sheet1!$M$40:$W$40</c:f>
                <c:numCache>
                  <c:formatCode>General</c:formatCode>
                  <c:ptCount val="11"/>
                  <c:pt idx="0">
                    <c:v>0</c:v>
                  </c:pt>
                  <c:pt idx="2">
                    <c:v>4.9779142690932365E-2</c:v>
                  </c:pt>
                  <c:pt idx="5">
                    <c:v>5.3282692944819132E-2</c:v>
                  </c:pt>
                  <c:pt idx="10">
                    <c:v>6.4566645966170774E-2</c:v>
                  </c:pt>
                </c:numCache>
              </c:numRef>
            </c:minus>
          </c:errBars>
          <c:cat>
            <c:strRef>
              <c:f>[2]Sheet1!$B$1:$E$1</c:f>
              <c:strCache>
                <c:ptCount val="4"/>
                <c:pt idx="0">
                  <c:v>0 min</c:v>
                </c:pt>
                <c:pt idx="1">
                  <c:v>2 min</c:v>
                </c:pt>
                <c:pt idx="2">
                  <c:v>5 min</c:v>
                </c:pt>
                <c:pt idx="3">
                  <c:v>10 min</c:v>
                </c:pt>
              </c:strCache>
            </c:strRef>
          </c:cat>
          <c:val>
            <c:numRef>
              <c:f>[3]Sheet1!$M$39:$W$39</c:f>
              <c:numCache>
                <c:formatCode>General</c:formatCode>
                <c:ptCount val="11"/>
                <c:pt idx="0">
                  <c:v>1</c:v>
                </c:pt>
                <c:pt idx="2">
                  <c:v>0.79366196785921284</c:v>
                </c:pt>
                <c:pt idx="5">
                  <c:v>0.70824334803759936</c:v>
                </c:pt>
                <c:pt idx="10">
                  <c:v>0.78130648700686423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3-42BB-97BD-C59B71D7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95120"/>
        <c:axId val="240999712"/>
        <c:extLst>
          <c:ext xmlns:c15="http://schemas.microsoft.com/office/drawing/2012/chart" uri="{02D57815-91ED-43cb-92C2-25804820EDAC}">
            <c15:filteredLineSeries>
              <c15:ser>
                <c:idx val="0"/>
                <c:order val="2"/>
                <c:tx>
                  <c:v>WT</c:v>
                </c:tx>
                <c:spPr>
                  <a:ln w="28575" cap="rnd">
                    <a:solidFill>
                      <a:sysClr val="windowText" lastClr="00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9525">
                      <a:solidFill>
                        <a:sysClr val="windowText" lastClr="000000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[2]Sheet1!$B$39:$E$39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</c:v>
                        </c:pt>
                        <c:pt idx="1">
                          <c:v>2.794659160535401E-2</c:v>
                        </c:pt>
                        <c:pt idx="2">
                          <c:v>3.6340336211253009E-2</c:v>
                        </c:pt>
                        <c:pt idx="3">
                          <c:v>2.8860865650727114E-2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[2]Sheet1!$B$39:$E$39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</c:v>
                        </c:pt>
                        <c:pt idx="1">
                          <c:v>2.794659160535401E-2</c:v>
                        </c:pt>
                        <c:pt idx="2">
                          <c:v>3.6340336211253009E-2</c:v>
                        </c:pt>
                        <c:pt idx="3">
                          <c:v>2.8860865650727114E-2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>
                      <c:ext uri="{02D57815-91ED-43cb-92C2-25804820EDAC}">
                        <c15:formulaRef>
                          <c15:sqref>[2]Sheet1!$B$1:$E$1</c15:sqref>
                        </c15:formulaRef>
                      </c:ext>
                    </c:extLst>
                    <c:strCache>
                      <c:ptCount val="4"/>
                      <c:pt idx="0">
                        <c:v>0 min</c:v>
                      </c:pt>
                      <c:pt idx="1">
                        <c:v>2 min</c:v>
                      </c:pt>
                      <c:pt idx="2">
                        <c:v>5 min</c:v>
                      </c:pt>
                      <c:pt idx="3">
                        <c:v>10 min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[3]Sheet1!$B$39:$L$39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2">
                        <c:v>0.74757215956008838</c:v>
                      </c:pt>
                      <c:pt idx="5">
                        <c:v>0.77067840303040835</c:v>
                      </c:pt>
                      <c:pt idx="10">
                        <c:v>0.68195101038049721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A03-42BB-97BD-C59B71D7AEE1}"/>
                  </c:ext>
                </c:extLst>
              </c15:ser>
            </c15:filteredLineSeries>
            <c15:filteredLineSeries>
              <c15:ser>
                <c:idx val="1"/>
                <c:order val="3"/>
                <c:tx>
                  <c:v>KO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[2]Sheet1!$F$39:$I$39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</c:v>
                        </c:pt>
                        <c:pt idx="1">
                          <c:v>3.8804689651439926E-2</c:v>
                        </c:pt>
                        <c:pt idx="2">
                          <c:v>3.5805988840092201E-2</c:v>
                        </c:pt>
                        <c:pt idx="3">
                          <c:v>5.0605505167121409E-2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[2]Sheet1!$F$39:$I$39</c15:sqref>
                          </c15:formulaRef>
                        </c:ext>
                      </c:extLst>
                      <c:numCache>
                        <c:formatCode>General</c:formatCode>
                        <c:ptCount val="4"/>
                        <c:pt idx="0">
                          <c:v>0</c:v>
                        </c:pt>
                        <c:pt idx="1">
                          <c:v>3.8804689651439926E-2</c:v>
                        </c:pt>
                        <c:pt idx="2">
                          <c:v>3.5805988840092201E-2</c:v>
                        </c:pt>
                        <c:pt idx="3">
                          <c:v>5.0605505167121409E-2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[2]Sheet1!$B$1:$E$1</c15:sqref>
                        </c15:formulaRef>
                      </c:ext>
                    </c:extLst>
                    <c:strCache>
                      <c:ptCount val="4"/>
                      <c:pt idx="0">
                        <c:v>0 min</c:v>
                      </c:pt>
                      <c:pt idx="1">
                        <c:v>2 min</c:v>
                      </c:pt>
                      <c:pt idx="2">
                        <c:v>5 min</c:v>
                      </c:pt>
                      <c:pt idx="3">
                        <c:v>10 min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[3]Sheet1!$M$39:$W$39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1</c:v>
                      </c:pt>
                      <c:pt idx="2">
                        <c:v>0.79366196785921284</c:v>
                      </c:pt>
                      <c:pt idx="5">
                        <c:v>0.70824334803759936</c:v>
                      </c:pt>
                      <c:pt idx="10">
                        <c:v>0.78130648700686423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A03-42BB-97BD-C59B71D7AEE1}"/>
                  </c:ext>
                </c:extLst>
              </c15:ser>
            </c15:filteredLineSeries>
          </c:ext>
        </c:extLst>
      </c:lineChart>
      <c:catAx>
        <c:axId val="240995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0999712"/>
        <c:crosses val="autoZero"/>
        <c:auto val="1"/>
        <c:lblAlgn val="ctr"/>
        <c:lblOffset val="100"/>
        <c:noMultiLvlLbl val="0"/>
      </c:catAx>
      <c:valAx>
        <c:axId val="2409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0995120"/>
        <c:crosses val="autoZero"/>
        <c:crossBetween val="between"/>
      </c:valAx>
    </c:plotArea>
    <c:legend>
      <c:legendPos val="r"/>
      <c:overlay val="0"/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96270608019051E-2"/>
          <c:y val="0.28684917002802851"/>
          <c:w val="0.709607993678115"/>
          <c:h val="0.64472523722122643"/>
        </c:manualLayout>
      </c:layout>
      <c:lineChart>
        <c:grouping val="standard"/>
        <c:varyColors val="0"/>
        <c:ser>
          <c:idx val="0"/>
          <c:order val="0"/>
          <c:tx>
            <c:v>WT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[4]Sheet1!$B$40:$G$40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2.5933941484046322E-2</c:v>
                  </c:pt>
                  <c:pt idx="3">
                    <c:v>4.0506373689025606E-2</c:v>
                  </c:pt>
                  <c:pt idx="5">
                    <c:v>3.9209406488034108E-2</c:v>
                  </c:pt>
                </c:numCache>
              </c:numRef>
            </c:plus>
            <c:minus>
              <c:numRef>
                <c:f>[4]Sheet1!$B$40:$G$40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2.5933941484046322E-2</c:v>
                  </c:pt>
                  <c:pt idx="3">
                    <c:v>4.0506373689025606E-2</c:v>
                  </c:pt>
                  <c:pt idx="5">
                    <c:v>3.9209406488034108E-2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[4]Sheet1!$B$2:$G$2</c:f>
              <c:strCache>
                <c:ptCount val="6"/>
                <c:pt idx="0">
                  <c:v>0 min</c:v>
                </c:pt>
                <c:pt idx="1">
                  <c:v>1 min</c:v>
                </c:pt>
                <c:pt idx="3">
                  <c:v>3 min</c:v>
                </c:pt>
                <c:pt idx="5">
                  <c:v>5 min</c:v>
                </c:pt>
              </c:strCache>
            </c:strRef>
          </c:cat>
          <c:val>
            <c:numRef>
              <c:f>[4]Sheet1!$B$39:$G$39</c:f>
              <c:numCache>
                <c:formatCode>General</c:formatCode>
                <c:ptCount val="6"/>
                <c:pt idx="0">
                  <c:v>1</c:v>
                </c:pt>
                <c:pt idx="1">
                  <c:v>0.90256493543204541</c:v>
                </c:pt>
                <c:pt idx="3">
                  <c:v>0.83957723945199614</c:v>
                </c:pt>
                <c:pt idx="5">
                  <c:v>0.89640575005203604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4-4C45-87EF-FD3920A29591}"/>
            </c:ext>
          </c:extLst>
        </c:ser>
        <c:ser>
          <c:idx val="1"/>
          <c:order val="1"/>
          <c:tx>
            <c:v>KO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[4]Sheet1!$H$40:$M$40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3.7128132505611443E-2</c:v>
                  </c:pt>
                  <c:pt idx="3">
                    <c:v>1.9998978860752949E-2</c:v>
                  </c:pt>
                  <c:pt idx="5">
                    <c:v>0.10593389363676509</c:v>
                  </c:pt>
                </c:numCache>
              </c:numRef>
            </c:plus>
            <c:minus>
              <c:numRef>
                <c:f>[4]Sheet1!$H$40:$M$40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3.7128132505611443E-2</c:v>
                  </c:pt>
                  <c:pt idx="3">
                    <c:v>1.9998978860752949E-2</c:v>
                  </c:pt>
                  <c:pt idx="5">
                    <c:v>0.10593389363676509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[4]Sheet1!$B$2:$G$2</c:f>
              <c:strCache>
                <c:ptCount val="6"/>
                <c:pt idx="0">
                  <c:v>0 min</c:v>
                </c:pt>
                <c:pt idx="1">
                  <c:v>1 min</c:v>
                </c:pt>
                <c:pt idx="3">
                  <c:v>3 min</c:v>
                </c:pt>
                <c:pt idx="5">
                  <c:v>5 min</c:v>
                </c:pt>
              </c:strCache>
            </c:strRef>
          </c:cat>
          <c:val>
            <c:numRef>
              <c:f>[4]Sheet1!$H$39:$M$39</c:f>
              <c:numCache>
                <c:formatCode>General</c:formatCode>
                <c:ptCount val="6"/>
                <c:pt idx="0">
                  <c:v>1</c:v>
                </c:pt>
                <c:pt idx="1">
                  <c:v>0.96977293380201823</c:v>
                </c:pt>
                <c:pt idx="3">
                  <c:v>0.96878564333246597</c:v>
                </c:pt>
                <c:pt idx="5">
                  <c:v>0.93436876002011326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4-4C45-87EF-FD3920A29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95120"/>
        <c:axId val="240999712"/>
      </c:lineChart>
      <c:catAx>
        <c:axId val="240995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0999712"/>
        <c:crosses val="autoZero"/>
        <c:auto val="1"/>
        <c:lblAlgn val="ctr"/>
        <c:lblOffset val="100"/>
        <c:noMultiLvlLbl val="0"/>
      </c:catAx>
      <c:valAx>
        <c:axId val="2409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099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48830580153748E-2"/>
          <c:y val="3.6267721727662378E-2"/>
          <c:w val="0.61930932965723506"/>
          <c:h val="0.88724606753532664"/>
        </c:manualLayout>
      </c:layout>
      <c:lineChart>
        <c:grouping val="standard"/>
        <c:varyColors val="0"/>
        <c:ser>
          <c:idx val="0"/>
          <c:order val="0"/>
          <c:tx>
            <c:v>KO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'[5]9EG7'!$B$21:$G$21</c:f>
                <c:numCache>
                  <c:formatCode>General</c:formatCode>
                  <c:ptCount val="6"/>
                  <c:pt idx="0">
                    <c:v>1.762527568619636E-4</c:v>
                  </c:pt>
                  <c:pt idx="1">
                    <c:v>2.392218602305814E-2</c:v>
                  </c:pt>
                  <c:pt idx="3">
                    <c:v>2.016136648122685E-2</c:v>
                  </c:pt>
                  <c:pt idx="5">
                    <c:v>1.9826102432182972E-2</c:v>
                  </c:pt>
                </c:numCache>
              </c:numRef>
            </c:plus>
            <c:minus>
              <c:numRef>
                <c:f>'[5]9EG7'!$B$21:$G$21</c:f>
                <c:numCache>
                  <c:formatCode>General</c:formatCode>
                  <c:ptCount val="6"/>
                  <c:pt idx="0">
                    <c:v>1.762527568619636E-4</c:v>
                  </c:pt>
                  <c:pt idx="1">
                    <c:v>2.392218602305814E-2</c:v>
                  </c:pt>
                  <c:pt idx="3">
                    <c:v>2.016136648122685E-2</c:v>
                  </c:pt>
                  <c:pt idx="5">
                    <c:v>1.9826102432182972E-2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'[5]9EG7'!$B$4:$G$4</c:f>
              <c:strCache>
                <c:ptCount val="6"/>
                <c:pt idx="0">
                  <c:v>0 min</c:v>
                </c:pt>
                <c:pt idx="1">
                  <c:v>1 min</c:v>
                </c:pt>
                <c:pt idx="3">
                  <c:v>3 min</c:v>
                </c:pt>
                <c:pt idx="5">
                  <c:v>5 min</c:v>
                </c:pt>
              </c:strCache>
            </c:strRef>
          </c:cat>
          <c:val>
            <c:numRef>
              <c:f>'[5]9EG7'!$B$20:$G$20</c:f>
              <c:numCache>
                <c:formatCode>General</c:formatCode>
                <c:ptCount val="6"/>
                <c:pt idx="0">
                  <c:v>1.0000291029988617</c:v>
                </c:pt>
                <c:pt idx="1">
                  <c:v>0.91661599714435116</c:v>
                </c:pt>
                <c:pt idx="3">
                  <c:v>0.93423741702494023</c:v>
                </c:pt>
                <c:pt idx="5">
                  <c:v>0.88827535308556271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F-43D3-B031-42F4E7AF05AB}"/>
            </c:ext>
          </c:extLst>
        </c:ser>
        <c:ser>
          <c:idx val="1"/>
          <c:order val="1"/>
          <c:tx>
            <c:v>KO+Cav1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'[5]9EG7'!$H$21:$M$21</c:f>
                <c:numCache>
                  <c:formatCode>General</c:formatCode>
                  <c:ptCount val="6"/>
                  <c:pt idx="0">
                    <c:v>1.2311393412134793E-4</c:v>
                  </c:pt>
                  <c:pt idx="1">
                    <c:v>1.6516163896439489E-2</c:v>
                  </c:pt>
                  <c:pt idx="3">
                    <c:v>1.3667606483918885E-2</c:v>
                  </c:pt>
                  <c:pt idx="5">
                    <c:v>1.6104481391969117E-2</c:v>
                  </c:pt>
                </c:numCache>
              </c:numRef>
            </c:plus>
            <c:minus>
              <c:numRef>
                <c:f>'[5]9EG7'!$H$21:$M$21</c:f>
                <c:numCache>
                  <c:formatCode>General</c:formatCode>
                  <c:ptCount val="6"/>
                  <c:pt idx="0">
                    <c:v>1.2311393412134793E-4</c:v>
                  </c:pt>
                  <c:pt idx="1">
                    <c:v>1.6516163896439489E-2</c:v>
                  </c:pt>
                  <c:pt idx="3">
                    <c:v>1.3667606483918885E-2</c:v>
                  </c:pt>
                  <c:pt idx="5">
                    <c:v>1.6104481391969117E-2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'[5]9EG7'!$B$4:$G$4</c:f>
              <c:strCache>
                <c:ptCount val="6"/>
                <c:pt idx="0">
                  <c:v>0 min</c:v>
                </c:pt>
                <c:pt idx="1">
                  <c:v>1 min</c:v>
                </c:pt>
                <c:pt idx="3">
                  <c:v>3 min</c:v>
                </c:pt>
                <c:pt idx="5">
                  <c:v>5 min</c:v>
                </c:pt>
              </c:strCache>
            </c:strRef>
          </c:cat>
          <c:val>
            <c:numRef>
              <c:f>'[5]9EG7'!$H$20:$M$20</c:f>
              <c:numCache>
                <c:formatCode>General</c:formatCode>
                <c:ptCount val="6"/>
                <c:pt idx="0">
                  <c:v>0.99999500640541994</c:v>
                </c:pt>
                <c:pt idx="1">
                  <c:v>1.0211902792276242</c:v>
                </c:pt>
                <c:pt idx="3">
                  <c:v>0.99360243783177193</c:v>
                </c:pt>
                <c:pt idx="5">
                  <c:v>0.96926920686462914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F-43D3-B031-42F4E7AF0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22728"/>
        <c:axId val="213524368"/>
      </c:lineChart>
      <c:catAx>
        <c:axId val="213522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3524368"/>
        <c:crosses val="autoZero"/>
        <c:auto val="1"/>
        <c:lblAlgn val="ctr"/>
        <c:lblOffset val="100"/>
        <c:noMultiLvlLbl val="0"/>
      </c:catAx>
      <c:valAx>
        <c:axId val="21352436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52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48830580153748E-2"/>
          <c:y val="3.6267721727662378E-2"/>
          <c:w val="0.89385305313656982"/>
          <c:h val="0.88724606753532664"/>
        </c:manualLayout>
      </c:layout>
      <c:lineChart>
        <c:grouping val="standard"/>
        <c:varyColors val="0"/>
        <c:ser>
          <c:idx val="0"/>
          <c:order val="0"/>
          <c:tx>
            <c:v>KO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'[6]SUMMARY 1997 MAB'!$B$25:$G$25</c:f>
                <c:numCache>
                  <c:formatCode>General</c:formatCode>
                  <c:ptCount val="6"/>
                  <c:pt idx="0">
                    <c:v>3.6451950087358815E-4</c:v>
                  </c:pt>
                  <c:pt idx="1">
                    <c:v>4.6176329095428743E-2</c:v>
                  </c:pt>
                  <c:pt idx="3">
                    <c:v>3.6515289985113032E-2</c:v>
                  </c:pt>
                  <c:pt idx="5">
                    <c:v>2.0195089175933642E-2</c:v>
                  </c:pt>
                </c:numCache>
              </c:numRef>
            </c:plus>
            <c:minus>
              <c:numRef>
                <c:f>'[6]SUMMARY 1997 MAB'!$B$25:$G$25</c:f>
                <c:numCache>
                  <c:formatCode>General</c:formatCode>
                  <c:ptCount val="6"/>
                  <c:pt idx="0">
                    <c:v>3.6451950087358815E-4</c:v>
                  </c:pt>
                  <c:pt idx="1">
                    <c:v>4.6176329095428743E-2</c:v>
                  </c:pt>
                  <c:pt idx="3">
                    <c:v>3.6515289985113032E-2</c:v>
                  </c:pt>
                  <c:pt idx="5">
                    <c:v>2.0195089175933642E-2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'[6]SUMMARY 1997 MAB'!$B$22:$G$22</c:f>
              <c:strCache>
                <c:ptCount val="6"/>
                <c:pt idx="0">
                  <c:v>0 min</c:v>
                </c:pt>
                <c:pt idx="1">
                  <c:v>1 min</c:v>
                </c:pt>
                <c:pt idx="3">
                  <c:v>3 min</c:v>
                </c:pt>
                <c:pt idx="5">
                  <c:v>5 min</c:v>
                </c:pt>
              </c:strCache>
            </c:strRef>
          </c:cat>
          <c:val>
            <c:numRef>
              <c:f>'[6]SUMMARY 1997 MAB'!$B$24:$G$24</c:f>
              <c:numCache>
                <c:formatCode>General</c:formatCode>
                <c:ptCount val="6"/>
                <c:pt idx="0">
                  <c:v>1.0001024445345859</c:v>
                </c:pt>
                <c:pt idx="1">
                  <c:v>0.91098562554541263</c:v>
                </c:pt>
                <c:pt idx="3">
                  <c:v>0.87102152861476656</c:v>
                </c:pt>
                <c:pt idx="5">
                  <c:v>0.79470682766350442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6-44C1-A876-A5634749413A}"/>
            </c:ext>
          </c:extLst>
        </c:ser>
        <c:ser>
          <c:idx val="1"/>
          <c:order val="1"/>
          <c:tx>
            <c:v>KO+Cav1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'[6]SUMMARY 1997 MAB'!$H$25:$M$25</c:f>
                <c:numCache>
                  <c:formatCode>General</c:formatCode>
                  <c:ptCount val="6"/>
                  <c:pt idx="0">
                    <c:v>3.827966105074454E-4</c:v>
                  </c:pt>
                  <c:pt idx="1">
                    <c:v>5.7155073130009372E-2</c:v>
                  </c:pt>
                  <c:pt idx="3">
                    <c:v>5.2680759780804033E-2</c:v>
                  </c:pt>
                  <c:pt idx="5">
                    <c:v>4.3076645247993775E-2</c:v>
                  </c:pt>
                </c:numCache>
              </c:numRef>
            </c:plus>
            <c:minus>
              <c:numRef>
                <c:f>'[6]SUMMARY 1997 MAB'!$H$25:$M$25</c:f>
                <c:numCache>
                  <c:formatCode>General</c:formatCode>
                  <c:ptCount val="6"/>
                  <c:pt idx="0">
                    <c:v>3.827966105074454E-4</c:v>
                  </c:pt>
                  <c:pt idx="1">
                    <c:v>5.7155073130009372E-2</c:v>
                  </c:pt>
                  <c:pt idx="3">
                    <c:v>5.2680759780804033E-2</c:v>
                  </c:pt>
                  <c:pt idx="5">
                    <c:v>4.3076645247993775E-2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'[6]SUMMARY 1997 MAB'!$B$22:$G$22</c:f>
              <c:strCache>
                <c:ptCount val="6"/>
                <c:pt idx="0">
                  <c:v>0 min</c:v>
                </c:pt>
                <c:pt idx="1">
                  <c:v>1 min</c:v>
                </c:pt>
                <c:pt idx="3">
                  <c:v>3 min</c:v>
                </c:pt>
                <c:pt idx="5">
                  <c:v>5 min</c:v>
                </c:pt>
              </c:strCache>
            </c:strRef>
          </c:cat>
          <c:val>
            <c:numRef>
              <c:f>'[6]SUMMARY 1997 MAB'!$H$24:$M$24</c:f>
              <c:numCache>
                <c:formatCode>General</c:formatCode>
                <c:ptCount val="6"/>
                <c:pt idx="0">
                  <c:v>1.0001087921413125</c:v>
                </c:pt>
                <c:pt idx="1">
                  <c:v>0.88156209683384956</c:v>
                </c:pt>
                <c:pt idx="3">
                  <c:v>0.90908120447225038</c:v>
                </c:pt>
                <c:pt idx="5">
                  <c:v>0.81125554292910296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6-44C1-A876-A56347494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22728"/>
        <c:axId val="213524368"/>
      </c:lineChart>
      <c:catAx>
        <c:axId val="213522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3524368"/>
        <c:crosses val="autoZero"/>
        <c:auto val="1"/>
        <c:lblAlgn val="ctr"/>
        <c:lblOffset val="100"/>
        <c:noMultiLvlLbl val="0"/>
      </c:catAx>
      <c:valAx>
        <c:axId val="21352436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52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96779741752747"/>
          <c:y val="0.48817485492166229"/>
          <c:w val="0.10207077343103123"/>
          <c:h val="8.1864978593496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Cav1WT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'[7]9EG7'!$C$53</c:f>
                <c:numCache>
                  <c:formatCode>General</c:formatCode>
                  <c:ptCount val="1"/>
                  <c:pt idx="0">
                    <c:v>1.0072824809438627E-2</c:v>
                  </c:pt>
                </c:numCache>
              </c:numRef>
            </c:plus>
            <c:minus>
              <c:numRef>
                <c:f>'[7]9EG7'!$C$53</c:f>
                <c:numCache>
                  <c:formatCode>General</c:formatCode>
                  <c:ptCount val="1"/>
                  <c:pt idx="0">
                    <c:v>1.0072824809438627E-2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'[7]9EG7'!$B$53</c:f>
              <c:numCache>
                <c:formatCode>General</c:formatCode>
                <c:ptCount val="1"/>
                <c:pt idx="0">
                  <c:v>0.99999999999999978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1-4898-816B-6319947FD1E3}"/>
            </c:ext>
          </c:extLst>
        </c:ser>
        <c:ser>
          <c:idx val="1"/>
          <c:order val="1"/>
          <c:tx>
            <c:v>Cav1WT+LDL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'[7]9EG7'!$C$54</c:f>
                <c:numCache>
                  <c:formatCode>General</c:formatCode>
                  <c:ptCount val="1"/>
                  <c:pt idx="0">
                    <c:v>2.0737975122800619E-2</c:v>
                  </c:pt>
                </c:numCache>
              </c:numRef>
            </c:plus>
            <c:minus>
              <c:numRef>
                <c:f>'[7]9EG7'!$C$54</c:f>
                <c:numCache>
                  <c:formatCode>General</c:formatCode>
                  <c:ptCount val="1"/>
                  <c:pt idx="0">
                    <c:v>2.0737975122800619E-2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'[7]9EG7'!$B$54</c:f>
              <c:numCache>
                <c:formatCode>General</c:formatCode>
                <c:ptCount val="1"/>
                <c:pt idx="0">
                  <c:v>1.063462104269618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1-4898-816B-6319947FD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340544"/>
        <c:axId val="782517728"/>
      </c:barChart>
      <c:catAx>
        <c:axId val="939340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2517728"/>
        <c:crosses val="autoZero"/>
        <c:auto val="1"/>
        <c:lblAlgn val="ctr"/>
        <c:lblOffset val="100"/>
        <c:noMultiLvlLbl val="0"/>
      </c:catAx>
      <c:valAx>
        <c:axId val="7825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934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Cav1WT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'[8]9EG7'!$C$63</c:f>
                <c:numCache>
                  <c:formatCode>General</c:formatCode>
                  <c:ptCount val="1"/>
                  <c:pt idx="0">
                    <c:v>4.1733835232611774E-2</c:v>
                  </c:pt>
                </c:numCache>
              </c:numRef>
            </c:plus>
            <c:minus>
              <c:numRef>
                <c:f>'[8]9EG7'!$C$63</c:f>
                <c:numCache>
                  <c:formatCode>General</c:formatCode>
                  <c:ptCount val="1"/>
                  <c:pt idx="0">
                    <c:v>4.1733835232611774E-2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'[8]9EG7'!$B$63</c:f>
              <c:numCache>
                <c:formatCode>General</c:formatCode>
                <c:ptCount val="1"/>
                <c:pt idx="0">
                  <c:v>1.0000000000000002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5-4760-A66C-284539AD8318}"/>
            </c:ext>
          </c:extLst>
        </c:ser>
        <c:ser>
          <c:idx val="1"/>
          <c:order val="1"/>
          <c:tx>
            <c:v>Cav1WT+U18666A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'[8]9EG7'!$C$64</c:f>
                <c:numCache>
                  <c:formatCode>General</c:formatCode>
                  <c:ptCount val="1"/>
                  <c:pt idx="0">
                    <c:v>3.9196880647381208E-2</c:v>
                  </c:pt>
                </c:numCache>
              </c:numRef>
            </c:plus>
            <c:minus>
              <c:numRef>
                <c:f>'[8]9EG7'!$C$64</c:f>
                <c:numCache>
                  <c:formatCode>General</c:formatCode>
                  <c:ptCount val="1"/>
                  <c:pt idx="0">
                    <c:v>3.9196880647381208E-2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'[8]9EG7'!$B$64</c:f>
              <c:numCache>
                <c:formatCode>General</c:formatCode>
                <c:ptCount val="1"/>
                <c:pt idx="0">
                  <c:v>1.1286144485056482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5-4760-A66C-284539AD8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340544"/>
        <c:axId val="782517728"/>
      </c:barChart>
      <c:catAx>
        <c:axId val="939340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2517728"/>
        <c:crosses val="autoZero"/>
        <c:auto val="1"/>
        <c:lblAlgn val="ctr"/>
        <c:lblOffset val="100"/>
        <c:noMultiLvlLbl val="0"/>
      </c:catAx>
      <c:valAx>
        <c:axId val="7825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934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ActBeta1 488 vs EEA-1</a:t>
            </a:r>
          </a:p>
        </c:rich>
      </c:tx>
      <c:layout>
        <c:manualLayout>
          <c:xMode val="edge"/>
          <c:yMode val="edge"/>
          <c:x val="0.4150485564304462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[9]Colocalization_NO_Threshold!$P$3</c:f>
                <c:numCache>
                  <c:formatCode>General</c:formatCode>
                  <c:ptCount val="1"/>
                  <c:pt idx="0">
                    <c:v>1.9796689959014332E-2</c:v>
                  </c:pt>
                </c:numCache>
              </c:numRef>
            </c:plus>
            <c:minus>
              <c:numRef>
                <c:f>[9]Colocalization_NO_Threshold!$P$3</c:f>
                <c:numCache>
                  <c:formatCode>General</c:formatCode>
                  <c:ptCount val="1"/>
                  <c:pt idx="0">
                    <c:v>1.9796689959014332E-2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[9]Colocalization_NO_Threshold!$M$2</c:f>
              <c:strCache>
                <c:ptCount val="1"/>
                <c:pt idx="0">
                  <c:v>Cav1WT</c:v>
                </c:pt>
              </c:strCache>
            </c:strRef>
          </c:cat>
          <c:val>
            <c:numRef>
              <c:f>[9]Colocalization_NO_Threshold!$O$3</c:f>
              <c:numCache>
                <c:formatCode>General</c:formatCode>
                <c:ptCount val="1"/>
                <c:pt idx="0">
                  <c:v>0.50915999999999995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3-437A-9564-D15A867AC0D2}"/>
            </c:ext>
          </c:extLst>
        </c:ser>
        <c:ser>
          <c:idx val="1"/>
          <c:order val="1"/>
          <c:tx>
            <c:v>WT+LDL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[9]Colocalization_NO_Threshold!$P$4</c:f>
                <c:numCache>
                  <c:formatCode>General</c:formatCode>
                  <c:ptCount val="1"/>
                  <c:pt idx="0">
                    <c:v>1.3681803000092165E-2</c:v>
                  </c:pt>
                </c:numCache>
              </c:numRef>
            </c:plus>
            <c:minus>
              <c:numRef>
                <c:f>[9]Colocalization_NO_Threshold!$P$4</c:f>
                <c:numCache>
                  <c:formatCode>General</c:formatCode>
                  <c:ptCount val="1"/>
                  <c:pt idx="0">
                    <c:v>1.3681803000092165E-2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[9]Colocalization_NO_Threshold!$M$2</c:f>
              <c:strCache>
                <c:ptCount val="1"/>
                <c:pt idx="0">
                  <c:v>Cav1WT</c:v>
                </c:pt>
              </c:strCache>
            </c:strRef>
          </c:cat>
          <c:val>
            <c:numRef>
              <c:f>[9]Colocalization_NO_Threshold!$O$4</c:f>
              <c:numCache>
                <c:formatCode>General</c:formatCode>
                <c:ptCount val="1"/>
                <c:pt idx="0">
                  <c:v>0.59128000000000003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3-437A-9564-D15A867AC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605951"/>
        <c:axId val="1138693455"/>
      </c:barChart>
      <c:catAx>
        <c:axId val="113260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8693455"/>
        <c:crosses val="autoZero"/>
        <c:auto val="1"/>
        <c:lblAlgn val="ctr"/>
        <c:lblOffset val="100"/>
        <c:noMultiLvlLbl val="0"/>
      </c:catAx>
      <c:valAx>
        <c:axId val="1138693455"/>
        <c:scaling>
          <c:orientation val="minMax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260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[9]Colocalization_NO_Threshold!$E$28</c:f>
                <c:numCache>
                  <c:formatCode>General</c:formatCode>
                  <c:ptCount val="1"/>
                  <c:pt idx="0">
                    <c:v>3.8881078558830995E-2</c:v>
                  </c:pt>
                </c:numCache>
              </c:numRef>
            </c:plus>
            <c:minus>
              <c:numRef>
                <c:f>[9]Colocalization_NO_Threshold!$E$28</c:f>
                <c:numCache>
                  <c:formatCode>General</c:formatCode>
                  <c:ptCount val="1"/>
                  <c:pt idx="0">
                    <c:v>3.8881078558830995E-2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"/>
              <c:pt idx="0">
                <c:v>Cav1WT</c:v>
              </c:pt>
            </c:strLit>
          </c:cat>
          <c:val>
            <c:numRef>
              <c:f>[9]Colocalization_NO_Threshold!$E$27</c:f>
              <c:numCache>
                <c:formatCode>General</c:formatCode>
                <c:ptCount val="1"/>
                <c:pt idx="0">
                  <c:v>0.99999999999999989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E-430A-B311-AB993A12E543}"/>
            </c:ext>
          </c:extLst>
        </c:ser>
        <c:ser>
          <c:idx val="1"/>
          <c:order val="1"/>
          <c:tx>
            <c:v>Cav1WT+LDL</c:v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[9]Colocalization_NO_Threshold!$E$55</c:f>
                <c:numCache>
                  <c:formatCode>General</c:formatCode>
                  <c:ptCount val="1"/>
                  <c:pt idx="0">
                    <c:v>2.6871323356297688E-2</c:v>
                  </c:pt>
                </c:numCache>
              </c:numRef>
            </c:plus>
            <c:minus>
              <c:numRef>
                <c:f>[9]Colocalization_NO_Threshold!$E$55</c:f>
                <c:numCache>
                  <c:formatCode>General</c:formatCode>
                  <c:ptCount val="1"/>
                  <c:pt idx="0">
                    <c:v>2.6871323356297688E-2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1"/>
              <c:pt idx="0">
                <c:v>Cav1WT</c:v>
              </c:pt>
            </c:strLit>
          </c:cat>
          <c:val>
            <c:numRef>
              <c:f>[9]Colocalization_NO_Threshold!$E$54</c:f>
              <c:numCache>
                <c:formatCode>General</c:formatCode>
                <c:ptCount val="1"/>
                <c:pt idx="0">
                  <c:v>1.1612852541440803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E-430A-B311-AB993A12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605951"/>
        <c:axId val="1138693455"/>
      </c:barChart>
      <c:catAx>
        <c:axId val="113260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8693455"/>
        <c:crosses val="autoZero"/>
        <c:auto val="1"/>
        <c:lblAlgn val="ctr"/>
        <c:lblOffset val="100"/>
        <c:noMultiLvlLbl val="0"/>
      </c:catAx>
      <c:valAx>
        <c:axId val="1138693455"/>
        <c:scaling>
          <c:orientation val="minMax"/>
          <c:max val="1.2"/>
          <c:min val="0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32605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406168</xdr:colOff>
      <xdr:row>40</xdr:row>
      <xdr:rowOff>180833</xdr:rowOff>
    </xdr:from>
    <xdr:to>
      <xdr:col>30</xdr:col>
      <xdr:colOff>289867</xdr:colOff>
      <xdr:row>55</xdr:row>
      <xdr:rowOff>66533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39</xdr:row>
      <xdr:rowOff>123825</xdr:rowOff>
    </xdr:from>
    <xdr:to>
      <xdr:col>23</xdr:col>
      <xdr:colOff>469208</xdr:colOff>
      <xdr:row>59</xdr:row>
      <xdr:rowOff>35035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0.40693</cdr:x>
      <cdr:y>0.47354</cdr:y>
    </cdr:from>
    <cdr:to>
      <cdr:x>0.57648</cdr:x>
      <cdr:y>0.67831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6281255-865B-4CC5-BAC9-BE78C3EC9429}"/>
            </a:ext>
          </a:extLst>
        </cdr:cNvPr>
        <cdr:cNvSpPr txBox="1"/>
      </cdr:nvSpPr>
      <cdr:spPr>
        <a:xfrm xmlns:a="http://schemas.openxmlformats.org/drawingml/2006/main">
          <a:off x="2628926" y="1762134"/>
          <a:ext cx="1095366" cy="761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3200" b="1">
              <a:solidFill>
                <a:sysClr val="windowText" lastClr="000000"/>
              </a:solidFill>
            </a:rPr>
            <a:t>*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5</xdr:row>
      <xdr:rowOff>38100</xdr:rowOff>
    </xdr:from>
    <xdr:to>
      <xdr:col>22</xdr:col>
      <xdr:colOff>523875</xdr:colOff>
      <xdr:row>25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542925</xdr:colOff>
      <xdr:row>12</xdr:row>
      <xdr:rowOff>9524</xdr:rowOff>
    </xdr:from>
    <xdr:to>
      <xdr:col>16</xdr:col>
      <xdr:colOff>452438</xdr:colOff>
      <xdr:row>14</xdr:row>
      <xdr:rowOff>76199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6163925" y="2314574"/>
          <a:ext cx="671513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/>
            <a:t>**</a:t>
          </a:r>
        </a:p>
      </xdr:txBody>
    </xdr:sp>
    <xdr:clientData/>
  </xdr:twoCellAnchor>
  <xdr:twoCellAnchor>
    <xdr:from>
      <xdr:col>17</xdr:col>
      <xdr:colOff>322169</xdr:colOff>
      <xdr:row>10</xdr:row>
      <xdr:rowOff>127746</xdr:rowOff>
    </xdr:from>
    <xdr:to>
      <xdr:col>18</xdr:col>
      <xdr:colOff>231682</xdr:colOff>
      <xdr:row>13</xdr:row>
      <xdr:rowOff>3921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7467169" y="2051796"/>
          <a:ext cx="671513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/>
            <a:t>*</a:t>
          </a:r>
        </a:p>
      </xdr:txBody>
    </xdr:sp>
    <xdr:clientData/>
  </xdr:twoCellAnchor>
  <xdr:twoCellAnchor>
    <xdr:from>
      <xdr:col>19</xdr:col>
      <xdr:colOff>130549</xdr:colOff>
      <xdr:row>11</xdr:row>
      <xdr:rowOff>44823</xdr:rowOff>
    </xdr:from>
    <xdr:to>
      <xdr:col>20</xdr:col>
      <xdr:colOff>40062</xdr:colOff>
      <xdr:row>13</xdr:row>
      <xdr:rowOff>111498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799549" y="2159373"/>
          <a:ext cx="671513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400"/>
            <a:t>*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885824</xdr:colOff>
      <xdr:row>30</xdr:row>
      <xdr:rowOff>0</xdr:rowOff>
    </xdr:from>
    <xdr:to>
      <xdr:col>10</xdr:col>
      <xdr:colOff>390524</xdr:colOff>
      <xdr:row>57</xdr:row>
      <xdr:rowOff>92292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34D8FF-8787-4BBE-B7E0-F1D06D8D8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55</xdr:row>
      <xdr:rowOff>128587</xdr:rowOff>
    </xdr:from>
    <xdr:to>
      <xdr:col>4</xdr:col>
      <xdr:colOff>1552575</xdr:colOff>
      <xdr:row>70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55</xdr:row>
      <xdr:rowOff>171450</xdr:rowOff>
    </xdr:from>
    <xdr:to>
      <xdr:col>3</xdr:col>
      <xdr:colOff>1009650</xdr:colOff>
      <xdr:row>57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952875" y="10677525"/>
          <a:ext cx="6762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/>
            <a:t>*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66</xdr:row>
      <xdr:rowOff>100012</xdr:rowOff>
    </xdr:from>
    <xdr:to>
      <xdr:col>4</xdr:col>
      <xdr:colOff>1143000</xdr:colOff>
      <xdr:row>80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1057275</xdr:colOff>
      <xdr:row>67</xdr:row>
      <xdr:rowOff>171450</xdr:rowOff>
    </xdr:from>
    <xdr:to>
      <xdr:col>3</xdr:col>
      <xdr:colOff>390525</xdr:colOff>
      <xdr:row>69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429000" y="12963525"/>
          <a:ext cx="5810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/>
            <a:t>*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16</xdr:col>
      <xdr:colOff>466725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1933575</xdr:colOff>
      <xdr:row>7</xdr:row>
      <xdr:rowOff>171450</xdr:rowOff>
    </xdr:from>
    <xdr:to>
      <xdr:col>15</xdr:col>
      <xdr:colOff>76200</xdr:colOff>
      <xdr:row>9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458950" y="1533525"/>
          <a:ext cx="1028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/>
            <a:t>**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18</xdr:col>
      <xdr:colOff>161926</xdr:colOff>
      <xdr:row>46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Quantification%209EG7%20Silica%20and%20Tweezing%20WT%20vs%20K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-figure%20supplement%201-numerical%20source%20data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Fidel\CNIC-INTEGRIN%20SIGNALING\1&#186;%20Mechanotransduction%20Project\ENDOCYTOSIS%20Assay\ENDOCYTOSIS+ELISA%20CLICs\ML141%20CLIC%20inhibitor\RECYCLING\KOvsWT%20after%2010min%20endocytosis\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Summary%20after%205%20min%20Endocytosis%20LONG%20PAP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Summary%20after%205%20min%20Endocytosis%20SHORT%20PAP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KO%20vs%20KOCav1%20p2ASORTED%20SUMMARY%20PAPE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Cav1%20and%20integrin%20mechanosensing%20PAPER/Re-SUBMISSION%202022/New%20EXP%202022/QUANTIFICATION%20Summar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Summary%20LDL%20PAP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Summary%20U18666A%20PAP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WT+LD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ica Beads"/>
      <sheetName val="Tweezing"/>
    </sheetNames>
    <sheetDataSet>
      <sheetData sheetId="0">
        <row r="63">
          <cell r="E63" t="str">
            <v>Cav1WT</v>
          </cell>
          <cell r="F63" t="str">
            <v>Cav1KO</v>
          </cell>
        </row>
        <row r="64">
          <cell r="E64">
            <v>1.582397271103444</v>
          </cell>
          <cell r="F64">
            <v>2.5055318433598881</v>
          </cell>
        </row>
        <row r="65">
          <cell r="E65">
            <v>0.32257267752027802</v>
          </cell>
          <cell r="F65">
            <v>0.21723604021718276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bronectin panel 1B"/>
      <sheetName val="Collagen panel 1C"/>
      <sheetName val="Vitronectin panel 1D"/>
      <sheetName val="9EG7 intensity panel 1K"/>
    </sheetNames>
    <sheetDataSet>
      <sheetData sheetId="0">
        <row r="9">
          <cell r="C9" t="str">
            <v>2ug/ml</v>
          </cell>
          <cell r="D9" t="str">
            <v>5ug/ml</v>
          </cell>
          <cell r="E9" t="str">
            <v>10ug/ml</v>
          </cell>
        </row>
        <row r="13">
          <cell r="B13" t="str">
            <v>WT/WT</v>
          </cell>
          <cell r="C13">
            <v>1</v>
          </cell>
          <cell r="D13">
            <v>1</v>
          </cell>
          <cell r="E13">
            <v>1</v>
          </cell>
        </row>
        <row r="14">
          <cell r="B14" t="str">
            <v>KO/WT</v>
          </cell>
          <cell r="C14">
            <v>1.6487473903966599</v>
          </cell>
          <cell r="D14">
            <v>1.5361685214626393</v>
          </cell>
          <cell r="E14">
            <v>1.5229419703103919</v>
          </cell>
        </row>
      </sheetData>
      <sheetData sheetId="1">
        <row r="8">
          <cell r="C8" t="str">
            <v>2ug/ml</v>
          </cell>
          <cell r="D8" t="str">
            <v>5ug/ml</v>
          </cell>
          <cell r="E8" t="str">
            <v>10ug/ml</v>
          </cell>
        </row>
        <row r="12">
          <cell r="B12" t="str">
            <v>WT/WT</v>
          </cell>
          <cell r="C12">
            <v>1</v>
          </cell>
          <cell r="D12">
            <v>1</v>
          </cell>
          <cell r="E12">
            <v>1</v>
          </cell>
        </row>
        <row r="13">
          <cell r="B13" t="str">
            <v>KO/WT</v>
          </cell>
          <cell r="C13">
            <v>1.0456989247311828</v>
          </cell>
          <cell r="D13">
            <v>2.3839397741530735</v>
          </cell>
          <cell r="E13">
            <v>2.686762778505897</v>
          </cell>
        </row>
      </sheetData>
      <sheetData sheetId="2">
        <row r="7">
          <cell r="C7" t="str">
            <v>2ug/ml</v>
          </cell>
          <cell r="D7" t="str">
            <v>5ug/ml</v>
          </cell>
        </row>
        <row r="11">
          <cell r="B11" t="str">
            <v>WT/WT</v>
          </cell>
          <cell r="C11">
            <v>1</v>
          </cell>
          <cell r="D11">
            <v>1</v>
          </cell>
        </row>
        <row r="12">
          <cell r="B12" t="str">
            <v>KO/WT</v>
          </cell>
          <cell r="C12">
            <v>2.6843711843711837</v>
          </cell>
          <cell r="D12">
            <v>1.5964432284541723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0 min</v>
          </cell>
          <cell r="C1" t="str">
            <v>2 min</v>
          </cell>
          <cell r="D1" t="str">
            <v>5 min</v>
          </cell>
          <cell r="E1" t="str">
            <v>10 min</v>
          </cell>
        </row>
        <row r="39">
          <cell r="B39">
            <v>0</v>
          </cell>
          <cell r="C39">
            <v>2.794659160535401E-2</v>
          </cell>
          <cell r="D39">
            <v>3.6340336211253009E-2</v>
          </cell>
          <cell r="E39">
            <v>2.8860865650727114E-2</v>
          </cell>
          <cell r="F39">
            <v>0</v>
          </cell>
          <cell r="G39">
            <v>3.8804689651439926E-2</v>
          </cell>
          <cell r="H39">
            <v>3.5805988840092201E-2</v>
          </cell>
          <cell r="I39">
            <v>5.0605505167121409E-2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9">
          <cell r="B39">
            <v>1</v>
          </cell>
          <cell r="D39">
            <v>0.74757215956008838</v>
          </cell>
          <cell r="G39">
            <v>0.77067840303040835</v>
          </cell>
          <cell r="L39">
            <v>0.68195101038049721</v>
          </cell>
          <cell r="M39">
            <v>1</v>
          </cell>
          <cell r="O39">
            <v>0.79366196785921284</v>
          </cell>
          <cell r="R39">
            <v>0.70824334803759936</v>
          </cell>
          <cell r="W39">
            <v>0.78130648700686423</v>
          </cell>
        </row>
        <row r="40">
          <cell r="B40">
            <v>0</v>
          </cell>
          <cell r="D40">
            <v>3.8523131773012163E-2</v>
          </cell>
          <cell r="G40">
            <v>2.8668917683710868E-2</v>
          </cell>
          <cell r="L40">
            <v>4.0295257161464391E-2</v>
          </cell>
          <cell r="M40">
            <v>0</v>
          </cell>
          <cell r="O40">
            <v>4.9779142690932365E-2</v>
          </cell>
          <cell r="R40">
            <v>5.3282692944819132E-2</v>
          </cell>
          <cell r="W40">
            <v>6.4566645966170774E-2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0 min</v>
          </cell>
          <cell r="C2" t="str">
            <v>1 min</v>
          </cell>
          <cell r="E2" t="str">
            <v>3 min</v>
          </cell>
          <cell r="G2" t="str">
            <v>5 min</v>
          </cell>
        </row>
        <row r="39">
          <cell r="B39">
            <v>1</v>
          </cell>
          <cell r="C39">
            <v>0.90256493543204541</v>
          </cell>
          <cell r="E39">
            <v>0.83957723945199614</v>
          </cell>
          <cell r="G39">
            <v>0.89640575005203604</v>
          </cell>
          <cell r="H39">
            <v>1</v>
          </cell>
          <cell r="I39">
            <v>0.96977293380201823</v>
          </cell>
          <cell r="K39">
            <v>0.96878564333246597</v>
          </cell>
          <cell r="M39">
            <v>0.93436876002011326</v>
          </cell>
        </row>
        <row r="40">
          <cell r="B40">
            <v>0</v>
          </cell>
          <cell r="C40">
            <v>2.5933941484046322E-2</v>
          </cell>
          <cell r="E40">
            <v>4.0506373689025606E-2</v>
          </cell>
          <cell r="G40">
            <v>3.9209406488034108E-2</v>
          </cell>
          <cell r="H40">
            <v>0</v>
          </cell>
          <cell r="I40">
            <v>3.7128132505611443E-2</v>
          </cell>
          <cell r="K40">
            <v>1.9998978860752949E-2</v>
          </cell>
          <cell r="M40">
            <v>0.10593389363676509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EG7"/>
    </sheetNames>
    <sheetDataSet>
      <sheetData sheetId="0">
        <row r="4">
          <cell r="B4" t="str">
            <v>0 min</v>
          </cell>
          <cell r="C4" t="str">
            <v>1 min</v>
          </cell>
          <cell r="E4" t="str">
            <v>3 min</v>
          </cell>
          <cell r="G4" t="str">
            <v>5 min</v>
          </cell>
        </row>
        <row r="20">
          <cell r="B20">
            <v>1.0000291029988617</v>
          </cell>
          <cell r="C20">
            <v>0.91661599714435116</v>
          </cell>
          <cell r="E20">
            <v>0.93423741702494023</v>
          </cell>
          <cell r="G20">
            <v>0.88827535308556271</v>
          </cell>
          <cell r="H20">
            <v>0.99999500640541994</v>
          </cell>
          <cell r="I20">
            <v>1.0211902792276242</v>
          </cell>
          <cell r="K20">
            <v>0.99360243783177193</v>
          </cell>
          <cell r="M20">
            <v>0.96926920686462914</v>
          </cell>
        </row>
        <row r="21">
          <cell r="B21">
            <v>1.762527568619636E-4</v>
          </cell>
          <cell r="C21">
            <v>2.392218602305814E-2</v>
          </cell>
          <cell r="E21">
            <v>2.016136648122685E-2</v>
          </cell>
          <cell r="G21">
            <v>1.9826102432182972E-2</v>
          </cell>
          <cell r="H21">
            <v>1.2311393412134793E-4</v>
          </cell>
          <cell r="I21">
            <v>1.6516163896439489E-2</v>
          </cell>
          <cell r="K21">
            <v>1.3667606483918885E-2</v>
          </cell>
          <cell r="M21">
            <v>1.6104481391969117E-2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 Attempt"/>
      <sheetName val="Second Attempt"/>
      <sheetName val="Third Attempt"/>
      <sheetName val="Fourth Attempt"/>
      <sheetName val="Fifth Attempt"/>
      <sheetName val="Sixth Attempt"/>
      <sheetName val="Seventh Attempt"/>
      <sheetName val="Eight Attempt"/>
      <sheetName val="Ninth Attempt"/>
      <sheetName val="Tenth Attempt"/>
      <sheetName val="SUMMARY 1997 M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B22" t="str">
            <v>0 min</v>
          </cell>
          <cell r="C22" t="str">
            <v>1 min</v>
          </cell>
          <cell r="E22" t="str">
            <v>3 min</v>
          </cell>
          <cell r="G22" t="str">
            <v>5 min</v>
          </cell>
        </row>
        <row r="24">
          <cell r="B24">
            <v>1.0001024445345859</v>
          </cell>
          <cell r="C24">
            <v>0.91098562554541263</v>
          </cell>
          <cell r="E24">
            <v>0.87102152861476656</v>
          </cell>
          <cell r="G24">
            <v>0.79470682766350442</v>
          </cell>
          <cell r="H24">
            <v>1.0001087921413125</v>
          </cell>
          <cell r="I24">
            <v>0.88156209683384956</v>
          </cell>
          <cell r="K24">
            <v>0.90908120447225038</v>
          </cell>
          <cell r="M24">
            <v>0.81125554292910296</v>
          </cell>
        </row>
        <row r="25">
          <cell r="B25">
            <v>3.6451950087358815E-4</v>
          </cell>
          <cell r="C25">
            <v>4.6176329095428743E-2</v>
          </cell>
          <cell r="E25">
            <v>3.6515289985113032E-2</v>
          </cell>
          <cell r="G25">
            <v>2.0195089175933642E-2</v>
          </cell>
          <cell r="H25">
            <v>3.827966105074454E-4</v>
          </cell>
          <cell r="I25">
            <v>5.7155073130009372E-2</v>
          </cell>
          <cell r="K25">
            <v>5.2680759780804033E-2</v>
          </cell>
          <cell r="M25">
            <v>4.3076645247993775E-2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EG7"/>
    </sheetNames>
    <sheetDataSet>
      <sheetData sheetId="0">
        <row r="53">
          <cell r="B53">
            <v>0.99999999999999978</v>
          </cell>
          <cell r="C53">
            <v>1.0072824809438627E-2</v>
          </cell>
        </row>
        <row r="54">
          <cell r="B54">
            <v>1.063462104269618</v>
          </cell>
          <cell r="C54">
            <v>2.0737975122800619E-2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EG7"/>
    </sheetNames>
    <sheetDataSet>
      <sheetData sheetId="0">
        <row r="63">
          <cell r="B63">
            <v>1.0000000000000002</v>
          </cell>
          <cell r="C63">
            <v>4.1733835232611774E-2</v>
          </cell>
        </row>
        <row r="64">
          <cell r="B64">
            <v>1.1286144485056482</v>
          </cell>
          <cell r="C64">
            <v>3.9196880647381208E-2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2">
          <cell r="M2" t="str">
            <v>Cav1WT</v>
          </cell>
        </row>
        <row r="3">
          <cell r="O3">
            <v>0.50915999999999995</v>
          </cell>
          <cell r="P3">
            <v>1.9796689959014332E-2</v>
          </cell>
        </row>
        <row r="4">
          <cell r="O4">
            <v>0.59128000000000003</v>
          </cell>
          <cell r="P4">
            <v>1.3681803000092165E-2</v>
          </cell>
        </row>
        <row r="27">
          <cell r="E27">
            <v>0.99999999999999989</v>
          </cell>
        </row>
        <row r="28">
          <cell r="E28">
            <v>3.8881078558830995E-2</v>
          </cell>
        </row>
        <row r="54">
          <cell r="E54">
            <v>1.1612852541440803</v>
          </cell>
        </row>
        <row r="55">
          <cell r="E55">
            <v>2.6871323356297688E-2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L209"/>
  <sheetViews>
    <sheetView topLeftCell="A196" workbookViewId="0">
      <selection activeCell="F213" sqref="F213"/>
    </sheetView>
  </sheetViews>
  <sheetFormatPr defaultRowHeight="14.75" x14ac:dyDescent="0.75"/>
  <sheetData>
    <row r="3" spans="2:12" ht="15.5" thickBot="1" x14ac:dyDescent="0.9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ht="15.5" thickBot="1" x14ac:dyDescent="0.9">
      <c r="B4" s="8"/>
      <c r="C4" s="8"/>
      <c r="D4" s="8"/>
      <c r="E4" s="67" t="s">
        <v>5</v>
      </c>
      <c r="F4" s="68"/>
      <c r="G4" s="68"/>
      <c r="H4" s="68"/>
      <c r="I4" s="70" t="s">
        <v>6</v>
      </c>
      <c r="J4" s="71"/>
      <c r="K4" s="71"/>
      <c r="L4" s="72"/>
    </row>
    <row r="5" spans="2:12" ht="15.5" thickBot="1" x14ac:dyDescent="0.9">
      <c r="B5" s="8"/>
      <c r="C5" s="8"/>
      <c r="D5" s="8"/>
      <c r="E5" s="10" t="s">
        <v>7</v>
      </c>
      <c r="F5" s="11" t="s">
        <v>8</v>
      </c>
      <c r="G5" s="11" t="s">
        <v>9</v>
      </c>
      <c r="H5" s="11" t="s">
        <v>10</v>
      </c>
      <c r="I5" s="22" t="s">
        <v>7</v>
      </c>
      <c r="J5" s="21" t="s">
        <v>8</v>
      </c>
      <c r="K5" s="21" t="s">
        <v>9</v>
      </c>
      <c r="L5" s="23" t="s">
        <v>10</v>
      </c>
    </row>
    <row r="6" spans="2:12" ht="15.5" thickBot="1" x14ac:dyDescent="0.9">
      <c r="B6" s="58" t="s">
        <v>11</v>
      </c>
      <c r="C6" s="59"/>
      <c r="D6" s="60"/>
      <c r="E6" s="13">
        <v>8.3965718116204097E-2</v>
      </c>
      <c r="F6" s="13">
        <v>5.1083142406351652E-2</v>
      </c>
      <c r="G6" s="13">
        <v>8.5262969608973782E-2</v>
      </c>
      <c r="H6" s="13">
        <v>8.8188614154821585E-2</v>
      </c>
      <c r="I6" s="16">
        <v>0.18178172864730871</v>
      </c>
      <c r="J6" s="16">
        <v>9.9996313287733396E-2</v>
      </c>
      <c r="K6" s="16">
        <v>0.10415152735612836</v>
      </c>
      <c r="L6" s="16">
        <v>8.8613836494216475E-2</v>
      </c>
    </row>
    <row r="7" spans="2:12" x14ac:dyDescent="0.75">
      <c r="B7" s="8"/>
      <c r="C7" s="8"/>
      <c r="D7" s="8" t="s">
        <v>3</v>
      </c>
      <c r="E7" s="61">
        <v>7.7125111071587774E-2</v>
      </c>
      <c r="F7" s="62"/>
      <c r="G7" s="62"/>
      <c r="H7" s="62"/>
      <c r="I7" s="61">
        <v>0.11863585144634672</v>
      </c>
      <c r="J7" s="62"/>
      <c r="K7" s="62"/>
      <c r="L7" s="63"/>
    </row>
    <row r="8" spans="2:12" ht="15.5" thickBot="1" x14ac:dyDescent="0.9">
      <c r="B8" s="8"/>
      <c r="C8" s="8"/>
      <c r="D8" s="8" t="s">
        <v>4</v>
      </c>
      <c r="E8" s="64">
        <v>1.0075293647483708E-2</v>
      </c>
      <c r="F8" s="65"/>
      <c r="G8" s="65"/>
      <c r="H8" s="65"/>
      <c r="I8" s="64">
        <v>2.130326895177866E-2</v>
      </c>
      <c r="J8" s="65"/>
      <c r="K8" s="65"/>
      <c r="L8" s="66"/>
    </row>
    <row r="10" spans="2:12" ht="15.5" thickBot="1" x14ac:dyDescent="0.9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ht="15.5" thickBot="1" x14ac:dyDescent="0.9">
      <c r="B11" s="8"/>
      <c r="C11" s="8"/>
      <c r="D11" s="8"/>
      <c r="E11" s="67" t="s">
        <v>5</v>
      </c>
      <c r="F11" s="68"/>
      <c r="G11" s="68"/>
      <c r="H11" s="68"/>
      <c r="I11" s="70" t="s">
        <v>6</v>
      </c>
      <c r="J11" s="71"/>
      <c r="K11" s="71"/>
      <c r="L11" s="72"/>
    </row>
    <row r="12" spans="2:12" ht="15.5" thickBot="1" x14ac:dyDescent="0.9">
      <c r="B12" s="8"/>
      <c r="C12" s="8"/>
      <c r="D12" s="8"/>
      <c r="E12" s="10" t="s">
        <v>7</v>
      </c>
      <c r="F12" s="11" t="s">
        <v>8</v>
      </c>
      <c r="G12" s="11" t="s">
        <v>9</v>
      </c>
      <c r="H12" s="11" t="s">
        <v>10</v>
      </c>
      <c r="I12" s="22" t="s">
        <v>7</v>
      </c>
      <c r="J12" s="21" t="s">
        <v>8</v>
      </c>
      <c r="K12" s="21" t="s">
        <v>9</v>
      </c>
      <c r="L12" s="23" t="s">
        <v>10</v>
      </c>
    </row>
    <row r="13" spans="2:12" ht="15.5" thickBot="1" x14ac:dyDescent="0.9">
      <c r="B13" s="58" t="s">
        <v>11</v>
      </c>
      <c r="C13" s="59"/>
      <c r="D13" s="60"/>
      <c r="E13" s="14">
        <v>4.2694462473989489E-2</v>
      </c>
      <c r="F13" s="14">
        <v>3.0008473686269962E-2</v>
      </c>
      <c r="G13" s="14">
        <v>9.9308937706613559E-2</v>
      </c>
      <c r="H13" s="14">
        <v>5.2217028604241829E-2</v>
      </c>
      <c r="I13" s="15">
        <v>5.2983709059852203E-2</v>
      </c>
      <c r="J13" s="15">
        <v>4.2132970622617921E-2</v>
      </c>
      <c r="K13" s="15">
        <v>9.8985993297281541E-2</v>
      </c>
      <c r="L13" s="15">
        <v>6.1578456530088192E-2</v>
      </c>
    </row>
    <row r="14" spans="2:12" x14ac:dyDescent="0.75">
      <c r="B14" s="8"/>
      <c r="C14" s="8"/>
      <c r="D14" s="8" t="s">
        <v>3</v>
      </c>
      <c r="E14" s="61">
        <v>5.6057225617778705E-2</v>
      </c>
      <c r="F14" s="62"/>
      <c r="G14" s="62"/>
      <c r="H14" s="62"/>
      <c r="I14" s="61">
        <v>6.3920282377459961E-2</v>
      </c>
      <c r="J14" s="62"/>
      <c r="K14" s="62"/>
      <c r="L14" s="63"/>
    </row>
    <row r="15" spans="2:12" ht="15.5" thickBot="1" x14ac:dyDescent="0.9">
      <c r="B15" s="8"/>
      <c r="C15" s="8"/>
      <c r="D15" s="8" t="s">
        <v>4</v>
      </c>
      <c r="E15" s="64">
        <v>1.7456481215183648E-2</v>
      </c>
      <c r="F15" s="65"/>
      <c r="G15" s="65"/>
      <c r="H15" s="65"/>
      <c r="I15" s="64">
        <v>1.2347009827099851E-2</v>
      </c>
      <c r="J15" s="65"/>
      <c r="K15" s="65"/>
      <c r="L15" s="66"/>
    </row>
    <row r="17" spans="2:10" ht="15.5" thickBot="1" x14ac:dyDescent="0.9">
      <c r="B17" s="4"/>
      <c r="C17" s="4"/>
      <c r="D17" s="4"/>
      <c r="E17" s="4"/>
      <c r="F17" s="4"/>
      <c r="G17" s="4"/>
      <c r="H17" s="4"/>
      <c r="I17" s="4"/>
      <c r="J17" s="4"/>
    </row>
    <row r="18" spans="2:10" ht="15.5" thickBot="1" x14ac:dyDescent="0.9">
      <c r="B18" s="8"/>
      <c r="C18" s="8"/>
      <c r="D18" s="8"/>
      <c r="E18" s="67" t="s">
        <v>5</v>
      </c>
      <c r="F18" s="68"/>
      <c r="G18" s="68"/>
      <c r="H18" s="67" t="s">
        <v>6</v>
      </c>
      <c r="I18" s="68"/>
      <c r="J18" s="69"/>
    </row>
    <row r="19" spans="2:10" ht="15.5" thickBot="1" x14ac:dyDescent="0.9">
      <c r="B19" s="8"/>
      <c r="C19" s="8"/>
      <c r="D19" s="8"/>
      <c r="E19" s="10" t="s">
        <v>7</v>
      </c>
      <c r="F19" s="11" t="s">
        <v>8</v>
      </c>
      <c r="G19" s="11" t="s">
        <v>9</v>
      </c>
      <c r="H19" s="10" t="s">
        <v>7</v>
      </c>
      <c r="I19" s="11" t="s">
        <v>8</v>
      </c>
      <c r="J19" s="12" t="s">
        <v>9</v>
      </c>
    </row>
    <row r="20" spans="2:10" ht="15.5" thickBot="1" x14ac:dyDescent="0.9">
      <c r="B20" s="58" t="s">
        <v>11</v>
      </c>
      <c r="C20" s="59"/>
      <c r="D20" s="59"/>
      <c r="E20" s="14">
        <v>0.11075800146190518</v>
      </c>
      <c r="F20" s="14">
        <v>3.093010997648539E-2</v>
      </c>
      <c r="G20" s="14">
        <v>4.1977825634693655E-2</v>
      </c>
      <c r="H20" s="15">
        <v>4.6061456242772872E-2</v>
      </c>
      <c r="I20" s="15">
        <v>3.1000980764177285E-2</v>
      </c>
      <c r="J20" s="15">
        <v>5.3552793556414818E-2</v>
      </c>
    </row>
    <row r="21" spans="2:10" x14ac:dyDescent="0.75">
      <c r="B21" s="8"/>
      <c r="C21" s="8"/>
      <c r="D21" s="8" t="s">
        <v>3</v>
      </c>
      <c r="E21" s="61">
        <v>6.1221979024361405E-2</v>
      </c>
      <c r="F21" s="62"/>
      <c r="G21" s="62"/>
      <c r="H21" s="61">
        <v>4.3538410187788333E-2</v>
      </c>
      <c r="I21" s="62"/>
      <c r="J21" s="63"/>
    </row>
    <row r="22" spans="2:10" ht="15.5" thickBot="1" x14ac:dyDescent="0.9">
      <c r="B22" s="8"/>
      <c r="C22" s="8"/>
      <c r="D22" s="8" t="s">
        <v>4</v>
      </c>
      <c r="E22" s="64">
        <v>2.4972492496850657E-2</v>
      </c>
      <c r="F22" s="65"/>
      <c r="G22" s="65"/>
      <c r="H22" s="64">
        <v>5.7428300101237248E-3</v>
      </c>
      <c r="I22" s="65"/>
      <c r="J22" s="66"/>
    </row>
    <row r="24" spans="2:10" ht="15.5" thickBot="1" x14ac:dyDescent="0.9">
      <c r="B24" s="4"/>
      <c r="C24" s="4"/>
      <c r="D24" s="4"/>
      <c r="E24" s="4"/>
      <c r="F24" s="4"/>
      <c r="G24" s="4"/>
      <c r="H24" s="4"/>
      <c r="I24" s="4"/>
      <c r="J24" s="4"/>
    </row>
    <row r="25" spans="2:10" ht="15.5" thickBot="1" x14ac:dyDescent="0.9">
      <c r="B25" s="8"/>
      <c r="C25" s="8"/>
      <c r="D25" s="8"/>
      <c r="E25" s="67" t="s">
        <v>5</v>
      </c>
      <c r="F25" s="68"/>
      <c r="G25" s="68"/>
      <c r="H25" s="67" t="s">
        <v>6</v>
      </c>
      <c r="I25" s="68"/>
      <c r="J25" s="69"/>
    </row>
    <row r="26" spans="2:10" ht="15.5" thickBot="1" x14ac:dyDescent="0.9">
      <c r="B26" s="8"/>
      <c r="C26" s="8"/>
      <c r="D26" s="8"/>
      <c r="E26" s="10" t="s">
        <v>7</v>
      </c>
      <c r="F26" s="11" t="s">
        <v>8</v>
      </c>
      <c r="G26" s="11" t="s">
        <v>9</v>
      </c>
      <c r="H26" s="10" t="s">
        <v>7</v>
      </c>
      <c r="I26" s="11" t="s">
        <v>8</v>
      </c>
      <c r="J26" s="12" t="s">
        <v>9</v>
      </c>
    </row>
    <row r="27" spans="2:10" ht="15.5" thickBot="1" x14ac:dyDescent="0.9">
      <c r="B27" s="58" t="s">
        <v>11</v>
      </c>
      <c r="C27" s="59"/>
      <c r="D27" s="59"/>
      <c r="E27" s="14">
        <v>8.5622500036113047E-2</v>
      </c>
      <c r="F27" s="14">
        <v>3.2663067233222244E-2</v>
      </c>
      <c r="G27" s="14">
        <v>3.3919857617178487E-2</v>
      </c>
      <c r="H27" s="15">
        <v>8.1953585363420525E-2</v>
      </c>
      <c r="I27" s="15">
        <v>3.5218181273639022E-2</v>
      </c>
      <c r="J27" s="15">
        <v>6.4936498473728399E-2</v>
      </c>
    </row>
    <row r="28" spans="2:10" x14ac:dyDescent="0.75">
      <c r="B28" s="8"/>
      <c r="C28" s="8"/>
      <c r="D28" s="8" t="s">
        <v>3</v>
      </c>
      <c r="E28" s="61">
        <v>5.0735141628837931E-2</v>
      </c>
      <c r="F28" s="62"/>
      <c r="G28" s="62"/>
      <c r="H28" s="61">
        <v>6.0702755036929318E-2</v>
      </c>
      <c r="I28" s="62"/>
      <c r="J28" s="63"/>
    </row>
    <row r="29" spans="2:10" ht="15.5" thickBot="1" x14ac:dyDescent="0.9">
      <c r="B29" s="8"/>
      <c r="C29" s="8"/>
      <c r="D29" s="8" t="s">
        <v>4</v>
      </c>
      <c r="E29" s="64">
        <v>1.7447451705006032E-2</v>
      </c>
      <c r="F29" s="65"/>
      <c r="G29" s="65"/>
      <c r="H29" s="64">
        <v>1.1826801516843751E-2</v>
      </c>
      <c r="I29" s="65"/>
      <c r="J29" s="66"/>
    </row>
    <row r="31" spans="2:10" ht="15.5" thickBot="1" x14ac:dyDescent="0.9">
      <c r="B31" s="4"/>
      <c r="C31" s="4"/>
      <c r="D31" s="4"/>
      <c r="E31" s="4"/>
      <c r="F31" s="4"/>
      <c r="G31" s="4"/>
      <c r="H31" s="4"/>
      <c r="I31" s="4"/>
      <c r="J31" s="4"/>
    </row>
    <row r="32" spans="2:10" ht="15.5" thickBot="1" x14ac:dyDescent="0.9">
      <c r="B32" s="8"/>
      <c r="C32" s="8"/>
      <c r="D32" s="8"/>
      <c r="E32" s="67" t="s">
        <v>5</v>
      </c>
      <c r="F32" s="68"/>
      <c r="G32" s="68"/>
      <c r="H32" s="67" t="s">
        <v>6</v>
      </c>
      <c r="I32" s="68"/>
      <c r="J32" s="69"/>
    </row>
    <row r="33" spans="2:12" ht="15.5" thickBot="1" x14ac:dyDescent="0.9">
      <c r="B33" s="8"/>
      <c r="C33" s="8"/>
      <c r="D33" s="8"/>
      <c r="E33" s="10" t="s">
        <v>7</v>
      </c>
      <c r="F33" s="11" t="s">
        <v>8</v>
      </c>
      <c r="G33" s="11" t="s">
        <v>9</v>
      </c>
      <c r="H33" s="10" t="s">
        <v>7</v>
      </c>
      <c r="I33" s="11" t="s">
        <v>8</v>
      </c>
      <c r="J33" s="12" t="s">
        <v>9</v>
      </c>
      <c r="K33" s="4"/>
      <c r="L33" s="4"/>
    </row>
    <row r="34" spans="2:12" ht="15.5" thickBot="1" x14ac:dyDescent="0.9">
      <c r="B34" s="58" t="s">
        <v>11</v>
      </c>
      <c r="C34" s="59"/>
      <c r="D34" s="59"/>
      <c r="E34" s="14">
        <v>3.2440357594057161E-2</v>
      </c>
      <c r="F34" s="14">
        <v>0.15776931968600286</v>
      </c>
      <c r="G34" s="14">
        <v>5.5075911674828421E-2</v>
      </c>
      <c r="H34" s="15">
        <v>3.6934650272060075E-2</v>
      </c>
      <c r="I34" s="15">
        <v>6.5398214418766004E-2</v>
      </c>
      <c r="J34" s="15">
        <v>3.8010563402563938E-2</v>
      </c>
      <c r="K34" s="4"/>
      <c r="L34" s="4"/>
    </row>
    <row r="35" spans="2:12" x14ac:dyDescent="0.75">
      <c r="B35" s="8"/>
      <c r="C35" s="8"/>
      <c r="D35" s="8" t="s">
        <v>3</v>
      </c>
      <c r="E35" s="61">
        <v>8.176186298496281E-2</v>
      </c>
      <c r="F35" s="62"/>
      <c r="G35" s="62"/>
      <c r="H35" s="61">
        <v>4.6781142697796672E-2</v>
      </c>
      <c r="I35" s="62"/>
      <c r="J35" s="63"/>
      <c r="K35" s="4"/>
      <c r="L35" s="4"/>
    </row>
    <row r="36" spans="2:12" ht="15.5" thickBot="1" x14ac:dyDescent="0.9">
      <c r="B36" s="8"/>
      <c r="C36" s="8"/>
      <c r="D36" s="8" t="s">
        <v>4</v>
      </c>
      <c r="E36" s="64">
        <v>3.8561389077488024E-2</v>
      </c>
      <c r="F36" s="65"/>
      <c r="G36" s="65"/>
      <c r="H36" s="64">
        <v>8.0659146546421708E-3</v>
      </c>
      <c r="I36" s="65"/>
      <c r="J36" s="66"/>
      <c r="K36" s="4"/>
      <c r="L36" s="4"/>
    </row>
    <row r="38" spans="2:12" ht="15.5" thickBot="1" x14ac:dyDescent="0.9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ht="15.5" thickBot="1" x14ac:dyDescent="0.9">
      <c r="B39" s="8"/>
      <c r="C39" s="8"/>
      <c r="D39" s="8"/>
      <c r="E39" s="67" t="s">
        <v>5</v>
      </c>
      <c r="F39" s="68"/>
      <c r="G39" s="68"/>
      <c r="H39" s="68"/>
      <c r="I39" s="70" t="s">
        <v>6</v>
      </c>
      <c r="J39" s="71"/>
      <c r="K39" s="71"/>
      <c r="L39" s="72"/>
    </row>
    <row r="40" spans="2:12" ht="15.5" thickBot="1" x14ac:dyDescent="0.9">
      <c r="B40" s="8"/>
      <c r="C40" s="8"/>
      <c r="D40" s="8"/>
      <c r="E40" s="10" t="s">
        <v>7</v>
      </c>
      <c r="F40" s="11" t="s">
        <v>8</v>
      </c>
      <c r="G40" s="11" t="s">
        <v>9</v>
      </c>
      <c r="H40" s="11" t="s">
        <v>10</v>
      </c>
      <c r="I40" s="22" t="s">
        <v>7</v>
      </c>
      <c r="J40" s="21" t="s">
        <v>8</v>
      </c>
      <c r="K40" s="21" t="s">
        <v>9</v>
      </c>
      <c r="L40" s="23" t="s">
        <v>10</v>
      </c>
    </row>
    <row r="41" spans="2:12" ht="15.5" thickBot="1" x14ac:dyDescent="0.9">
      <c r="B41" s="58" t="s">
        <v>11</v>
      </c>
      <c r="C41" s="59"/>
      <c r="D41" s="60"/>
      <c r="E41" s="19">
        <v>7.1334660848404535E-2</v>
      </c>
      <c r="F41" s="19">
        <v>1.2555304722018649E-2</v>
      </c>
      <c r="G41" s="19">
        <v>1.5421754855437056E-2</v>
      </c>
      <c r="H41" s="19">
        <v>4.5700760742529135E-2</v>
      </c>
      <c r="I41" s="15">
        <v>2.0366647359863755E-2</v>
      </c>
      <c r="J41" s="15">
        <v>1.4042101786585222E-2</v>
      </c>
      <c r="K41" s="15">
        <v>4.0085688175985845E-2</v>
      </c>
      <c r="L41" s="15">
        <v>9.7145384990447836E-2</v>
      </c>
    </row>
    <row r="42" spans="2:12" x14ac:dyDescent="0.75">
      <c r="B42" s="8"/>
      <c r="C42" s="8"/>
      <c r="D42" s="8" t="s">
        <v>3</v>
      </c>
      <c r="E42" s="61">
        <v>3.6253120292097346E-2</v>
      </c>
      <c r="F42" s="62"/>
      <c r="G42" s="62"/>
      <c r="H42" s="62"/>
      <c r="I42" s="61">
        <v>4.2909955578220665E-2</v>
      </c>
      <c r="J42" s="62"/>
      <c r="K42" s="62"/>
      <c r="L42" s="63"/>
    </row>
    <row r="43" spans="2:12" ht="15.5" thickBot="1" x14ac:dyDescent="0.9">
      <c r="B43" s="8"/>
      <c r="C43" s="8"/>
      <c r="D43" s="8" t="s">
        <v>4</v>
      </c>
      <c r="E43" s="64">
        <v>1.603989694700066E-2</v>
      </c>
      <c r="F43" s="65"/>
      <c r="G43" s="65"/>
      <c r="H43" s="65"/>
      <c r="I43" s="64">
        <v>1.8909900444500586E-2</v>
      </c>
      <c r="J43" s="65"/>
      <c r="K43" s="65"/>
      <c r="L43" s="66"/>
    </row>
    <row r="45" spans="2:12" ht="15.5" thickBot="1" x14ac:dyDescent="0.9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ht="15.5" thickBot="1" x14ac:dyDescent="0.9">
      <c r="B46" s="8"/>
      <c r="C46" s="8"/>
      <c r="D46" s="8"/>
      <c r="E46" s="67" t="s">
        <v>5</v>
      </c>
      <c r="F46" s="68"/>
      <c r="G46" s="68"/>
      <c r="H46" s="68"/>
      <c r="I46" s="70" t="s">
        <v>6</v>
      </c>
      <c r="J46" s="71"/>
      <c r="K46" s="71"/>
      <c r="L46" s="72"/>
    </row>
    <row r="47" spans="2:12" ht="15.5" thickBot="1" x14ac:dyDescent="0.9">
      <c r="B47" s="8"/>
      <c r="C47" s="8"/>
      <c r="D47" s="8"/>
      <c r="E47" s="10" t="s">
        <v>7</v>
      </c>
      <c r="F47" s="11" t="s">
        <v>8</v>
      </c>
      <c r="G47" s="11" t="s">
        <v>9</v>
      </c>
      <c r="H47" s="11" t="s">
        <v>10</v>
      </c>
      <c r="I47" s="22" t="s">
        <v>7</v>
      </c>
      <c r="J47" s="21" t="s">
        <v>8</v>
      </c>
      <c r="K47" s="21" t="s">
        <v>9</v>
      </c>
      <c r="L47" s="23" t="s">
        <v>10</v>
      </c>
    </row>
    <row r="48" spans="2:12" ht="15.5" thickBot="1" x14ac:dyDescent="0.9">
      <c r="B48" s="58" t="s">
        <v>11</v>
      </c>
      <c r="C48" s="59"/>
      <c r="D48" s="60"/>
      <c r="E48" s="19">
        <v>3.1345113844162269E-2</v>
      </c>
      <c r="F48" s="19">
        <v>5.0661826646384724E-2</v>
      </c>
      <c r="G48" s="19">
        <v>1.9031331788839461E-2</v>
      </c>
      <c r="H48" s="19">
        <v>2.1460649544314842E-2</v>
      </c>
      <c r="I48" s="25">
        <v>4.0971133658902731E-2</v>
      </c>
      <c r="J48" s="25">
        <v>5.394996217778452E-2</v>
      </c>
      <c r="K48" s="25">
        <v>1.857532862687573E-2</v>
      </c>
      <c r="L48" s="25">
        <v>2.9307985213705454E-2</v>
      </c>
    </row>
    <row r="49" spans="2:12" x14ac:dyDescent="0.75">
      <c r="B49" s="8"/>
      <c r="C49" s="8"/>
      <c r="D49" s="8" t="s">
        <v>3</v>
      </c>
      <c r="E49" s="61">
        <v>3.0624730455925325E-2</v>
      </c>
      <c r="F49" s="62"/>
      <c r="G49" s="62"/>
      <c r="H49" s="62"/>
      <c r="I49" s="61">
        <v>3.5701102419317114E-2</v>
      </c>
      <c r="J49" s="62"/>
      <c r="K49" s="62"/>
      <c r="L49" s="63"/>
    </row>
    <row r="50" spans="2:12" ht="15.5" thickBot="1" x14ac:dyDescent="0.9">
      <c r="B50" s="8"/>
      <c r="C50" s="8"/>
      <c r="D50" s="8" t="s">
        <v>4</v>
      </c>
      <c r="E50" s="64">
        <v>8.3025528040764664E-3</v>
      </c>
      <c r="F50" s="65"/>
      <c r="G50" s="65"/>
      <c r="H50" s="65"/>
      <c r="I50" s="64">
        <v>7.6100711086525439E-3</v>
      </c>
      <c r="J50" s="65"/>
      <c r="K50" s="65"/>
      <c r="L50" s="66"/>
    </row>
    <row r="52" spans="2:12" ht="15.5" thickBot="1" x14ac:dyDescent="0.9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ht="15.5" thickBot="1" x14ac:dyDescent="0.9">
      <c r="B53" s="8"/>
      <c r="C53" s="8"/>
      <c r="D53" s="8"/>
      <c r="E53" s="67" t="s">
        <v>5</v>
      </c>
      <c r="F53" s="68"/>
      <c r="G53" s="68"/>
      <c r="H53" s="68"/>
      <c r="I53" s="67" t="s">
        <v>6</v>
      </c>
      <c r="J53" s="68"/>
      <c r="K53" s="68"/>
      <c r="L53" s="69"/>
    </row>
    <row r="54" spans="2:12" ht="15.5" thickBot="1" x14ac:dyDescent="0.9">
      <c r="B54" s="8"/>
      <c r="C54" s="8"/>
      <c r="D54" s="8"/>
      <c r="E54" s="10" t="s">
        <v>7</v>
      </c>
      <c r="F54" s="11" t="s">
        <v>8</v>
      </c>
      <c r="G54" s="11" t="s">
        <v>9</v>
      </c>
      <c r="H54" s="12" t="s">
        <v>10</v>
      </c>
      <c r="I54" s="10" t="s">
        <v>7</v>
      </c>
      <c r="J54" s="11" t="s">
        <v>8</v>
      </c>
      <c r="K54" s="11" t="s">
        <v>9</v>
      </c>
      <c r="L54" s="12" t="s">
        <v>10</v>
      </c>
    </row>
    <row r="55" spans="2:12" ht="15.5" thickBot="1" x14ac:dyDescent="0.9">
      <c r="B55" s="58" t="s">
        <v>11</v>
      </c>
      <c r="C55" s="59"/>
      <c r="D55" s="60"/>
      <c r="E55" s="19">
        <v>4.2765768313571963E-2</v>
      </c>
      <c r="F55" s="19">
        <v>4.6917486901426171E-2</v>
      </c>
      <c r="G55" s="19">
        <v>4.5564792318490137E-2</v>
      </c>
      <c r="H55" s="19">
        <v>6.5010145117203003E-2</v>
      </c>
      <c r="I55" s="25">
        <v>4.243961932599636E-2</v>
      </c>
      <c r="J55" s="25">
        <v>3.6363092208221606E-2</v>
      </c>
      <c r="K55" s="25">
        <v>7.3804712410664566E-2</v>
      </c>
      <c r="L55" s="25">
        <v>7.3804712410664566E-2</v>
      </c>
    </row>
    <row r="56" spans="2:12" x14ac:dyDescent="0.75">
      <c r="B56" s="8"/>
      <c r="C56" s="8"/>
      <c r="D56" s="8" t="s">
        <v>3</v>
      </c>
      <c r="E56" s="61">
        <v>5.006454816267282E-2</v>
      </c>
      <c r="F56" s="62"/>
      <c r="G56" s="62"/>
      <c r="H56" s="62"/>
      <c r="I56" s="61">
        <v>5.6603034088886769E-2</v>
      </c>
      <c r="J56" s="62"/>
      <c r="K56" s="62"/>
      <c r="L56" s="63"/>
    </row>
    <row r="57" spans="2:12" ht="15.5" thickBot="1" x14ac:dyDescent="0.9">
      <c r="B57" s="8"/>
      <c r="C57" s="8"/>
      <c r="D57" s="8" t="s">
        <v>4</v>
      </c>
      <c r="E57" s="64">
        <v>5.0563067289953138E-3</v>
      </c>
      <c r="F57" s="65"/>
      <c r="G57" s="65"/>
      <c r="H57" s="65"/>
      <c r="I57" s="64">
        <v>1.0008550674507477E-2</v>
      </c>
      <c r="J57" s="65"/>
      <c r="K57" s="65"/>
      <c r="L57" s="66"/>
    </row>
    <row r="59" spans="2:12" ht="15.5" thickBot="1" x14ac:dyDescent="0.9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2:12" ht="15.5" thickBot="1" x14ac:dyDescent="0.9">
      <c r="B60" s="8"/>
      <c r="C60" s="8"/>
      <c r="D60" s="8"/>
      <c r="E60" s="67" t="s">
        <v>5</v>
      </c>
      <c r="F60" s="68"/>
      <c r="G60" s="68"/>
      <c r="H60" s="68"/>
      <c r="I60" s="67" t="s">
        <v>6</v>
      </c>
      <c r="J60" s="68"/>
      <c r="K60" s="68"/>
      <c r="L60" s="69"/>
    </row>
    <row r="61" spans="2:12" ht="15.5" thickBot="1" x14ac:dyDescent="0.9">
      <c r="B61" s="8"/>
      <c r="C61" s="8"/>
      <c r="D61" s="8"/>
      <c r="E61" s="10" t="s">
        <v>7</v>
      </c>
      <c r="F61" s="11" t="s">
        <v>8</v>
      </c>
      <c r="G61" s="11" t="s">
        <v>9</v>
      </c>
      <c r="H61" s="12" t="s">
        <v>10</v>
      </c>
      <c r="I61" s="10" t="s">
        <v>7</v>
      </c>
      <c r="J61" s="11" t="s">
        <v>8</v>
      </c>
      <c r="K61" s="11" t="s">
        <v>9</v>
      </c>
      <c r="L61" s="12" t="s">
        <v>10</v>
      </c>
    </row>
    <row r="62" spans="2:12" ht="15.5" thickBot="1" x14ac:dyDescent="0.9">
      <c r="B62" s="58" t="s">
        <v>11</v>
      </c>
      <c r="C62" s="59"/>
      <c r="D62" s="60"/>
      <c r="E62" s="19">
        <v>0.11463236406574748</v>
      </c>
      <c r="F62" s="19">
        <v>7.4570874645316823E-2</v>
      </c>
      <c r="G62" s="19">
        <v>0.15264687765774562</v>
      </c>
      <c r="H62" s="19">
        <v>5.4114406958932139E-2</v>
      </c>
      <c r="I62" s="25">
        <v>5.5635885507493058E-2</v>
      </c>
      <c r="J62" s="25">
        <v>0.19775181622260371</v>
      </c>
      <c r="K62" s="25">
        <v>0.21310978642401365</v>
      </c>
      <c r="L62" s="25">
        <v>5.9686704093267817E-2</v>
      </c>
    </row>
    <row r="63" spans="2:12" x14ac:dyDescent="0.75">
      <c r="B63" s="8"/>
      <c r="C63" s="8"/>
      <c r="D63" s="8" t="s">
        <v>3</v>
      </c>
      <c r="E63" s="61">
        <v>9.8991130831935517E-2</v>
      </c>
      <c r="F63" s="62"/>
      <c r="G63" s="62"/>
      <c r="H63" s="62"/>
      <c r="I63" s="61">
        <v>0.13154604806184456</v>
      </c>
      <c r="J63" s="62"/>
      <c r="K63" s="62"/>
      <c r="L63" s="63"/>
    </row>
    <row r="64" spans="2:12" ht="15.5" thickBot="1" x14ac:dyDescent="0.9">
      <c r="B64" s="8"/>
      <c r="C64" s="8"/>
      <c r="D64" s="8" t="s">
        <v>4</v>
      </c>
      <c r="E64" s="64">
        <v>2.1859125863705479E-2</v>
      </c>
      <c r="F64" s="65"/>
      <c r="G64" s="65"/>
      <c r="H64" s="65"/>
      <c r="I64" s="64">
        <v>4.2780413399894877E-2</v>
      </c>
      <c r="J64" s="65"/>
      <c r="K64" s="65"/>
      <c r="L64" s="66"/>
    </row>
    <row r="66" spans="2:12" ht="15.5" thickBot="1" x14ac:dyDescent="0.9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2:12" ht="15.5" thickBot="1" x14ac:dyDescent="0.9">
      <c r="B67" s="8"/>
      <c r="C67" s="8"/>
      <c r="D67" s="8"/>
      <c r="E67" s="67" t="s">
        <v>5</v>
      </c>
      <c r="F67" s="68"/>
      <c r="G67" s="68"/>
      <c r="H67" s="68"/>
      <c r="I67" s="67" t="s">
        <v>6</v>
      </c>
      <c r="J67" s="68"/>
      <c r="K67" s="68"/>
      <c r="L67" s="69"/>
    </row>
    <row r="68" spans="2:12" ht="15.5" thickBot="1" x14ac:dyDescent="0.9">
      <c r="B68" s="8"/>
      <c r="C68" s="8"/>
      <c r="D68" s="8"/>
      <c r="E68" s="10" t="s">
        <v>7</v>
      </c>
      <c r="F68" s="11" t="s">
        <v>8</v>
      </c>
      <c r="G68" s="11" t="s">
        <v>9</v>
      </c>
      <c r="H68" s="12" t="s">
        <v>10</v>
      </c>
      <c r="I68" s="10" t="s">
        <v>7</v>
      </c>
      <c r="J68" s="11" t="s">
        <v>8</v>
      </c>
      <c r="K68" s="11" t="s">
        <v>9</v>
      </c>
      <c r="L68" s="12" t="s">
        <v>10</v>
      </c>
    </row>
    <row r="69" spans="2:12" ht="15.5" thickBot="1" x14ac:dyDescent="0.9">
      <c r="B69" s="58" t="s">
        <v>11</v>
      </c>
      <c r="C69" s="59"/>
      <c r="D69" s="60"/>
      <c r="E69" s="19">
        <v>5.8854162880894671E-2</v>
      </c>
      <c r="F69" s="19">
        <v>4.8562691114618341E-2</v>
      </c>
      <c r="G69" s="19">
        <v>7.5245321544060995E-2</v>
      </c>
      <c r="H69" s="19">
        <v>7.6314968628793375E-2</v>
      </c>
      <c r="I69" s="25">
        <v>5.264837601042064E-2</v>
      </c>
      <c r="J69" s="25">
        <v>4.4316085583484779E-2</v>
      </c>
      <c r="K69" s="25">
        <v>5.7813500828466785E-2</v>
      </c>
      <c r="L69" s="25">
        <v>7.8973201778138838E-2</v>
      </c>
    </row>
    <row r="70" spans="2:12" x14ac:dyDescent="0.75">
      <c r="B70" s="8"/>
      <c r="C70" s="8"/>
      <c r="D70" s="8" t="s">
        <v>3</v>
      </c>
      <c r="E70" s="61">
        <v>6.4744286042091842E-2</v>
      </c>
      <c r="F70" s="62"/>
      <c r="G70" s="62"/>
      <c r="H70" s="62"/>
      <c r="I70" s="61">
        <v>5.8437791050127766E-2</v>
      </c>
      <c r="J70" s="62"/>
      <c r="K70" s="62"/>
      <c r="L70" s="63"/>
    </row>
    <row r="71" spans="2:12" ht="15.5" thickBot="1" x14ac:dyDescent="0.9">
      <c r="B71" s="8"/>
      <c r="C71" s="8"/>
      <c r="D71" s="8" t="s">
        <v>4</v>
      </c>
      <c r="E71" s="64">
        <v>6.7124884071080712E-3</v>
      </c>
      <c r="F71" s="65"/>
      <c r="G71" s="65"/>
      <c r="H71" s="65"/>
      <c r="I71" s="64">
        <v>7.3882379712484729E-3</v>
      </c>
      <c r="J71" s="65"/>
      <c r="K71" s="65"/>
      <c r="L71" s="66"/>
    </row>
    <row r="73" spans="2:12" ht="15.5" thickBot="1" x14ac:dyDescent="0.9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2:12" ht="15.5" thickBot="1" x14ac:dyDescent="0.9">
      <c r="B74" s="8"/>
      <c r="C74" s="8"/>
      <c r="D74" s="8"/>
      <c r="E74" s="67" t="s">
        <v>5</v>
      </c>
      <c r="F74" s="68"/>
      <c r="G74" s="68"/>
      <c r="H74" s="69"/>
      <c r="I74" s="67" t="s">
        <v>6</v>
      </c>
      <c r="J74" s="68"/>
      <c r="K74" s="68"/>
      <c r="L74" s="69"/>
    </row>
    <row r="75" spans="2:12" ht="15.5" thickBot="1" x14ac:dyDescent="0.9">
      <c r="B75" s="8"/>
      <c r="C75" s="8"/>
      <c r="D75" s="8"/>
      <c r="E75" s="10" t="s">
        <v>7</v>
      </c>
      <c r="F75" s="11" t="s">
        <v>8</v>
      </c>
      <c r="G75" s="11" t="s">
        <v>9</v>
      </c>
      <c r="H75" s="12" t="s">
        <v>10</v>
      </c>
      <c r="I75" s="10" t="s">
        <v>7</v>
      </c>
      <c r="J75" s="11" t="s">
        <v>8</v>
      </c>
      <c r="K75" s="11" t="s">
        <v>9</v>
      </c>
      <c r="L75" s="12" t="s">
        <v>10</v>
      </c>
    </row>
    <row r="76" spans="2:12" ht="15.5" thickBot="1" x14ac:dyDescent="0.9">
      <c r="B76" s="58" t="s">
        <v>11</v>
      </c>
      <c r="C76" s="59"/>
      <c r="D76" s="60"/>
      <c r="E76" s="19">
        <v>7.5048556980182701E-2</v>
      </c>
      <c r="F76" s="19">
        <v>6.5623949756350733E-2</v>
      </c>
      <c r="G76" s="19">
        <v>7.8580439343339886E-2</v>
      </c>
      <c r="H76" s="19">
        <v>8.8334166336886094E-2</v>
      </c>
      <c r="I76" s="16">
        <v>9.8223091778949945E-2</v>
      </c>
      <c r="J76" s="16">
        <v>9.5930264688296449E-2</v>
      </c>
      <c r="K76" s="16">
        <v>0.11528136979736127</v>
      </c>
      <c r="L76" s="16">
        <v>8.6399254208629359E-2</v>
      </c>
    </row>
    <row r="77" spans="2:12" x14ac:dyDescent="0.75">
      <c r="B77" s="8"/>
      <c r="C77" s="8"/>
      <c r="D77" s="8" t="s">
        <v>3</v>
      </c>
      <c r="E77" s="61">
        <v>7.689677810418985E-2</v>
      </c>
      <c r="F77" s="62"/>
      <c r="G77" s="62"/>
      <c r="H77" s="63"/>
      <c r="I77" s="61">
        <v>9.8958495118309259E-2</v>
      </c>
      <c r="J77" s="62"/>
      <c r="K77" s="62"/>
      <c r="L77" s="63"/>
    </row>
    <row r="78" spans="2:12" ht="15.5" thickBot="1" x14ac:dyDescent="0.9">
      <c r="B78" s="8"/>
      <c r="C78" s="8"/>
      <c r="D78" s="8" t="s">
        <v>4</v>
      </c>
      <c r="E78" s="64">
        <v>4.6916694349018531E-3</v>
      </c>
      <c r="F78" s="65"/>
      <c r="G78" s="65"/>
      <c r="H78" s="66"/>
      <c r="I78" s="64">
        <v>6.0130536309502738E-3</v>
      </c>
      <c r="J78" s="65"/>
      <c r="K78" s="65"/>
      <c r="L78" s="66"/>
    </row>
    <row r="80" spans="2:12" ht="15.5" thickBot="1" x14ac:dyDescent="0.9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.5" thickBot="1" x14ac:dyDescent="0.9">
      <c r="B81" s="8"/>
      <c r="C81" s="8"/>
      <c r="D81" s="8"/>
      <c r="E81" s="67" t="s">
        <v>5</v>
      </c>
      <c r="F81" s="68"/>
      <c r="G81" s="68"/>
      <c r="H81" s="68"/>
      <c r="I81" s="67" t="s">
        <v>6</v>
      </c>
      <c r="J81" s="68"/>
      <c r="K81" s="68"/>
      <c r="L81" s="69"/>
    </row>
    <row r="82" spans="2:12" ht="15.5" thickBot="1" x14ac:dyDescent="0.9">
      <c r="B82" s="8"/>
      <c r="C82" s="8"/>
      <c r="D82" s="8"/>
      <c r="E82" s="10" t="s">
        <v>7</v>
      </c>
      <c r="F82" s="11" t="s">
        <v>8</v>
      </c>
      <c r="G82" s="11" t="s">
        <v>9</v>
      </c>
      <c r="H82" s="12" t="s">
        <v>10</v>
      </c>
      <c r="I82" s="10" t="s">
        <v>7</v>
      </c>
      <c r="J82" s="11" t="s">
        <v>8</v>
      </c>
      <c r="K82" s="11" t="s">
        <v>9</v>
      </c>
      <c r="L82" s="12" t="s">
        <v>10</v>
      </c>
    </row>
    <row r="83" spans="2:12" ht="15.5" thickBot="1" x14ac:dyDescent="0.9">
      <c r="B83" s="58" t="s">
        <v>11</v>
      </c>
      <c r="C83" s="59"/>
      <c r="D83" s="60"/>
      <c r="E83" s="24">
        <v>0.14479936694266088</v>
      </c>
      <c r="F83" s="24">
        <v>9.7830986021169242E-2</v>
      </c>
      <c r="G83" s="24">
        <v>2.0484010150868814E-2</v>
      </c>
      <c r="H83" s="24">
        <v>7.7467656353280803E-2</v>
      </c>
      <c r="I83" s="16">
        <v>7.9398233332449525E-2</v>
      </c>
      <c r="J83" s="16">
        <v>8.30617233929455E-2</v>
      </c>
      <c r="K83" s="16">
        <v>9.1222324169826119E-2</v>
      </c>
      <c r="L83" s="16">
        <v>8.4717787741737716E-2</v>
      </c>
    </row>
    <row r="84" spans="2:12" x14ac:dyDescent="0.75">
      <c r="B84" s="8"/>
      <c r="C84" s="8"/>
      <c r="D84" s="8" t="s">
        <v>3</v>
      </c>
      <c r="E84" s="61">
        <v>8.5145504866994931E-2</v>
      </c>
      <c r="F84" s="62"/>
      <c r="G84" s="62"/>
      <c r="H84" s="62"/>
      <c r="I84" s="61">
        <v>8.4600017159239718E-2</v>
      </c>
      <c r="J84" s="62"/>
      <c r="K84" s="62"/>
      <c r="L84" s="63"/>
    </row>
    <row r="85" spans="2:12" ht="15.5" thickBot="1" x14ac:dyDescent="0.9">
      <c r="B85" s="8"/>
      <c r="C85" s="8"/>
      <c r="D85" s="8" t="s">
        <v>4</v>
      </c>
      <c r="E85" s="64">
        <v>2.5754551295804388E-2</v>
      </c>
      <c r="F85" s="65"/>
      <c r="G85" s="65"/>
      <c r="H85" s="65"/>
      <c r="I85" s="64">
        <v>2.4713984358496204E-3</v>
      </c>
      <c r="J85" s="65"/>
      <c r="K85" s="65"/>
      <c r="L85" s="66"/>
    </row>
    <row r="87" spans="2:12" ht="15.5" thickBot="1" x14ac:dyDescent="0.9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2:12" ht="15.5" thickBot="1" x14ac:dyDescent="0.9">
      <c r="B88" s="8"/>
      <c r="C88" s="8"/>
      <c r="D88" s="8"/>
      <c r="E88" s="67" t="s">
        <v>5</v>
      </c>
      <c r="F88" s="68"/>
      <c r="G88" s="68"/>
      <c r="H88" s="67" t="s">
        <v>6</v>
      </c>
      <c r="I88" s="68"/>
      <c r="J88" s="69"/>
      <c r="K88" s="4"/>
      <c r="L88" s="4"/>
    </row>
    <row r="89" spans="2:12" ht="15.5" thickBot="1" x14ac:dyDescent="0.9">
      <c r="B89" s="8"/>
      <c r="C89" s="8"/>
      <c r="D89" s="8"/>
      <c r="E89" s="10" t="s">
        <v>7</v>
      </c>
      <c r="F89" s="11" t="s">
        <v>8</v>
      </c>
      <c r="G89" s="11" t="s">
        <v>9</v>
      </c>
      <c r="H89" s="10" t="s">
        <v>7</v>
      </c>
      <c r="I89" s="11" t="s">
        <v>8</v>
      </c>
      <c r="J89" s="12" t="s">
        <v>9</v>
      </c>
      <c r="K89" s="4"/>
      <c r="L89" s="4"/>
    </row>
    <row r="90" spans="2:12" ht="15.5" thickBot="1" x14ac:dyDescent="0.9">
      <c r="B90" s="58" t="s">
        <v>11</v>
      </c>
      <c r="C90" s="59"/>
      <c r="D90" s="59"/>
      <c r="E90" s="19">
        <v>8.4397814190823872E-2</v>
      </c>
      <c r="F90" s="19">
        <v>2.8481320867411876E-2</v>
      </c>
      <c r="G90" s="19">
        <v>5.0545753968655432E-2</v>
      </c>
      <c r="H90" s="26">
        <v>0.10494908031324587</v>
      </c>
      <c r="I90" s="26">
        <v>4.695579643785075E-2</v>
      </c>
      <c r="J90" s="26">
        <v>8.534043447424898E-2</v>
      </c>
      <c r="K90" s="4"/>
      <c r="L90" s="4"/>
    </row>
    <row r="91" spans="2:12" x14ac:dyDescent="0.75">
      <c r="B91" s="8"/>
      <c r="C91" s="8"/>
      <c r="D91" s="8" t="s">
        <v>3</v>
      </c>
      <c r="E91" s="61">
        <v>5.4474963008963727E-2</v>
      </c>
      <c r="F91" s="62"/>
      <c r="G91" s="62"/>
      <c r="H91" s="61">
        <v>7.9081770408448535E-2</v>
      </c>
      <c r="I91" s="62"/>
      <c r="J91" s="63"/>
      <c r="K91" s="4"/>
      <c r="L91" s="4"/>
    </row>
    <row r="92" spans="2:12" ht="15.5" thickBot="1" x14ac:dyDescent="0.9">
      <c r="B92" s="8"/>
      <c r="C92" s="8"/>
      <c r="D92" s="8" t="s">
        <v>4</v>
      </c>
      <c r="E92" s="64">
        <v>1.6260817621495598E-2</v>
      </c>
      <c r="F92" s="65"/>
      <c r="G92" s="65"/>
      <c r="H92" s="64">
        <v>1.4749435587332231E-2</v>
      </c>
      <c r="I92" s="65"/>
      <c r="J92" s="66"/>
      <c r="K92" s="4"/>
      <c r="L92" s="4"/>
    </row>
    <row r="93" spans="2:12" x14ac:dyDescent="0.75">
      <c r="B93" s="8"/>
      <c r="C93" s="8"/>
      <c r="D93" s="8"/>
      <c r="E93" s="20"/>
      <c r="F93" s="20"/>
      <c r="G93" s="20"/>
      <c r="H93" s="20"/>
      <c r="I93" s="20"/>
      <c r="J93" s="20"/>
      <c r="K93" s="4"/>
      <c r="L93" s="4"/>
    </row>
    <row r="94" spans="2:12" ht="15.5" thickBot="1" x14ac:dyDescent="0.9">
      <c r="B94" s="8"/>
      <c r="C94" s="8"/>
      <c r="D94" s="8"/>
      <c r="E94" s="20"/>
      <c r="F94" s="20"/>
      <c r="G94" s="20"/>
      <c r="H94" s="20"/>
      <c r="I94" s="20"/>
      <c r="J94" s="20"/>
      <c r="K94" s="4"/>
      <c r="L94" s="4"/>
    </row>
    <row r="95" spans="2:12" ht="15.5" thickBot="1" x14ac:dyDescent="0.9">
      <c r="B95" s="8"/>
      <c r="C95" s="8"/>
      <c r="D95" s="8"/>
      <c r="E95" s="67" t="s">
        <v>5</v>
      </c>
      <c r="F95" s="68"/>
      <c r="G95" s="68"/>
      <c r="H95" s="68"/>
      <c r="I95" s="67" t="s">
        <v>6</v>
      </c>
      <c r="J95" s="68"/>
      <c r="K95" s="68"/>
      <c r="L95" s="69"/>
    </row>
    <row r="96" spans="2:12" ht="15.5" thickBot="1" x14ac:dyDescent="0.9">
      <c r="B96" s="8"/>
      <c r="C96" s="8"/>
      <c r="D96" s="8"/>
      <c r="E96" s="10" t="s">
        <v>7</v>
      </c>
      <c r="F96" s="11" t="s">
        <v>8</v>
      </c>
      <c r="G96" s="11" t="s">
        <v>9</v>
      </c>
      <c r="H96" s="12" t="s">
        <v>10</v>
      </c>
      <c r="I96" s="10" t="s">
        <v>7</v>
      </c>
      <c r="J96" s="11" t="s">
        <v>8</v>
      </c>
      <c r="K96" s="11" t="s">
        <v>9</v>
      </c>
      <c r="L96" s="12" t="s">
        <v>10</v>
      </c>
    </row>
    <row r="97" spans="2:12" ht="15.5" thickBot="1" x14ac:dyDescent="0.9">
      <c r="B97" s="58" t="s">
        <v>11</v>
      </c>
      <c r="C97" s="59"/>
      <c r="D97" s="60"/>
      <c r="E97" s="19">
        <v>9.1383465731646338E-2</v>
      </c>
      <c r="F97" s="19">
        <v>1.9482795453682915E-2</v>
      </c>
      <c r="G97" s="19">
        <v>1.0662534776160621E-2</v>
      </c>
      <c r="H97" s="19">
        <v>5.4299287805221801E-2</v>
      </c>
      <c r="I97" s="26">
        <v>7.9751197066405641E-2</v>
      </c>
      <c r="J97" s="26">
        <v>7.7542446283748553E-2</v>
      </c>
      <c r="K97" s="26">
        <v>5.4560864292024967E-2</v>
      </c>
      <c r="L97" s="26">
        <v>6.8845855786283217E-2</v>
      </c>
    </row>
    <row r="98" spans="2:12" x14ac:dyDescent="0.75">
      <c r="B98" s="8"/>
      <c r="C98" s="8"/>
      <c r="D98" s="8" t="s">
        <v>3</v>
      </c>
      <c r="E98" s="61">
        <v>4.3957020941677916E-2</v>
      </c>
      <c r="F98" s="62"/>
      <c r="G98" s="62"/>
      <c r="H98" s="62"/>
      <c r="I98" s="61">
        <v>7.0175090857115596E-2</v>
      </c>
      <c r="J98" s="62"/>
      <c r="K98" s="62"/>
      <c r="L98" s="63"/>
    </row>
    <row r="99" spans="2:12" ht="15.5" thickBot="1" x14ac:dyDescent="0.9">
      <c r="B99" s="8"/>
      <c r="C99" s="8"/>
      <c r="D99" s="8" t="s">
        <v>4</v>
      </c>
      <c r="E99" s="64">
        <v>1.8402311158193616E-2</v>
      </c>
      <c r="F99" s="65"/>
      <c r="G99" s="65"/>
      <c r="H99" s="65"/>
      <c r="I99" s="64">
        <v>5.712199468487388E-3</v>
      </c>
      <c r="J99" s="65"/>
      <c r="K99" s="65"/>
      <c r="L99" s="66"/>
    </row>
    <row r="100" spans="2:12" x14ac:dyDescent="0.75">
      <c r="B100" s="8"/>
      <c r="C100" s="8"/>
      <c r="D100" s="8"/>
      <c r="E100" s="20"/>
      <c r="F100" s="20"/>
      <c r="G100" s="20"/>
      <c r="H100" s="20"/>
      <c r="I100" s="20"/>
      <c r="J100" s="20"/>
      <c r="K100" s="20"/>
      <c r="L100" s="20"/>
    </row>
    <row r="101" spans="2:12" ht="15.5" thickBot="1" x14ac:dyDescent="0.9">
      <c r="B101" s="8"/>
      <c r="C101" s="8"/>
      <c r="D101" s="8"/>
      <c r="E101" s="20"/>
      <c r="F101" s="20"/>
      <c r="G101" s="20"/>
      <c r="H101" s="20"/>
      <c r="I101" s="20"/>
      <c r="J101" s="20"/>
      <c r="K101" s="20"/>
      <c r="L101" s="20"/>
    </row>
    <row r="102" spans="2:12" ht="15.5" thickBot="1" x14ac:dyDescent="0.9">
      <c r="B102" s="8"/>
      <c r="C102" s="8"/>
      <c r="D102" s="8"/>
      <c r="E102" s="67" t="s">
        <v>5</v>
      </c>
      <c r="F102" s="68"/>
      <c r="G102" s="68"/>
      <c r="H102" s="68"/>
      <c r="I102" s="67" t="s">
        <v>6</v>
      </c>
      <c r="J102" s="68"/>
      <c r="K102" s="68"/>
      <c r="L102" s="69"/>
    </row>
    <row r="103" spans="2:12" ht="15.5" thickBot="1" x14ac:dyDescent="0.9">
      <c r="B103" s="8"/>
      <c r="C103" s="8"/>
      <c r="D103" s="8"/>
      <c r="E103" s="10" t="s">
        <v>7</v>
      </c>
      <c r="F103" s="11" t="s">
        <v>8</v>
      </c>
      <c r="G103" s="11" t="s">
        <v>9</v>
      </c>
      <c r="H103" s="12" t="s">
        <v>10</v>
      </c>
      <c r="I103" s="10" t="s">
        <v>7</v>
      </c>
      <c r="J103" s="11" t="s">
        <v>8</v>
      </c>
      <c r="K103" s="11" t="s">
        <v>9</v>
      </c>
      <c r="L103" s="12" t="s">
        <v>10</v>
      </c>
    </row>
    <row r="104" spans="2:12" ht="15.5" thickBot="1" x14ac:dyDescent="0.9">
      <c r="B104" s="58" t="s">
        <v>11</v>
      </c>
      <c r="C104" s="59"/>
      <c r="D104" s="60"/>
      <c r="E104" s="19">
        <v>3.2762551591955423E-2</v>
      </c>
      <c r="F104" s="19">
        <v>1.9961583985509658E-2</v>
      </c>
      <c r="G104" s="19"/>
      <c r="H104" s="19">
        <v>4.0880726396430429E-2</v>
      </c>
      <c r="I104" s="26">
        <v>6.0797745697427345E-2</v>
      </c>
      <c r="J104" s="26">
        <v>6.5704196507725202E-2</v>
      </c>
      <c r="K104" s="26">
        <v>7.7538323555501623E-2</v>
      </c>
      <c r="L104" s="26">
        <v>7.6334837694792088E-2</v>
      </c>
    </row>
    <row r="105" spans="2:12" x14ac:dyDescent="0.75">
      <c r="B105" s="8"/>
      <c r="C105" s="8"/>
      <c r="D105" s="8" t="s">
        <v>3</v>
      </c>
      <c r="E105" s="61">
        <v>3.1201620657965168E-2</v>
      </c>
      <c r="F105" s="62"/>
      <c r="G105" s="62"/>
      <c r="H105" s="62"/>
      <c r="I105" s="61">
        <v>7.0093775863861563E-2</v>
      </c>
      <c r="J105" s="62"/>
      <c r="K105" s="62"/>
      <c r="L105" s="63"/>
    </row>
    <row r="106" spans="2:12" ht="15.5" thickBot="1" x14ac:dyDescent="0.9">
      <c r="B106" s="8"/>
      <c r="C106" s="8"/>
      <c r="D106" s="8" t="s">
        <v>4</v>
      </c>
      <c r="E106" s="64">
        <v>6.0890614722251954E-3</v>
      </c>
      <c r="F106" s="65"/>
      <c r="G106" s="65"/>
      <c r="H106" s="65"/>
      <c r="I106" s="64">
        <v>4.0830618299840735E-3</v>
      </c>
      <c r="J106" s="65"/>
      <c r="K106" s="65"/>
      <c r="L106" s="66"/>
    </row>
    <row r="107" spans="2:12" x14ac:dyDescent="0.75">
      <c r="B107" s="8"/>
      <c r="C107" s="8"/>
      <c r="D107" s="8"/>
      <c r="E107" s="20"/>
      <c r="F107" s="20"/>
      <c r="G107" s="20"/>
      <c r="H107" s="20"/>
      <c r="I107" s="20"/>
      <c r="J107" s="20"/>
      <c r="K107" s="20"/>
      <c r="L107" s="20"/>
    </row>
    <row r="108" spans="2:12" ht="15.5" thickBot="1" x14ac:dyDescent="0.9">
      <c r="B108" s="8"/>
      <c r="C108" s="8"/>
      <c r="D108" s="8"/>
      <c r="E108" s="20"/>
      <c r="F108" s="20"/>
      <c r="G108" s="20"/>
      <c r="H108" s="20"/>
      <c r="I108" s="20"/>
      <c r="J108" s="20"/>
      <c r="K108" s="20"/>
      <c r="L108" s="20"/>
    </row>
    <row r="109" spans="2:12" ht="15.5" thickBot="1" x14ac:dyDescent="0.9">
      <c r="B109" s="8"/>
      <c r="C109" s="8"/>
      <c r="D109" s="8"/>
      <c r="E109" s="67" t="s">
        <v>5</v>
      </c>
      <c r="F109" s="68"/>
      <c r="G109" s="68"/>
      <c r="H109" s="68"/>
      <c r="I109" s="67" t="s">
        <v>6</v>
      </c>
      <c r="J109" s="68"/>
      <c r="K109" s="68"/>
      <c r="L109" s="69"/>
    </row>
    <row r="110" spans="2:12" ht="15.5" thickBot="1" x14ac:dyDescent="0.9">
      <c r="B110" s="8"/>
      <c r="C110" s="8"/>
      <c r="D110" s="8"/>
      <c r="E110" s="10" t="s">
        <v>7</v>
      </c>
      <c r="F110" s="11" t="s">
        <v>8</v>
      </c>
      <c r="G110" s="11" t="s">
        <v>9</v>
      </c>
      <c r="H110" s="12" t="s">
        <v>10</v>
      </c>
      <c r="I110" s="10" t="s">
        <v>7</v>
      </c>
      <c r="J110" s="11" t="s">
        <v>8</v>
      </c>
      <c r="K110" s="11" t="s">
        <v>9</v>
      </c>
      <c r="L110" s="12" t="s">
        <v>10</v>
      </c>
    </row>
    <row r="111" spans="2:12" ht="15.5" thickBot="1" x14ac:dyDescent="0.9">
      <c r="B111" s="58" t="s">
        <v>11</v>
      </c>
      <c r="C111" s="59"/>
      <c r="D111" s="60"/>
      <c r="E111" s="19">
        <v>7.147989416099218E-2</v>
      </c>
      <c r="F111" s="19">
        <v>3.4035795783636351E-2</v>
      </c>
      <c r="G111" s="19">
        <v>3.1283614821215652E-2</v>
      </c>
      <c r="H111" s="19">
        <v>5.3989600678823656E-2</v>
      </c>
      <c r="I111" s="26">
        <v>0.11243453350598215</v>
      </c>
      <c r="J111" s="26">
        <v>0.18730836223539393</v>
      </c>
      <c r="K111" s="26">
        <v>0.10334849212623344</v>
      </c>
      <c r="L111" s="26">
        <v>8.3103604392744029E-2</v>
      </c>
    </row>
    <row r="112" spans="2:12" x14ac:dyDescent="0.75">
      <c r="B112" s="8"/>
      <c r="C112" s="8"/>
      <c r="D112" s="8" t="s">
        <v>3</v>
      </c>
      <c r="E112" s="61">
        <v>4.769722636116696E-2</v>
      </c>
      <c r="F112" s="62"/>
      <c r="G112" s="62"/>
      <c r="H112" s="63"/>
      <c r="I112" s="61">
        <v>0.12154874806508839</v>
      </c>
      <c r="J112" s="62"/>
      <c r="K112" s="62"/>
      <c r="L112" s="63"/>
    </row>
    <row r="113" spans="2:12" ht="15.5" thickBot="1" x14ac:dyDescent="0.9">
      <c r="B113" s="8"/>
      <c r="C113" s="8"/>
      <c r="D113" s="8" t="s">
        <v>4</v>
      </c>
      <c r="E113" s="64">
        <v>9.404124057381516E-3</v>
      </c>
      <c r="F113" s="65"/>
      <c r="G113" s="65"/>
      <c r="H113" s="65"/>
      <c r="I113" s="64">
        <v>2.2760847507441173E-2</v>
      </c>
      <c r="J113" s="65"/>
      <c r="K113" s="65"/>
      <c r="L113" s="66"/>
    </row>
    <row r="114" spans="2:12" x14ac:dyDescent="0.75">
      <c r="B114" s="8"/>
      <c r="C114" s="8"/>
      <c r="D114" s="8"/>
      <c r="E114" s="20"/>
      <c r="F114" s="20"/>
      <c r="G114" s="20"/>
      <c r="H114" s="20"/>
      <c r="I114" s="20"/>
      <c r="J114" s="20"/>
      <c r="K114" s="20"/>
      <c r="L114" s="20"/>
    </row>
    <row r="115" spans="2:12" ht="15.5" thickBot="1" x14ac:dyDescent="0.9">
      <c r="B115" s="8"/>
      <c r="C115" s="8"/>
      <c r="D115" s="8"/>
      <c r="E115" s="20"/>
      <c r="F115" s="20"/>
      <c r="G115" s="20"/>
      <c r="H115" s="20"/>
      <c r="I115" s="20"/>
      <c r="J115" s="20"/>
      <c r="K115" s="20"/>
      <c r="L115" s="20"/>
    </row>
    <row r="116" spans="2:12" ht="15.5" thickBot="1" x14ac:dyDescent="0.9">
      <c r="B116" s="8"/>
      <c r="C116" s="8"/>
      <c r="D116" s="8"/>
      <c r="E116" s="67" t="s">
        <v>5</v>
      </c>
      <c r="F116" s="68"/>
      <c r="G116" s="68"/>
      <c r="H116" s="68"/>
      <c r="I116" s="67" t="s">
        <v>6</v>
      </c>
      <c r="J116" s="68"/>
      <c r="K116" s="68"/>
      <c r="L116" s="69"/>
    </row>
    <row r="117" spans="2:12" ht="15.5" thickBot="1" x14ac:dyDescent="0.9">
      <c r="B117" s="8"/>
      <c r="C117" s="8"/>
      <c r="D117" s="8"/>
      <c r="E117" s="10" t="s">
        <v>7</v>
      </c>
      <c r="F117" s="11" t="s">
        <v>8</v>
      </c>
      <c r="G117" s="11" t="s">
        <v>9</v>
      </c>
      <c r="H117" s="12" t="s">
        <v>10</v>
      </c>
      <c r="I117" s="10" t="s">
        <v>7</v>
      </c>
      <c r="J117" s="11" t="s">
        <v>8</v>
      </c>
      <c r="K117" s="11" t="s">
        <v>9</v>
      </c>
      <c r="L117" s="12" t="s">
        <v>10</v>
      </c>
    </row>
    <row r="118" spans="2:12" ht="15.5" thickBot="1" x14ac:dyDescent="0.9">
      <c r="B118" s="58" t="s">
        <v>11</v>
      </c>
      <c r="C118" s="59"/>
      <c r="D118" s="60"/>
      <c r="E118" s="19">
        <v>2.5172946819216984E-2</v>
      </c>
      <c r="F118" s="19">
        <v>6.5772601784451684E-2</v>
      </c>
      <c r="G118" s="19">
        <v>6.378807357658621E-2</v>
      </c>
      <c r="H118" s="19">
        <v>7.5090989978587874E-2</v>
      </c>
      <c r="I118" s="26">
        <v>6.484140152727455E-2</v>
      </c>
      <c r="J118" s="26">
        <v>5.629556146993344E-2</v>
      </c>
      <c r="K118" s="26">
        <v>6.954389618854237E-2</v>
      </c>
      <c r="L118" s="26">
        <v>5.4514429406501676E-2</v>
      </c>
    </row>
    <row r="119" spans="2:12" x14ac:dyDescent="0.75">
      <c r="B119" s="8"/>
      <c r="C119" s="8"/>
      <c r="D119" s="8" t="s">
        <v>3</v>
      </c>
      <c r="E119" s="61">
        <v>5.7456153039710689E-2</v>
      </c>
      <c r="F119" s="62"/>
      <c r="G119" s="62"/>
      <c r="H119" s="63"/>
      <c r="I119" s="61">
        <v>6.1298822148063009E-2</v>
      </c>
      <c r="J119" s="62"/>
      <c r="K119" s="62"/>
      <c r="L119" s="63"/>
    </row>
    <row r="120" spans="2:12" ht="15.5" thickBot="1" x14ac:dyDescent="0.9">
      <c r="B120" s="8"/>
      <c r="C120" s="8"/>
      <c r="D120" s="8" t="s">
        <v>4</v>
      </c>
      <c r="E120" s="64">
        <v>1.1039510161026625E-2</v>
      </c>
      <c r="F120" s="65"/>
      <c r="G120" s="65"/>
      <c r="H120" s="65"/>
      <c r="I120" s="64">
        <v>3.5542429676382226E-3</v>
      </c>
      <c r="J120" s="65"/>
      <c r="K120" s="65"/>
      <c r="L120" s="66"/>
    </row>
    <row r="121" spans="2:12" x14ac:dyDescent="0.75">
      <c r="B121" s="8"/>
      <c r="C121" s="8"/>
      <c r="D121" s="8"/>
      <c r="E121" s="20"/>
      <c r="F121" s="20"/>
      <c r="G121" s="20"/>
      <c r="H121" s="20"/>
      <c r="I121" s="20"/>
      <c r="J121" s="20"/>
      <c r="K121" s="20"/>
      <c r="L121" s="20"/>
    </row>
    <row r="122" spans="2:12" ht="15.5" thickBot="1" x14ac:dyDescent="0.9">
      <c r="B122" s="8"/>
      <c r="C122" s="8"/>
      <c r="D122" s="8"/>
      <c r="E122" s="20"/>
      <c r="F122" s="20"/>
      <c r="G122" s="20"/>
      <c r="H122" s="20"/>
      <c r="I122" s="20"/>
      <c r="J122" s="20"/>
      <c r="K122" s="20"/>
      <c r="L122" s="20"/>
    </row>
    <row r="123" spans="2:12" ht="15.5" thickBot="1" x14ac:dyDescent="0.9">
      <c r="B123" s="8"/>
      <c r="C123" s="8"/>
      <c r="D123" s="8"/>
      <c r="E123" s="67" t="s">
        <v>5</v>
      </c>
      <c r="F123" s="68"/>
      <c r="G123" s="68"/>
      <c r="H123" s="69"/>
      <c r="I123" s="67" t="s">
        <v>6</v>
      </c>
      <c r="J123" s="68"/>
      <c r="K123" s="68"/>
      <c r="L123" s="69"/>
    </row>
    <row r="124" spans="2:12" ht="15.5" thickBot="1" x14ac:dyDescent="0.9">
      <c r="B124" s="8"/>
      <c r="C124" s="8"/>
      <c r="D124" s="8"/>
      <c r="E124" s="10" t="s">
        <v>7</v>
      </c>
      <c r="F124" s="11" t="s">
        <v>8</v>
      </c>
      <c r="G124" s="11" t="s">
        <v>9</v>
      </c>
      <c r="H124" s="12" t="s">
        <v>10</v>
      </c>
      <c r="I124" s="10" t="s">
        <v>7</v>
      </c>
      <c r="J124" s="11" t="s">
        <v>8</v>
      </c>
      <c r="K124" s="11" t="s">
        <v>9</v>
      </c>
      <c r="L124" s="12" t="s">
        <v>10</v>
      </c>
    </row>
    <row r="125" spans="2:12" ht="15.5" thickBot="1" x14ac:dyDescent="0.9">
      <c r="B125" s="58" t="s">
        <v>11</v>
      </c>
      <c r="C125" s="59"/>
      <c r="D125" s="60"/>
      <c r="E125" s="19">
        <v>6.6632633255590226E-2</v>
      </c>
      <c r="F125" s="19">
        <v>5.0522608852200022E-2</v>
      </c>
      <c r="G125" s="19">
        <v>7.9526193390100336E-2</v>
      </c>
      <c r="H125" s="19">
        <v>0.11048344867065035</v>
      </c>
      <c r="I125" s="26">
        <v>8.1456338638615136E-2</v>
      </c>
      <c r="J125" s="26">
        <v>0.11258434423318535</v>
      </c>
      <c r="K125" s="26">
        <v>0.10449996354082904</v>
      </c>
      <c r="L125" s="26">
        <v>9.6012277206908761E-2</v>
      </c>
    </row>
    <row r="126" spans="2:12" x14ac:dyDescent="0.75">
      <c r="B126" s="8"/>
      <c r="C126" s="8"/>
      <c r="D126" s="8" t="s">
        <v>3</v>
      </c>
      <c r="E126" s="61">
        <v>7.6791221042135233E-2</v>
      </c>
      <c r="F126" s="62"/>
      <c r="G126" s="62"/>
      <c r="H126" s="63"/>
      <c r="I126" s="61">
        <v>9.8638230904884563E-2</v>
      </c>
      <c r="J126" s="62"/>
      <c r="K126" s="62"/>
      <c r="L126" s="63"/>
    </row>
    <row r="127" spans="2:12" ht="15.5" thickBot="1" x14ac:dyDescent="0.9">
      <c r="B127" s="8"/>
      <c r="C127" s="8"/>
      <c r="D127" s="8" t="s">
        <v>4</v>
      </c>
      <c r="E127" s="64">
        <v>1.270132266248271E-2</v>
      </c>
      <c r="F127" s="65"/>
      <c r="G127" s="65"/>
      <c r="H127" s="66"/>
      <c r="I127" s="64">
        <v>6.651860899619914E-3</v>
      </c>
      <c r="J127" s="65"/>
      <c r="K127" s="65"/>
      <c r="L127" s="66"/>
    </row>
    <row r="128" spans="2:12" x14ac:dyDescent="0.75">
      <c r="B128" s="8"/>
      <c r="C128" s="8"/>
      <c r="D128" s="8"/>
      <c r="E128" s="20"/>
      <c r="F128" s="20"/>
      <c r="G128" s="20"/>
      <c r="H128" s="20"/>
      <c r="I128" s="20"/>
      <c r="J128" s="20"/>
      <c r="K128" s="20"/>
      <c r="L128" s="20"/>
    </row>
    <row r="129" spans="2:12" ht="15.5" thickBot="1" x14ac:dyDescent="0.9">
      <c r="B129" s="8"/>
      <c r="C129" s="8"/>
      <c r="D129" s="8"/>
      <c r="E129" s="20"/>
      <c r="F129" s="20"/>
      <c r="G129" s="20"/>
      <c r="H129" s="20"/>
      <c r="I129" s="20"/>
      <c r="J129" s="20"/>
      <c r="K129" s="20"/>
      <c r="L129" s="20"/>
    </row>
    <row r="130" spans="2:12" ht="15.5" thickBot="1" x14ac:dyDescent="0.9">
      <c r="B130" s="8"/>
      <c r="C130" s="8"/>
      <c r="D130" s="8"/>
      <c r="E130" s="67" t="s">
        <v>5</v>
      </c>
      <c r="F130" s="68"/>
      <c r="G130" s="68"/>
      <c r="H130" s="69"/>
      <c r="I130" s="67" t="s">
        <v>6</v>
      </c>
      <c r="J130" s="68"/>
      <c r="K130" s="68"/>
      <c r="L130" s="69"/>
    </row>
    <row r="131" spans="2:12" ht="15.5" thickBot="1" x14ac:dyDescent="0.9">
      <c r="B131" s="8"/>
      <c r="C131" s="8"/>
      <c r="D131" s="8"/>
      <c r="E131" s="10" t="s">
        <v>7</v>
      </c>
      <c r="F131" s="11" t="s">
        <v>8</v>
      </c>
      <c r="G131" s="11" t="s">
        <v>9</v>
      </c>
      <c r="H131" s="12" t="s">
        <v>10</v>
      </c>
      <c r="I131" s="10" t="s">
        <v>7</v>
      </c>
      <c r="J131" s="11" t="s">
        <v>8</v>
      </c>
      <c r="K131" s="11" t="s">
        <v>9</v>
      </c>
      <c r="L131" s="12" t="s">
        <v>10</v>
      </c>
    </row>
    <row r="132" spans="2:12" ht="15.5" thickBot="1" x14ac:dyDescent="0.9">
      <c r="B132" s="58" t="s">
        <v>11</v>
      </c>
      <c r="C132" s="59"/>
      <c r="D132" s="60"/>
      <c r="E132" s="19">
        <v>1.8862419315846968E-2</v>
      </c>
      <c r="F132" s="19">
        <v>1.9180085475728779E-2</v>
      </c>
      <c r="G132" s="19">
        <v>2.163208596199467E-2</v>
      </c>
      <c r="H132" s="19">
        <v>5.4190766814965707E-2</v>
      </c>
      <c r="I132" s="26">
        <v>8.8542604386509696E-2</v>
      </c>
      <c r="J132" s="26">
        <v>8.3083670754907829E-2</v>
      </c>
      <c r="K132" s="26">
        <v>5.6660505021280567E-2</v>
      </c>
      <c r="L132" s="16"/>
    </row>
    <row r="133" spans="2:12" x14ac:dyDescent="0.75">
      <c r="B133" s="8"/>
      <c r="C133" s="8"/>
      <c r="D133" s="8" t="s">
        <v>3</v>
      </c>
      <c r="E133" s="61">
        <v>2.846633939213403E-2</v>
      </c>
      <c r="F133" s="62"/>
      <c r="G133" s="62"/>
      <c r="H133" s="63"/>
      <c r="I133" s="61">
        <v>7.6095593387566038E-2</v>
      </c>
      <c r="J133" s="62"/>
      <c r="K133" s="62"/>
      <c r="L133" s="63"/>
    </row>
    <row r="134" spans="2:12" ht="15.5" thickBot="1" x14ac:dyDescent="0.9">
      <c r="B134" s="8"/>
      <c r="C134" s="8"/>
      <c r="D134" s="8" t="s">
        <v>4</v>
      </c>
      <c r="E134" s="64">
        <v>8.5971069688760612E-3</v>
      </c>
      <c r="F134" s="65"/>
      <c r="G134" s="65"/>
      <c r="H134" s="66"/>
      <c r="I134" s="64">
        <v>9.8444905734553206E-3</v>
      </c>
      <c r="J134" s="65"/>
      <c r="K134" s="65"/>
      <c r="L134" s="66"/>
    </row>
    <row r="136" spans="2:12" ht="15.5" thickBot="1" x14ac:dyDescent="0.9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2:12" ht="15.5" thickBot="1" x14ac:dyDescent="0.9">
      <c r="B137" s="8"/>
      <c r="C137" s="8"/>
      <c r="D137" s="8"/>
      <c r="E137" s="67" t="s">
        <v>5</v>
      </c>
      <c r="F137" s="68"/>
      <c r="G137" s="68"/>
      <c r="H137" s="69"/>
      <c r="I137" s="67" t="s">
        <v>6</v>
      </c>
      <c r="J137" s="68"/>
      <c r="K137" s="68"/>
      <c r="L137" s="69"/>
    </row>
    <row r="138" spans="2:12" ht="15.5" thickBot="1" x14ac:dyDescent="0.9">
      <c r="B138" s="8"/>
      <c r="C138" s="8"/>
      <c r="D138" s="8"/>
      <c r="E138" s="10" t="s">
        <v>7</v>
      </c>
      <c r="F138" s="11" t="s">
        <v>8</v>
      </c>
      <c r="G138" s="11" t="s">
        <v>9</v>
      </c>
      <c r="H138" s="12" t="s">
        <v>10</v>
      </c>
      <c r="I138" s="10" t="s">
        <v>7</v>
      </c>
      <c r="J138" s="11" t="s">
        <v>8</v>
      </c>
      <c r="K138" s="11" t="s">
        <v>9</v>
      </c>
      <c r="L138" s="12" t="s">
        <v>10</v>
      </c>
    </row>
    <row r="139" spans="2:12" ht="15.5" thickBot="1" x14ac:dyDescent="0.9">
      <c r="B139" s="58" t="s">
        <v>11</v>
      </c>
      <c r="C139" s="59"/>
      <c r="D139" s="60"/>
      <c r="E139" s="19">
        <v>3.161514388899845E-2</v>
      </c>
      <c r="F139" s="19">
        <v>4.8196877249466176E-2</v>
      </c>
      <c r="G139" s="19">
        <v>4.6161109698085838E-2</v>
      </c>
      <c r="H139" s="19">
        <v>5.4473094570515725E-2</v>
      </c>
      <c r="I139" s="26">
        <v>6.2909610572004629E-2</v>
      </c>
      <c r="J139" s="26">
        <v>5.3070658365197303E-2</v>
      </c>
      <c r="K139" s="26">
        <v>8.9208719395497446E-2</v>
      </c>
      <c r="L139" s="26">
        <v>7.301083467883232E-2</v>
      </c>
    </row>
    <row r="140" spans="2:12" x14ac:dyDescent="0.75">
      <c r="B140" s="8"/>
      <c r="C140" s="8"/>
      <c r="D140" s="8" t="s">
        <v>3</v>
      </c>
      <c r="E140" s="61">
        <v>4.5111556351766544E-2</v>
      </c>
      <c r="F140" s="62"/>
      <c r="G140" s="62"/>
      <c r="H140" s="63"/>
      <c r="I140" s="61">
        <v>6.9549955752882919E-2</v>
      </c>
      <c r="J140" s="62"/>
      <c r="K140" s="62"/>
      <c r="L140" s="63"/>
    </row>
    <row r="141" spans="2:12" ht="15.5" thickBot="1" x14ac:dyDescent="0.9">
      <c r="B141" s="8"/>
      <c r="C141" s="8"/>
      <c r="D141" s="8" t="s">
        <v>4</v>
      </c>
      <c r="E141" s="64">
        <v>4.8340141571198113E-3</v>
      </c>
      <c r="F141" s="65"/>
      <c r="G141" s="65"/>
      <c r="H141" s="66"/>
      <c r="I141" s="64">
        <v>7.7141973951132268E-3</v>
      </c>
      <c r="J141" s="65"/>
      <c r="K141" s="65"/>
      <c r="L141" s="66"/>
    </row>
    <row r="143" spans="2:12" ht="15.5" thickBot="1" x14ac:dyDescent="0.9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2:12" ht="15.5" thickBot="1" x14ac:dyDescent="0.9">
      <c r="B144" s="8"/>
      <c r="C144" s="8"/>
      <c r="D144" s="8"/>
      <c r="E144" s="67" t="s">
        <v>5</v>
      </c>
      <c r="F144" s="68"/>
      <c r="G144" s="68"/>
      <c r="H144" s="69"/>
      <c r="I144" s="67" t="s">
        <v>6</v>
      </c>
      <c r="J144" s="68"/>
      <c r="K144" s="68"/>
      <c r="L144" s="69"/>
    </row>
    <row r="145" spans="2:12" ht="15.5" thickBot="1" x14ac:dyDescent="0.9">
      <c r="B145" s="8"/>
      <c r="C145" s="8"/>
      <c r="D145" s="8"/>
      <c r="E145" s="10" t="s">
        <v>7</v>
      </c>
      <c r="F145" s="11" t="s">
        <v>8</v>
      </c>
      <c r="G145" s="11" t="s">
        <v>9</v>
      </c>
      <c r="H145" s="12" t="s">
        <v>10</v>
      </c>
      <c r="I145" s="10" t="s">
        <v>7</v>
      </c>
      <c r="J145" s="11" t="s">
        <v>8</v>
      </c>
      <c r="K145" s="11" t="s">
        <v>9</v>
      </c>
      <c r="L145" s="12" t="s">
        <v>10</v>
      </c>
    </row>
    <row r="146" spans="2:12" ht="15.5" thickBot="1" x14ac:dyDescent="0.9">
      <c r="B146" s="58" t="s">
        <v>11</v>
      </c>
      <c r="C146" s="59"/>
      <c r="D146" s="60"/>
      <c r="E146" s="19">
        <v>6.9869721391412759E-2</v>
      </c>
      <c r="F146" s="19">
        <v>5.7357227382959813E-2</v>
      </c>
      <c r="G146" s="19">
        <v>8.4032515593353119E-2</v>
      </c>
      <c r="H146" s="19">
        <v>5.6840367798312717E-2</v>
      </c>
      <c r="I146" s="26">
        <v>2.6116344783418583E-2</v>
      </c>
      <c r="J146" s="26">
        <v>3.2995170223190658E-2</v>
      </c>
      <c r="K146" s="26">
        <v>3.5042655777604036E-2</v>
      </c>
      <c r="L146" s="26">
        <v>8.9332640994744486E-2</v>
      </c>
    </row>
    <row r="147" spans="2:12" x14ac:dyDescent="0.75">
      <c r="B147" s="8"/>
      <c r="C147" s="8"/>
      <c r="D147" s="8" t="s">
        <v>3</v>
      </c>
      <c r="E147" s="61">
        <v>6.7024958041509597E-2</v>
      </c>
      <c r="F147" s="62"/>
      <c r="G147" s="62"/>
      <c r="H147" s="63"/>
      <c r="I147" s="61">
        <v>4.587170294473944E-2</v>
      </c>
      <c r="J147" s="62"/>
      <c r="K147" s="62"/>
      <c r="L147" s="63"/>
    </row>
    <row r="148" spans="2:12" ht="15.5" thickBot="1" x14ac:dyDescent="0.9">
      <c r="B148" s="8"/>
      <c r="C148" s="8"/>
      <c r="D148" s="8" t="s">
        <v>4</v>
      </c>
      <c r="E148" s="64">
        <v>6.4196351590537449E-3</v>
      </c>
      <c r="F148" s="65"/>
      <c r="G148" s="65"/>
      <c r="H148" s="66"/>
      <c r="I148" s="64">
        <v>1.461221141644208E-2</v>
      </c>
      <c r="J148" s="65"/>
      <c r="K148" s="65"/>
      <c r="L148" s="66"/>
    </row>
    <row r="149" spans="2:12" x14ac:dyDescent="0.75">
      <c r="B149" s="8"/>
      <c r="C149" s="8"/>
      <c r="D149" s="8"/>
      <c r="E149" s="20"/>
      <c r="F149" s="20"/>
      <c r="G149" s="20"/>
      <c r="H149" s="20"/>
      <c r="I149" s="20"/>
      <c r="J149" s="20"/>
      <c r="K149" s="20"/>
      <c r="L149" s="20"/>
    </row>
    <row r="150" spans="2:12" ht="15.5" thickBot="1" x14ac:dyDescent="0.9">
      <c r="B150" s="8"/>
      <c r="C150" s="8"/>
      <c r="D150" s="8"/>
      <c r="E150" s="20"/>
      <c r="F150" s="20"/>
      <c r="G150" s="20"/>
      <c r="H150" s="20"/>
      <c r="I150" s="20"/>
      <c r="J150" s="20"/>
      <c r="K150" s="20"/>
      <c r="L150" s="20"/>
    </row>
    <row r="151" spans="2:12" ht="15.5" thickBot="1" x14ac:dyDescent="0.9">
      <c r="B151" s="8"/>
      <c r="C151" s="8"/>
      <c r="D151" s="8"/>
      <c r="E151" s="67" t="s">
        <v>5</v>
      </c>
      <c r="F151" s="68"/>
      <c r="G151" s="68"/>
      <c r="H151" s="69"/>
      <c r="I151" s="67" t="s">
        <v>6</v>
      </c>
      <c r="J151" s="68"/>
      <c r="K151" s="68"/>
      <c r="L151" s="69"/>
    </row>
    <row r="152" spans="2:12" ht="15.5" thickBot="1" x14ac:dyDescent="0.9">
      <c r="B152" s="8"/>
      <c r="C152" s="8"/>
      <c r="D152" s="8"/>
      <c r="E152" s="10" t="s">
        <v>7</v>
      </c>
      <c r="F152" s="11" t="s">
        <v>8</v>
      </c>
      <c r="G152" s="11" t="s">
        <v>9</v>
      </c>
      <c r="H152" s="12" t="s">
        <v>10</v>
      </c>
      <c r="I152" s="10" t="s">
        <v>7</v>
      </c>
      <c r="J152" s="11" t="s">
        <v>8</v>
      </c>
      <c r="K152" s="11" t="s">
        <v>9</v>
      </c>
      <c r="L152" s="12" t="s">
        <v>10</v>
      </c>
    </row>
    <row r="153" spans="2:12" ht="15.5" thickBot="1" x14ac:dyDescent="0.9">
      <c r="B153" s="58" t="s">
        <v>11</v>
      </c>
      <c r="C153" s="59"/>
      <c r="D153" s="60"/>
      <c r="E153" s="19">
        <v>3.707149530427007E-2</v>
      </c>
      <c r="F153" s="19">
        <v>3.9468480327505863E-2</v>
      </c>
      <c r="G153" s="19">
        <v>6.428601956910826E-2</v>
      </c>
      <c r="H153" s="19">
        <v>6.6804593595949827E-2</v>
      </c>
      <c r="I153" s="26">
        <v>6.1194707494403512E-2</v>
      </c>
      <c r="J153" s="26">
        <v>7.4600288549640487E-2</v>
      </c>
      <c r="K153" s="26">
        <v>6.7810594028245713E-2</v>
      </c>
      <c r="L153" s="26">
        <v>9.3960534395274353E-2</v>
      </c>
    </row>
    <row r="154" spans="2:12" x14ac:dyDescent="0.75">
      <c r="B154" s="8"/>
      <c r="C154" s="8"/>
      <c r="D154" s="8" t="s">
        <v>3</v>
      </c>
      <c r="E154" s="61">
        <v>5.1907647199208498E-2</v>
      </c>
      <c r="F154" s="62"/>
      <c r="G154" s="62"/>
      <c r="H154" s="63"/>
      <c r="I154" s="61">
        <v>7.4391531116891008E-2</v>
      </c>
      <c r="J154" s="62"/>
      <c r="K154" s="62"/>
      <c r="L154" s="63"/>
    </row>
    <row r="155" spans="2:12" ht="15.5" thickBot="1" x14ac:dyDescent="0.9">
      <c r="B155" s="8"/>
      <c r="C155" s="8"/>
      <c r="D155" s="8" t="s">
        <v>4</v>
      </c>
      <c r="E155" s="64">
        <v>7.9056276895377742E-3</v>
      </c>
      <c r="F155" s="65"/>
      <c r="G155" s="65"/>
      <c r="H155" s="66"/>
      <c r="I155" s="64">
        <v>7.0737446216205067E-3</v>
      </c>
      <c r="J155" s="65"/>
      <c r="K155" s="65"/>
      <c r="L155" s="66"/>
    </row>
    <row r="156" spans="2:12" x14ac:dyDescent="0.75">
      <c r="B156" s="8"/>
      <c r="C156" s="8"/>
      <c r="D156" s="8"/>
      <c r="E156" s="20"/>
      <c r="F156" s="20"/>
      <c r="G156" s="20"/>
      <c r="H156" s="20"/>
      <c r="I156" s="20"/>
      <c r="J156" s="20"/>
      <c r="K156" s="20"/>
      <c r="L156" s="20"/>
    </row>
    <row r="157" spans="2:12" ht="15.5" thickBot="1" x14ac:dyDescent="0.9">
      <c r="B157" s="8"/>
      <c r="C157" s="8"/>
      <c r="D157" s="8"/>
      <c r="E157" s="20"/>
      <c r="F157" s="20"/>
      <c r="G157" s="20"/>
      <c r="H157" s="20"/>
      <c r="I157" s="20"/>
      <c r="J157" s="20"/>
      <c r="K157" s="20"/>
      <c r="L157" s="20"/>
    </row>
    <row r="158" spans="2:12" ht="15.5" thickBot="1" x14ac:dyDescent="0.9">
      <c r="B158" s="8"/>
      <c r="C158" s="8"/>
      <c r="D158" s="8"/>
      <c r="E158" s="67" t="s">
        <v>5</v>
      </c>
      <c r="F158" s="68"/>
      <c r="G158" s="68"/>
      <c r="H158" s="69"/>
      <c r="I158" s="67" t="s">
        <v>6</v>
      </c>
      <c r="J158" s="68"/>
      <c r="K158" s="68"/>
      <c r="L158" s="69"/>
    </row>
    <row r="159" spans="2:12" ht="15.5" thickBot="1" x14ac:dyDescent="0.9">
      <c r="B159" s="8"/>
      <c r="C159" s="8"/>
      <c r="D159" s="8"/>
      <c r="E159" s="10" t="s">
        <v>7</v>
      </c>
      <c r="F159" s="11" t="s">
        <v>8</v>
      </c>
      <c r="G159" s="11" t="s">
        <v>9</v>
      </c>
      <c r="H159" s="12" t="s">
        <v>10</v>
      </c>
      <c r="I159" s="10" t="s">
        <v>7</v>
      </c>
      <c r="J159" s="11" t="s">
        <v>8</v>
      </c>
      <c r="K159" s="11" t="s">
        <v>9</v>
      </c>
      <c r="L159" s="12" t="s">
        <v>10</v>
      </c>
    </row>
    <row r="160" spans="2:12" ht="15.5" thickBot="1" x14ac:dyDescent="0.9">
      <c r="B160" s="58" t="s">
        <v>11</v>
      </c>
      <c r="C160" s="59"/>
      <c r="D160" s="60"/>
      <c r="E160" s="19">
        <v>3.5267773053281437E-2</v>
      </c>
      <c r="F160" s="19">
        <v>0.12228089063811547</v>
      </c>
      <c r="G160" s="19">
        <v>7.5243124378858273E-2</v>
      </c>
      <c r="H160" s="19">
        <v>6.1879482204870134E-2</v>
      </c>
      <c r="I160" s="26">
        <v>3.9931937485117704E-2</v>
      </c>
      <c r="J160" s="26">
        <v>7.9841606082577912E-2</v>
      </c>
      <c r="K160" s="26">
        <v>7.1182220857979969E-2</v>
      </c>
      <c r="L160" s="26">
        <v>8.9482938606553167E-2</v>
      </c>
    </row>
    <row r="161" spans="2:12" x14ac:dyDescent="0.75">
      <c r="B161" s="8"/>
      <c r="C161" s="8"/>
      <c r="D161" s="8" t="s">
        <v>3</v>
      </c>
      <c r="E161" s="61">
        <v>7.3667817568781324E-2</v>
      </c>
      <c r="F161" s="62"/>
      <c r="G161" s="62"/>
      <c r="H161" s="63"/>
      <c r="I161" s="61">
        <v>7.0109675758057183E-2</v>
      </c>
      <c r="J161" s="62"/>
      <c r="K161" s="62"/>
      <c r="L161" s="63"/>
    </row>
    <row r="162" spans="2:12" ht="15.5" thickBot="1" x14ac:dyDescent="0.9">
      <c r="B162" s="8"/>
      <c r="C162" s="8"/>
      <c r="D162" s="8" t="s">
        <v>4</v>
      </c>
      <c r="E162" s="64">
        <v>1.8209980629302139E-2</v>
      </c>
      <c r="F162" s="65"/>
      <c r="G162" s="65"/>
      <c r="H162" s="66"/>
      <c r="I162" s="64">
        <v>1.0731107513127617E-2</v>
      </c>
      <c r="J162" s="65"/>
      <c r="K162" s="65"/>
      <c r="L162" s="66"/>
    </row>
    <row r="163" spans="2:12" x14ac:dyDescent="0.75">
      <c r="B163" s="8"/>
      <c r="C163" s="8"/>
      <c r="D163" s="8"/>
      <c r="E163" s="20"/>
      <c r="F163" s="20"/>
      <c r="G163" s="20"/>
      <c r="H163" s="20"/>
      <c r="I163" s="20"/>
      <c r="J163" s="20"/>
      <c r="K163" s="20"/>
      <c r="L163" s="20"/>
    </row>
    <row r="164" spans="2:12" ht="15.5" thickBot="1" x14ac:dyDescent="0.9">
      <c r="B164" s="8"/>
      <c r="C164" s="8"/>
      <c r="D164" s="8"/>
      <c r="E164" s="20"/>
      <c r="F164" s="20"/>
      <c r="G164" s="20"/>
      <c r="H164" s="20"/>
      <c r="I164" s="20"/>
      <c r="J164" s="20"/>
      <c r="K164" s="20"/>
      <c r="L164" s="20"/>
    </row>
    <row r="165" spans="2:12" ht="15.5" thickBot="1" x14ac:dyDescent="0.9">
      <c r="B165" s="8"/>
      <c r="C165" s="8"/>
      <c r="D165" s="8"/>
      <c r="E165" s="67" t="s">
        <v>5</v>
      </c>
      <c r="F165" s="68"/>
      <c r="G165" s="68"/>
      <c r="H165" s="69"/>
      <c r="I165" s="67" t="s">
        <v>6</v>
      </c>
      <c r="J165" s="68"/>
      <c r="K165" s="68"/>
      <c r="L165" s="69"/>
    </row>
    <row r="166" spans="2:12" ht="15.5" thickBot="1" x14ac:dyDescent="0.9">
      <c r="B166" s="8"/>
      <c r="C166" s="8"/>
      <c r="D166" s="8"/>
      <c r="E166" s="10" t="s">
        <v>7</v>
      </c>
      <c r="F166" s="11" t="s">
        <v>8</v>
      </c>
      <c r="G166" s="11" t="s">
        <v>9</v>
      </c>
      <c r="H166" s="12" t="s">
        <v>10</v>
      </c>
      <c r="I166" s="10" t="s">
        <v>7</v>
      </c>
      <c r="J166" s="11" t="s">
        <v>8</v>
      </c>
      <c r="K166" s="11" t="s">
        <v>9</v>
      </c>
      <c r="L166" s="12" t="s">
        <v>10</v>
      </c>
    </row>
    <row r="167" spans="2:12" ht="15.5" thickBot="1" x14ac:dyDescent="0.9">
      <c r="B167" s="58" t="s">
        <v>11</v>
      </c>
      <c r="C167" s="59"/>
      <c r="D167" s="60"/>
      <c r="E167" s="19">
        <v>5.4571549883774967E-2</v>
      </c>
      <c r="F167" s="19">
        <v>3.3532016781344764E-2</v>
      </c>
      <c r="G167" s="19">
        <v>0.10100406539448444</v>
      </c>
      <c r="H167" s="19">
        <v>5.2430651188338749E-2</v>
      </c>
      <c r="I167" s="26">
        <v>6.6440228680789429E-2</v>
      </c>
      <c r="J167" s="26">
        <v>7.0366330549175696E-2</v>
      </c>
      <c r="K167" s="26">
        <v>6.6165854903225199E-2</v>
      </c>
      <c r="L167" s="26">
        <v>7.803186268936306E-2</v>
      </c>
    </row>
    <row r="168" spans="2:12" x14ac:dyDescent="0.75">
      <c r="B168" s="8"/>
      <c r="C168" s="8"/>
      <c r="D168" s="8" t="s">
        <v>3</v>
      </c>
      <c r="E168" s="61">
        <v>6.0384570811985734E-2</v>
      </c>
      <c r="F168" s="62"/>
      <c r="G168" s="62"/>
      <c r="H168" s="63"/>
      <c r="I168" s="61">
        <v>7.0251069205638353E-2</v>
      </c>
      <c r="J168" s="62"/>
      <c r="K168" s="62"/>
      <c r="L168" s="63"/>
    </row>
    <row r="169" spans="2:12" ht="15.5" thickBot="1" x14ac:dyDescent="0.9">
      <c r="B169" s="8"/>
      <c r="C169" s="8"/>
      <c r="D169" s="8" t="s">
        <v>4</v>
      </c>
      <c r="E169" s="64">
        <v>1.4341254732987928E-2</v>
      </c>
      <c r="F169" s="65"/>
      <c r="G169" s="65"/>
      <c r="H169" s="66"/>
      <c r="I169" s="64">
        <v>2.7653437673002897E-3</v>
      </c>
      <c r="J169" s="65"/>
      <c r="K169" s="65"/>
      <c r="L169" s="66"/>
    </row>
    <row r="170" spans="2:12" x14ac:dyDescent="0.75">
      <c r="B170" s="8"/>
      <c r="C170" s="8"/>
      <c r="D170" s="8"/>
      <c r="E170" s="20"/>
      <c r="F170" s="20"/>
      <c r="G170" s="20"/>
      <c r="H170" s="20"/>
      <c r="I170" s="20"/>
      <c r="J170" s="20"/>
      <c r="K170" s="20"/>
      <c r="L170" s="20"/>
    </row>
    <row r="171" spans="2:12" ht="15.5" thickBot="1" x14ac:dyDescent="0.9">
      <c r="B171" s="8"/>
      <c r="C171" s="8"/>
      <c r="D171" s="8"/>
      <c r="E171" s="20"/>
      <c r="F171" s="20"/>
      <c r="G171" s="20"/>
      <c r="H171" s="20"/>
      <c r="I171" s="20"/>
      <c r="J171" s="20"/>
      <c r="K171" s="20"/>
      <c r="L171" s="20"/>
    </row>
    <row r="172" spans="2:12" ht="15.5" thickBot="1" x14ac:dyDescent="0.9">
      <c r="B172" s="8"/>
      <c r="C172" s="8"/>
      <c r="D172" s="8"/>
      <c r="E172" s="67" t="s">
        <v>5</v>
      </c>
      <c r="F172" s="68"/>
      <c r="G172" s="68"/>
      <c r="H172" s="69"/>
      <c r="I172" s="67" t="s">
        <v>6</v>
      </c>
      <c r="J172" s="68"/>
      <c r="K172" s="68"/>
      <c r="L172" s="69"/>
    </row>
    <row r="173" spans="2:12" ht="15.5" thickBot="1" x14ac:dyDescent="0.9">
      <c r="B173" s="8"/>
      <c r="C173" s="8"/>
      <c r="D173" s="8"/>
      <c r="E173" s="10" t="s">
        <v>7</v>
      </c>
      <c r="F173" s="11" t="s">
        <v>8</v>
      </c>
      <c r="G173" s="11" t="s">
        <v>9</v>
      </c>
      <c r="H173" s="12" t="s">
        <v>10</v>
      </c>
      <c r="I173" s="10" t="s">
        <v>7</v>
      </c>
      <c r="J173" s="11" t="s">
        <v>8</v>
      </c>
      <c r="K173" s="11" t="s">
        <v>9</v>
      </c>
      <c r="L173" s="12" t="s">
        <v>10</v>
      </c>
    </row>
    <row r="174" spans="2:12" ht="15.5" thickBot="1" x14ac:dyDescent="0.9">
      <c r="B174" s="58" t="s">
        <v>11</v>
      </c>
      <c r="C174" s="59"/>
      <c r="D174" s="60"/>
      <c r="E174" s="19">
        <v>3.1826264838230138E-2</v>
      </c>
      <c r="F174" s="19">
        <v>7.0294751809497985E-2</v>
      </c>
      <c r="G174" s="19">
        <v>2.779292878042092E-2</v>
      </c>
      <c r="H174" s="19">
        <v>4.4934336014764611E-2</v>
      </c>
      <c r="I174" s="26">
        <v>1.7529459743524968E-2</v>
      </c>
      <c r="J174" s="26">
        <v>1.2588991040248406E-2</v>
      </c>
      <c r="K174" s="26">
        <v>1.1021234635315385E-2</v>
      </c>
      <c r="L174" s="26">
        <v>2.7748157052078781E-2</v>
      </c>
    </row>
    <row r="175" spans="2:12" x14ac:dyDescent="0.75">
      <c r="B175" s="8"/>
      <c r="C175" s="8"/>
      <c r="D175" s="8" t="s">
        <v>3</v>
      </c>
      <c r="E175" s="61">
        <v>4.3712070360728411E-2</v>
      </c>
      <c r="F175" s="62"/>
      <c r="G175" s="62"/>
      <c r="H175" s="63"/>
      <c r="I175" s="61">
        <v>1.7221960617791885E-2</v>
      </c>
      <c r="J175" s="62"/>
      <c r="K175" s="62"/>
      <c r="L175" s="63"/>
    </row>
    <row r="176" spans="2:12" ht="15.5" thickBot="1" x14ac:dyDescent="0.9">
      <c r="B176" s="8"/>
      <c r="C176" s="8"/>
      <c r="D176" s="8" t="s">
        <v>4</v>
      </c>
      <c r="E176" s="64">
        <v>9.5865545075221534E-3</v>
      </c>
      <c r="F176" s="65"/>
      <c r="G176" s="65"/>
      <c r="H176" s="66"/>
      <c r="I176" s="64">
        <v>3.7728059507229216E-3</v>
      </c>
      <c r="J176" s="65"/>
      <c r="K176" s="65"/>
      <c r="L176" s="66"/>
    </row>
    <row r="177" spans="2:12" x14ac:dyDescent="0.75">
      <c r="B177" s="8"/>
      <c r="C177" s="8"/>
      <c r="D177" s="8"/>
      <c r="E177" s="20"/>
      <c r="F177" s="20"/>
      <c r="G177" s="20"/>
      <c r="H177" s="20"/>
      <c r="I177" s="20"/>
      <c r="J177" s="20"/>
      <c r="K177" s="20"/>
      <c r="L177" s="20"/>
    </row>
    <row r="178" spans="2:12" ht="15.5" thickBot="1" x14ac:dyDescent="0.9">
      <c r="B178" s="8"/>
      <c r="C178" s="8"/>
      <c r="D178" s="8"/>
      <c r="E178" s="20"/>
      <c r="F178" s="20"/>
      <c r="G178" s="20"/>
      <c r="H178" s="20"/>
      <c r="I178" s="20"/>
      <c r="J178" s="20"/>
      <c r="K178" s="20"/>
      <c r="L178" s="20"/>
    </row>
    <row r="179" spans="2:12" ht="15.5" thickBot="1" x14ac:dyDescent="0.9">
      <c r="B179" s="8"/>
      <c r="C179" s="8"/>
      <c r="D179" s="8"/>
      <c r="E179" s="67" t="s">
        <v>5</v>
      </c>
      <c r="F179" s="68"/>
      <c r="G179" s="68"/>
      <c r="H179" s="69"/>
      <c r="I179" s="67" t="s">
        <v>6</v>
      </c>
      <c r="J179" s="68"/>
      <c r="K179" s="68"/>
      <c r="L179" s="69"/>
    </row>
    <row r="180" spans="2:12" ht="15.5" thickBot="1" x14ac:dyDescent="0.9">
      <c r="B180" s="8"/>
      <c r="C180" s="8"/>
      <c r="D180" s="8"/>
      <c r="E180" s="10" t="s">
        <v>7</v>
      </c>
      <c r="F180" s="11" t="s">
        <v>8</v>
      </c>
      <c r="G180" s="11" t="s">
        <v>9</v>
      </c>
      <c r="H180" s="12" t="s">
        <v>10</v>
      </c>
      <c r="I180" s="10" t="s">
        <v>7</v>
      </c>
      <c r="J180" s="11" t="s">
        <v>8</v>
      </c>
      <c r="K180" s="11" t="s">
        <v>9</v>
      </c>
      <c r="L180" s="12" t="s">
        <v>10</v>
      </c>
    </row>
    <row r="181" spans="2:12" ht="15.5" thickBot="1" x14ac:dyDescent="0.9">
      <c r="B181" s="58" t="s">
        <v>11</v>
      </c>
      <c r="C181" s="59"/>
      <c r="D181" s="60"/>
      <c r="E181" s="19">
        <v>2.3565482645084762E-2</v>
      </c>
      <c r="F181" s="19">
        <v>3.5009405102633555E-2</v>
      </c>
      <c r="G181" s="19">
        <v>2.8214719628081232E-2</v>
      </c>
      <c r="H181" s="19">
        <v>7.4244407462351905E-2</v>
      </c>
      <c r="I181" s="26">
        <v>8.3011222321133699E-2</v>
      </c>
      <c r="J181" s="26">
        <v>7.9873025630109312E-2</v>
      </c>
      <c r="K181" s="26">
        <v>0.10687977109705536</v>
      </c>
      <c r="L181" s="26">
        <v>8.7055815979800152E-2</v>
      </c>
    </row>
    <row r="182" spans="2:12" x14ac:dyDescent="0.75">
      <c r="B182" s="8"/>
      <c r="C182" s="8"/>
      <c r="D182" s="8" t="s">
        <v>3</v>
      </c>
      <c r="E182" s="61">
        <v>4.025850370953786E-2</v>
      </c>
      <c r="F182" s="62"/>
      <c r="G182" s="62"/>
      <c r="H182" s="63"/>
      <c r="I182" s="61">
        <v>8.9204958757024638E-2</v>
      </c>
      <c r="J182" s="62"/>
      <c r="K182" s="62"/>
      <c r="L182" s="63"/>
    </row>
    <row r="183" spans="2:12" ht="15.5" thickBot="1" x14ac:dyDescent="0.9">
      <c r="B183" s="8"/>
      <c r="C183" s="8"/>
      <c r="D183" s="8" t="s">
        <v>4</v>
      </c>
      <c r="E183" s="64">
        <v>1.156973198097651E-2</v>
      </c>
      <c r="F183" s="65"/>
      <c r="G183" s="65"/>
      <c r="H183" s="66"/>
      <c r="I183" s="64">
        <v>6.0722397903265283E-3</v>
      </c>
      <c r="J183" s="65"/>
      <c r="K183" s="65"/>
      <c r="L183" s="66"/>
    </row>
    <row r="184" spans="2:12" x14ac:dyDescent="0.75">
      <c r="B184" s="8"/>
      <c r="C184" s="8"/>
      <c r="D184" s="8"/>
      <c r="E184" s="20"/>
      <c r="F184" s="20"/>
      <c r="G184" s="20"/>
      <c r="H184" s="20"/>
      <c r="I184" s="20"/>
      <c r="J184" s="20"/>
      <c r="K184" s="20"/>
      <c r="L184" s="20"/>
    </row>
    <row r="185" spans="2:12" ht="15.5" thickBot="1" x14ac:dyDescent="0.9">
      <c r="B185" s="8"/>
      <c r="C185" s="8"/>
      <c r="D185" s="8"/>
      <c r="E185" s="20"/>
      <c r="F185" s="20"/>
      <c r="G185" s="20"/>
      <c r="H185" s="20"/>
      <c r="I185" s="20"/>
      <c r="J185" s="20"/>
      <c r="K185" s="20"/>
      <c r="L185" s="20"/>
    </row>
    <row r="186" spans="2:12" ht="15.5" thickBot="1" x14ac:dyDescent="0.9">
      <c r="B186" s="8"/>
      <c r="C186" s="8"/>
      <c r="D186" s="8"/>
      <c r="E186" s="67" t="s">
        <v>5</v>
      </c>
      <c r="F186" s="68"/>
      <c r="G186" s="68"/>
      <c r="H186" s="69"/>
      <c r="I186" s="67" t="s">
        <v>6</v>
      </c>
      <c r="J186" s="68"/>
      <c r="K186" s="68"/>
      <c r="L186" s="69"/>
    </row>
    <row r="187" spans="2:12" ht="15.5" thickBot="1" x14ac:dyDescent="0.9">
      <c r="B187" s="8"/>
      <c r="C187" s="8"/>
      <c r="D187" s="8"/>
      <c r="E187" s="10" t="s">
        <v>7</v>
      </c>
      <c r="F187" s="11" t="s">
        <v>8</v>
      </c>
      <c r="G187" s="11" t="s">
        <v>9</v>
      </c>
      <c r="H187" s="12" t="s">
        <v>10</v>
      </c>
      <c r="I187" s="10" t="s">
        <v>7</v>
      </c>
      <c r="J187" s="11" t="s">
        <v>8</v>
      </c>
      <c r="K187" s="11" t="s">
        <v>9</v>
      </c>
      <c r="L187" s="12" t="s">
        <v>10</v>
      </c>
    </row>
    <row r="188" spans="2:12" ht="15.5" thickBot="1" x14ac:dyDescent="0.9">
      <c r="B188" s="58" t="s">
        <v>11</v>
      </c>
      <c r="C188" s="59"/>
      <c r="D188" s="60"/>
      <c r="E188" s="19">
        <v>2.2372867757981665E-2</v>
      </c>
      <c r="F188" s="19">
        <v>8.078536212590183E-2</v>
      </c>
      <c r="G188" s="19">
        <v>0.10274403356045372</v>
      </c>
      <c r="H188" s="19">
        <v>8.2461137130841022E-2</v>
      </c>
      <c r="I188" s="26">
        <v>3.2415064519100867E-2</v>
      </c>
      <c r="J188" s="26">
        <v>2.0788963585408136E-2</v>
      </c>
      <c r="K188" s="26">
        <v>5.0624461483076096E-2</v>
      </c>
      <c r="L188" s="26">
        <v>4.1768167549806431E-2</v>
      </c>
    </row>
    <row r="189" spans="2:12" x14ac:dyDescent="0.75">
      <c r="B189" s="8"/>
      <c r="C189" s="8"/>
      <c r="D189" s="8" t="s">
        <v>3</v>
      </c>
      <c r="E189" s="61">
        <v>7.2090850143794558E-2</v>
      </c>
      <c r="F189" s="62"/>
      <c r="G189" s="62"/>
      <c r="H189" s="63"/>
      <c r="I189" s="61">
        <v>3.6399164284347876E-2</v>
      </c>
      <c r="J189" s="62"/>
      <c r="K189" s="62"/>
      <c r="L189" s="63"/>
    </row>
    <row r="190" spans="2:12" ht="15.5" thickBot="1" x14ac:dyDescent="0.9">
      <c r="B190" s="8"/>
      <c r="C190" s="8"/>
      <c r="D190" s="8" t="s">
        <v>4</v>
      </c>
      <c r="E190" s="64">
        <v>1.7307591823850166E-2</v>
      </c>
      <c r="F190" s="65"/>
      <c r="G190" s="65"/>
      <c r="H190" s="66"/>
      <c r="I190" s="64">
        <v>6.3948983133515066E-3</v>
      </c>
      <c r="J190" s="65"/>
      <c r="K190" s="65"/>
      <c r="L190" s="66"/>
    </row>
    <row r="191" spans="2:12" x14ac:dyDescent="0.75">
      <c r="B191" s="8"/>
      <c r="C191" s="8"/>
      <c r="D191" s="8"/>
      <c r="E191" s="20"/>
      <c r="F191" s="20"/>
      <c r="G191" s="20"/>
      <c r="H191" s="20"/>
      <c r="I191" s="20"/>
      <c r="J191" s="20"/>
      <c r="K191" s="20"/>
      <c r="L191" s="20"/>
    </row>
    <row r="192" spans="2:12" ht="15.5" thickBot="1" x14ac:dyDescent="0.9">
      <c r="B192" s="8"/>
      <c r="C192" s="8"/>
      <c r="D192" s="8"/>
      <c r="E192" s="20"/>
      <c r="F192" s="20"/>
      <c r="G192" s="20"/>
      <c r="H192" s="20"/>
      <c r="I192" s="20"/>
      <c r="J192" s="20"/>
      <c r="K192" s="20"/>
      <c r="L192" s="20"/>
    </row>
    <row r="193" spans="2:12" ht="15.5" thickBot="1" x14ac:dyDescent="0.9">
      <c r="B193" s="8"/>
      <c r="C193" s="8"/>
      <c r="D193" s="8"/>
      <c r="E193" s="67" t="s">
        <v>5</v>
      </c>
      <c r="F193" s="68"/>
      <c r="G193" s="68"/>
      <c r="H193" s="69"/>
      <c r="I193" s="67" t="s">
        <v>6</v>
      </c>
      <c r="J193" s="68"/>
      <c r="K193" s="68"/>
      <c r="L193" s="69"/>
    </row>
    <row r="194" spans="2:12" ht="15.5" thickBot="1" x14ac:dyDescent="0.9">
      <c r="B194" s="8"/>
      <c r="C194" s="8"/>
      <c r="D194" s="8"/>
      <c r="E194" s="10" t="s">
        <v>7</v>
      </c>
      <c r="F194" s="11" t="s">
        <v>8</v>
      </c>
      <c r="G194" s="11" t="s">
        <v>9</v>
      </c>
      <c r="H194" s="12" t="s">
        <v>10</v>
      </c>
      <c r="I194" s="10" t="s">
        <v>7</v>
      </c>
      <c r="J194" s="11" t="s">
        <v>8</v>
      </c>
      <c r="K194" s="11" t="s">
        <v>9</v>
      </c>
      <c r="L194" s="12" t="s">
        <v>10</v>
      </c>
    </row>
    <row r="195" spans="2:12" ht="15.5" thickBot="1" x14ac:dyDescent="0.9">
      <c r="B195" s="58" t="s">
        <v>11</v>
      </c>
      <c r="C195" s="59"/>
      <c r="D195" s="60"/>
      <c r="E195" s="19">
        <v>7.1312149348387033E-2</v>
      </c>
      <c r="F195" s="19">
        <v>2.6338921762108069E-2</v>
      </c>
      <c r="G195" s="19">
        <v>0.15406625523030992</v>
      </c>
      <c r="H195" s="19">
        <v>9.5185898791364951E-2</v>
      </c>
      <c r="I195" s="26">
        <v>2.650118304800567E-2</v>
      </c>
      <c r="J195" s="26">
        <v>3.386098691292358E-2</v>
      </c>
      <c r="K195" s="26">
        <v>6.3444092328370671E-2</v>
      </c>
      <c r="L195" s="26">
        <v>4.2423652633115795E-2</v>
      </c>
    </row>
    <row r="196" spans="2:12" x14ac:dyDescent="0.75">
      <c r="B196" s="8"/>
      <c r="C196" s="8"/>
      <c r="D196" s="8" t="s">
        <v>3</v>
      </c>
      <c r="E196" s="61">
        <v>8.6725806283042495E-2</v>
      </c>
      <c r="F196" s="62"/>
      <c r="G196" s="62"/>
      <c r="H196" s="63"/>
      <c r="I196" s="61">
        <v>4.1557478730603926E-2</v>
      </c>
      <c r="J196" s="62"/>
      <c r="K196" s="62"/>
      <c r="L196" s="63"/>
    </row>
    <row r="197" spans="2:12" ht="15.5" thickBot="1" x14ac:dyDescent="0.9">
      <c r="B197" s="8"/>
      <c r="C197" s="8"/>
      <c r="D197" s="8" t="s">
        <v>4</v>
      </c>
      <c r="E197" s="64">
        <v>2.6599601926709401E-2</v>
      </c>
      <c r="F197" s="65"/>
      <c r="G197" s="65"/>
      <c r="H197" s="66"/>
      <c r="I197" s="64">
        <v>7.988023003163286E-3</v>
      </c>
      <c r="J197" s="65"/>
      <c r="K197" s="65"/>
      <c r="L197" s="66"/>
    </row>
    <row r="198" spans="2:12" x14ac:dyDescent="0.75">
      <c r="B198" s="8"/>
      <c r="C198" s="8"/>
      <c r="D198" s="8"/>
      <c r="E198" s="20"/>
      <c r="F198" s="20"/>
      <c r="G198" s="20"/>
      <c r="H198" s="20"/>
      <c r="I198" s="20"/>
      <c r="J198" s="20"/>
      <c r="K198" s="20"/>
      <c r="L198" s="20"/>
    </row>
    <row r="199" spans="2:12" ht="15.5" thickBot="1" x14ac:dyDescent="0.9">
      <c r="B199" s="8"/>
      <c r="C199" s="8"/>
      <c r="D199" s="8"/>
      <c r="E199" s="20"/>
      <c r="F199" s="20"/>
      <c r="G199" s="20"/>
      <c r="H199" s="20"/>
      <c r="I199" s="20"/>
      <c r="J199" s="20"/>
      <c r="K199" s="20"/>
      <c r="L199" s="20"/>
    </row>
    <row r="200" spans="2:12" ht="15.5" thickBot="1" x14ac:dyDescent="0.9">
      <c r="B200" s="8"/>
      <c r="C200" s="8"/>
      <c r="D200" s="8"/>
      <c r="E200" s="67" t="s">
        <v>5</v>
      </c>
      <c r="F200" s="68"/>
      <c r="G200" s="68"/>
      <c r="H200" s="69"/>
      <c r="I200" s="67" t="s">
        <v>6</v>
      </c>
      <c r="J200" s="68"/>
      <c r="K200" s="68"/>
      <c r="L200" s="69"/>
    </row>
    <row r="201" spans="2:12" ht="15.5" thickBot="1" x14ac:dyDescent="0.9">
      <c r="B201" s="8"/>
      <c r="C201" s="8"/>
      <c r="D201" s="8"/>
      <c r="E201" s="10" t="s">
        <v>7</v>
      </c>
      <c r="F201" s="11" t="s">
        <v>8</v>
      </c>
      <c r="G201" s="11" t="s">
        <v>9</v>
      </c>
      <c r="H201" s="12" t="s">
        <v>10</v>
      </c>
      <c r="I201" s="10" t="s">
        <v>7</v>
      </c>
      <c r="J201" s="11" t="s">
        <v>8</v>
      </c>
      <c r="K201" s="11" t="s">
        <v>9</v>
      </c>
      <c r="L201" s="12" t="s">
        <v>10</v>
      </c>
    </row>
    <row r="202" spans="2:12" ht="15.5" thickBot="1" x14ac:dyDescent="0.9">
      <c r="B202" s="58" t="s">
        <v>11</v>
      </c>
      <c r="C202" s="59"/>
      <c r="D202" s="60"/>
      <c r="E202" s="19">
        <v>2.3122929093526048E-2</v>
      </c>
      <c r="F202" s="19">
        <v>3.1180197241051203E-2</v>
      </c>
      <c r="G202" s="19">
        <v>4.3817615321384326E-2</v>
      </c>
      <c r="H202" s="19">
        <v>4.7045994636055626E-2</v>
      </c>
      <c r="I202" s="26">
        <v>7.7979410184646131E-2</v>
      </c>
      <c r="J202" s="26">
        <v>0.10025755955741886</v>
      </c>
      <c r="K202" s="26">
        <v>9.7417802010814569E-2</v>
      </c>
      <c r="L202" s="26">
        <v>0.11717915145460961</v>
      </c>
    </row>
    <row r="203" spans="2:12" x14ac:dyDescent="0.75">
      <c r="B203" s="8"/>
      <c r="C203" s="8"/>
      <c r="D203" s="8" t="s">
        <v>3</v>
      </c>
      <c r="E203" s="61">
        <v>3.6291684073004302E-2</v>
      </c>
      <c r="F203" s="62"/>
      <c r="G203" s="62"/>
      <c r="H203" s="63"/>
      <c r="I203" s="61">
        <v>9.8208480801872292E-2</v>
      </c>
      <c r="J203" s="62"/>
      <c r="K203" s="62"/>
      <c r="L203" s="63"/>
    </row>
    <row r="204" spans="2:12" ht="15.5" thickBot="1" x14ac:dyDescent="0.9">
      <c r="B204" s="8"/>
      <c r="C204" s="8"/>
      <c r="D204" s="8" t="s">
        <v>4</v>
      </c>
      <c r="E204" s="64">
        <v>5.5665537078209591E-3</v>
      </c>
      <c r="F204" s="65"/>
      <c r="G204" s="65"/>
      <c r="H204" s="66"/>
      <c r="I204" s="64">
        <v>8.0308028850815377E-3</v>
      </c>
      <c r="J204" s="65"/>
      <c r="K204" s="65"/>
      <c r="L204" s="66"/>
    </row>
    <row r="206" spans="2:12" ht="15.5" thickBot="1" x14ac:dyDescent="0.9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2:12" ht="15.5" thickBot="1" x14ac:dyDescent="0.9">
      <c r="B207" s="4"/>
      <c r="C207" s="4"/>
      <c r="D207" s="4"/>
      <c r="E207" s="79" t="s">
        <v>5</v>
      </c>
      <c r="F207" s="80"/>
      <c r="G207" s="81"/>
      <c r="H207" s="79" t="s">
        <v>6</v>
      </c>
      <c r="I207" s="80"/>
      <c r="J207" s="81"/>
      <c r="K207" s="4"/>
      <c r="L207" s="4"/>
    </row>
    <row r="208" spans="2:12" x14ac:dyDescent="0.75">
      <c r="B208" s="4"/>
      <c r="C208" s="4"/>
      <c r="D208" s="17" t="s">
        <v>3</v>
      </c>
      <c r="E208" s="73">
        <v>5.8166945795536176E-2</v>
      </c>
      <c r="F208" s="74"/>
      <c r="G208" s="74"/>
      <c r="H208" s="73">
        <v>7.0070099821625667E-2</v>
      </c>
      <c r="I208" s="74"/>
      <c r="J208" s="75"/>
      <c r="K208" s="4"/>
      <c r="L208" s="4"/>
    </row>
    <row r="209" spans="4:10" ht="15.5" thickBot="1" x14ac:dyDescent="0.9">
      <c r="D209" s="18" t="s">
        <v>4</v>
      </c>
      <c r="E209" s="76">
        <v>3.4936342619734692E-3</v>
      </c>
      <c r="F209" s="77"/>
      <c r="G209" s="77"/>
      <c r="H209" s="76">
        <v>5.0798747292181475E-3</v>
      </c>
      <c r="I209" s="77"/>
      <c r="J209" s="78"/>
    </row>
  </sheetData>
  <mergeCells count="209">
    <mergeCell ref="I116:L116"/>
    <mergeCell ref="B118:D118"/>
    <mergeCell ref="E119:H119"/>
    <mergeCell ref="I119:L119"/>
    <mergeCell ref="E120:H120"/>
    <mergeCell ref="I120:L120"/>
    <mergeCell ref="E123:H123"/>
    <mergeCell ref="I123:L123"/>
    <mergeCell ref="B139:D139"/>
    <mergeCell ref="I99:L99"/>
    <mergeCell ref="E207:G207"/>
    <mergeCell ref="H207:J207"/>
    <mergeCell ref="E102:H102"/>
    <mergeCell ref="I102:L102"/>
    <mergeCell ref="B104:D104"/>
    <mergeCell ref="B111:D111"/>
    <mergeCell ref="E112:H112"/>
    <mergeCell ref="I112:L112"/>
    <mergeCell ref="E113:H113"/>
    <mergeCell ref="I113:L113"/>
    <mergeCell ref="E105:H105"/>
    <mergeCell ref="I105:L105"/>
    <mergeCell ref="E106:H106"/>
    <mergeCell ref="I106:L106"/>
    <mergeCell ref="E109:H109"/>
    <mergeCell ref="I109:L109"/>
    <mergeCell ref="B132:D132"/>
    <mergeCell ref="E133:H133"/>
    <mergeCell ref="I133:L133"/>
    <mergeCell ref="E134:H134"/>
    <mergeCell ref="I134:L134"/>
    <mergeCell ref="B125:D125"/>
    <mergeCell ref="E116:H116"/>
    <mergeCell ref="E208:G208"/>
    <mergeCell ref="H208:J208"/>
    <mergeCell ref="E209:G209"/>
    <mergeCell ref="H209:J209"/>
    <mergeCell ref="E137:H137"/>
    <mergeCell ref="I137:L137"/>
    <mergeCell ref="E126:H126"/>
    <mergeCell ref="I126:L126"/>
    <mergeCell ref="E127:H127"/>
    <mergeCell ref="I127:L127"/>
    <mergeCell ref="E130:H130"/>
    <mergeCell ref="I130:L130"/>
    <mergeCell ref="E140:H140"/>
    <mergeCell ref="I140:L140"/>
    <mergeCell ref="E141:H141"/>
    <mergeCell ref="I141:L141"/>
    <mergeCell ref="E155:H155"/>
    <mergeCell ref="I155:L155"/>
    <mergeCell ref="E158:H158"/>
    <mergeCell ref="I158:L158"/>
    <mergeCell ref="E169:H169"/>
    <mergeCell ref="I169:L169"/>
    <mergeCell ref="E161:H161"/>
    <mergeCell ref="I161:L161"/>
    <mergeCell ref="B83:D83"/>
    <mergeCell ref="E84:H84"/>
    <mergeCell ref="I84:L84"/>
    <mergeCell ref="E85:H85"/>
    <mergeCell ref="I85:L85"/>
    <mergeCell ref="E88:G88"/>
    <mergeCell ref="H88:J88"/>
    <mergeCell ref="B90:D90"/>
    <mergeCell ref="E91:G91"/>
    <mergeCell ref="H91:J91"/>
    <mergeCell ref="E95:H95"/>
    <mergeCell ref="I95:L95"/>
    <mergeCell ref="B97:D97"/>
    <mergeCell ref="E98:H98"/>
    <mergeCell ref="I98:L98"/>
    <mergeCell ref="E99:H99"/>
    <mergeCell ref="E78:H78"/>
    <mergeCell ref="I78:L78"/>
    <mergeCell ref="E67:H67"/>
    <mergeCell ref="I67:L67"/>
    <mergeCell ref="B69:D69"/>
    <mergeCell ref="E70:H70"/>
    <mergeCell ref="I70:L70"/>
    <mergeCell ref="E71:H71"/>
    <mergeCell ref="I71:L71"/>
    <mergeCell ref="E74:H74"/>
    <mergeCell ref="I74:L74"/>
    <mergeCell ref="B76:D76"/>
    <mergeCell ref="E77:H77"/>
    <mergeCell ref="I77:L77"/>
    <mergeCell ref="E92:G92"/>
    <mergeCell ref="H92:J92"/>
    <mergeCell ref="E81:H81"/>
    <mergeCell ref="I81:L81"/>
    <mergeCell ref="E64:H64"/>
    <mergeCell ref="I64:L64"/>
    <mergeCell ref="E53:H53"/>
    <mergeCell ref="I53:L53"/>
    <mergeCell ref="B55:D55"/>
    <mergeCell ref="E56:H56"/>
    <mergeCell ref="I56:L56"/>
    <mergeCell ref="E57:H57"/>
    <mergeCell ref="I57:L57"/>
    <mergeCell ref="E60:H60"/>
    <mergeCell ref="I60:L60"/>
    <mergeCell ref="B62:D62"/>
    <mergeCell ref="E63:H63"/>
    <mergeCell ref="I63:L63"/>
    <mergeCell ref="E50:H50"/>
    <mergeCell ref="I50:L50"/>
    <mergeCell ref="E39:H39"/>
    <mergeCell ref="I39:L39"/>
    <mergeCell ref="B41:D41"/>
    <mergeCell ref="E42:H42"/>
    <mergeCell ref="I42:L42"/>
    <mergeCell ref="E43:H43"/>
    <mergeCell ref="I43:L43"/>
    <mergeCell ref="E46:H46"/>
    <mergeCell ref="I46:L46"/>
    <mergeCell ref="B48:D48"/>
    <mergeCell ref="E49:H49"/>
    <mergeCell ref="I49:L49"/>
    <mergeCell ref="E36:G36"/>
    <mergeCell ref="H36:J36"/>
    <mergeCell ref="E25:G25"/>
    <mergeCell ref="H25:J25"/>
    <mergeCell ref="B27:D27"/>
    <mergeCell ref="E28:G28"/>
    <mergeCell ref="H28:J28"/>
    <mergeCell ref="E29:G29"/>
    <mergeCell ref="H29:J29"/>
    <mergeCell ref="E32:G32"/>
    <mergeCell ref="H32:J32"/>
    <mergeCell ref="B34:D34"/>
    <mergeCell ref="E35:G35"/>
    <mergeCell ref="H35:J35"/>
    <mergeCell ref="E8:H8"/>
    <mergeCell ref="I8:L8"/>
    <mergeCell ref="E4:H4"/>
    <mergeCell ref="I4:L4"/>
    <mergeCell ref="B6:D6"/>
    <mergeCell ref="E7:H7"/>
    <mergeCell ref="I7:L7"/>
    <mergeCell ref="E22:G22"/>
    <mergeCell ref="H22:J22"/>
    <mergeCell ref="E11:H11"/>
    <mergeCell ref="I11:L11"/>
    <mergeCell ref="B13:D13"/>
    <mergeCell ref="E14:H14"/>
    <mergeCell ref="I14:L14"/>
    <mergeCell ref="E15:H15"/>
    <mergeCell ref="I15:L15"/>
    <mergeCell ref="E18:G18"/>
    <mergeCell ref="H18:J18"/>
    <mergeCell ref="B20:D20"/>
    <mergeCell ref="E21:G21"/>
    <mergeCell ref="H21:J21"/>
    <mergeCell ref="E172:H172"/>
    <mergeCell ref="I172:L172"/>
    <mergeCell ref="E151:H151"/>
    <mergeCell ref="I151:L151"/>
    <mergeCell ref="B153:D153"/>
    <mergeCell ref="E154:H154"/>
    <mergeCell ref="I154:L154"/>
    <mergeCell ref="E144:H144"/>
    <mergeCell ref="I144:L144"/>
    <mergeCell ref="B146:D146"/>
    <mergeCell ref="E147:H147"/>
    <mergeCell ref="I147:L147"/>
    <mergeCell ref="E148:H148"/>
    <mergeCell ref="I148:L148"/>
    <mergeCell ref="B160:D160"/>
    <mergeCell ref="E162:H162"/>
    <mergeCell ref="I162:L162"/>
    <mergeCell ref="E165:H165"/>
    <mergeCell ref="I165:L165"/>
    <mergeCell ref="B167:D167"/>
    <mergeCell ref="E168:H168"/>
    <mergeCell ref="I168:L168"/>
    <mergeCell ref="B174:D174"/>
    <mergeCell ref="E175:H175"/>
    <mergeCell ref="I175:L175"/>
    <mergeCell ref="E176:H176"/>
    <mergeCell ref="I176:L176"/>
    <mergeCell ref="E179:H179"/>
    <mergeCell ref="I179:L179"/>
    <mergeCell ref="B181:D181"/>
    <mergeCell ref="E182:H182"/>
    <mergeCell ref="I182:L182"/>
    <mergeCell ref="E183:H183"/>
    <mergeCell ref="I183:L183"/>
    <mergeCell ref="E186:H186"/>
    <mergeCell ref="I186:L186"/>
    <mergeCell ref="B188:D188"/>
    <mergeCell ref="E189:H189"/>
    <mergeCell ref="I189:L189"/>
    <mergeCell ref="E190:H190"/>
    <mergeCell ref="I190:L190"/>
    <mergeCell ref="B202:D202"/>
    <mergeCell ref="E203:H203"/>
    <mergeCell ref="I203:L203"/>
    <mergeCell ref="E204:H204"/>
    <mergeCell ref="I204:L204"/>
    <mergeCell ref="E193:H193"/>
    <mergeCell ref="I193:L193"/>
    <mergeCell ref="B195:D195"/>
    <mergeCell ref="E196:H196"/>
    <mergeCell ref="I196:L196"/>
    <mergeCell ref="E197:H197"/>
    <mergeCell ref="I197:L197"/>
    <mergeCell ref="E200:H200"/>
    <mergeCell ref="I200:L20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G40"/>
  <sheetViews>
    <sheetView topLeftCell="J31" workbookViewId="0">
      <selection activeCell="Q54" sqref="Q54"/>
    </sheetView>
  </sheetViews>
  <sheetFormatPr defaultColWidth="9.1328125" defaultRowHeight="14.75" x14ac:dyDescent="0.75"/>
  <cols>
    <col min="1" max="1" width="9.1328125" style="4"/>
    <col min="2" max="2" width="12" style="27" bestFit="1" customWidth="1"/>
    <col min="3" max="3" width="12" style="27" customWidth="1"/>
    <col min="4" max="23" width="9.1328125" style="27"/>
    <col min="24" max="16384" width="9.1328125" style="4"/>
  </cols>
  <sheetData>
    <row r="1" spans="2:33" ht="15.5" thickBot="1" x14ac:dyDescent="0.9">
      <c r="B1" s="82" t="s">
        <v>1</v>
      </c>
      <c r="C1" s="83"/>
      <c r="D1" s="83"/>
      <c r="E1" s="83"/>
      <c r="F1" s="83"/>
      <c r="G1" s="83"/>
      <c r="H1" s="83"/>
      <c r="I1" s="83"/>
      <c r="J1" s="83"/>
      <c r="K1" s="83"/>
      <c r="L1" s="84"/>
      <c r="M1" s="82" t="s">
        <v>2</v>
      </c>
      <c r="N1" s="83"/>
      <c r="O1" s="83"/>
      <c r="P1" s="83"/>
      <c r="Q1" s="83"/>
      <c r="R1" s="83"/>
      <c r="S1" s="83"/>
      <c r="T1" s="83"/>
      <c r="U1" s="83"/>
      <c r="V1" s="83"/>
      <c r="W1" s="84"/>
    </row>
    <row r="2" spans="2:33" ht="15.5" thickBot="1" x14ac:dyDescent="0.9">
      <c r="B2" s="27" t="s">
        <v>12</v>
      </c>
      <c r="D2" s="27" t="s">
        <v>13</v>
      </c>
      <c r="G2" s="27" t="s">
        <v>14</v>
      </c>
      <c r="L2" s="27" t="s">
        <v>15</v>
      </c>
      <c r="M2" s="27" t="s">
        <v>12</v>
      </c>
      <c r="O2" s="27" t="s">
        <v>13</v>
      </c>
      <c r="R2" s="27" t="s">
        <v>14</v>
      </c>
      <c r="W2" s="27" t="s">
        <v>15</v>
      </c>
    </row>
    <row r="3" spans="2:33" ht="15.5" thickBot="1" x14ac:dyDescent="0.9">
      <c r="B3" s="85" t="s">
        <v>16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</row>
    <row r="4" spans="2:33" x14ac:dyDescent="0.75">
      <c r="B4" s="27">
        <v>0.63</v>
      </c>
      <c r="D4" s="27">
        <v>0.55300000000000005</v>
      </c>
      <c r="G4" s="27">
        <v>0.434</v>
      </c>
      <c r="L4" s="27">
        <v>0.30199999999999999</v>
      </c>
      <c r="M4" s="27">
        <v>0.39200000000000002</v>
      </c>
      <c r="O4" s="27">
        <v>0.36499999999999999</v>
      </c>
      <c r="R4" s="27">
        <v>0.28299999999999997</v>
      </c>
      <c r="W4" s="27">
        <v>0.40400000000000003</v>
      </c>
    </row>
    <row r="5" spans="2:33" x14ac:dyDescent="0.75">
      <c r="B5" s="27">
        <v>0.371</v>
      </c>
      <c r="D5" s="27">
        <v>0.246</v>
      </c>
      <c r="G5" s="27">
        <v>0.317</v>
      </c>
      <c r="L5" s="27">
        <v>0.28299999999999997</v>
      </c>
      <c r="M5" s="27">
        <v>0.47799999999999998</v>
      </c>
      <c r="O5" s="27">
        <v>0.31</v>
      </c>
      <c r="R5" s="27">
        <v>0.24299999999999999</v>
      </c>
      <c r="W5" s="27">
        <v>0.3</v>
      </c>
      <c r="Z5" s="28"/>
      <c r="AA5" s="28"/>
      <c r="AB5" s="28"/>
      <c r="AC5" s="28"/>
      <c r="AD5" s="28"/>
      <c r="AE5" s="28"/>
      <c r="AF5" s="28"/>
      <c r="AG5" s="28"/>
    </row>
    <row r="6" spans="2:33" ht="15.5" thickBot="1" x14ac:dyDescent="0.9">
      <c r="Z6" s="27"/>
      <c r="AA6" s="27"/>
      <c r="AB6" s="27"/>
      <c r="AC6" s="27"/>
      <c r="AD6" s="29"/>
      <c r="AE6" s="27"/>
      <c r="AF6" s="27"/>
      <c r="AG6" s="27"/>
    </row>
    <row r="7" spans="2:33" ht="15.5" thickBot="1" x14ac:dyDescent="0.9">
      <c r="B7" s="82" t="s">
        <v>17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4"/>
      <c r="Z7" s="27"/>
      <c r="AA7" s="27"/>
      <c r="AB7" s="27"/>
      <c r="AC7" s="27"/>
      <c r="AD7" s="27"/>
      <c r="AE7" s="27"/>
      <c r="AF7" s="27"/>
      <c r="AG7" s="27"/>
    </row>
    <row r="8" spans="2:33" ht="15.75" customHeight="1" x14ac:dyDescent="0.75">
      <c r="B8" s="27">
        <v>1</v>
      </c>
      <c r="D8" s="27">
        <v>0.87777777777777788</v>
      </c>
      <c r="G8" s="27">
        <v>0.68888888888888888</v>
      </c>
      <c r="L8" s="27">
        <v>0.47936507936507933</v>
      </c>
      <c r="M8" s="27">
        <v>1</v>
      </c>
      <c r="O8" s="27">
        <v>0.93112244897959173</v>
      </c>
      <c r="R8" s="27">
        <v>0.72193877551020402</v>
      </c>
      <c r="W8" s="27">
        <v>1.0306122448979591</v>
      </c>
      <c r="Z8" s="5"/>
      <c r="AA8" s="5"/>
      <c r="AB8" s="5"/>
      <c r="AC8" s="5"/>
      <c r="AD8" s="5"/>
      <c r="AE8" s="5"/>
      <c r="AF8" s="5"/>
      <c r="AG8" s="5"/>
    </row>
    <row r="9" spans="2:33" ht="15.75" customHeight="1" x14ac:dyDescent="0.75">
      <c r="B9" s="27">
        <v>1</v>
      </c>
      <c r="D9" s="27">
        <v>0.66307277628032346</v>
      </c>
      <c r="G9" s="27">
        <v>0.85444743935309975</v>
      </c>
      <c r="L9" s="27">
        <v>0.76280323450134768</v>
      </c>
      <c r="M9" s="27">
        <v>1</v>
      </c>
      <c r="O9" s="27">
        <v>0.64853556485355646</v>
      </c>
      <c r="R9" s="27">
        <v>0.50836820083682011</v>
      </c>
      <c r="W9" s="27">
        <v>0.62761506276150625</v>
      </c>
      <c r="Z9" s="30"/>
      <c r="AA9" s="30"/>
      <c r="AB9" s="30"/>
      <c r="AC9" s="30"/>
      <c r="AD9" s="30"/>
      <c r="AE9" s="30"/>
      <c r="AF9" s="30"/>
      <c r="AG9" s="30"/>
    </row>
    <row r="10" spans="2:33" ht="15.5" thickBot="1" x14ac:dyDescent="0.9">
      <c r="Z10" s="27"/>
      <c r="AA10" s="27"/>
      <c r="AB10" s="27"/>
      <c r="AC10" s="27"/>
      <c r="AD10" s="27"/>
      <c r="AE10" s="27"/>
      <c r="AF10" s="27"/>
      <c r="AG10" s="27"/>
    </row>
    <row r="11" spans="2:33" ht="15.5" thickBot="1" x14ac:dyDescent="0.9">
      <c r="B11" s="85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</row>
    <row r="12" spans="2:33" x14ac:dyDescent="0.75">
      <c r="B12" s="27">
        <v>0.48299999999999998</v>
      </c>
      <c r="D12" s="27">
        <v>0.33200000000000002</v>
      </c>
      <c r="G12" s="27">
        <v>0.39400000000000002</v>
      </c>
      <c r="L12" s="27">
        <v>0.41899999999999998</v>
      </c>
      <c r="M12" s="27">
        <v>0.61299999999999999</v>
      </c>
      <c r="O12" s="27">
        <v>0.44800000000000001</v>
      </c>
      <c r="R12" s="27">
        <v>0.44700000000000001</v>
      </c>
      <c r="W12" s="27">
        <v>0.32800000000000001</v>
      </c>
    </row>
    <row r="13" spans="2:33" x14ac:dyDescent="0.75">
      <c r="B13" s="27">
        <v>0.48199999999999998</v>
      </c>
      <c r="D13" s="27">
        <v>0.27400000000000002</v>
      </c>
      <c r="G13" s="27">
        <v>0.35</v>
      </c>
      <c r="L13" s="27">
        <v>0.32600000000000001</v>
      </c>
      <c r="M13" s="27">
        <v>0.438</v>
      </c>
      <c r="O13" s="27">
        <v>0.45</v>
      </c>
      <c r="R13" s="27">
        <v>0.28199999999999997</v>
      </c>
      <c r="W13" s="27">
        <v>0.34</v>
      </c>
    </row>
    <row r="14" spans="2:33" ht="15.5" thickBot="1" x14ac:dyDescent="0.9"/>
    <row r="15" spans="2:33" ht="15.5" thickBot="1" x14ac:dyDescent="0.9">
      <c r="B15" s="82" t="s">
        <v>17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4"/>
    </row>
    <row r="16" spans="2:33" x14ac:dyDescent="0.75">
      <c r="B16" s="27">
        <v>1</v>
      </c>
      <c r="D16" s="27">
        <v>0.68737060041407871</v>
      </c>
      <c r="G16" s="27">
        <v>0.81573498964803315</v>
      </c>
      <c r="L16" s="27">
        <v>0.86749482401656319</v>
      </c>
      <c r="M16" s="27">
        <v>1</v>
      </c>
      <c r="O16" s="27">
        <v>0.73083197389885812</v>
      </c>
      <c r="R16" s="27">
        <v>0.72920065252854815</v>
      </c>
      <c r="W16" s="27">
        <v>0.53507340946166393</v>
      </c>
    </row>
    <row r="17" spans="2:23" x14ac:dyDescent="0.75">
      <c r="B17" s="27">
        <v>1</v>
      </c>
      <c r="D17" s="27">
        <v>0.56846473029045652</v>
      </c>
      <c r="G17" s="27">
        <v>0.72614107883817425</v>
      </c>
      <c r="L17" s="27">
        <v>0.67634854771784236</v>
      </c>
      <c r="M17" s="27">
        <v>1</v>
      </c>
      <c r="O17" s="27">
        <v>1.0273972602739727</v>
      </c>
      <c r="R17" s="27">
        <v>0.64383561643835607</v>
      </c>
      <c r="W17" s="27">
        <v>0.77625570776255715</v>
      </c>
    </row>
    <row r="18" spans="2:23" ht="15.5" thickBot="1" x14ac:dyDescent="0.9"/>
    <row r="19" spans="2:23" ht="15.5" thickBot="1" x14ac:dyDescent="0.9">
      <c r="B19" s="85" t="s">
        <v>19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7"/>
    </row>
    <row r="20" spans="2:23" x14ac:dyDescent="0.75">
      <c r="B20" s="27">
        <v>0.40799999999999997</v>
      </c>
      <c r="D20" s="27">
        <v>0.307</v>
      </c>
      <c r="G20" s="27">
        <v>0.34300000000000003</v>
      </c>
      <c r="L20" s="27">
        <v>0.28599999999999998</v>
      </c>
      <c r="M20" s="27">
        <v>0.26800000000000002</v>
      </c>
      <c r="O20" s="27">
        <v>0.22800000000000001</v>
      </c>
      <c r="R20" s="27">
        <v>0.26600000000000001</v>
      </c>
      <c r="W20" s="27">
        <v>0.249</v>
      </c>
    </row>
    <row r="21" spans="2:23" x14ac:dyDescent="0.75">
      <c r="B21" s="27">
        <v>0.28100000000000003</v>
      </c>
      <c r="D21" s="27">
        <v>0.249</v>
      </c>
      <c r="G21" s="27">
        <v>0.23499999999999999</v>
      </c>
      <c r="L21" s="27">
        <v>0.20100000000000001</v>
      </c>
      <c r="M21" s="27">
        <v>0.28699999999999998</v>
      </c>
      <c r="O21" s="27">
        <v>0.23300000000000001</v>
      </c>
      <c r="R21" s="27">
        <v>0.23899999999999999</v>
      </c>
      <c r="W21" s="27">
        <v>0.27700000000000002</v>
      </c>
    </row>
    <row r="22" spans="2:23" ht="15.5" thickBot="1" x14ac:dyDescent="0.9"/>
    <row r="23" spans="2:23" ht="15.5" thickBot="1" x14ac:dyDescent="0.9">
      <c r="B23" s="82" t="s">
        <v>17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4"/>
    </row>
    <row r="24" spans="2:23" x14ac:dyDescent="0.75">
      <c r="B24" s="27">
        <v>1</v>
      </c>
      <c r="D24" s="27">
        <v>0.75245098039215685</v>
      </c>
      <c r="G24" s="27">
        <v>0.84068627450980404</v>
      </c>
      <c r="L24" s="27">
        <v>0.7009803921568627</v>
      </c>
      <c r="M24" s="27">
        <v>1</v>
      </c>
      <c r="O24" s="27">
        <v>0.85074626865671643</v>
      </c>
      <c r="R24" s="27">
        <v>0.9925373134328358</v>
      </c>
      <c r="W24" s="27">
        <v>0.92910447761194026</v>
      </c>
    </row>
    <row r="25" spans="2:23" x14ac:dyDescent="0.75">
      <c r="B25" s="27">
        <v>1</v>
      </c>
      <c r="D25" s="27">
        <v>0.88612099644128106</v>
      </c>
      <c r="G25" s="27">
        <v>0.8362989323843415</v>
      </c>
      <c r="L25" s="27">
        <v>0.71530249110320276</v>
      </c>
      <c r="M25" s="27">
        <v>1</v>
      </c>
      <c r="O25" s="27">
        <v>0.81184668989547049</v>
      </c>
      <c r="R25" s="27">
        <v>0.83275261324041816</v>
      </c>
      <c r="W25" s="27">
        <v>0.96515679442508728</v>
      </c>
    </row>
    <row r="26" spans="2:23" ht="15.5" thickBot="1" x14ac:dyDescent="0.9"/>
    <row r="27" spans="2:23" ht="15.5" thickBot="1" x14ac:dyDescent="0.9">
      <c r="B27" s="85" t="s">
        <v>20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7"/>
    </row>
    <row r="28" spans="2:23" x14ac:dyDescent="0.75">
      <c r="B28" s="27">
        <v>0.35099999999999998</v>
      </c>
      <c r="D28" s="27">
        <v>0.25800000000000001</v>
      </c>
      <c r="G28" s="27">
        <v>0.222</v>
      </c>
      <c r="L28" s="27">
        <v>0.21099999999999999</v>
      </c>
      <c r="M28" s="27">
        <v>0.432</v>
      </c>
      <c r="O28" s="27">
        <v>0.31900000000000001</v>
      </c>
      <c r="R28" s="27">
        <v>0.254</v>
      </c>
      <c r="W28" s="27">
        <v>0.26100000000000001</v>
      </c>
    </row>
    <row r="29" spans="2:23" x14ac:dyDescent="0.75">
      <c r="B29" s="27">
        <v>0.253</v>
      </c>
      <c r="D29" s="27">
        <v>0.20499999999999999</v>
      </c>
      <c r="G29" s="27">
        <v>0.19500000000000001</v>
      </c>
      <c r="L29" s="27">
        <v>0.16500000000000001</v>
      </c>
      <c r="M29" s="27">
        <v>0.308</v>
      </c>
      <c r="O29" s="27">
        <v>0.188</v>
      </c>
      <c r="R29" s="27">
        <v>0.2</v>
      </c>
      <c r="W29" s="27">
        <v>0.24099999999999999</v>
      </c>
    </row>
    <row r="30" spans="2:23" ht="15.5" thickBot="1" x14ac:dyDescent="0.9"/>
    <row r="31" spans="2:23" ht="15.5" thickBot="1" x14ac:dyDescent="0.9">
      <c r="B31" s="82" t="s">
        <v>17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</row>
    <row r="32" spans="2:23" x14ac:dyDescent="0.75">
      <c r="B32" s="27">
        <v>1</v>
      </c>
      <c r="D32" s="27">
        <v>0.7350427350427351</v>
      </c>
      <c r="G32" s="27">
        <v>0.63247863247863256</v>
      </c>
      <c r="L32" s="27">
        <v>0.60113960113960119</v>
      </c>
      <c r="M32" s="27">
        <v>1</v>
      </c>
      <c r="O32" s="27">
        <v>0.73842592592592593</v>
      </c>
      <c r="R32" s="27">
        <v>0.58796296296296302</v>
      </c>
      <c r="W32" s="27">
        <v>0.60416666666666674</v>
      </c>
    </row>
    <row r="33" spans="2:23" x14ac:dyDescent="0.75">
      <c r="B33" s="27">
        <v>1</v>
      </c>
      <c r="D33" s="27">
        <v>0.81027667984189722</v>
      </c>
      <c r="G33" s="27">
        <v>0.77075098814229248</v>
      </c>
      <c r="L33" s="27">
        <v>0.65217391304347827</v>
      </c>
      <c r="M33" s="27">
        <v>1</v>
      </c>
      <c r="O33" s="27">
        <v>0.61038961038961037</v>
      </c>
      <c r="R33" s="27">
        <v>0.64935064935064934</v>
      </c>
      <c r="W33" s="27">
        <v>0.78246753246753242</v>
      </c>
    </row>
    <row r="35" spans="2:23" s="6" customFormat="1" x14ac:dyDescent="0.7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</row>
    <row r="36" spans="2:23" x14ac:dyDescent="0.75">
      <c r="B36" s="27">
        <f>AVERAGE(B4,B5,B12,B13,B20,B21,B28,B29)</f>
        <v>0.40737500000000004</v>
      </c>
      <c r="D36" s="27">
        <f t="shared" ref="D36:W36" si="0">AVERAGE(D4,D5,D12,D13,D20,D21,D28,D29)</f>
        <v>0.30299999999999999</v>
      </c>
      <c r="G36" s="27">
        <f t="shared" si="0"/>
        <v>0.31124999999999997</v>
      </c>
      <c r="L36" s="27">
        <f t="shared" si="0"/>
        <v>0.27412500000000001</v>
      </c>
      <c r="M36" s="27">
        <f t="shared" si="0"/>
        <v>0.40199999999999997</v>
      </c>
      <c r="O36" s="27">
        <f t="shared" si="0"/>
        <v>0.31762499999999999</v>
      </c>
      <c r="R36" s="27">
        <f t="shared" si="0"/>
        <v>0.27675000000000005</v>
      </c>
      <c r="W36" s="27">
        <f t="shared" si="0"/>
        <v>0.30000000000000004</v>
      </c>
    </row>
    <row r="37" spans="2:23" ht="15.5" thickBot="1" x14ac:dyDescent="0.9">
      <c r="B37" s="27">
        <f>STDEV(B4,B5,B12,B13,B20,B21,B28,B29)/SQRT(8)</f>
        <v>4.333298706363474E-2</v>
      </c>
      <c r="D37" s="27">
        <f t="shared" ref="D37:W37" si="1">STDEV(D4,D5,D12,D13,D20,D21,D28,D29)/SQRT(8)</f>
        <v>3.8264119709498848E-2</v>
      </c>
      <c r="G37" s="27">
        <f t="shared" si="1"/>
        <v>3.0399571190584739E-2</v>
      </c>
      <c r="L37" s="27">
        <f t="shared" si="1"/>
        <v>2.8634667737352439E-2</v>
      </c>
      <c r="M37" s="27">
        <f t="shared" si="1"/>
        <v>4.0666325135177893E-2</v>
      </c>
      <c r="O37" s="27">
        <f t="shared" si="1"/>
        <v>3.5056555072788181E-2</v>
      </c>
      <c r="R37" s="27">
        <f t="shared" si="1"/>
        <v>2.6097174176527155E-2</v>
      </c>
      <c r="W37" s="27">
        <f t="shared" si="1"/>
        <v>1.9517391511894456E-2</v>
      </c>
    </row>
    <row r="38" spans="2:23" ht="15.5" thickBot="1" x14ac:dyDescent="0.9">
      <c r="B38" s="82" t="s">
        <v>17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</row>
    <row r="39" spans="2:23" x14ac:dyDescent="0.75">
      <c r="B39" s="27">
        <f>AVERAGE(B8,B9,B16,B17,B24,B25,B32,B33)</f>
        <v>1</v>
      </c>
      <c r="D39" s="27">
        <f t="shared" ref="D39:W39" si="2">AVERAGE(D8,D9,D16,D17,D24,D25,D32,D33)</f>
        <v>0.74757215956008838</v>
      </c>
      <c r="G39" s="27">
        <f t="shared" si="2"/>
        <v>0.77067840303040835</v>
      </c>
      <c r="L39" s="27">
        <f t="shared" si="2"/>
        <v>0.68195101038049721</v>
      </c>
      <c r="M39" s="27">
        <f t="shared" si="2"/>
        <v>1</v>
      </c>
      <c r="O39" s="27">
        <f t="shared" si="2"/>
        <v>0.79366196785921284</v>
      </c>
      <c r="R39" s="27">
        <f t="shared" si="2"/>
        <v>0.70824334803759936</v>
      </c>
      <c r="W39" s="27">
        <f t="shared" si="2"/>
        <v>0.78130648700686423</v>
      </c>
    </row>
    <row r="40" spans="2:23" x14ac:dyDescent="0.75">
      <c r="B40" s="27">
        <f>STDEV(B8,B9,B16,B17,B24,B25,B32,B33)/SQRT(8)</f>
        <v>0</v>
      </c>
      <c r="D40" s="27">
        <f t="shared" ref="D40:W40" si="3">STDEV(D8,D9,D16,D17,D24,D25,D32,D33)/SQRT(8)</f>
        <v>3.8523131773012163E-2</v>
      </c>
      <c r="G40" s="27">
        <f t="shared" si="3"/>
        <v>2.8668917683710868E-2</v>
      </c>
      <c r="L40" s="27">
        <f t="shared" si="3"/>
        <v>4.0295257161464391E-2</v>
      </c>
      <c r="M40" s="27">
        <f t="shared" si="3"/>
        <v>0</v>
      </c>
      <c r="O40" s="27">
        <f t="shared" si="3"/>
        <v>4.9779142690932365E-2</v>
      </c>
      <c r="R40" s="27">
        <f t="shared" si="3"/>
        <v>5.3282692944819132E-2</v>
      </c>
      <c r="W40" s="27">
        <f t="shared" si="3"/>
        <v>6.4566645966170774E-2</v>
      </c>
    </row>
  </sheetData>
  <mergeCells count="11">
    <mergeCell ref="B19:W19"/>
    <mergeCell ref="B23:W23"/>
    <mergeCell ref="B27:W27"/>
    <mergeCell ref="B31:W31"/>
    <mergeCell ref="B38:W38"/>
    <mergeCell ref="B15:W15"/>
    <mergeCell ref="B1:L1"/>
    <mergeCell ref="M1:W1"/>
    <mergeCell ref="B3:W3"/>
    <mergeCell ref="B7:W7"/>
    <mergeCell ref="B11:W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W40"/>
  <sheetViews>
    <sheetView topLeftCell="A36" workbookViewId="0">
      <selection activeCell="U28" sqref="U28"/>
    </sheetView>
  </sheetViews>
  <sheetFormatPr defaultColWidth="9.1328125" defaultRowHeight="14.75" x14ac:dyDescent="0.75"/>
  <cols>
    <col min="1" max="1" width="9.1328125" style="4"/>
    <col min="2" max="2" width="12" style="27" bestFit="1" customWidth="1"/>
    <col min="3" max="13" width="9.1328125" style="27"/>
    <col min="14" max="16384" width="9.1328125" style="4"/>
  </cols>
  <sheetData>
    <row r="1" spans="2:23" ht="16.75" thickBot="1" x14ac:dyDescent="0.9">
      <c r="B1" s="88" t="s">
        <v>1</v>
      </c>
      <c r="C1" s="89"/>
      <c r="D1" s="89"/>
      <c r="E1" s="89"/>
      <c r="F1" s="89"/>
      <c r="G1" s="90"/>
      <c r="H1" s="91" t="s">
        <v>2</v>
      </c>
      <c r="I1" s="92"/>
      <c r="J1" s="92"/>
      <c r="K1" s="92"/>
      <c r="L1" s="92"/>
      <c r="M1" s="93"/>
    </row>
    <row r="2" spans="2:23" ht="15.5" thickBot="1" x14ac:dyDescent="0.9">
      <c r="B2" s="27" t="s">
        <v>12</v>
      </c>
      <c r="C2" s="27" t="s">
        <v>21</v>
      </c>
      <c r="E2" s="27" t="s">
        <v>22</v>
      </c>
      <c r="G2" s="27" t="s">
        <v>14</v>
      </c>
      <c r="H2" s="27" t="s">
        <v>12</v>
      </c>
      <c r="I2" s="27" t="s">
        <v>21</v>
      </c>
      <c r="K2" s="27" t="s">
        <v>22</v>
      </c>
      <c r="M2" s="27" t="s">
        <v>14</v>
      </c>
    </row>
    <row r="3" spans="2:23" ht="15.5" thickBot="1" x14ac:dyDescent="0.9">
      <c r="B3" s="85" t="s">
        <v>23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2:23" x14ac:dyDescent="0.75">
      <c r="B4" s="32">
        <v>0.504</v>
      </c>
      <c r="C4" s="32">
        <v>0.39600000000000002</v>
      </c>
      <c r="D4" s="32"/>
      <c r="E4" s="32">
        <v>0.38600000000000001</v>
      </c>
      <c r="F4" s="32"/>
      <c r="G4" s="32">
        <v>0.46100000000000002</v>
      </c>
      <c r="H4" s="32">
        <v>0.40600000000000003</v>
      </c>
      <c r="I4" s="32">
        <v>0.39100000000000001</v>
      </c>
      <c r="J4" s="32"/>
      <c r="K4" s="32">
        <v>0.38700000000000001</v>
      </c>
      <c r="L4" s="32"/>
      <c r="M4" s="32">
        <v>0.46200000000000002</v>
      </c>
    </row>
    <row r="5" spans="2:23" x14ac:dyDescent="0.75">
      <c r="B5" s="32">
        <v>0.372</v>
      </c>
      <c r="C5" s="32">
        <v>0.35499999999999998</v>
      </c>
      <c r="D5" s="32"/>
      <c r="E5" s="32">
        <v>0.29899999999999999</v>
      </c>
      <c r="F5" s="32"/>
      <c r="G5" s="32">
        <v>0.34300000000000003</v>
      </c>
      <c r="H5" s="32">
        <v>0.34499999999999997</v>
      </c>
      <c r="I5" s="32">
        <v>0.33100000000000002</v>
      </c>
      <c r="J5" s="32"/>
      <c r="K5" s="32">
        <v>0.35</v>
      </c>
      <c r="L5" s="32"/>
      <c r="M5" s="32">
        <v>0.435</v>
      </c>
      <c r="P5" s="28"/>
      <c r="Q5" s="28"/>
      <c r="R5" s="28"/>
      <c r="S5" s="28"/>
      <c r="T5" s="28"/>
      <c r="U5" s="28"/>
      <c r="V5" s="28"/>
      <c r="W5" s="28"/>
    </row>
    <row r="6" spans="2:23" ht="15.5" thickBot="1" x14ac:dyDescent="0.9">
      <c r="P6" s="27"/>
      <c r="Q6" s="27"/>
      <c r="R6" s="27"/>
      <c r="S6" s="27"/>
      <c r="T6" s="29"/>
      <c r="U6" s="27"/>
      <c r="V6" s="27"/>
      <c r="W6" s="27"/>
    </row>
    <row r="7" spans="2:23" ht="15.5" thickBot="1" x14ac:dyDescent="0.9">
      <c r="B7" s="82" t="s">
        <v>17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4"/>
      <c r="P7" s="27"/>
      <c r="Q7" s="27"/>
      <c r="R7" s="27"/>
      <c r="S7" s="27"/>
      <c r="T7" s="27"/>
      <c r="U7" s="27"/>
      <c r="V7" s="27"/>
      <c r="W7" s="27"/>
    </row>
    <row r="8" spans="2:23" ht="15.75" customHeight="1" x14ac:dyDescent="0.75">
      <c r="B8" s="27">
        <v>1</v>
      </c>
      <c r="C8" s="27">
        <v>0.7857142857142857</v>
      </c>
      <c r="E8" s="27">
        <v>0.76587301587301593</v>
      </c>
      <c r="G8" s="27">
        <v>0.91468253968253976</v>
      </c>
      <c r="H8" s="27">
        <v>1</v>
      </c>
      <c r="I8" s="27">
        <v>0.96305418719211822</v>
      </c>
      <c r="K8" s="27">
        <v>0.95320197044334976</v>
      </c>
      <c r="M8" s="27">
        <v>1.1379310344827587</v>
      </c>
      <c r="P8" s="5"/>
      <c r="Q8" s="5"/>
      <c r="R8" s="5"/>
      <c r="S8" s="5"/>
      <c r="T8" s="5"/>
      <c r="U8" s="5"/>
      <c r="V8" s="5"/>
      <c r="W8" s="5"/>
    </row>
    <row r="9" spans="2:23" ht="15.75" customHeight="1" x14ac:dyDescent="0.75">
      <c r="B9" s="27">
        <v>1</v>
      </c>
      <c r="C9" s="27">
        <v>0.95430107526881713</v>
      </c>
      <c r="E9" s="27">
        <v>0.80376344086021501</v>
      </c>
      <c r="G9" s="27">
        <v>0.92204301075268824</v>
      </c>
      <c r="H9" s="27">
        <v>1</v>
      </c>
      <c r="I9" s="27">
        <v>0.95942028985507255</v>
      </c>
      <c r="K9" s="27">
        <v>1.0144927536231885</v>
      </c>
      <c r="M9" s="27">
        <v>1.2608695652173914</v>
      </c>
      <c r="P9" s="30"/>
      <c r="Q9" s="30"/>
      <c r="R9" s="30"/>
      <c r="S9" s="30"/>
      <c r="T9" s="30"/>
      <c r="U9" s="30"/>
      <c r="V9" s="30"/>
      <c r="W9" s="30"/>
    </row>
    <row r="10" spans="2:23" ht="15.5" thickBot="1" x14ac:dyDescent="0.9">
      <c r="P10" s="27"/>
      <c r="Q10" s="27"/>
      <c r="R10" s="27"/>
      <c r="S10" s="27"/>
      <c r="T10" s="27"/>
      <c r="U10" s="27"/>
      <c r="V10" s="27"/>
      <c r="W10" s="27"/>
    </row>
    <row r="11" spans="2:23" ht="15.5" thickBot="1" x14ac:dyDescent="0.9">
      <c r="B11" s="85" t="s">
        <v>24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7"/>
    </row>
    <row r="12" spans="2:23" x14ac:dyDescent="0.75">
      <c r="B12" s="32">
        <v>0.378</v>
      </c>
      <c r="C12" s="32">
        <v>0.33200000000000002</v>
      </c>
      <c r="D12" s="32"/>
      <c r="E12" s="32">
        <v>0.29499999999999998</v>
      </c>
      <c r="F12" s="32"/>
      <c r="G12" s="32">
        <v>0.34499999999999997</v>
      </c>
      <c r="H12" s="32">
        <v>0.48099999999999998</v>
      </c>
      <c r="I12" s="32">
        <v>0.50800000000000001</v>
      </c>
      <c r="J12" s="32"/>
      <c r="K12" s="32">
        <v>0.45200000000000001</v>
      </c>
      <c r="L12" s="32"/>
      <c r="M12" s="32">
        <v>0.41799999999999998</v>
      </c>
    </row>
    <row r="13" spans="2:23" x14ac:dyDescent="0.75">
      <c r="B13" s="32">
        <v>0.371</v>
      </c>
      <c r="C13" s="32">
        <v>0.36399999999999999</v>
      </c>
      <c r="D13" s="32"/>
      <c r="E13" s="32">
        <v>0.23</v>
      </c>
      <c r="F13" s="32"/>
      <c r="G13" s="32">
        <v>0.24199999999999999</v>
      </c>
      <c r="H13" s="32">
        <v>0.55400000000000005</v>
      </c>
      <c r="I13" s="32">
        <v>0.45100000000000001</v>
      </c>
      <c r="J13" s="32"/>
      <c r="K13" s="32">
        <v>0.48799999999999999</v>
      </c>
      <c r="L13" s="32"/>
      <c r="M13" s="32">
        <v>0.46700000000000003</v>
      </c>
    </row>
    <row r="14" spans="2:23" ht="15.5" thickBot="1" x14ac:dyDescent="0.9"/>
    <row r="15" spans="2:23" ht="15.5" thickBot="1" x14ac:dyDescent="0.9">
      <c r="B15" s="82" t="s">
        <v>17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2:23" x14ac:dyDescent="0.75">
      <c r="B16" s="27">
        <v>1</v>
      </c>
      <c r="C16" s="27">
        <v>0.87830687830687837</v>
      </c>
      <c r="E16" s="27">
        <v>0.78042328042328035</v>
      </c>
      <c r="G16" s="27">
        <v>0.91269841269841268</v>
      </c>
      <c r="H16" s="27">
        <v>1</v>
      </c>
      <c r="I16" s="27">
        <v>1.0561330561330562</v>
      </c>
      <c r="K16" s="27">
        <v>0.93970893970893976</v>
      </c>
      <c r="M16" s="27">
        <v>0.86902286902286907</v>
      </c>
    </row>
    <row r="17" spans="2:13" x14ac:dyDescent="0.75">
      <c r="B17" s="27">
        <v>1</v>
      </c>
      <c r="C17" s="27">
        <v>0.98113207547169812</v>
      </c>
      <c r="E17" s="27">
        <v>0.61994609164420489</v>
      </c>
      <c r="G17" s="27">
        <v>0.65229110512129374</v>
      </c>
      <c r="H17" s="27">
        <v>1</v>
      </c>
      <c r="I17" s="27">
        <v>0.81407942238267139</v>
      </c>
      <c r="K17" s="27">
        <v>0.88086642599277964</v>
      </c>
      <c r="M17" s="27">
        <v>0.84296028880866425</v>
      </c>
    </row>
    <row r="18" spans="2:13" ht="15.5" thickBot="1" x14ac:dyDescent="0.9"/>
    <row r="19" spans="2:13" ht="15.5" thickBot="1" x14ac:dyDescent="0.9">
      <c r="B19" s="85" t="s">
        <v>25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7"/>
    </row>
    <row r="20" spans="2:13" x14ac:dyDescent="0.75">
      <c r="B20" s="32">
        <v>0.65500000000000003</v>
      </c>
      <c r="C20" s="32">
        <v>0.60699999999999998</v>
      </c>
      <c r="D20" s="32"/>
      <c r="E20" s="32">
        <v>0.61799999999999999</v>
      </c>
      <c r="F20" s="32"/>
      <c r="G20" s="32">
        <v>0.59</v>
      </c>
      <c r="H20" s="32">
        <v>0.57599999999999996</v>
      </c>
      <c r="I20" s="32">
        <v>0.58199999999999996</v>
      </c>
      <c r="J20" s="32"/>
      <c r="K20" s="32">
        <v>0.56100000000000005</v>
      </c>
      <c r="L20" s="32"/>
      <c r="M20" s="32">
        <v>0.34799999999999998</v>
      </c>
    </row>
    <row r="21" spans="2:13" x14ac:dyDescent="0.75">
      <c r="B21" s="32">
        <v>0.57999999999999996</v>
      </c>
      <c r="C21" s="32">
        <v>0.55200000000000005</v>
      </c>
      <c r="D21" s="32"/>
      <c r="E21" s="32">
        <v>0.57199999999999995</v>
      </c>
      <c r="F21" s="32"/>
      <c r="G21" s="32">
        <v>0.58599999999999997</v>
      </c>
      <c r="H21" s="32">
        <v>0.59899999999999998</v>
      </c>
      <c r="I21" s="32">
        <v>0.56100000000000005</v>
      </c>
      <c r="J21" s="32"/>
      <c r="K21" s="32">
        <v>0.65</v>
      </c>
      <c r="L21" s="32"/>
      <c r="M21" s="32">
        <v>0.433</v>
      </c>
    </row>
    <row r="22" spans="2:13" ht="15.5" thickBot="1" x14ac:dyDescent="0.9"/>
    <row r="23" spans="2:13" ht="15.5" thickBot="1" x14ac:dyDescent="0.9">
      <c r="B23" s="82" t="s">
        <v>17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4"/>
    </row>
    <row r="24" spans="2:13" x14ac:dyDescent="0.75">
      <c r="B24" s="27">
        <v>1</v>
      </c>
      <c r="C24" s="27">
        <v>0.9267175572519083</v>
      </c>
      <c r="E24" s="27">
        <v>0.94351145038167938</v>
      </c>
      <c r="G24" s="27">
        <v>0.9007633587786259</v>
      </c>
      <c r="H24" s="27">
        <v>1</v>
      </c>
      <c r="I24" s="27">
        <v>1.0104166666666667</v>
      </c>
      <c r="K24" s="27">
        <v>0.97395833333333348</v>
      </c>
      <c r="M24" s="27">
        <v>0.60416666666666663</v>
      </c>
    </row>
    <row r="25" spans="2:13" x14ac:dyDescent="0.75">
      <c r="B25" s="27">
        <v>1</v>
      </c>
      <c r="C25" s="27">
        <v>0.95172413793103461</v>
      </c>
      <c r="E25" s="27">
        <v>0.98620689655172411</v>
      </c>
      <c r="G25" s="27">
        <v>1.0103448275862068</v>
      </c>
      <c r="H25" s="27">
        <v>1</v>
      </c>
      <c r="I25" s="27">
        <v>0.93656093489148595</v>
      </c>
      <c r="K25" s="27">
        <v>1.0851419031719534</v>
      </c>
      <c r="M25" s="27">
        <v>0.72287145242070117</v>
      </c>
    </row>
    <row r="26" spans="2:13" ht="15.5" thickBot="1" x14ac:dyDescent="0.9"/>
    <row r="27" spans="2:13" ht="15.5" thickBot="1" x14ac:dyDescent="0.9">
      <c r="B27" s="85" t="s">
        <v>26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7"/>
    </row>
    <row r="28" spans="2:13" x14ac:dyDescent="0.75">
      <c r="B28" s="32">
        <v>0.55300000000000005</v>
      </c>
      <c r="C28" s="32">
        <v>0.50800000000000001</v>
      </c>
      <c r="D28" s="32"/>
      <c r="E28" s="32">
        <v>0.41899999999999998</v>
      </c>
      <c r="F28" s="32"/>
      <c r="G28" s="32">
        <v>0.39700000000000002</v>
      </c>
      <c r="H28" s="32">
        <v>0.42299999999999999</v>
      </c>
      <c r="I28" s="32">
        <v>0.45</v>
      </c>
      <c r="J28" s="32"/>
      <c r="K28" s="32">
        <v>0.50800000000000001</v>
      </c>
      <c r="L28" s="32"/>
      <c r="M28" s="32">
        <v>0.438</v>
      </c>
    </row>
    <row r="29" spans="2:13" x14ac:dyDescent="0.75">
      <c r="B29" s="32">
        <v>0.745</v>
      </c>
      <c r="C29" s="32">
        <v>0.67300000000000004</v>
      </c>
      <c r="D29" s="32"/>
      <c r="E29" s="32">
        <v>0.52700000000000002</v>
      </c>
      <c r="F29" s="32"/>
      <c r="G29" s="32">
        <v>0.53500000000000003</v>
      </c>
      <c r="H29" s="32">
        <v>0.51500000000000001</v>
      </c>
      <c r="I29" s="32">
        <v>0.52300000000000002</v>
      </c>
      <c r="J29" s="32"/>
      <c r="K29" s="32">
        <v>0.54100000000000004</v>
      </c>
      <c r="L29" s="32"/>
      <c r="M29" s="32">
        <v>0.45900000000000002</v>
      </c>
    </row>
    <row r="30" spans="2:13" ht="15.5" thickBot="1" x14ac:dyDescent="0.9"/>
    <row r="31" spans="2:13" ht="15.5" thickBot="1" x14ac:dyDescent="0.9">
      <c r="B31" s="82" t="s">
        <v>17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4"/>
    </row>
    <row r="32" spans="2:13" x14ac:dyDescent="0.75">
      <c r="B32" s="27">
        <v>1</v>
      </c>
      <c r="C32" s="27">
        <v>0.91862567811934892</v>
      </c>
      <c r="E32" s="27">
        <v>0.75768535262206138</v>
      </c>
      <c r="G32" s="27">
        <v>0.71790235081374321</v>
      </c>
      <c r="H32" s="27">
        <v>1</v>
      </c>
      <c r="I32" s="27">
        <v>1.0638297872340425</v>
      </c>
      <c r="K32" s="27">
        <v>1.2009456264775413</v>
      </c>
      <c r="M32" s="27">
        <v>1.0354609929078014</v>
      </c>
    </row>
    <row r="33" spans="2:13" x14ac:dyDescent="0.75">
      <c r="B33" s="27">
        <v>1</v>
      </c>
      <c r="C33" s="27">
        <v>0.90335570469798665</v>
      </c>
      <c r="E33" s="27">
        <v>0.70738255033557051</v>
      </c>
      <c r="G33" s="27">
        <v>0.71812080536912759</v>
      </c>
      <c r="H33" s="27">
        <v>1</v>
      </c>
      <c r="I33" s="27">
        <v>1.0155339805825243</v>
      </c>
      <c r="K33" s="27">
        <v>1.0504854368932039</v>
      </c>
      <c r="M33" s="27">
        <v>0.89126213592233006</v>
      </c>
    </row>
    <row r="35" spans="2:13" s="6" customFormat="1" x14ac:dyDescent="0.7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2:13" x14ac:dyDescent="0.75">
      <c r="B36" s="27">
        <f>AVERAGE(B4,B5,B12,B13,B20,B21,B28,B29)</f>
        <v>0.51975000000000005</v>
      </c>
      <c r="C36" s="27">
        <f>AVERAGE(C4,C5,C12,C13,C20,C21,C28,C29)</f>
        <v>0.47337500000000005</v>
      </c>
      <c r="E36" s="27">
        <f t="shared" ref="E36:M36" si="0">AVERAGE(E4,E5,E12,E13,E20,E21,E28,E29)</f>
        <v>0.41825000000000001</v>
      </c>
      <c r="G36" s="27">
        <f t="shared" si="0"/>
        <v>0.43737499999999996</v>
      </c>
      <c r="H36" s="27">
        <f t="shared" si="0"/>
        <v>0.48737500000000006</v>
      </c>
      <c r="I36" s="27">
        <f t="shared" si="0"/>
        <v>0.47462500000000002</v>
      </c>
      <c r="K36" s="27">
        <f t="shared" si="0"/>
        <v>0.49212499999999998</v>
      </c>
      <c r="M36" s="27">
        <f t="shared" si="0"/>
        <v>0.4325</v>
      </c>
    </row>
    <row r="37" spans="2:13" ht="15.5" thickBot="1" x14ac:dyDescent="0.9">
      <c r="B37" s="27">
        <f>STDEV(B4,B5,B12,B13,B20,B21,B28,B29)/SQRT(8)</f>
        <v>4.965299228502891E-2</v>
      </c>
      <c r="C37" s="27">
        <f t="shared" ref="C37:M37" si="1">STDEV(C4,C5,C12,C13,C20,C21,C28,C29)/SQRT(8)</f>
        <v>4.5715712170824964E-2</v>
      </c>
      <c r="E37" s="27">
        <f t="shared" si="1"/>
        <v>5.0223696029435529E-2</v>
      </c>
      <c r="G37" s="27">
        <f t="shared" si="1"/>
        <v>4.4863657539896906E-2</v>
      </c>
      <c r="H37" s="27">
        <f t="shared" si="1"/>
        <v>3.179001275108697E-2</v>
      </c>
      <c r="I37" s="27">
        <f t="shared" si="1"/>
        <v>3.0245978186009641E-2</v>
      </c>
      <c r="K37" s="27">
        <f t="shared" si="1"/>
        <v>3.411819660072498E-2</v>
      </c>
      <c r="M37" s="27">
        <f t="shared" si="1"/>
        <v>1.3462912017836264E-2</v>
      </c>
    </row>
    <row r="38" spans="2:13" ht="15.5" thickBot="1" x14ac:dyDescent="0.9">
      <c r="B38" s="82" t="s">
        <v>17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4"/>
    </row>
    <row r="39" spans="2:13" x14ac:dyDescent="0.75">
      <c r="B39" s="27">
        <f t="shared" ref="B39:G39" si="2">AVERAGE(B8,B9,B16,B24,B25,B32)</f>
        <v>1</v>
      </c>
      <c r="C39" s="27">
        <f t="shared" si="2"/>
        <v>0.90256493543204541</v>
      </c>
      <c r="E39" s="27">
        <f>AVERAGE(E8,E9,E16,E24,E25,E32)</f>
        <v>0.83957723945199614</v>
      </c>
      <c r="G39" s="27">
        <f t="shared" si="2"/>
        <v>0.89640575005203604</v>
      </c>
      <c r="H39" s="27">
        <f t="shared" ref="H39:I39" si="3">AVERAGE(H8,H9,H16,H17,H24,H33)</f>
        <v>1</v>
      </c>
      <c r="I39" s="27">
        <f t="shared" si="3"/>
        <v>0.96977293380201823</v>
      </c>
      <c r="K39" s="27">
        <f>AVERAGE(K8,K9,K16,K17,K24,K33)</f>
        <v>0.96878564333246597</v>
      </c>
      <c r="M39" s="27">
        <f t="shared" ref="M39" si="4">AVERAGE(M8,M9,M16,M17,M24,M33)</f>
        <v>0.93436876002011326</v>
      </c>
    </row>
    <row r="40" spans="2:13" x14ac:dyDescent="0.75">
      <c r="B40" s="27">
        <f>STDEV(B8,B9,B16,B24,B25,B32)/SQRT(6)</f>
        <v>0</v>
      </c>
      <c r="C40" s="27">
        <f t="shared" ref="C40" si="5">STDEV(C8,C9,C16,C24,C25,C32)/SQRT(6)</f>
        <v>2.5933941484046322E-2</v>
      </c>
      <c r="E40" s="27">
        <f>STDEV(E8,E9,E16,E24,E25,E32)/SQRT(6)</f>
        <v>4.0506373689025606E-2</v>
      </c>
      <c r="G40" s="27">
        <f t="shared" ref="G40" si="6">STDEV(G8,G9,G16,G24,G25,G32)/SQRT(6)</f>
        <v>3.9209406488034108E-2</v>
      </c>
      <c r="H40" s="27">
        <f t="shared" ref="H40:I40" si="7">STDEV(H8,H9,H16,H17,H24,H3)/SQRT(6)</f>
        <v>0</v>
      </c>
      <c r="I40" s="27">
        <f t="shared" si="7"/>
        <v>3.7128132505611443E-2</v>
      </c>
      <c r="K40" s="27">
        <f>STDEV(K8,K9,K16,K17,K24,K3)/SQRT(6)</f>
        <v>1.9998978860752949E-2</v>
      </c>
      <c r="M40" s="27">
        <f t="shared" ref="M40" si="8">STDEV(M8,M9,M16,M17,M24,M3)/SQRT(6)</f>
        <v>0.10593389363676509</v>
      </c>
    </row>
  </sheetData>
  <mergeCells count="11">
    <mergeCell ref="B19:M19"/>
    <mergeCell ref="B23:M23"/>
    <mergeCell ref="B27:M27"/>
    <mergeCell ref="B31:M31"/>
    <mergeCell ref="B38:M38"/>
    <mergeCell ref="B15:M15"/>
    <mergeCell ref="B1:G1"/>
    <mergeCell ref="H1:M1"/>
    <mergeCell ref="B3:M3"/>
    <mergeCell ref="B7:M7"/>
    <mergeCell ref="B11:M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1"/>
  <sheetViews>
    <sheetView topLeftCell="K1" workbookViewId="0">
      <selection activeCell="W42" sqref="W42"/>
    </sheetView>
  </sheetViews>
  <sheetFormatPr defaultColWidth="11.40625" defaultRowHeight="14.75" x14ac:dyDescent="0.75"/>
  <cols>
    <col min="1" max="1" width="16.86328125" style="5" customWidth="1"/>
    <col min="2" max="2" width="13.7265625" style="27" customWidth="1"/>
    <col min="3" max="7" width="13.7265625" style="5" customWidth="1"/>
    <col min="8" max="13" width="18.7265625" style="5" customWidth="1"/>
    <col min="14" max="16384" width="11.40625" style="4"/>
  </cols>
  <sheetData>
    <row r="1" spans="1:13" x14ac:dyDescent="0.75">
      <c r="A1" s="4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x14ac:dyDescent="0.75">
      <c r="A3" s="4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.5" thickBot="1" x14ac:dyDescent="0.9">
      <c r="B4" s="27" t="s">
        <v>12</v>
      </c>
      <c r="C4" s="5" t="s">
        <v>21</v>
      </c>
      <c r="E4" s="5" t="s">
        <v>22</v>
      </c>
      <c r="G4" s="5" t="s">
        <v>14</v>
      </c>
    </row>
    <row r="5" spans="1:13" ht="15.5" thickBot="1" x14ac:dyDescent="0.9">
      <c r="B5" s="94" t="s">
        <v>17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6"/>
    </row>
    <row r="6" spans="1:13" x14ac:dyDescent="0.75">
      <c r="B6" s="27">
        <v>1.0005482456140351</v>
      </c>
      <c r="C6" s="27">
        <v>0.8695175438596493</v>
      </c>
      <c r="D6" s="27"/>
      <c r="E6" s="27">
        <v>0.93749999999999989</v>
      </c>
      <c r="F6" s="27"/>
      <c r="G6" s="27">
        <v>0.86348684210526316</v>
      </c>
      <c r="H6" s="27">
        <v>0.99999999999999989</v>
      </c>
      <c r="I6" s="27">
        <v>0.96793002915451898</v>
      </c>
      <c r="J6" s="27"/>
      <c r="K6" s="27">
        <v>0.9543245869776481</v>
      </c>
      <c r="L6" s="27"/>
      <c r="M6" s="27">
        <v>0.91788143828960156</v>
      </c>
    </row>
    <row r="7" spans="1:13" x14ac:dyDescent="0.75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75">
      <c r="B8" s="27">
        <v>0.99953895804518211</v>
      </c>
      <c r="C8" s="27">
        <v>0.96911018902720147</v>
      </c>
      <c r="D8" s="27"/>
      <c r="E8" s="27">
        <v>0.99354541263254947</v>
      </c>
      <c r="F8" s="27"/>
      <c r="G8" s="27">
        <v>0.95389580451821121</v>
      </c>
      <c r="H8" s="27">
        <v>0.99950835791543757</v>
      </c>
      <c r="I8" s="27">
        <v>1.011307767944936</v>
      </c>
      <c r="J8" s="27"/>
      <c r="K8" s="27">
        <v>1.0127826941986233</v>
      </c>
      <c r="L8" s="27"/>
      <c r="M8" s="27">
        <v>1.0142576204523104</v>
      </c>
    </row>
    <row r="9" spans="1:13" x14ac:dyDescent="0.75"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75">
      <c r="B10" s="27">
        <v>1</v>
      </c>
      <c r="C10" s="27">
        <v>0.83015115354017488</v>
      </c>
      <c r="D10" s="27"/>
      <c r="E10" s="27">
        <v>0.92402545743834541</v>
      </c>
      <c r="F10" s="27"/>
      <c r="G10" s="27">
        <v>0.90413683373110576</v>
      </c>
      <c r="H10" s="27">
        <v>1</v>
      </c>
      <c r="I10" s="27">
        <v>1.0403266972945382</v>
      </c>
      <c r="J10" s="27"/>
      <c r="K10" s="27">
        <v>1.0163348647269015</v>
      </c>
      <c r="L10" s="27"/>
      <c r="M10" s="27">
        <v>1.0188871873404799</v>
      </c>
    </row>
    <row r="12" spans="1:13" x14ac:dyDescent="0.75">
      <c r="B12" s="27">
        <v>0.99958540630182413</v>
      </c>
      <c r="C12" s="27">
        <v>0.90298507462686561</v>
      </c>
      <c r="D12" s="27"/>
      <c r="E12" s="27">
        <v>0.84742951907131003</v>
      </c>
      <c r="F12" s="27"/>
      <c r="G12" s="27">
        <v>0.8159203980099502</v>
      </c>
      <c r="H12" s="27">
        <v>1.0004616805170821</v>
      </c>
      <c r="I12" s="27">
        <v>1.0180055401662049</v>
      </c>
      <c r="J12" s="27"/>
      <c r="K12" s="27">
        <v>0.95106186518928904</v>
      </c>
      <c r="L12" s="27"/>
      <c r="M12" s="27">
        <v>0.95798707294552155</v>
      </c>
    </row>
    <row r="13" spans="1:13" x14ac:dyDescent="0.75"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75">
      <c r="B14" s="27">
        <v>1</v>
      </c>
      <c r="C14" s="27">
        <v>0.95905651980418338</v>
      </c>
      <c r="D14" s="27"/>
      <c r="E14" s="27">
        <v>0.96617712505562958</v>
      </c>
      <c r="F14" s="27"/>
      <c r="G14" s="27">
        <v>0.92122830440587444</v>
      </c>
      <c r="H14" s="27">
        <v>0.99999999999999989</v>
      </c>
      <c r="I14" s="27">
        <v>1.0014306151645209</v>
      </c>
      <c r="J14" s="27"/>
      <c r="K14" s="27">
        <v>0.9966618979494517</v>
      </c>
      <c r="L14" s="27"/>
      <c r="M14" s="27">
        <v>0.95040534096328111</v>
      </c>
    </row>
    <row r="15" spans="1:13" x14ac:dyDescent="0.75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75">
      <c r="B16" s="27">
        <v>1.0005020080321285</v>
      </c>
      <c r="C16" s="27">
        <v>0.96887550200803219</v>
      </c>
      <c r="D16" s="27"/>
      <c r="E16" s="27">
        <v>0.93674698795180722</v>
      </c>
      <c r="F16" s="27"/>
      <c r="G16" s="27">
        <v>0.87098393574297173</v>
      </c>
      <c r="H16" s="27">
        <v>1</v>
      </c>
      <c r="I16" s="27">
        <v>1.088141025641026</v>
      </c>
      <c r="J16" s="27"/>
      <c r="K16" s="27">
        <v>1.0304487179487181</v>
      </c>
      <c r="L16" s="27"/>
      <c r="M16" s="27">
        <v>0.95619658119658124</v>
      </c>
    </row>
    <row r="17" spans="2:13" x14ac:dyDescent="0.7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2:13" x14ac:dyDescent="0.7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2:13" x14ac:dyDescent="0.75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2:13" x14ac:dyDescent="0.75">
      <c r="B20" s="33">
        <f>AVERAGE(B6,B8,B10,B12,B14,B16)</f>
        <v>1.0000291029988617</v>
      </c>
      <c r="C20" s="33">
        <f t="shared" ref="C20:M20" si="0">AVERAGE(C6,C8,C10,C12,C14,C16)</f>
        <v>0.91661599714435116</v>
      </c>
      <c r="D20" s="33"/>
      <c r="E20" s="33">
        <f t="shared" si="0"/>
        <v>0.93423741702494023</v>
      </c>
      <c r="F20" s="33"/>
      <c r="G20" s="33">
        <f t="shared" si="0"/>
        <v>0.88827535308556271</v>
      </c>
      <c r="H20" s="33">
        <f t="shared" si="0"/>
        <v>0.99999500640541994</v>
      </c>
      <c r="I20" s="33">
        <f t="shared" si="0"/>
        <v>1.0211902792276242</v>
      </c>
      <c r="J20" s="33"/>
      <c r="K20" s="33">
        <f t="shared" si="0"/>
        <v>0.99360243783177193</v>
      </c>
      <c r="L20" s="33"/>
      <c r="M20" s="33">
        <f t="shared" si="0"/>
        <v>0.96926920686462914</v>
      </c>
    </row>
    <row r="21" spans="2:13" x14ac:dyDescent="0.75">
      <c r="B21" s="33">
        <f>STDEV(B6,B8,B10,B12,B14,B16)/SQRT(6)</f>
        <v>1.762527568619636E-4</v>
      </c>
      <c r="C21" s="33">
        <f t="shared" ref="C21:M21" si="1">STDEV(C6,C8,C10,C12,C14,C16)/SQRT(6)</f>
        <v>2.392218602305814E-2</v>
      </c>
      <c r="D21" s="33"/>
      <c r="E21" s="33">
        <f t="shared" si="1"/>
        <v>2.016136648122685E-2</v>
      </c>
      <c r="F21" s="33"/>
      <c r="G21" s="33">
        <f t="shared" si="1"/>
        <v>1.9826102432182972E-2</v>
      </c>
      <c r="H21" s="33">
        <f t="shared" si="1"/>
        <v>1.2311393412134793E-4</v>
      </c>
      <c r="I21" s="33">
        <f t="shared" si="1"/>
        <v>1.6516163896439489E-2</v>
      </c>
      <c r="J21" s="33"/>
      <c r="K21" s="33">
        <f t="shared" si="1"/>
        <v>1.3667606483918885E-2</v>
      </c>
      <c r="L21" s="33"/>
      <c r="M21" s="33">
        <f t="shared" si="1"/>
        <v>1.6104481391969117E-2</v>
      </c>
    </row>
  </sheetData>
  <mergeCells count="1">
    <mergeCell ref="B5:M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1856-EC6E-41DD-A0F0-3C81B431CD62}">
  <dimension ref="A1:M49"/>
  <sheetViews>
    <sheetView topLeftCell="A11" zoomScale="55" zoomScaleNormal="55" workbookViewId="0">
      <selection activeCell="M39" sqref="M39"/>
    </sheetView>
  </sheetViews>
  <sheetFormatPr defaultColWidth="11.40625" defaultRowHeight="14.75" x14ac:dyDescent="0.75"/>
  <cols>
    <col min="1" max="1" width="16.86328125" style="5" customWidth="1"/>
    <col min="2" max="2" width="13.7265625" style="27" customWidth="1"/>
    <col min="3" max="7" width="13.7265625" style="5" customWidth="1"/>
    <col min="8" max="9" width="18.7265625" style="5" customWidth="1"/>
    <col min="10" max="13" width="18.7265625" style="4" customWidth="1"/>
    <col min="14" max="16384" width="11.40625" style="4"/>
  </cols>
  <sheetData>
    <row r="1" spans="1:9" x14ac:dyDescent="0.75">
      <c r="A1" s="4"/>
      <c r="C1" s="27"/>
      <c r="D1" s="27"/>
      <c r="E1" s="27"/>
      <c r="F1" s="27"/>
      <c r="G1" s="27"/>
      <c r="H1" s="27"/>
      <c r="I1" s="27"/>
    </row>
    <row r="3" spans="1:9" x14ac:dyDescent="0.75">
      <c r="A3" s="4"/>
      <c r="B3" s="27" t="s">
        <v>109</v>
      </c>
      <c r="C3" s="27"/>
      <c r="D3" s="27"/>
      <c r="E3" s="27"/>
      <c r="F3" s="27" t="s">
        <v>110</v>
      </c>
      <c r="G3" s="27"/>
      <c r="H3" s="27"/>
      <c r="I3" s="27"/>
    </row>
    <row r="4" spans="1:9" ht="15.5" thickBot="1" x14ac:dyDescent="0.9">
      <c r="B4" s="27" t="s">
        <v>12</v>
      </c>
      <c r="C4" s="5" t="s">
        <v>21</v>
      </c>
      <c r="D4" s="5" t="s">
        <v>22</v>
      </c>
      <c r="E4" s="5" t="s">
        <v>14</v>
      </c>
    </row>
    <row r="5" spans="1:9" ht="15.5" thickBot="1" x14ac:dyDescent="0.9">
      <c r="B5" s="94" t="s">
        <v>17</v>
      </c>
      <c r="C5" s="95"/>
      <c r="D5" s="95"/>
      <c r="E5" s="95"/>
      <c r="F5" s="95"/>
      <c r="G5" s="95"/>
      <c r="H5" s="95"/>
      <c r="I5" s="96"/>
    </row>
    <row r="6" spans="1:9" x14ac:dyDescent="0.75">
      <c r="B6" s="27">
        <v>1</v>
      </c>
      <c r="C6" s="27">
        <v>0.98596491228070171</v>
      </c>
      <c r="D6" s="27">
        <v>0.97426900584795328</v>
      </c>
      <c r="E6" s="27">
        <v>0.80350877192982462</v>
      </c>
      <c r="F6" s="27">
        <v>1</v>
      </c>
      <c r="G6" s="27">
        <v>0.73615635179153094</v>
      </c>
      <c r="H6" s="27">
        <v>0.74158523344191107</v>
      </c>
      <c r="I6" s="27">
        <v>0.74049945711183507</v>
      </c>
    </row>
    <row r="7" spans="1:9" x14ac:dyDescent="0.75">
      <c r="C7" s="27"/>
      <c r="D7" s="27"/>
      <c r="E7" s="27"/>
      <c r="F7" s="27"/>
      <c r="G7" s="27"/>
      <c r="H7" s="27"/>
      <c r="I7" s="27"/>
    </row>
    <row r="8" spans="1:9" x14ac:dyDescent="0.75">
      <c r="B8" s="27">
        <v>0.99934768427919118</v>
      </c>
      <c r="C8" s="27">
        <v>0.86562296151337237</v>
      </c>
      <c r="D8" s="27">
        <v>0.88127853881278528</v>
      </c>
      <c r="E8" s="27">
        <v>0.81017612524461835</v>
      </c>
      <c r="F8" s="27">
        <v>1</v>
      </c>
      <c r="G8" s="27">
        <v>0.96988795518207283</v>
      </c>
      <c r="H8" s="27">
        <v>0.9236694677871149</v>
      </c>
      <c r="I8" s="27">
        <v>0.80602240896358546</v>
      </c>
    </row>
    <row r="9" spans="1:9" x14ac:dyDescent="0.75">
      <c r="C9" s="27"/>
      <c r="D9" s="27"/>
      <c r="E9" s="27"/>
      <c r="F9" s="27"/>
      <c r="G9" s="27"/>
      <c r="H9" s="27"/>
      <c r="I9" s="27"/>
    </row>
    <row r="10" spans="1:9" x14ac:dyDescent="0.75">
      <c r="B10" s="27">
        <v>1.0010649627263044</v>
      </c>
      <c r="C10" s="27">
        <v>0.805111821086262</v>
      </c>
      <c r="D10" s="27">
        <v>0.7838125665601704</v>
      </c>
      <c r="E10" s="27">
        <v>0.72523961661341851</v>
      </c>
      <c r="F10" s="27">
        <v>1.0013550135501355</v>
      </c>
      <c r="G10" s="27">
        <v>1.013550135501355</v>
      </c>
      <c r="H10" s="27">
        <v>1.0216802168021681</v>
      </c>
      <c r="I10" s="27">
        <v>0.97560975609756095</v>
      </c>
    </row>
    <row r="12" spans="1:9" x14ac:dyDescent="0.75">
      <c r="B12" s="27">
        <v>1</v>
      </c>
      <c r="C12" s="27">
        <v>1.0993150684931507</v>
      </c>
      <c r="D12" s="27">
        <v>0.8447488584474887</v>
      </c>
      <c r="E12" s="27">
        <v>0.77739726027397271</v>
      </c>
      <c r="F12" s="27">
        <v>0.99855699855699864</v>
      </c>
      <c r="G12" s="27">
        <v>1.0274170274170273</v>
      </c>
      <c r="H12" s="27">
        <v>1.0865800865800865</v>
      </c>
      <c r="I12" s="27">
        <v>0.8946608946608946</v>
      </c>
    </row>
    <row r="13" spans="1:9" x14ac:dyDescent="0.75">
      <c r="C13" s="27"/>
      <c r="D13" s="27"/>
      <c r="E13" s="27"/>
      <c r="F13" s="27"/>
      <c r="G13" s="27"/>
      <c r="H13" s="27"/>
      <c r="I13" s="27"/>
    </row>
    <row r="14" spans="1:9" x14ac:dyDescent="0.75">
      <c r="B14" s="27">
        <v>0.99898989898989909</v>
      </c>
      <c r="C14" s="27">
        <v>0.81414141414141405</v>
      </c>
      <c r="D14" s="27">
        <v>0.76868686868686864</v>
      </c>
      <c r="E14" s="27">
        <v>0.77676767676767677</v>
      </c>
      <c r="F14" s="27">
        <v>1</v>
      </c>
      <c r="G14" s="27">
        <v>0.71643518518518523</v>
      </c>
      <c r="H14" s="27">
        <v>0.86689814814814825</v>
      </c>
      <c r="I14" s="27">
        <v>0.69444444444444464</v>
      </c>
    </row>
    <row r="15" spans="1:9" x14ac:dyDescent="0.75">
      <c r="C15" s="27"/>
      <c r="D15" s="27"/>
      <c r="E15" s="27"/>
      <c r="F15" s="27"/>
      <c r="G15" s="27"/>
      <c r="H15" s="27"/>
      <c r="I15" s="27"/>
    </row>
    <row r="16" spans="1:9" x14ac:dyDescent="0.75">
      <c r="B16" s="57">
        <v>1.0012121212121212</v>
      </c>
      <c r="C16" s="57">
        <v>0.89575757575757564</v>
      </c>
      <c r="D16" s="57">
        <v>0.97333333333333327</v>
      </c>
      <c r="E16" s="57">
        <v>0.87515151515151512</v>
      </c>
      <c r="F16" s="57">
        <v>1.0007407407407407</v>
      </c>
      <c r="G16" s="57">
        <v>0.82592592592592584</v>
      </c>
      <c r="H16" s="57">
        <v>0.81407407407407406</v>
      </c>
      <c r="I16" s="57">
        <v>0.75629629629629636</v>
      </c>
    </row>
    <row r="18" spans="2:13" x14ac:dyDescent="0.75">
      <c r="C18" s="27"/>
      <c r="D18" s="27"/>
      <c r="E18" s="27"/>
      <c r="F18" s="27"/>
      <c r="G18" s="27"/>
      <c r="H18" s="27"/>
      <c r="I18" s="27"/>
    </row>
    <row r="22" spans="2:13" ht="15.5" thickBot="1" x14ac:dyDescent="0.9">
      <c r="B22" s="27" t="s">
        <v>12</v>
      </c>
      <c r="C22" s="5" t="s">
        <v>21</v>
      </c>
      <c r="E22" s="5" t="s">
        <v>22</v>
      </c>
      <c r="G22" s="5" t="s">
        <v>14</v>
      </c>
      <c r="J22" s="5"/>
      <c r="K22" s="5"/>
      <c r="L22" s="5"/>
      <c r="M22" s="5"/>
    </row>
    <row r="23" spans="2:13" ht="15.5" thickBot="1" x14ac:dyDescent="0.9">
      <c r="B23" s="94" t="s">
        <v>17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6"/>
    </row>
    <row r="24" spans="2:13" x14ac:dyDescent="0.75">
      <c r="B24" s="33">
        <f>AVERAGE(B6,B8,B10,B12,B14,B16)</f>
        <v>1.0001024445345859</v>
      </c>
      <c r="C24" s="33">
        <f>AVERAGE(C6,C8,C10,C12,C14,C16)</f>
        <v>0.91098562554541263</v>
      </c>
      <c r="E24" s="33">
        <f>AVERAGE(D6,D8,D10,D12,D14,D16)</f>
        <v>0.87102152861476656</v>
      </c>
      <c r="G24" s="33">
        <f>AVERAGE(E6,E8,E10,E12,E14,E16)</f>
        <v>0.79470682766350442</v>
      </c>
      <c r="H24" s="33">
        <f>AVERAGE(F6,F8,F10,F12,F14,F16)</f>
        <v>1.0001087921413125</v>
      </c>
      <c r="I24" s="33">
        <f>AVERAGE(G6,G8,G10,G12,G14,G16)</f>
        <v>0.88156209683384956</v>
      </c>
      <c r="K24" s="33">
        <f>AVERAGE(H6,H8,H10,H12,H14,H16)</f>
        <v>0.90908120447225038</v>
      </c>
      <c r="M24" s="33">
        <f>AVERAGE(I6,I8,I10,I12,I14,I16)</f>
        <v>0.81125554292910296</v>
      </c>
    </row>
    <row r="25" spans="2:13" x14ac:dyDescent="0.75">
      <c r="B25" s="33">
        <f>STDEV(B6,B8,B10,B12,B14,B16)/SQRT(6)</f>
        <v>3.6451950087358815E-4</v>
      </c>
      <c r="C25" s="33">
        <f>STDEV(C6,C8,C10,C12,C14,C16)/SQRT(6)</f>
        <v>4.6176329095428743E-2</v>
      </c>
      <c r="E25" s="33">
        <f>STDEV(D6,D8,D10,D12,D14,D16)/SQRT(6)</f>
        <v>3.6515289985113032E-2</v>
      </c>
      <c r="G25" s="33">
        <f>STDEV(E6,E8,E10,E12,E14,E16)/SQRT(6)</f>
        <v>2.0195089175933642E-2</v>
      </c>
      <c r="H25" s="33">
        <f>STDEV(F6,F8,F10,F12,F14,F16)/SQRT(6)</f>
        <v>3.827966105074454E-4</v>
      </c>
      <c r="I25" s="33">
        <f>STDEV(G6,G8,G10,G12,G14,G16)/SQRT(6)</f>
        <v>5.7155073130009372E-2</v>
      </c>
      <c r="K25" s="33">
        <f>STDEV(H6,H8,H10,H12,H14,H16)/SQRT(6)</f>
        <v>5.2680759780804033E-2</v>
      </c>
      <c r="M25" s="33">
        <f>STDEV(I6,I8,I10,I12,I14,I16)/SQRT(6)</f>
        <v>4.3076645247993775E-2</v>
      </c>
    </row>
    <row r="49" spans="3:13" x14ac:dyDescent="0.75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</sheetData>
  <mergeCells count="2">
    <mergeCell ref="B5:I5"/>
    <mergeCell ref="B23:M2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4"/>
  <sheetViews>
    <sheetView topLeftCell="A46" workbookViewId="0">
      <selection activeCell="G69" sqref="G69"/>
    </sheetView>
  </sheetViews>
  <sheetFormatPr defaultColWidth="11.40625" defaultRowHeight="14.75" x14ac:dyDescent="0.75"/>
  <cols>
    <col min="1" max="1" width="16.86328125" style="5" customWidth="1"/>
    <col min="2" max="2" width="18.7265625" style="27" customWidth="1"/>
    <col min="3" max="4" width="18.7265625" style="5" customWidth="1"/>
    <col min="5" max="5" width="32.54296875" style="5" customWidth="1"/>
    <col min="6" max="6" width="32.26953125" style="5" customWidth="1"/>
    <col min="7" max="7" width="33.40625" style="5" customWidth="1"/>
    <col min="8" max="16384" width="11.40625" style="4"/>
  </cols>
  <sheetData>
    <row r="1" spans="1:14" ht="15.75" customHeight="1" thickBot="1" x14ac:dyDescent="0.9">
      <c r="A1" s="97" t="s">
        <v>93</v>
      </c>
      <c r="B1" s="97"/>
      <c r="C1" s="97"/>
      <c r="D1" s="97"/>
      <c r="E1" s="97"/>
      <c r="F1" s="97"/>
      <c r="G1" s="97"/>
      <c r="H1" s="97"/>
      <c r="I1" s="97"/>
      <c r="J1" s="97"/>
    </row>
    <row r="2" spans="1:14" ht="15" customHeight="1" thickBot="1" x14ac:dyDescent="0.9">
      <c r="A2" s="48" t="s">
        <v>94</v>
      </c>
      <c r="B2" s="35" t="s">
        <v>95</v>
      </c>
      <c r="C2" s="98"/>
      <c r="D2" s="99"/>
      <c r="E2" s="99"/>
      <c r="F2" s="99"/>
      <c r="G2" s="100"/>
      <c r="H2" s="49"/>
      <c r="I2" s="50"/>
      <c r="J2" s="50"/>
      <c r="K2" s="50"/>
      <c r="L2" s="50"/>
      <c r="M2" s="50"/>
      <c r="N2" s="51"/>
    </row>
    <row r="3" spans="1:14" x14ac:dyDescent="0.75">
      <c r="A3" s="3"/>
      <c r="B3" s="52" t="s">
        <v>96</v>
      </c>
      <c r="C3" s="52" t="s">
        <v>97</v>
      </c>
      <c r="D3" s="52" t="s">
        <v>98</v>
      </c>
      <c r="E3" s="53" t="s">
        <v>99</v>
      </c>
      <c r="F3" s="53" t="s">
        <v>100</v>
      </c>
      <c r="G3" s="53" t="s">
        <v>101</v>
      </c>
      <c r="H3" s="49"/>
      <c r="I3" s="50"/>
      <c r="J3" s="50"/>
      <c r="K3" s="50"/>
      <c r="L3" s="50"/>
      <c r="M3" s="50"/>
      <c r="N3" s="51"/>
    </row>
    <row r="4" spans="1:14" x14ac:dyDescent="0.75">
      <c r="A4" s="3" t="s">
        <v>102</v>
      </c>
      <c r="B4" s="54">
        <v>0.72499999999999998</v>
      </c>
      <c r="C4" s="54">
        <v>0.72699999999999998</v>
      </c>
      <c r="D4" s="54">
        <v>0.70799999999999996</v>
      </c>
      <c r="E4" s="54">
        <v>0.69399999999999995</v>
      </c>
      <c r="F4" s="54">
        <v>0.70799999999999996</v>
      </c>
      <c r="G4" s="54">
        <v>0.80300000000000005</v>
      </c>
      <c r="H4" s="49"/>
      <c r="I4" s="50"/>
      <c r="J4" s="50"/>
      <c r="K4" s="50"/>
      <c r="L4" s="50"/>
      <c r="M4" s="50"/>
      <c r="N4" s="51"/>
    </row>
    <row r="5" spans="1:14" x14ac:dyDescent="0.75">
      <c r="G5" s="7"/>
      <c r="H5" s="49"/>
      <c r="I5" s="50"/>
      <c r="J5" s="50"/>
      <c r="K5" s="50"/>
      <c r="L5" s="50"/>
      <c r="M5" s="50"/>
      <c r="N5" s="51"/>
    </row>
    <row r="6" spans="1:14" x14ac:dyDescent="0.75">
      <c r="D6" s="55"/>
      <c r="G6" s="7"/>
      <c r="H6" s="49"/>
      <c r="I6" s="50"/>
      <c r="J6" s="50"/>
      <c r="K6" s="50"/>
      <c r="L6" s="50"/>
      <c r="M6" s="50"/>
      <c r="N6" s="51"/>
    </row>
    <row r="7" spans="1:14" x14ac:dyDescent="0.75">
      <c r="G7" s="7"/>
      <c r="I7" s="51"/>
      <c r="J7" s="51"/>
      <c r="K7" s="51"/>
      <c r="L7" s="51"/>
      <c r="M7" s="51"/>
      <c r="N7" s="51"/>
    </row>
    <row r="8" spans="1:14" ht="15.5" thickBot="1" x14ac:dyDescent="0.9">
      <c r="I8" s="51"/>
      <c r="J8" s="51"/>
      <c r="K8" s="51"/>
      <c r="L8" s="51"/>
      <c r="M8" s="51"/>
      <c r="N8" s="51"/>
    </row>
    <row r="9" spans="1:14" x14ac:dyDescent="0.75">
      <c r="A9" s="48" t="s">
        <v>103</v>
      </c>
      <c r="B9" s="35" t="s">
        <v>95</v>
      </c>
      <c r="C9" s="2"/>
      <c r="D9" s="2"/>
      <c r="E9" s="2"/>
      <c r="F9" s="2"/>
      <c r="G9" s="2"/>
      <c r="I9" s="51"/>
      <c r="J9" s="51"/>
      <c r="K9" s="51"/>
      <c r="L9" s="51"/>
      <c r="M9" s="51"/>
      <c r="N9" s="51"/>
    </row>
    <row r="10" spans="1:14" x14ac:dyDescent="0.75">
      <c r="A10" s="3"/>
      <c r="B10" s="52" t="s">
        <v>96</v>
      </c>
      <c r="C10" s="52" t="s">
        <v>97</v>
      </c>
      <c r="D10" s="52" t="s">
        <v>98</v>
      </c>
      <c r="E10" s="53" t="s">
        <v>99</v>
      </c>
      <c r="F10" s="53" t="s">
        <v>100</v>
      </c>
      <c r="G10" s="53" t="s">
        <v>101</v>
      </c>
      <c r="H10" s="49"/>
      <c r="I10" s="51"/>
      <c r="J10" s="51"/>
      <c r="K10" s="51"/>
      <c r="L10" s="51"/>
      <c r="M10" s="51"/>
      <c r="N10" s="51"/>
    </row>
    <row r="11" spans="1:14" x14ac:dyDescent="0.75">
      <c r="A11" s="3" t="s">
        <v>102</v>
      </c>
      <c r="B11" s="54">
        <v>0.72599999999999998</v>
      </c>
      <c r="C11" s="54">
        <v>0.72699999999999998</v>
      </c>
      <c r="D11" s="54">
        <v>0.70899999999999996</v>
      </c>
      <c r="E11" s="54">
        <v>0.68200000000000005</v>
      </c>
      <c r="F11" s="54">
        <v>0.70599999999999996</v>
      </c>
      <c r="G11" s="54">
        <v>0.80400000000000005</v>
      </c>
      <c r="H11" s="49"/>
      <c r="I11" s="51"/>
      <c r="J11" s="51"/>
      <c r="K11" s="51"/>
      <c r="L11" s="51"/>
      <c r="M11" s="51"/>
      <c r="N11" s="51"/>
    </row>
    <row r="12" spans="1:14" x14ac:dyDescent="0.75">
      <c r="B12" s="9"/>
      <c r="H12" s="49"/>
      <c r="I12" s="51"/>
      <c r="J12" s="51"/>
      <c r="K12" s="51"/>
      <c r="L12" s="51"/>
      <c r="M12" s="51"/>
      <c r="N12" s="51"/>
    </row>
    <row r="13" spans="1:14" x14ac:dyDescent="0.75">
      <c r="A13" s="4"/>
      <c r="H13" s="49"/>
    </row>
    <row r="14" spans="1:14" x14ac:dyDescent="0.75">
      <c r="A14" s="4"/>
      <c r="H14" s="49"/>
    </row>
    <row r="15" spans="1:14" x14ac:dyDescent="0.75">
      <c r="A15" s="4"/>
      <c r="H15" s="49"/>
    </row>
    <row r="16" spans="1:14" ht="15.5" thickBot="1" x14ac:dyDescent="0.9">
      <c r="A16" s="4"/>
      <c r="H16" s="49"/>
    </row>
    <row r="17" spans="1:14" x14ac:dyDescent="0.75">
      <c r="A17" s="48" t="s">
        <v>104</v>
      </c>
      <c r="B17" s="35" t="s">
        <v>95</v>
      </c>
      <c r="C17" s="2"/>
      <c r="D17" s="2"/>
      <c r="E17" s="2"/>
      <c r="F17" s="2"/>
      <c r="G17" s="2"/>
      <c r="I17" s="51"/>
      <c r="J17" s="51"/>
      <c r="K17" s="51"/>
      <c r="L17" s="51"/>
      <c r="M17" s="51"/>
      <c r="N17" s="51"/>
    </row>
    <row r="18" spans="1:14" x14ac:dyDescent="0.75">
      <c r="A18" s="3"/>
      <c r="B18" s="52" t="s">
        <v>96</v>
      </c>
      <c r="C18" s="52" t="s">
        <v>97</v>
      </c>
      <c r="D18" s="52" t="s">
        <v>98</v>
      </c>
      <c r="E18" s="53" t="s">
        <v>99</v>
      </c>
      <c r="F18" s="53" t="s">
        <v>100</v>
      </c>
      <c r="G18" s="53" t="s">
        <v>101</v>
      </c>
      <c r="H18" s="49"/>
      <c r="I18" s="51"/>
      <c r="J18" s="51"/>
      <c r="K18" s="51"/>
      <c r="L18" s="51"/>
      <c r="M18" s="51"/>
      <c r="N18" s="51"/>
    </row>
    <row r="19" spans="1:14" x14ac:dyDescent="0.75">
      <c r="A19" s="3" t="s">
        <v>102</v>
      </c>
      <c r="B19" s="54">
        <v>0.73099999999999998</v>
      </c>
      <c r="C19" s="54">
        <v>0.73099999999999998</v>
      </c>
      <c r="D19" s="54">
        <v>0.71399999999999997</v>
      </c>
      <c r="E19" s="54">
        <v>0.67100000000000004</v>
      </c>
      <c r="F19" s="54">
        <v>0.70899999999999996</v>
      </c>
      <c r="G19" s="54">
        <v>0.75900000000000001</v>
      </c>
      <c r="H19" s="49"/>
      <c r="I19" s="51"/>
      <c r="J19" s="51"/>
      <c r="K19" s="51"/>
      <c r="L19" s="51"/>
      <c r="M19" s="51"/>
      <c r="N19" s="51"/>
    </row>
    <row r="20" spans="1:14" x14ac:dyDescent="0.75">
      <c r="B20" s="9"/>
      <c r="H20" s="49"/>
      <c r="I20" s="51"/>
      <c r="J20" s="51"/>
      <c r="K20" s="51"/>
      <c r="L20" s="51"/>
      <c r="M20" s="51"/>
      <c r="N20" s="51"/>
    </row>
    <row r="22" spans="1:14" x14ac:dyDescent="0.75">
      <c r="B22" s="27">
        <f>AVERAGE(B4,B11,B19)</f>
        <v>0.72733333333333328</v>
      </c>
      <c r="C22" s="27">
        <f t="shared" ref="C22:G22" si="0">AVERAGE(C4,C11,C19)</f>
        <v>0.72833333333333339</v>
      </c>
      <c r="D22" s="27">
        <f t="shared" si="0"/>
        <v>0.71033333333333326</v>
      </c>
      <c r="E22" s="27">
        <f t="shared" si="0"/>
        <v>0.68233333333333324</v>
      </c>
      <c r="F22" s="27">
        <f t="shared" si="0"/>
        <v>0.70766666666666656</v>
      </c>
      <c r="G22" s="27">
        <f t="shared" si="0"/>
        <v>0.78866666666666674</v>
      </c>
    </row>
    <row r="23" spans="1:14" x14ac:dyDescent="0.75">
      <c r="A23" s="4"/>
      <c r="B23" s="27">
        <f>AVERAGE(B22:D22)</f>
        <v>0.72199999999999998</v>
      </c>
      <c r="C23" s="27"/>
      <c r="D23" s="27"/>
      <c r="E23" s="27"/>
      <c r="F23" s="27"/>
      <c r="G23" s="27"/>
    </row>
    <row r="24" spans="1:14" x14ac:dyDescent="0.75">
      <c r="A24" s="4"/>
      <c r="B24" s="56">
        <f>B22/B$23</f>
        <v>1.0073868882733148</v>
      </c>
      <c r="C24" s="56">
        <f>C22/B$23</f>
        <v>1.0087719298245614</v>
      </c>
      <c r="D24" s="56">
        <f>D22/B$23</f>
        <v>0.98384118190212366</v>
      </c>
      <c r="E24" s="56">
        <f>E22/B$23</f>
        <v>0.94506001846722054</v>
      </c>
      <c r="F24" s="56">
        <f>F22/B$23</f>
        <v>0.98014773776546615</v>
      </c>
      <c r="G24" s="56">
        <f>G22/B$23</f>
        <v>1.0923361034164361</v>
      </c>
    </row>
    <row r="26" spans="1:14" x14ac:dyDescent="0.75">
      <c r="C26" s="27"/>
      <c r="D26" s="27"/>
      <c r="E26" s="27"/>
      <c r="F26" s="27"/>
      <c r="G26" s="27"/>
    </row>
    <row r="27" spans="1:14" x14ac:dyDescent="0.75">
      <c r="B27" s="27">
        <v>0.61199999999999999</v>
      </c>
      <c r="C27" s="27">
        <v>0.64699999999999991</v>
      </c>
      <c r="D27" s="27">
        <v>0.72599999999999998</v>
      </c>
      <c r="E27" s="27">
        <v>0.83499999999999996</v>
      </c>
      <c r="F27" s="27">
        <v>0.80500000000000005</v>
      </c>
      <c r="G27" s="27">
        <v>0.73466666666666658</v>
      </c>
    </row>
    <row r="28" spans="1:14" x14ac:dyDescent="0.75">
      <c r="B28" s="27">
        <f>AVERAGE(B27:D27)</f>
        <v>0.66166666666666663</v>
      </c>
      <c r="C28" s="27"/>
      <c r="D28" s="27"/>
      <c r="E28" s="27"/>
      <c r="F28" s="27"/>
      <c r="G28" s="27"/>
    </row>
    <row r="29" spans="1:14" x14ac:dyDescent="0.75">
      <c r="B29" s="56">
        <f>B27/B$28</f>
        <v>0.92493702770780861</v>
      </c>
      <c r="C29" s="56">
        <f>C27/B$28</f>
        <v>0.97783375314861454</v>
      </c>
      <c r="D29" s="56">
        <f>D27/B$28</f>
        <v>1.0972292191435769</v>
      </c>
      <c r="E29" s="56">
        <f>E27/B$28</f>
        <v>1.2619647355163728</v>
      </c>
      <c r="F29" s="56">
        <f>F27/B$28</f>
        <v>1.2166246851385392</v>
      </c>
      <c r="G29" s="56">
        <f>G27/B$28</f>
        <v>1.1103274559193954</v>
      </c>
    </row>
    <row r="31" spans="1:14" x14ac:dyDescent="0.75">
      <c r="C31" s="27"/>
      <c r="D31" s="27"/>
      <c r="E31" s="27"/>
      <c r="F31" s="27"/>
      <c r="G31" s="27"/>
    </row>
    <row r="32" spans="1:14" x14ac:dyDescent="0.75">
      <c r="B32" s="27">
        <v>0.72733333333333328</v>
      </c>
      <c r="C32" s="27">
        <v>0.70766666666666678</v>
      </c>
      <c r="D32" s="27">
        <v>0.72599999999999998</v>
      </c>
      <c r="E32" s="27">
        <v>0.62166666666666659</v>
      </c>
      <c r="F32" s="27">
        <v>0.75866666666666671</v>
      </c>
      <c r="G32" s="27">
        <v>0.77733333333333332</v>
      </c>
    </row>
    <row r="33" spans="2:7" x14ac:dyDescent="0.75">
      <c r="B33" s="27">
        <f>AVERAGE(B32:D32)</f>
        <v>0.72033333333333338</v>
      </c>
      <c r="C33" s="27"/>
      <c r="D33" s="27"/>
      <c r="E33" s="27"/>
      <c r="F33" s="27"/>
      <c r="G33" s="27"/>
    </row>
    <row r="34" spans="2:7" x14ac:dyDescent="0.75">
      <c r="B34" s="56">
        <f>B32/B$33</f>
        <v>1.0097177232762609</v>
      </c>
      <c r="C34" s="56">
        <f>C32/B$33</f>
        <v>0.9824155483572421</v>
      </c>
      <c r="D34" s="56">
        <f>D32/B$33</f>
        <v>1.0078667283664968</v>
      </c>
      <c r="E34" s="56">
        <f>E32/B$33</f>
        <v>0.86302637667746396</v>
      </c>
      <c r="F34" s="56">
        <f>F32/B$33</f>
        <v>1.0532161036557148</v>
      </c>
      <c r="G34" s="56">
        <f>G32/B$33</f>
        <v>1.0791300323924109</v>
      </c>
    </row>
    <row r="35" spans="2:7" x14ac:dyDescent="0.75">
      <c r="C35" s="27"/>
      <c r="D35" s="27"/>
      <c r="E35" s="27"/>
      <c r="F35" s="27"/>
      <c r="G35" s="27"/>
    </row>
    <row r="36" spans="2:7" x14ac:dyDescent="0.75">
      <c r="C36" s="27"/>
      <c r="D36" s="27"/>
      <c r="E36" s="27"/>
      <c r="F36" s="27"/>
      <c r="G36" s="27"/>
    </row>
    <row r="37" spans="2:7" x14ac:dyDescent="0.75">
      <c r="B37" s="27">
        <v>0.379</v>
      </c>
      <c r="C37" s="27">
        <v>0.39466666666666672</v>
      </c>
      <c r="D37" s="27">
        <v>0.39366666666666666</v>
      </c>
      <c r="E37" s="27">
        <v>0.40133333333333338</v>
      </c>
      <c r="F37" s="27">
        <v>0.41699999999999998</v>
      </c>
      <c r="G37" s="27">
        <v>0.40300000000000002</v>
      </c>
    </row>
    <row r="38" spans="2:7" x14ac:dyDescent="0.75">
      <c r="B38" s="27">
        <f>AVERAGE(B37:D37)</f>
        <v>0.38911111111111113</v>
      </c>
      <c r="C38" s="27"/>
      <c r="D38" s="27"/>
      <c r="E38" s="27"/>
      <c r="F38" s="27"/>
      <c r="G38" s="27"/>
    </row>
    <row r="39" spans="2:7" x14ac:dyDescent="0.75">
      <c r="B39" s="56">
        <f>B37/B$38</f>
        <v>0.97401484865790977</v>
      </c>
      <c r="C39" s="56">
        <f>C37/B$38</f>
        <v>1.0142775556824672</v>
      </c>
      <c r="D39" s="56">
        <f>D37/B$38</f>
        <v>1.0117075956596231</v>
      </c>
      <c r="E39" s="56">
        <f>E37/B$38</f>
        <v>1.0314106225014279</v>
      </c>
      <c r="F39" s="56">
        <f>F37/B$38</f>
        <v>1.071673329525985</v>
      </c>
      <c r="G39" s="56">
        <f>G37/B$38</f>
        <v>1.035693889206168</v>
      </c>
    </row>
    <row r="40" spans="2:7" x14ac:dyDescent="0.75">
      <c r="B40" s="56"/>
      <c r="C40" s="56"/>
      <c r="D40" s="56"/>
      <c r="E40" s="56"/>
      <c r="F40" s="56"/>
      <c r="G40" s="56"/>
    </row>
    <row r="41" spans="2:7" x14ac:dyDescent="0.75">
      <c r="B41" s="56"/>
      <c r="C41" s="56"/>
      <c r="D41" s="56"/>
      <c r="E41" s="56"/>
      <c r="F41" s="56"/>
      <c r="G41" s="56"/>
    </row>
    <row r="42" spans="2:7" x14ac:dyDescent="0.75">
      <c r="B42" s="56">
        <v>0.52300000000000002</v>
      </c>
      <c r="C42" s="56">
        <v>0.46900000000000003</v>
      </c>
      <c r="D42" s="56">
        <v>0.50900000000000001</v>
      </c>
      <c r="E42" s="56">
        <v>0.52733333333333343</v>
      </c>
      <c r="F42" s="56">
        <v>0.53400000000000003</v>
      </c>
      <c r="G42" s="56">
        <v>0.53700000000000003</v>
      </c>
    </row>
    <row r="43" spans="2:7" x14ac:dyDescent="0.75">
      <c r="B43" s="27">
        <f>AVERAGE(B42:D42)</f>
        <v>0.5003333333333333</v>
      </c>
      <c r="C43" s="27"/>
      <c r="D43" s="27"/>
      <c r="E43" s="27"/>
      <c r="F43" s="27"/>
      <c r="G43" s="27"/>
    </row>
    <row r="44" spans="2:7" x14ac:dyDescent="0.75">
      <c r="B44" s="56">
        <f>B42/B$43</f>
        <v>1.0453031312458363</v>
      </c>
      <c r="C44" s="56">
        <f>C42/B$43</f>
        <v>0.93737508327781494</v>
      </c>
      <c r="D44" s="56">
        <f>D42/B$43</f>
        <v>1.0173217854763492</v>
      </c>
      <c r="E44" s="56">
        <f>E42/B$43</f>
        <v>1.0539640239840109</v>
      </c>
      <c r="F44" s="56">
        <f>F42/B$43</f>
        <v>1.0672884743504332</v>
      </c>
      <c r="G44" s="56">
        <f>G42/B$43</f>
        <v>1.0732844770153234</v>
      </c>
    </row>
    <row r="45" spans="2:7" x14ac:dyDescent="0.75">
      <c r="B45" s="56"/>
      <c r="C45" s="56"/>
      <c r="D45" s="56"/>
      <c r="E45" s="56"/>
      <c r="F45" s="56"/>
      <c r="G45" s="56"/>
    </row>
    <row r="46" spans="2:7" x14ac:dyDescent="0.75">
      <c r="B46" s="56"/>
      <c r="C46" s="56"/>
      <c r="D46" s="56"/>
      <c r="E46" s="56"/>
      <c r="F46" s="56"/>
      <c r="G46" s="56"/>
    </row>
    <row r="47" spans="2:7" x14ac:dyDescent="0.75">
      <c r="B47" s="56">
        <v>0.55166666666666675</v>
      </c>
      <c r="C47" s="56">
        <v>0.6226666666666667</v>
      </c>
      <c r="D47" s="56">
        <v>0.59233333333333327</v>
      </c>
      <c r="E47" s="56">
        <v>0.61166666666666669</v>
      </c>
      <c r="F47" s="56">
        <v>0.62766666666666671</v>
      </c>
      <c r="G47" s="56">
        <v>0.64933333333333332</v>
      </c>
    </row>
    <row r="48" spans="2:7" x14ac:dyDescent="0.75">
      <c r="B48" s="27">
        <f>AVERAGE(B47:D47)</f>
        <v>0.58888888888888891</v>
      </c>
      <c r="C48" s="27"/>
      <c r="D48" s="27"/>
      <c r="E48" s="27"/>
      <c r="F48" s="27"/>
      <c r="G48" s="27"/>
    </row>
    <row r="49" spans="2:7" x14ac:dyDescent="0.75">
      <c r="B49" s="56">
        <f>B47/B$48</f>
        <v>0.93679245283018875</v>
      </c>
      <c r="C49" s="56">
        <f>C47/B$48</f>
        <v>1.0573584905660378</v>
      </c>
      <c r="D49" s="56">
        <f>D47/B$48</f>
        <v>1.0058490566037734</v>
      </c>
      <c r="E49" s="56">
        <f>E47/B$48</f>
        <v>1.0386792452830189</v>
      </c>
      <c r="F49" s="56">
        <f>F47/B$48</f>
        <v>1.0658490566037737</v>
      </c>
      <c r="G49" s="56">
        <f>G47/B$48</f>
        <v>1.1026415094339621</v>
      </c>
    </row>
    <row r="50" spans="2:7" x14ac:dyDescent="0.75">
      <c r="B50" s="56"/>
      <c r="C50" s="56"/>
      <c r="D50" s="56"/>
      <c r="E50" s="56"/>
      <c r="F50" s="56"/>
      <c r="G50" s="56"/>
    </row>
    <row r="51" spans="2:7" x14ac:dyDescent="0.75">
      <c r="B51" s="56"/>
      <c r="C51" s="56"/>
      <c r="D51" s="56"/>
      <c r="E51" s="56"/>
      <c r="F51" s="56"/>
      <c r="G51" s="56"/>
    </row>
    <row r="52" spans="2:7" x14ac:dyDescent="0.75">
      <c r="C52" s="27"/>
      <c r="D52" s="27"/>
      <c r="E52" s="27"/>
      <c r="F52" s="27"/>
      <c r="G52" s="27"/>
    </row>
    <row r="53" spans="2:7" x14ac:dyDescent="0.75">
      <c r="B53" s="27">
        <f>AVERAGE(B24:D24,B29:D29,B34:D34,B39:D39,B44:D44,B49:D49)</f>
        <v>0.99999999999999978</v>
      </c>
      <c r="C53" s="27">
        <f>STDEV(B24:D24,B29:D29,B34:D34,B39:D39,B44:D44,B49:D49)/SQRT(18)</f>
        <v>1.0072824809438627E-2</v>
      </c>
      <c r="D53" s="27"/>
      <c r="E53" s="27"/>
      <c r="F53" s="27"/>
      <c r="G53" s="27"/>
    </row>
    <row r="54" spans="2:7" x14ac:dyDescent="0.75">
      <c r="B54" s="27">
        <f>AVERAGE(E24:G24,E29:G29,E34:G34,E39:G39,E44:G44,E49:G49)</f>
        <v>1.063462104269618</v>
      </c>
      <c r="C54" s="27">
        <f>STDEV(E24:G24,E29:G29,E34:G34,E39:G39,E44:G44,E49:G49)/SQRT(18)</f>
        <v>2.0737975122800619E-2</v>
      </c>
    </row>
  </sheetData>
  <mergeCells count="2">
    <mergeCell ref="A1:J1"/>
    <mergeCell ref="C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4"/>
  <sheetViews>
    <sheetView topLeftCell="A52" workbookViewId="0">
      <selection activeCell="F69" sqref="F69"/>
    </sheetView>
  </sheetViews>
  <sheetFormatPr defaultColWidth="11.40625" defaultRowHeight="14.75" x14ac:dyDescent="0.75"/>
  <cols>
    <col min="1" max="1" width="16.86328125" style="5" customWidth="1"/>
    <col min="2" max="2" width="18.7265625" style="27" customWidth="1"/>
    <col min="3" max="4" width="18.7265625" style="5" customWidth="1"/>
    <col min="5" max="5" width="32.54296875" style="5" customWidth="1"/>
    <col min="6" max="6" width="32.26953125" style="5" customWidth="1"/>
    <col min="7" max="7" width="33.40625" style="5" customWidth="1"/>
    <col min="8" max="16384" width="11.40625" style="4"/>
  </cols>
  <sheetData>
    <row r="1" spans="1:14" ht="15.75" customHeight="1" thickBot="1" x14ac:dyDescent="0.9">
      <c r="A1" s="97" t="s">
        <v>105</v>
      </c>
      <c r="B1" s="97"/>
      <c r="C1" s="97"/>
      <c r="D1" s="97"/>
      <c r="E1" s="97"/>
      <c r="F1" s="97"/>
      <c r="G1" s="97"/>
      <c r="H1" s="97"/>
      <c r="I1" s="97"/>
      <c r="J1" s="97"/>
    </row>
    <row r="2" spans="1:14" ht="15" customHeight="1" thickBot="1" x14ac:dyDescent="0.9">
      <c r="A2" s="48" t="s">
        <v>94</v>
      </c>
      <c r="B2" s="35" t="s">
        <v>95</v>
      </c>
      <c r="C2" s="98"/>
      <c r="D2" s="99"/>
      <c r="E2" s="99"/>
      <c r="F2" s="99"/>
      <c r="G2" s="100"/>
      <c r="H2" s="49"/>
      <c r="I2" s="50"/>
      <c r="J2" s="50"/>
      <c r="K2" s="50"/>
      <c r="L2" s="50"/>
      <c r="M2" s="50"/>
      <c r="N2" s="51"/>
    </row>
    <row r="3" spans="1:14" x14ac:dyDescent="0.75">
      <c r="A3" s="3"/>
      <c r="B3" s="52" t="s">
        <v>96</v>
      </c>
      <c r="C3" s="52" t="s">
        <v>97</v>
      </c>
      <c r="D3" s="52" t="s">
        <v>98</v>
      </c>
      <c r="E3" s="53" t="s">
        <v>106</v>
      </c>
      <c r="F3" s="53" t="s">
        <v>107</v>
      </c>
      <c r="G3" s="53" t="s">
        <v>108</v>
      </c>
      <c r="H3" s="49"/>
      <c r="I3" s="50"/>
      <c r="J3" s="50"/>
      <c r="K3" s="50"/>
      <c r="L3" s="50"/>
      <c r="M3" s="50"/>
      <c r="N3" s="51"/>
    </row>
    <row r="4" spans="1:14" x14ac:dyDescent="0.75">
      <c r="A4" s="3" t="s">
        <v>102</v>
      </c>
      <c r="B4" s="54">
        <v>0.24099999999999999</v>
      </c>
      <c r="C4" s="54">
        <v>0.29199999999999998</v>
      </c>
      <c r="D4" s="54">
        <v>0.68899999999999995</v>
      </c>
      <c r="E4" s="54">
        <v>0.74299999999999999</v>
      </c>
      <c r="F4" s="54">
        <v>0.66100000000000003</v>
      </c>
      <c r="G4" s="54">
        <v>0.32500000000000001</v>
      </c>
      <c r="H4" s="49"/>
      <c r="I4" s="50"/>
      <c r="J4" s="50"/>
      <c r="K4" s="50"/>
      <c r="L4" s="50"/>
      <c r="M4" s="50"/>
      <c r="N4" s="51"/>
    </row>
    <row r="5" spans="1:14" x14ac:dyDescent="0.75">
      <c r="G5" s="7"/>
      <c r="H5" s="49"/>
      <c r="I5" s="50"/>
      <c r="J5" s="50"/>
      <c r="K5" s="50"/>
      <c r="L5" s="50"/>
      <c r="M5" s="50"/>
      <c r="N5" s="51"/>
    </row>
    <row r="6" spans="1:14" x14ac:dyDescent="0.75">
      <c r="D6" s="55"/>
      <c r="G6" s="7"/>
      <c r="H6" s="49"/>
      <c r="I6" s="50"/>
      <c r="J6" s="50"/>
      <c r="K6" s="50"/>
      <c r="L6" s="50"/>
      <c r="M6" s="50"/>
      <c r="N6" s="51"/>
    </row>
    <row r="7" spans="1:14" x14ac:dyDescent="0.75">
      <c r="G7" s="7"/>
      <c r="I7" s="51"/>
      <c r="J7" s="51"/>
      <c r="K7" s="51"/>
      <c r="L7" s="51"/>
      <c r="M7" s="51"/>
      <c r="N7" s="51"/>
    </row>
    <row r="8" spans="1:14" ht="15.5" thickBot="1" x14ac:dyDescent="0.9">
      <c r="I8" s="51"/>
      <c r="J8" s="51"/>
      <c r="K8" s="51"/>
      <c r="L8" s="51"/>
      <c r="M8" s="51"/>
      <c r="N8" s="51"/>
    </row>
    <row r="9" spans="1:14" x14ac:dyDescent="0.75">
      <c r="A9" s="48" t="s">
        <v>103</v>
      </c>
      <c r="B9" s="35" t="s">
        <v>95</v>
      </c>
      <c r="C9" s="2"/>
      <c r="D9" s="2"/>
      <c r="E9" s="2"/>
      <c r="F9" s="2"/>
      <c r="G9" s="2"/>
      <c r="I9" s="51"/>
      <c r="J9" s="51"/>
      <c r="K9" s="51"/>
      <c r="L9" s="51"/>
      <c r="M9" s="51"/>
      <c r="N9" s="51"/>
    </row>
    <row r="10" spans="1:14" x14ac:dyDescent="0.75">
      <c r="A10" s="3"/>
      <c r="B10" s="52" t="s">
        <v>96</v>
      </c>
      <c r="C10" s="52" t="s">
        <v>97</v>
      </c>
      <c r="D10" s="52" t="s">
        <v>98</v>
      </c>
      <c r="E10" s="53" t="s">
        <v>106</v>
      </c>
      <c r="F10" s="53" t="s">
        <v>107</v>
      </c>
      <c r="G10" s="53" t="s">
        <v>108</v>
      </c>
      <c r="H10" s="49"/>
      <c r="I10" s="51"/>
      <c r="J10" s="51"/>
      <c r="K10" s="51"/>
      <c r="L10" s="51"/>
      <c r="M10" s="51"/>
      <c r="N10" s="51"/>
    </row>
    <row r="11" spans="1:14" x14ac:dyDescent="0.75">
      <c r="A11" s="3" t="s">
        <v>102</v>
      </c>
      <c r="B11" s="54">
        <v>0.24</v>
      </c>
      <c r="C11" s="54">
        <v>0.29099999999999998</v>
      </c>
      <c r="D11" s="54">
        <v>0.68700000000000006</v>
      </c>
      <c r="E11" s="54">
        <v>0.74</v>
      </c>
      <c r="F11" s="54">
        <v>0.65900000000000003</v>
      </c>
      <c r="G11" s="54">
        <v>0.32300000000000001</v>
      </c>
      <c r="H11" s="49"/>
      <c r="I11" s="51"/>
      <c r="J11" s="51"/>
      <c r="K11" s="51"/>
      <c r="L11" s="51"/>
      <c r="M11" s="51"/>
      <c r="N11" s="51"/>
    </row>
    <row r="12" spans="1:14" x14ac:dyDescent="0.75">
      <c r="B12" s="9"/>
      <c r="H12" s="49"/>
      <c r="I12" s="51"/>
      <c r="J12" s="51"/>
      <c r="K12" s="51"/>
      <c r="L12" s="51"/>
      <c r="M12" s="51"/>
      <c r="N12" s="51"/>
    </row>
    <row r="13" spans="1:14" x14ac:dyDescent="0.75">
      <c r="A13" s="4"/>
      <c r="H13" s="49"/>
    </row>
    <row r="14" spans="1:14" x14ac:dyDescent="0.75">
      <c r="A14" s="4"/>
      <c r="H14" s="49"/>
    </row>
    <row r="15" spans="1:14" x14ac:dyDescent="0.75">
      <c r="A15" s="4"/>
      <c r="H15" s="49"/>
    </row>
    <row r="16" spans="1:14" ht="15.5" thickBot="1" x14ac:dyDescent="0.9">
      <c r="A16" s="4"/>
      <c r="H16" s="49"/>
    </row>
    <row r="17" spans="1:14" x14ac:dyDescent="0.75">
      <c r="A17" s="48" t="s">
        <v>104</v>
      </c>
      <c r="B17" s="35" t="s">
        <v>95</v>
      </c>
      <c r="C17" s="2"/>
      <c r="D17" s="2"/>
      <c r="E17" s="2"/>
      <c r="F17" s="2"/>
      <c r="G17" s="2"/>
      <c r="I17" s="51"/>
      <c r="J17" s="51"/>
      <c r="K17" s="51"/>
      <c r="L17" s="51"/>
      <c r="M17" s="51"/>
      <c r="N17" s="51"/>
    </row>
    <row r="18" spans="1:14" x14ac:dyDescent="0.75">
      <c r="A18" s="3"/>
      <c r="B18" s="52" t="s">
        <v>96</v>
      </c>
      <c r="C18" s="52" t="s">
        <v>97</v>
      </c>
      <c r="D18" s="52" t="s">
        <v>98</v>
      </c>
      <c r="E18" s="53" t="s">
        <v>106</v>
      </c>
      <c r="F18" s="53" t="s">
        <v>107</v>
      </c>
      <c r="G18" s="53" t="s">
        <v>108</v>
      </c>
      <c r="H18" s="49"/>
      <c r="I18" s="51"/>
      <c r="J18" s="51"/>
      <c r="K18" s="51"/>
      <c r="L18" s="51"/>
      <c r="M18" s="51"/>
      <c r="N18" s="51"/>
    </row>
    <row r="19" spans="1:14" x14ac:dyDescent="0.75">
      <c r="A19" s="3" t="s">
        <v>102</v>
      </c>
      <c r="B19" s="54">
        <v>0.24</v>
      </c>
      <c r="C19" s="54">
        <v>0.28999999999999998</v>
      </c>
      <c r="D19" s="54">
        <v>0.68500000000000005</v>
      </c>
      <c r="E19" s="54">
        <v>0.74299999999999999</v>
      </c>
      <c r="F19" s="54">
        <v>0.65800000000000003</v>
      </c>
      <c r="G19" s="54">
        <v>0.32300000000000001</v>
      </c>
      <c r="H19" s="49"/>
      <c r="I19" s="51"/>
      <c r="J19" s="51"/>
      <c r="K19" s="51"/>
      <c r="L19" s="51"/>
      <c r="M19" s="51"/>
      <c r="N19" s="51"/>
    </row>
    <row r="20" spans="1:14" x14ac:dyDescent="0.75">
      <c r="B20" s="9"/>
      <c r="H20" s="49"/>
      <c r="I20" s="51"/>
      <c r="J20" s="51"/>
      <c r="K20" s="51"/>
      <c r="L20" s="51"/>
      <c r="M20" s="51"/>
      <c r="N20" s="51"/>
    </row>
    <row r="22" spans="1:14" x14ac:dyDescent="0.75">
      <c r="B22" s="27">
        <f>AVERAGE(B4,B11,B19)</f>
        <v>0.24033333333333332</v>
      </c>
      <c r="C22" s="27">
        <f t="shared" ref="C22:E22" si="0">AVERAGE(C4,C11,C19)</f>
        <v>0.29099999999999998</v>
      </c>
      <c r="D22" s="27">
        <f t="shared" si="0"/>
        <v>0.68699999999999994</v>
      </c>
      <c r="E22" s="27">
        <f t="shared" si="0"/>
        <v>0.74199999999999999</v>
      </c>
      <c r="F22" s="27"/>
      <c r="G22" s="27"/>
    </row>
    <row r="23" spans="1:14" x14ac:dyDescent="0.75">
      <c r="A23" s="4"/>
      <c r="B23" s="27">
        <f>AVERAGE(B22:D22)</f>
        <v>0.40611111111111109</v>
      </c>
      <c r="C23" s="27"/>
      <c r="D23" s="27"/>
      <c r="E23" s="27"/>
      <c r="F23" s="27"/>
      <c r="G23" s="27"/>
    </row>
    <row r="24" spans="1:14" x14ac:dyDescent="0.75">
      <c r="A24" s="4"/>
      <c r="B24" s="56">
        <f>B22/B$23</f>
        <v>0.59179206566347464</v>
      </c>
      <c r="C24" s="56">
        <f>C22/B$23</f>
        <v>0.71655266757865932</v>
      </c>
      <c r="D24" s="56">
        <f>D22/B$23</f>
        <v>1.6916552667578659</v>
      </c>
      <c r="E24" s="56">
        <f>E22/B$23</f>
        <v>1.8270861833105336</v>
      </c>
      <c r="F24" s="56"/>
      <c r="G24" s="56"/>
    </row>
    <row r="26" spans="1:14" x14ac:dyDescent="0.75">
      <c r="C26" s="27"/>
      <c r="D26" s="27"/>
      <c r="E26" s="27"/>
      <c r="F26" s="27"/>
      <c r="G26" s="27"/>
    </row>
    <row r="27" spans="1:14" x14ac:dyDescent="0.75">
      <c r="B27" s="27">
        <v>0.87666666666666659</v>
      </c>
      <c r="C27" s="27">
        <v>0.8716666666666667</v>
      </c>
      <c r="D27" s="27">
        <v>0.86833333333333329</v>
      </c>
      <c r="E27" s="27">
        <v>0.95599999999999996</v>
      </c>
      <c r="F27" s="27">
        <v>0.95899999999999996</v>
      </c>
      <c r="G27" s="27">
        <v>0.93899999999999995</v>
      </c>
    </row>
    <row r="28" spans="1:14" x14ac:dyDescent="0.75">
      <c r="B28" s="27">
        <f>AVERAGE(B27:D27)</f>
        <v>0.87222222222222223</v>
      </c>
      <c r="C28" s="27"/>
      <c r="D28" s="27"/>
      <c r="E28" s="27"/>
      <c r="F28" s="27"/>
      <c r="G28" s="27"/>
    </row>
    <row r="29" spans="1:14" x14ac:dyDescent="0.75">
      <c r="B29" s="56">
        <f>B27/B$28</f>
        <v>1.0050955414012739</v>
      </c>
      <c r="C29" s="56">
        <f>C27/B$28</f>
        <v>0.99936305732484076</v>
      </c>
      <c r="D29" s="56">
        <f>D27/B$28</f>
        <v>0.99554140127388524</v>
      </c>
      <c r="E29" s="56">
        <f>E27/B$28</f>
        <v>1.0960509554140128</v>
      </c>
      <c r="F29" s="56">
        <f>F27/B$28</f>
        <v>1.0994904458598727</v>
      </c>
      <c r="G29" s="56">
        <f>G27/B$28</f>
        <v>1.07656050955414</v>
      </c>
    </row>
    <row r="31" spans="1:14" x14ac:dyDescent="0.75">
      <c r="C31" s="27"/>
      <c r="D31" s="27"/>
      <c r="E31" s="27"/>
      <c r="F31" s="27"/>
      <c r="G31" s="27"/>
    </row>
    <row r="32" spans="1:14" x14ac:dyDescent="0.75">
      <c r="B32" s="27">
        <v>0.89366666666666672</v>
      </c>
      <c r="C32" s="27">
        <v>0.89800000000000002</v>
      </c>
      <c r="D32" s="27">
        <v>0.90500000000000014</v>
      </c>
      <c r="E32" s="27">
        <v>0.89800000000000002</v>
      </c>
      <c r="F32" s="27">
        <v>0.94033333333333324</v>
      </c>
      <c r="G32" s="27">
        <v>0.90833333333333333</v>
      </c>
    </row>
    <row r="33" spans="2:7" x14ac:dyDescent="0.75">
      <c r="B33" s="27">
        <f>AVERAGE(B32:D32)</f>
        <v>0.89888888888888896</v>
      </c>
      <c r="C33" s="27"/>
      <c r="D33" s="27"/>
      <c r="E33" s="27"/>
      <c r="F33" s="27"/>
      <c r="G33" s="27"/>
    </row>
    <row r="34" spans="2:7" x14ac:dyDescent="0.75">
      <c r="B34" s="56">
        <f>B32/B$33</f>
        <v>0.99419035846724346</v>
      </c>
      <c r="C34" s="56">
        <f>C32/B$33</f>
        <v>0.99901112484548815</v>
      </c>
      <c r="D34" s="56">
        <f>D32/B$33</f>
        <v>1.0067985166872684</v>
      </c>
      <c r="E34" s="56">
        <f>E32/B$33</f>
        <v>0.99901112484548815</v>
      </c>
      <c r="F34" s="56">
        <f>F32/B$33</f>
        <v>1.0461063040791099</v>
      </c>
      <c r="G34" s="56">
        <f>G32/B$33</f>
        <v>1.0105067985166871</v>
      </c>
    </row>
    <row r="35" spans="2:7" x14ac:dyDescent="0.75">
      <c r="C35" s="27"/>
      <c r="D35" s="27"/>
      <c r="E35" s="27"/>
      <c r="F35" s="27"/>
      <c r="G35" s="27"/>
    </row>
    <row r="36" spans="2:7" x14ac:dyDescent="0.75">
      <c r="C36" s="27"/>
      <c r="D36" s="27"/>
      <c r="E36" s="27"/>
      <c r="F36" s="27"/>
      <c r="G36" s="27"/>
    </row>
    <row r="37" spans="2:7" x14ac:dyDescent="0.75">
      <c r="B37" s="27">
        <v>0.82933333333333337</v>
      </c>
      <c r="C37" s="27">
        <v>0.78533333333333333</v>
      </c>
      <c r="D37" s="27">
        <v>0.83433333333333326</v>
      </c>
      <c r="E37" s="27">
        <v>0.86199999999999999</v>
      </c>
      <c r="F37" s="27">
        <v>0.87233333333333329</v>
      </c>
      <c r="G37" s="27">
        <v>0.81266666666666676</v>
      </c>
    </row>
    <row r="38" spans="2:7" x14ac:dyDescent="0.75">
      <c r="B38" s="27">
        <f>AVERAGE(B37:D37)</f>
        <v>0.81633333333333324</v>
      </c>
      <c r="C38" s="27"/>
      <c r="D38" s="27"/>
      <c r="E38" s="27"/>
      <c r="F38" s="27"/>
      <c r="G38" s="27"/>
    </row>
    <row r="39" spans="2:7" x14ac:dyDescent="0.75">
      <c r="B39" s="56">
        <f>B37/B$38</f>
        <v>1.0159248672927728</v>
      </c>
      <c r="C39" s="56">
        <f>C37/B$38</f>
        <v>0.96202531645569633</v>
      </c>
      <c r="D39" s="56">
        <f>D37/B$38</f>
        <v>1.0220498162515312</v>
      </c>
      <c r="E39" s="56">
        <f>E37/B$38</f>
        <v>1.055941200489996</v>
      </c>
      <c r="F39" s="56">
        <f>F37/B$38</f>
        <v>1.0685994283380973</v>
      </c>
      <c r="G39" s="56">
        <f>G37/B$38</f>
        <v>0.99550837076357723</v>
      </c>
    </row>
    <row r="40" spans="2:7" x14ac:dyDescent="0.75">
      <c r="B40" s="56"/>
      <c r="C40" s="56"/>
      <c r="D40" s="56"/>
      <c r="E40" s="56"/>
      <c r="F40" s="56"/>
      <c r="G40" s="56"/>
    </row>
    <row r="41" spans="2:7" x14ac:dyDescent="0.75">
      <c r="B41" s="56"/>
      <c r="C41" s="56"/>
      <c r="D41" s="56"/>
      <c r="E41" s="56"/>
      <c r="F41" s="56"/>
      <c r="G41" s="56"/>
    </row>
    <row r="42" spans="2:7" x14ac:dyDescent="0.75">
      <c r="B42" s="56">
        <v>0.57666666666666666</v>
      </c>
      <c r="C42" s="56">
        <v>0.57766666666666655</v>
      </c>
      <c r="D42" s="56">
        <v>0.55466666666666675</v>
      </c>
      <c r="E42" s="56">
        <v>0.58066666666666666</v>
      </c>
      <c r="F42" s="56">
        <v>0.59466666666666668</v>
      </c>
      <c r="G42" s="56">
        <v>0.57166666666666666</v>
      </c>
    </row>
    <row r="43" spans="2:7" x14ac:dyDescent="0.75">
      <c r="B43" s="27">
        <f>AVERAGE(B42:D42)</f>
        <v>0.56966666666666665</v>
      </c>
      <c r="C43" s="27"/>
      <c r="D43" s="27"/>
      <c r="E43" s="27"/>
      <c r="F43" s="27"/>
      <c r="G43" s="27"/>
    </row>
    <row r="44" spans="2:7" x14ac:dyDescent="0.75">
      <c r="B44" s="56">
        <f>B42/B$43</f>
        <v>1.0122878876535986</v>
      </c>
      <c r="C44" s="56">
        <f>C42/B$43</f>
        <v>1.0140433001755411</v>
      </c>
      <c r="D44" s="56">
        <f>D42/B$43</f>
        <v>0.97366881217086032</v>
      </c>
      <c r="E44" s="56">
        <f>E42/B$43</f>
        <v>1.0193095377413692</v>
      </c>
      <c r="F44" s="56">
        <f>F42/B$43</f>
        <v>1.0438853130485664</v>
      </c>
      <c r="G44" s="56">
        <f>G42/B$43</f>
        <v>1.0035108250438853</v>
      </c>
    </row>
    <row r="45" spans="2:7" x14ac:dyDescent="0.75">
      <c r="B45" s="56"/>
      <c r="C45" s="56"/>
      <c r="D45" s="56"/>
      <c r="E45" s="56"/>
      <c r="F45" s="56"/>
      <c r="G45" s="56"/>
    </row>
    <row r="46" spans="2:7" x14ac:dyDescent="0.75">
      <c r="B46" s="56"/>
      <c r="C46" s="56"/>
      <c r="D46" s="56"/>
      <c r="E46" s="56"/>
      <c r="F46" s="56"/>
      <c r="G46" s="56"/>
    </row>
    <row r="47" spans="2:7" x14ac:dyDescent="0.75">
      <c r="B47" s="56">
        <v>0.60399999999999998</v>
      </c>
      <c r="C47" s="56">
        <v>0.58599999999999997</v>
      </c>
      <c r="D47" s="56">
        <v>0.58099999999999996</v>
      </c>
      <c r="E47" s="56">
        <v>0.63933333333333331</v>
      </c>
      <c r="F47" s="56">
        <v>0.60833333333333328</v>
      </c>
      <c r="G47" s="56">
        <v>0.58433333333333326</v>
      </c>
    </row>
    <row r="48" spans="2:7" x14ac:dyDescent="0.75">
      <c r="B48" s="27">
        <f>AVERAGE(B47:D47)</f>
        <v>0.59033333333333327</v>
      </c>
      <c r="C48" s="27"/>
      <c r="D48" s="27"/>
      <c r="E48" s="27"/>
      <c r="F48" s="27"/>
      <c r="G48" s="27"/>
    </row>
    <row r="49" spans="2:7" x14ac:dyDescent="0.75">
      <c r="B49" s="56">
        <f>B47/B$48</f>
        <v>1.0231507622811971</v>
      </c>
      <c r="C49" s="56">
        <f>C47/B$48</f>
        <v>0.99265951439864486</v>
      </c>
      <c r="D49" s="56">
        <f>D47/B$48</f>
        <v>0.98418972332015819</v>
      </c>
      <c r="E49" s="56">
        <f>E47/B$48</f>
        <v>1.0830039525691701</v>
      </c>
      <c r="F49" s="56">
        <f>F47/B$48</f>
        <v>1.0304912478825523</v>
      </c>
      <c r="G49" s="56">
        <f>G47/B$48</f>
        <v>0.98983625070581593</v>
      </c>
    </row>
    <row r="50" spans="2:7" x14ac:dyDescent="0.75">
      <c r="B50" s="56"/>
      <c r="C50" s="56"/>
      <c r="D50" s="56"/>
      <c r="E50" s="56"/>
      <c r="F50" s="56"/>
      <c r="G50" s="56"/>
    </row>
    <row r="51" spans="2:7" x14ac:dyDescent="0.75">
      <c r="B51" s="56"/>
      <c r="C51" s="56"/>
      <c r="D51" s="56"/>
      <c r="E51" s="56"/>
      <c r="F51" s="56"/>
      <c r="G51" s="56"/>
    </row>
    <row r="52" spans="2:7" x14ac:dyDescent="0.75">
      <c r="B52" s="56">
        <v>0.60466666666666669</v>
      </c>
      <c r="C52" s="56">
        <v>0.75366666666666671</v>
      </c>
      <c r="D52" s="56">
        <v>0.48766666666666669</v>
      </c>
      <c r="E52" s="56">
        <v>0.751</v>
      </c>
      <c r="F52" s="56">
        <v>0.71133333333333326</v>
      </c>
      <c r="G52" s="56">
        <v>0.70499999999999996</v>
      </c>
    </row>
    <row r="53" spans="2:7" x14ac:dyDescent="0.75">
      <c r="B53" s="27">
        <f>AVERAGE(B52:D52)</f>
        <v>0.6153333333333334</v>
      </c>
      <c r="C53" s="27"/>
      <c r="D53" s="27"/>
      <c r="E53" s="27"/>
      <c r="F53" s="27"/>
      <c r="G53" s="27"/>
    </row>
    <row r="54" spans="2:7" x14ac:dyDescent="0.75">
      <c r="B54" s="56">
        <f>B52/B$53</f>
        <v>0.98266522210184171</v>
      </c>
      <c r="C54" s="56">
        <f>C52/B$53</f>
        <v>1.2248104008667389</v>
      </c>
      <c r="D54" s="56">
        <f>D52/B$53</f>
        <v>0.7925243770314192</v>
      </c>
      <c r="E54" s="56">
        <f>E52/B$53</f>
        <v>1.2204767063921993</v>
      </c>
      <c r="F54" s="56">
        <f>F52/B$53</f>
        <v>1.1560130010834233</v>
      </c>
      <c r="G54" s="56">
        <f>G52/B$53</f>
        <v>1.145720476706392</v>
      </c>
    </row>
    <row r="55" spans="2:7" x14ac:dyDescent="0.75">
      <c r="B55" s="56"/>
      <c r="C55" s="56"/>
      <c r="D55" s="56"/>
      <c r="E55" s="56"/>
      <c r="F55" s="56"/>
      <c r="G55" s="56"/>
    </row>
    <row r="56" spans="2:7" x14ac:dyDescent="0.75">
      <c r="B56" s="56"/>
      <c r="C56" s="56"/>
      <c r="D56" s="56"/>
      <c r="E56" s="56"/>
      <c r="F56" s="56"/>
      <c r="G56" s="56"/>
    </row>
    <row r="57" spans="2:7" x14ac:dyDescent="0.75">
      <c r="B57" s="56">
        <v>0.66166666666666674</v>
      </c>
      <c r="C57" s="56">
        <v>0.71066666666666656</v>
      </c>
      <c r="D57" s="56">
        <v>0.41799999999999998</v>
      </c>
      <c r="E57" s="56">
        <v>0.77800000000000002</v>
      </c>
      <c r="F57" s="56">
        <v>0.74533333333333329</v>
      </c>
      <c r="G57" s="56">
        <v>0.78166666666666673</v>
      </c>
    </row>
    <row r="58" spans="2:7" x14ac:dyDescent="0.75">
      <c r="B58" s="27">
        <f>AVERAGE(B57:D57)</f>
        <v>0.59677777777777774</v>
      </c>
      <c r="C58" s="27"/>
      <c r="D58" s="27"/>
      <c r="E58" s="27"/>
      <c r="F58" s="27"/>
      <c r="G58" s="27"/>
    </row>
    <row r="59" spans="2:7" x14ac:dyDescent="0.75">
      <c r="B59" s="56">
        <f>B57/B$58</f>
        <v>1.1087320796872093</v>
      </c>
      <c r="C59" s="56">
        <f>C57/B$58</f>
        <v>1.1908396946564885</v>
      </c>
      <c r="D59" s="56">
        <f>D57/B$58</f>
        <v>0.70042822565630236</v>
      </c>
      <c r="E59" s="56">
        <f>E57/B$58</f>
        <v>1.3036678458387638</v>
      </c>
      <c r="F59" s="56">
        <f>F57/B$58</f>
        <v>1.2489294358592442</v>
      </c>
      <c r="G59" s="56">
        <f>G57/B$58</f>
        <v>1.309811953081363</v>
      </c>
    </row>
    <row r="60" spans="2:7" x14ac:dyDescent="0.75">
      <c r="B60" s="56"/>
      <c r="C60" s="56"/>
      <c r="D60" s="56"/>
      <c r="E60" s="56"/>
      <c r="F60" s="56"/>
      <c r="G60" s="56"/>
    </row>
    <row r="61" spans="2:7" x14ac:dyDescent="0.75">
      <c r="C61" s="27"/>
      <c r="D61" s="27"/>
      <c r="E61" s="27"/>
      <c r="F61" s="27"/>
      <c r="G61" s="27"/>
    </row>
    <row r="62" spans="2:7" x14ac:dyDescent="0.75">
      <c r="C62" s="27"/>
      <c r="D62" s="27"/>
      <c r="E62" s="27"/>
      <c r="F62" s="27"/>
      <c r="G62" s="27"/>
    </row>
    <row r="63" spans="2:7" x14ac:dyDescent="0.75">
      <c r="B63" s="27">
        <f>AVERAGE(B24:D24,B29:D29,B34:D34,B39:D39,B44:D44,B49:D49,B54:D54,B59:D59)</f>
        <v>1.0000000000000002</v>
      </c>
      <c r="C63" s="27">
        <f>STDEV(B24:D24,B29:D29,B34:D34,B39:D39,B44:D44,B49:D49,B54:D54,B59:D59)/SQRT(24)</f>
        <v>4.1733835232611774E-2</v>
      </c>
    </row>
    <row r="64" spans="2:7" x14ac:dyDescent="0.75">
      <c r="B64" s="27">
        <f>AVERAGE(E24,E29:G29,E34:G34,E39:G39,E44:G44,E49:G49,E54:G54,E59:G59)</f>
        <v>1.1286144485056482</v>
      </c>
      <c r="C64" s="27">
        <f>STDEV(E24,E29:G29,E34:G34,E39:G39,E44:G44,E49:G49,E54:G54,E59:G59)/SQRT(22)</f>
        <v>3.9196880647381208E-2</v>
      </c>
    </row>
  </sheetData>
  <mergeCells count="2">
    <mergeCell ref="A1:J1"/>
    <mergeCell ref="C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5"/>
  <sheetViews>
    <sheetView tabSelected="1" workbookViewId="0">
      <selection activeCell="F14" sqref="F14"/>
    </sheetView>
  </sheetViews>
  <sheetFormatPr defaultColWidth="9.1328125" defaultRowHeight="14.75" x14ac:dyDescent="0.75"/>
  <cols>
    <col min="1" max="1" width="9.1328125" style="4"/>
    <col min="2" max="2" width="55.54296875" style="4" customWidth="1"/>
    <col min="3" max="3" width="9.1328125" style="4"/>
    <col min="4" max="4" width="12" style="4" customWidth="1"/>
    <col min="5" max="5" width="28.86328125" style="28" customWidth="1"/>
    <col min="6" max="13" width="9.1328125" style="4"/>
    <col min="14" max="14" width="34.1328125" style="4" customWidth="1"/>
    <col min="15" max="16384" width="9.1328125" style="4"/>
  </cols>
  <sheetData>
    <row r="1" spans="1:16" ht="15.5" thickBot="1" x14ac:dyDescent="0.9">
      <c r="A1" s="4" t="s">
        <v>27</v>
      </c>
      <c r="B1" s="4" t="s">
        <v>28</v>
      </c>
      <c r="C1" s="4" t="s">
        <v>29</v>
      </c>
      <c r="D1" s="4" t="s">
        <v>30</v>
      </c>
      <c r="E1" s="34" t="s">
        <v>31</v>
      </c>
      <c r="F1" s="4" t="s">
        <v>32</v>
      </c>
      <c r="G1" s="4" t="s">
        <v>33</v>
      </c>
      <c r="H1" s="4" t="s">
        <v>34</v>
      </c>
      <c r="I1" s="4" t="s">
        <v>35</v>
      </c>
      <c r="J1" s="4" t="s">
        <v>36</v>
      </c>
    </row>
    <row r="2" spans="1:16" ht="15.5" thickBot="1" x14ac:dyDescent="0.9">
      <c r="A2" s="4" t="s">
        <v>37</v>
      </c>
      <c r="B2" s="4" t="s">
        <v>38</v>
      </c>
      <c r="C2" s="4" t="s">
        <v>39</v>
      </c>
      <c r="D2" s="4">
        <v>0.55100000000000005</v>
      </c>
      <c r="E2" s="28">
        <f>D2/D$27</f>
        <v>1.0821745620237255</v>
      </c>
      <c r="F2" s="4">
        <v>0.91200000000000003</v>
      </c>
      <c r="G2" s="4">
        <v>0.86799999999999999</v>
      </c>
      <c r="H2" s="4">
        <v>0.36599999999999999</v>
      </c>
      <c r="I2" s="4" t="s">
        <v>40</v>
      </c>
      <c r="J2" s="4" t="s">
        <v>41</v>
      </c>
      <c r="M2" s="101" t="s">
        <v>0</v>
      </c>
      <c r="N2" s="1"/>
      <c r="O2" s="35" t="s">
        <v>3</v>
      </c>
      <c r="P2" s="34" t="s">
        <v>4</v>
      </c>
    </row>
    <row r="3" spans="1:16" x14ac:dyDescent="0.75">
      <c r="A3" s="4" t="s">
        <v>37</v>
      </c>
      <c r="B3" s="4" t="s">
        <v>42</v>
      </c>
      <c r="C3" s="4" t="s">
        <v>39</v>
      </c>
      <c r="D3" s="4">
        <v>0.59499999999999997</v>
      </c>
      <c r="E3" s="28">
        <f t="shared" ref="E3:E26" si="0">D3/D$27</f>
        <v>1.1685914054521174</v>
      </c>
      <c r="F3" s="4">
        <v>0.89500000000000002</v>
      </c>
      <c r="G3" s="4">
        <v>0.82</v>
      </c>
      <c r="H3" s="4">
        <v>0.38500000000000001</v>
      </c>
      <c r="I3" s="4" t="s">
        <v>40</v>
      </c>
      <c r="J3" s="4" t="s">
        <v>41</v>
      </c>
      <c r="M3" s="102"/>
      <c r="N3" s="36" t="s">
        <v>43</v>
      </c>
      <c r="O3" s="37">
        <f>AVERAGE(D2:D26)</f>
        <v>0.50915999999999995</v>
      </c>
      <c r="P3" s="38">
        <f>STDEV(D2:D26)/SQRT(25)</f>
        <v>1.9796689959014332E-2</v>
      </c>
    </row>
    <row r="4" spans="1:16" ht="15.5" thickBot="1" x14ac:dyDescent="0.9">
      <c r="A4" s="4" t="s">
        <v>37</v>
      </c>
      <c r="B4" s="4" t="s">
        <v>44</v>
      </c>
      <c r="C4" s="4" t="s">
        <v>39</v>
      </c>
      <c r="D4" s="4">
        <v>0.58099999999999996</v>
      </c>
      <c r="E4" s="28">
        <f t="shared" si="0"/>
        <v>1.141095137088538</v>
      </c>
      <c r="F4" s="4">
        <v>0.92500000000000004</v>
      </c>
      <c r="G4" s="4">
        <v>0.82499999999999996</v>
      </c>
      <c r="H4" s="4">
        <v>0.375</v>
      </c>
      <c r="I4" s="4" t="s">
        <v>40</v>
      </c>
      <c r="J4" s="4" t="s">
        <v>41</v>
      </c>
      <c r="M4" s="103"/>
      <c r="N4" s="39" t="s">
        <v>45</v>
      </c>
      <c r="O4" s="40">
        <f>AVERAGE(D29:D53)</f>
        <v>0.59128000000000003</v>
      </c>
      <c r="P4" s="41">
        <f>STDEV(D29:D53)/SQRT(25)</f>
        <v>1.3681803000092165E-2</v>
      </c>
    </row>
    <row r="5" spans="1:16" x14ac:dyDescent="0.75">
      <c r="A5" s="4" t="s">
        <v>37</v>
      </c>
      <c r="B5" s="4" t="s">
        <v>46</v>
      </c>
      <c r="C5" s="4" t="s">
        <v>39</v>
      </c>
      <c r="D5" s="4">
        <v>0.63200000000000001</v>
      </c>
      <c r="E5" s="28">
        <f t="shared" si="0"/>
        <v>1.2412601146987197</v>
      </c>
      <c r="F5" s="4">
        <v>0.88900000000000001</v>
      </c>
      <c r="G5" s="4">
        <v>0.8</v>
      </c>
      <c r="H5" s="4">
        <v>0.41699999999999998</v>
      </c>
      <c r="I5" s="4" t="s">
        <v>40</v>
      </c>
      <c r="J5" s="4" t="s">
        <v>41</v>
      </c>
    </row>
    <row r="6" spans="1:16" x14ac:dyDescent="0.75">
      <c r="A6" s="4" t="s">
        <v>37</v>
      </c>
      <c r="B6" s="4" t="s">
        <v>47</v>
      </c>
      <c r="C6" s="4" t="s">
        <v>39</v>
      </c>
      <c r="D6" s="4">
        <v>0.33400000000000002</v>
      </c>
      <c r="E6" s="28">
        <f t="shared" si="0"/>
        <v>0.65598240238824745</v>
      </c>
      <c r="F6" s="4">
        <v>0.83699999999999997</v>
      </c>
      <c r="G6" s="4">
        <v>0.56699999999999995</v>
      </c>
      <c r="H6" s="4">
        <v>0.33500000000000002</v>
      </c>
      <c r="I6" s="4" t="s">
        <v>40</v>
      </c>
      <c r="J6" s="4" t="s">
        <v>41</v>
      </c>
    </row>
    <row r="7" spans="1:16" x14ac:dyDescent="0.75">
      <c r="A7" s="4" t="s">
        <v>37</v>
      </c>
      <c r="B7" s="4" t="s">
        <v>48</v>
      </c>
      <c r="C7" s="4" t="s">
        <v>39</v>
      </c>
      <c r="D7" s="4">
        <v>0.56699999999999995</v>
      </c>
      <c r="E7" s="28">
        <f t="shared" si="0"/>
        <v>1.1135988687249587</v>
      </c>
      <c r="F7" s="4">
        <v>0.89100000000000001</v>
      </c>
      <c r="G7" s="4">
        <v>0.748</v>
      </c>
      <c r="H7" s="4">
        <v>0.374</v>
      </c>
      <c r="I7" s="4" t="s">
        <v>40</v>
      </c>
      <c r="J7" s="4" t="s">
        <v>41</v>
      </c>
    </row>
    <row r="8" spans="1:16" x14ac:dyDescent="0.75">
      <c r="A8" s="4" t="s">
        <v>37</v>
      </c>
      <c r="B8" s="4" t="s">
        <v>49</v>
      </c>
      <c r="C8" s="4" t="s">
        <v>39</v>
      </c>
      <c r="D8" s="4">
        <v>0.51</v>
      </c>
      <c r="E8" s="28">
        <f t="shared" si="0"/>
        <v>1.0016497761018148</v>
      </c>
      <c r="F8" s="4">
        <v>0.91300000000000003</v>
      </c>
      <c r="G8" s="4">
        <v>0.63300000000000001</v>
      </c>
      <c r="H8" s="4">
        <v>0.38500000000000001</v>
      </c>
      <c r="I8" s="4" t="s">
        <v>40</v>
      </c>
      <c r="J8" s="4" t="s">
        <v>41</v>
      </c>
    </row>
    <row r="9" spans="1:16" x14ac:dyDescent="0.75">
      <c r="A9" s="4" t="s">
        <v>37</v>
      </c>
      <c r="B9" s="4" t="s">
        <v>50</v>
      </c>
      <c r="C9" s="4" t="s">
        <v>39</v>
      </c>
      <c r="D9" s="4">
        <v>0.47599999999999998</v>
      </c>
      <c r="E9" s="28">
        <f t="shared" si="0"/>
        <v>0.93487312436169379</v>
      </c>
      <c r="F9" s="4">
        <v>0.93500000000000005</v>
      </c>
      <c r="G9" s="4">
        <v>0.83299999999999996</v>
      </c>
      <c r="H9" s="4">
        <v>0.34</v>
      </c>
      <c r="I9" s="4" t="s">
        <v>40</v>
      </c>
      <c r="J9" s="4" t="s">
        <v>41</v>
      </c>
    </row>
    <row r="10" spans="1:16" x14ac:dyDescent="0.75">
      <c r="A10" s="4" t="s">
        <v>37</v>
      </c>
      <c r="B10" s="4" t="s">
        <v>51</v>
      </c>
      <c r="C10" s="4" t="s">
        <v>39</v>
      </c>
      <c r="D10" s="4">
        <v>0.57399999999999995</v>
      </c>
      <c r="E10" s="28">
        <f t="shared" si="0"/>
        <v>1.1273470029067485</v>
      </c>
      <c r="F10" s="4">
        <v>0.88900000000000001</v>
      </c>
      <c r="G10" s="4">
        <v>0.70599999999999996</v>
      </c>
      <c r="H10" s="4">
        <v>0.40699999999999997</v>
      </c>
      <c r="I10" s="4" t="s">
        <v>40</v>
      </c>
      <c r="J10" s="4" t="s">
        <v>41</v>
      </c>
    </row>
    <row r="11" spans="1:16" x14ac:dyDescent="0.75">
      <c r="A11" s="4" t="s">
        <v>37</v>
      </c>
      <c r="B11" s="4" t="s">
        <v>52</v>
      </c>
      <c r="C11" s="4" t="s">
        <v>39</v>
      </c>
      <c r="D11" s="4">
        <v>0.60499999999999998</v>
      </c>
      <c r="E11" s="28">
        <f t="shared" si="0"/>
        <v>1.1882315971403883</v>
      </c>
      <c r="F11" s="4">
        <v>0.91700000000000004</v>
      </c>
      <c r="G11" s="4">
        <v>0.77500000000000002</v>
      </c>
      <c r="H11" s="4">
        <v>0.40500000000000003</v>
      </c>
      <c r="I11" s="4" t="s">
        <v>40</v>
      </c>
      <c r="J11" s="4" t="s">
        <v>41</v>
      </c>
    </row>
    <row r="12" spans="1:16" x14ac:dyDescent="0.75">
      <c r="A12" s="4" t="s">
        <v>37</v>
      </c>
      <c r="B12" s="4" t="s">
        <v>53</v>
      </c>
      <c r="C12" s="4" t="s">
        <v>39</v>
      </c>
      <c r="D12" s="4">
        <v>0.375</v>
      </c>
      <c r="E12" s="28">
        <f t="shared" si="0"/>
        <v>0.73650718831015793</v>
      </c>
      <c r="F12" s="4">
        <v>0.89400000000000002</v>
      </c>
      <c r="G12" s="4">
        <v>0.75</v>
      </c>
      <c r="H12" s="4">
        <v>0.38500000000000001</v>
      </c>
      <c r="I12" s="4" t="s">
        <v>40</v>
      </c>
      <c r="J12" s="4" t="s">
        <v>41</v>
      </c>
    </row>
    <row r="13" spans="1:16" x14ac:dyDescent="0.75">
      <c r="A13" s="4" t="s">
        <v>37</v>
      </c>
      <c r="B13" s="4" t="s">
        <v>54</v>
      </c>
      <c r="C13" s="4" t="s">
        <v>39</v>
      </c>
      <c r="D13" s="4">
        <v>0.60699999999999998</v>
      </c>
      <c r="E13" s="28">
        <f t="shared" si="0"/>
        <v>1.1921596354780424</v>
      </c>
      <c r="F13" s="4">
        <v>0.94199999999999995</v>
      </c>
      <c r="G13" s="4">
        <v>0.77600000000000002</v>
      </c>
      <c r="H13" s="4">
        <v>0.40300000000000002</v>
      </c>
      <c r="I13" s="4" t="s">
        <v>40</v>
      </c>
      <c r="J13" s="4" t="s">
        <v>41</v>
      </c>
    </row>
    <row r="14" spans="1:16" x14ac:dyDescent="0.75">
      <c r="A14" s="4" t="s">
        <v>37</v>
      </c>
      <c r="B14" s="4" t="s">
        <v>55</v>
      </c>
      <c r="C14" s="4" t="s">
        <v>39</v>
      </c>
      <c r="D14" s="4">
        <v>0.53600000000000003</v>
      </c>
      <c r="E14" s="28">
        <f t="shared" si="0"/>
        <v>1.0527142744913192</v>
      </c>
      <c r="F14" s="4">
        <v>0.91300000000000003</v>
      </c>
      <c r="G14" s="4">
        <v>0.79500000000000004</v>
      </c>
      <c r="H14" s="4">
        <v>0.40799999999999997</v>
      </c>
      <c r="I14" s="4" t="s">
        <v>40</v>
      </c>
      <c r="J14" s="4" t="s">
        <v>41</v>
      </c>
    </row>
    <row r="15" spans="1:16" x14ac:dyDescent="0.75">
      <c r="A15" s="4" t="s">
        <v>37</v>
      </c>
      <c r="B15" s="4" t="s">
        <v>56</v>
      </c>
      <c r="C15" s="4" t="s">
        <v>39</v>
      </c>
      <c r="D15" s="4">
        <v>0.627</v>
      </c>
      <c r="E15" s="28">
        <f t="shared" si="0"/>
        <v>1.2314400188545842</v>
      </c>
      <c r="F15" s="4">
        <v>0.92300000000000004</v>
      </c>
      <c r="G15" s="4">
        <v>0.78200000000000003</v>
      </c>
      <c r="H15" s="4">
        <v>0.41199999999999998</v>
      </c>
      <c r="I15" s="4" t="s">
        <v>40</v>
      </c>
      <c r="J15" s="4" t="s">
        <v>41</v>
      </c>
    </row>
    <row r="16" spans="1:16" x14ac:dyDescent="0.75">
      <c r="A16" s="4" t="s">
        <v>37</v>
      </c>
      <c r="B16" s="4" t="s">
        <v>57</v>
      </c>
      <c r="C16" s="4" t="s">
        <v>39</v>
      </c>
      <c r="D16" s="4">
        <v>0.66</v>
      </c>
      <c r="E16" s="28">
        <f t="shared" si="0"/>
        <v>1.2962526514258781</v>
      </c>
      <c r="F16" s="4">
        <v>0.94</v>
      </c>
      <c r="G16" s="4">
        <v>0.84199999999999997</v>
      </c>
      <c r="H16" s="4">
        <v>0.40500000000000003</v>
      </c>
      <c r="I16" s="4" t="s">
        <v>40</v>
      </c>
      <c r="J16" s="4" t="s">
        <v>41</v>
      </c>
    </row>
    <row r="17" spans="1:10" x14ac:dyDescent="0.75">
      <c r="A17" s="4" t="s">
        <v>37</v>
      </c>
      <c r="B17" s="4" t="s">
        <v>58</v>
      </c>
      <c r="C17" s="4" t="s">
        <v>39</v>
      </c>
      <c r="D17" s="4">
        <v>0.44600000000000001</v>
      </c>
      <c r="E17" s="28">
        <f t="shared" si="0"/>
        <v>0.87595254929688127</v>
      </c>
      <c r="F17" s="4">
        <v>0.90200000000000002</v>
      </c>
      <c r="G17" s="4">
        <v>0.752</v>
      </c>
      <c r="H17" s="4">
        <v>0.36399999999999999</v>
      </c>
      <c r="I17" s="4" t="s">
        <v>40</v>
      </c>
      <c r="J17" s="4" t="s">
        <v>41</v>
      </c>
    </row>
    <row r="18" spans="1:10" x14ac:dyDescent="0.75">
      <c r="A18" s="4" t="s">
        <v>37</v>
      </c>
      <c r="B18" s="4" t="s">
        <v>59</v>
      </c>
      <c r="C18" s="4" t="s">
        <v>39</v>
      </c>
      <c r="D18" s="4">
        <v>0.27</v>
      </c>
      <c r="E18" s="28">
        <f t="shared" si="0"/>
        <v>0.53028517558331378</v>
      </c>
      <c r="F18" s="4">
        <v>0.77300000000000002</v>
      </c>
      <c r="G18" s="4">
        <v>0.66700000000000004</v>
      </c>
      <c r="H18" s="4">
        <v>0.32</v>
      </c>
      <c r="I18" s="4" t="s">
        <v>40</v>
      </c>
      <c r="J18" s="4" t="s">
        <v>41</v>
      </c>
    </row>
    <row r="19" spans="1:10" x14ac:dyDescent="0.75">
      <c r="A19" s="4" t="s">
        <v>37</v>
      </c>
      <c r="B19" s="4" t="s">
        <v>60</v>
      </c>
      <c r="C19" s="4" t="s">
        <v>39</v>
      </c>
      <c r="D19" s="4">
        <v>0.40600000000000003</v>
      </c>
      <c r="E19" s="28">
        <f t="shared" si="0"/>
        <v>0.79739178254379772</v>
      </c>
      <c r="F19" s="4">
        <v>0.876</v>
      </c>
      <c r="G19" s="4">
        <v>0.73399999999999999</v>
      </c>
      <c r="H19" s="4">
        <v>0.371</v>
      </c>
      <c r="I19" s="4" t="s">
        <v>40</v>
      </c>
      <c r="J19" s="4" t="s">
        <v>41</v>
      </c>
    </row>
    <row r="20" spans="1:10" x14ac:dyDescent="0.75">
      <c r="A20" s="4" t="s">
        <v>37</v>
      </c>
      <c r="B20" s="4" t="s">
        <v>61</v>
      </c>
      <c r="C20" s="4" t="s">
        <v>39</v>
      </c>
      <c r="D20" s="4">
        <v>0.48199999999999998</v>
      </c>
      <c r="E20" s="28">
        <f t="shared" si="0"/>
        <v>0.9466572393746564</v>
      </c>
      <c r="F20" s="4">
        <v>0.91100000000000003</v>
      </c>
      <c r="G20" s="4">
        <v>0.79400000000000004</v>
      </c>
      <c r="H20" s="4">
        <v>0.32600000000000001</v>
      </c>
      <c r="I20" s="4" t="s">
        <v>40</v>
      </c>
      <c r="J20" s="4" t="s">
        <v>41</v>
      </c>
    </row>
    <row r="21" spans="1:10" x14ac:dyDescent="0.75">
      <c r="A21" s="4" t="s">
        <v>37</v>
      </c>
      <c r="B21" s="4" t="s">
        <v>62</v>
      </c>
      <c r="C21" s="4" t="s">
        <v>39</v>
      </c>
      <c r="D21" s="4">
        <v>0.44800000000000001</v>
      </c>
      <c r="E21" s="28">
        <f t="shared" si="0"/>
        <v>0.87988058763453547</v>
      </c>
      <c r="F21" s="4">
        <v>0.90300000000000002</v>
      </c>
      <c r="G21" s="4">
        <v>0.76</v>
      </c>
      <c r="H21" s="4">
        <v>0.35799999999999998</v>
      </c>
      <c r="I21" s="4" t="s">
        <v>40</v>
      </c>
      <c r="J21" s="4" t="s">
        <v>41</v>
      </c>
    </row>
    <row r="22" spans="1:10" x14ac:dyDescent="0.75">
      <c r="A22" s="4" t="s">
        <v>37</v>
      </c>
      <c r="B22" s="4" t="s">
        <v>63</v>
      </c>
      <c r="C22" s="4" t="s">
        <v>39</v>
      </c>
      <c r="D22" s="4">
        <v>0.48299999999999998</v>
      </c>
      <c r="E22" s="28">
        <f t="shared" si="0"/>
        <v>0.94862125854348345</v>
      </c>
      <c r="F22" s="4">
        <v>0.93200000000000005</v>
      </c>
      <c r="G22" s="4">
        <v>0.82399999999999995</v>
      </c>
      <c r="H22" s="4">
        <v>0.39100000000000001</v>
      </c>
      <c r="I22" s="4" t="s">
        <v>40</v>
      </c>
      <c r="J22" s="4" t="s">
        <v>41</v>
      </c>
    </row>
    <row r="23" spans="1:10" x14ac:dyDescent="0.75">
      <c r="A23" s="4" t="s">
        <v>37</v>
      </c>
      <c r="B23" s="4" t="s">
        <v>64</v>
      </c>
      <c r="C23" s="4" t="s">
        <v>39</v>
      </c>
      <c r="D23" s="4">
        <v>0.51300000000000001</v>
      </c>
      <c r="E23" s="28">
        <f t="shared" si="0"/>
        <v>1.0075418336082962</v>
      </c>
      <c r="F23" s="4">
        <v>0.877</v>
      </c>
      <c r="G23" s="4">
        <v>0.66100000000000003</v>
      </c>
      <c r="H23" s="4">
        <v>0.40400000000000003</v>
      </c>
      <c r="I23" s="4" t="s">
        <v>40</v>
      </c>
      <c r="J23" s="4" t="s">
        <v>41</v>
      </c>
    </row>
    <row r="24" spans="1:10" x14ac:dyDescent="0.75">
      <c r="A24" s="4" t="s">
        <v>37</v>
      </c>
      <c r="B24" s="4" t="s">
        <v>65</v>
      </c>
      <c r="C24" s="4" t="s">
        <v>39</v>
      </c>
      <c r="D24" s="4">
        <v>0.57799999999999996</v>
      </c>
      <c r="E24" s="28">
        <f t="shared" si="0"/>
        <v>1.1352030795820567</v>
      </c>
      <c r="F24" s="4">
        <v>0.89700000000000002</v>
      </c>
      <c r="G24" s="4">
        <v>0.72599999999999998</v>
      </c>
      <c r="H24" s="4">
        <v>0.40500000000000003</v>
      </c>
      <c r="I24" s="4" t="s">
        <v>40</v>
      </c>
      <c r="J24" s="4" t="s">
        <v>41</v>
      </c>
    </row>
    <row r="25" spans="1:10" x14ac:dyDescent="0.75">
      <c r="A25" s="4" t="s">
        <v>37</v>
      </c>
      <c r="B25" s="4" t="s">
        <v>66</v>
      </c>
      <c r="C25" s="4" t="s">
        <v>39</v>
      </c>
      <c r="D25" s="4">
        <v>0.433</v>
      </c>
      <c r="E25" s="28">
        <f t="shared" si="0"/>
        <v>0.8504203001021291</v>
      </c>
      <c r="F25" s="4">
        <v>0.876</v>
      </c>
      <c r="G25" s="4">
        <v>0.74</v>
      </c>
      <c r="H25" s="4">
        <v>0.33900000000000002</v>
      </c>
      <c r="I25" s="4" t="s">
        <v>40</v>
      </c>
      <c r="J25" s="4" t="s">
        <v>41</v>
      </c>
    </row>
    <row r="26" spans="1:10" ht="15.5" thickBot="1" x14ac:dyDescent="0.9">
      <c r="A26" s="4" t="s">
        <v>37</v>
      </c>
      <c r="B26" s="4" t="s">
        <v>67</v>
      </c>
      <c r="C26" s="4" t="s">
        <v>39</v>
      </c>
      <c r="D26" s="4">
        <v>0.44</v>
      </c>
      <c r="E26" s="28">
        <f t="shared" si="0"/>
        <v>0.86416843428391865</v>
      </c>
      <c r="F26" s="4">
        <v>0.92</v>
      </c>
      <c r="G26" s="4">
        <v>0.79400000000000004</v>
      </c>
      <c r="H26" s="4">
        <v>0.38</v>
      </c>
      <c r="I26" s="4" t="s">
        <v>40</v>
      </c>
      <c r="J26" s="4" t="s">
        <v>41</v>
      </c>
    </row>
    <row r="27" spans="1:10" x14ac:dyDescent="0.75">
      <c r="C27" s="42" t="s">
        <v>3</v>
      </c>
      <c r="D27" s="43">
        <f>AVERAGE(D2:D26)</f>
        <v>0.50915999999999995</v>
      </c>
      <c r="E27" s="44">
        <f>AVERAGE(E2:E26)</f>
        <v>0.99999999999999989</v>
      </c>
    </row>
    <row r="28" spans="1:10" ht="15.5" thickBot="1" x14ac:dyDescent="0.9">
      <c r="C28" s="45" t="s">
        <v>4</v>
      </c>
      <c r="D28" s="46"/>
      <c r="E28" s="47">
        <f>STDEV(E2:E26)/SQRT(25)</f>
        <v>3.8881078558830995E-2</v>
      </c>
    </row>
    <row r="29" spans="1:10" x14ac:dyDescent="0.75">
      <c r="A29" s="4" t="s">
        <v>37</v>
      </c>
      <c r="B29" s="4" t="s">
        <v>68</v>
      </c>
      <c r="C29" s="4" t="s">
        <v>39</v>
      </c>
      <c r="D29" s="4">
        <v>0.58699999999999997</v>
      </c>
      <c r="E29" s="28">
        <f>D29/D$27</f>
        <v>1.1528792521015006</v>
      </c>
      <c r="F29" s="4">
        <v>0.92900000000000005</v>
      </c>
      <c r="G29" s="4">
        <v>0.81200000000000006</v>
      </c>
      <c r="H29" s="4">
        <v>0.39900000000000002</v>
      </c>
      <c r="I29" s="4" t="s">
        <v>40</v>
      </c>
      <c r="J29" s="4" t="s">
        <v>41</v>
      </c>
    </row>
    <row r="30" spans="1:10" x14ac:dyDescent="0.75">
      <c r="A30" s="4" t="s">
        <v>37</v>
      </c>
      <c r="B30" s="4" t="s">
        <v>69</v>
      </c>
      <c r="C30" s="4" t="s">
        <v>39</v>
      </c>
      <c r="D30" s="4">
        <v>0.44700000000000001</v>
      </c>
      <c r="E30" s="28">
        <f t="shared" ref="E30:E53" si="1">D30/D$27</f>
        <v>0.87791656846570831</v>
      </c>
      <c r="F30" s="4">
        <v>0.88300000000000001</v>
      </c>
      <c r="G30" s="4">
        <v>0.73099999999999998</v>
      </c>
      <c r="H30" s="4">
        <v>0.33700000000000002</v>
      </c>
      <c r="I30" s="4" t="s">
        <v>40</v>
      </c>
      <c r="J30" s="4" t="s">
        <v>41</v>
      </c>
    </row>
    <row r="31" spans="1:10" x14ac:dyDescent="0.75">
      <c r="A31" s="4" t="s">
        <v>37</v>
      </c>
      <c r="B31" s="4" t="s">
        <v>70</v>
      </c>
      <c r="C31" s="4" t="s">
        <v>39</v>
      </c>
      <c r="D31" s="4">
        <v>0.52700000000000002</v>
      </c>
      <c r="E31" s="28">
        <f t="shared" si="1"/>
        <v>1.0350381019718755</v>
      </c>
      <c r="F31" s="4">
        <v>0.95099999999999996</v>
      </c>
      <c r="G31" s="4">
        <v>0.83499999999999996</v>
      </c>
      <c r="H31" s="4">
        <v>0.34699999999999998</v>
      </c>
      <c r="I31" s="4" t="s">
        <v>40</v>
      </c>
      <c r="J31" s="4" t="s">
        <v>41</v>
      </c>
    </row>
    <row r="32" spans="1:10" x14ac:dyDescent="0.75">
      <c r="A32" s="4" t="s">
        <v>37</v>
      </c>
      <c r="B32" s="4" t="s">
        <v>71</v>
      </c>
      <c r="C32" s="4" t="s">
        <v>39</v>
      </c>
      <c r="D32" s="4">
        <v>0.61099999999999999</v>
      </c>
      <c r="E32" s="28">
        <f t="shared" si="1"/>
        <v>1.2000157121533508</v>
      </c>
      <c r="F32" s="4">
        <v>0.94699999999999995</v>
      </c>
      <c r="G32" s="4">
        <v>0.85499999999999998</v>
      </c>
      <c r="H32" s="4">
        <v>0.38300000000000001</v>
      </c>
      <c r="I32" s="4" t="s">
        <v>40</v>
      </c>
      <c r="J32" s="4" t="s">
        <v>41</v>
      </c>
    </row>
    <row r="33" spans="1:10" x14ac:dyDescent="0.75">
      <c r="A33" s="4" t="s">
        <v>37</v>
      </c>
      <c r="B33" s="4" t="s">
        <v>72</v>
      </c>
      <c r="C33" s="4" t="s">
        <v>39</v>
      </c>
      <c r="D33" s="4">
        <v>0.60599999999999998</v>
      </c>
      <c r="E33" s="28">
        <f t="shared" si="1"/>
        <v>1.1901956163092153</v>
      </c>
      <c r="F33" s="4">
        <v>0.95899999999999996</v>
      </c>
      <c r="G33" s="4">
        <v>0.879</v>
      </c>
      <c r="H33" s="4">
        <v>0.35199999999999998</v>
      </c>
      <c r="I33" s="4" t="s">
        <v>40</v>
      </c>
      <c r="J33" s="4" t="s">
        <v>41</v>
      </c>
    </row>
    <row r="34" spans="1:10" x14ac:dyDescent="0.75">
      <c r="A34" s="4" t="s">
        <v>37</v>
      </c>
      <c r="B34" s="4" t="s">
        <v>73</v>
      </c>
      <c r="C34" s="4" t="s">
        <v>39</v>
      </c>
      <c r="D34" s="4">
        <v>0.625</v>
      </c>
      <c r="E34" s="28">
        <f t="shared" si="1"/>
        <v>1.2275119805169299</v>
      </c>
      <c r="F34" s="4">
        <v>0.98499999999999999</v>
      </c>
      <c r="G34" s="4">
        <v>0.91800000000000004</v>
      </c>
      <c r="H34" s="4">
        <v>0.317</v>
      </c>
      <c r="I34" s="4" t="s">
        <v>40</v>
      </c>
      <c r="J34" s="4" t="s">
        <v>41</v>
      </c>
    </row>
    <row r="35" spans="1:10" x14ac:dyDescent="0.75">
      <c r="A35" s="4" t="s">
        <v>37</v>
      </c>
      <c r="B35" s="4" t="s">
        <v>74</v>
      </c>
      <c r="C35" s="4" t="s">
        <v>39</v>
      </c>
      <c r="D35" s="4">
        <v>0.59499999999999997</v>
      </c>
      <c r="E35" s="28">
        <f t="shared" si="1"/>
        <v>1.1685914054521174</v>
      </c>
      <c r="F35" s="4">
        <v>0.96599999999999997</v>
      </c>
      <c r="G35" s="4">
        <v>0.88400000000000001</v>
      </c>
      <c r="H35" s="4">
        <v>0.33600000000000002</v>
      </c>
      <c r="I35" s="4" t="s">
        <v>40</v>
      </c>
      <c r="J35" s="4" t="s">
        <v>41</v>
      </c>
    </row>
    <row r="36" spans="1:10" x14ac:dyDescent="0.75">
      <c r="A36" s="4" t="s">
        <v>37</v>
      </c>
      <c r="B36" s="4" t="s">
        <v>75</v>
      </c>
      <c r="C36" s="4" t="s">
        <v>39</v>
      </c>
      <c r="D36" s="4">
        <v>0.61799999999999999</v>
      </c>
      <c r="E36" s="28">
        <f t="shared" si="1"/>
        <v>1.2137638463351403</v>
      </c>
      <c r="F36" s="4">
        <v>0.95899999999999996</v>
      </c>
      <c r="G36" s="4">
        <v>0.871</v>
      </c>
      <c r="H36" s="4">
        <v>0.372</v>
      </c>
      <c r="I36" s="4" t="s">
        <v>40</v>
      </c>
      <c r="J36" s="4" t="s">
        <v>41</v>
      </c>
    </row>
    <row r="37" spans="1:10" x14ac:dyDescent="0.75">
      <c r="A37" s="4" t="s">
        <v>37</v>
      </c>
      <c r="B37" s="4" t="s">
        <v>76</v>
      </c>
      <c r="C37" s="4" t="s">
        <v>39</v>
      </c>
      <c r="D37" s="4">
        <v>0.54700000000000004</v>
      </c>
      <c r="E37" s="28">
        <f t="shared" si="1"/>
        <v>1.0743184853484171</v>
      </c>
      <c r="F37" s="4">
        <v>0.94399999999999995</v>
      </c>
      <c r="G37" s="4">
        <v>0.82599999999999996</v>
      </c>
      <c r="H37" s="4">
        <v>0.38200000000000001</v>
      </c>
      <c r="I37" s="4" t="s">
        <v>40</v>
      </c>
      <c r="J37" s="4" t="s">
        <v>41</v>
      </c>
    </row>
    <row r="38" spans="1:10" x14ac:dyDescent="0.75">
      <c r="A38" s="4" t="s">
        <v>37</v>
      </c>
      <c r="B38" s="4" t="s">
        <v>77</v>
      </c>
      <c r="C38" s="4" t="s">
        <v>39</v>
      </c>
      <c r="D38" s="4">
        <v>0.65200000000000002</v>
      </c>
      <c r="E38" s="28">
        <f t="shared" si="1"/>
        <v>1.2805404980752615</v>
      </c>
      <c r="F38" s="4">
        <v>0.96099999999999997</v>
      </c>
      <c r="G38" s="4">
        <v>0.88500000000000001</v>
      </c>
      <c r="H38" s="4">
        <v>0.373</v>
      </c>
      <c r="I38" s="4" t="s">
        <v>40</v>
      </c>
      <c r="J38" s="4" t="s">
        <v>41</v>
      </c>
    </row>
    <row r="39" spans="1:10" x14ac:dyDescent="0.75">
      <c r="A39" s="4" t="s">
        <v>37</v>
      </c>
      <c r="B39" s="4" t="s">
        <v>78</v>
      </c>
      <c r="C39" s="4" t="s">
        <v>39</v>
      </c>
      <c r="D39" s="4">
        <v>0.64300000000000002</v>
      </c>
      <c r="E39" s="28">
        <f t="shared" si="1"/>
        <v>1.2628643255558176</v>
      </c>
      <c r="F39" s="4">
        <v>0.96099999999999997</v>
      </c>
      <c r="G39" s="4">
        <v>0.86799999999999999</v>
      </c>
      <c r="H39" s="4">
        <v>0.375</v>
      </c>
      <c r="I39" s="4" t="s">
        <v>40</v>
      </c>
      <c r="J39" s="4" t="s">
        <v>41</v>
      </c>
    </row>
    <row r="40" spans="1:10" x14ac:dyDescent="0.75">
      <c r="A40" s="4" t="s">
        <v>37</v>
      </c>
      <c r="B40" s="4" t="s">
        <v>79</v>
      </c>
      <c r="C40" s="4" t="s">
        <v>39</v>
      </c>
      <c r="D40" s="4">
        <v>0.65</v>
      </c>
      <c r="E40" s="28">
        <f t="shared" si="1"/>
        <v>1.2766124597376072</v>
      </c>
      <c r="F40" s="4">
        <v>0.95</v>
      </c>
      <c r="G40" s="4">
        <v>0.86599999999999999</v>
      </c>
      <c r="H40" s="4">
        <v>0.38700000000000001</v>
      </c>
      <c r="I40" s="4" t="s">
        <v>40</v>
      </c>
      <c r="J40" s="4" t="s">
        <v>41</v>
      </c>
    </row>
    <row r="41" spans="1:10" x14ac:dyDescent="0.75">
      <c r="A41" s="4" t="s">
        <v>37</v>
      </c>
      <c r="B41" s="4" t="s">
        <v>80</v>
      </c>
      <c r="C41" s="4" t="s">
        <v>39</v>
      </c>
      <c r="D41" s="4">
        <v>0.63700000000000001</v>
      </c>
      <c r="E41" s="28">
        <f t="shared" si="1"/>
        <v>1.2510802105428551</v>
      </c>
      <c r="F41" s="4">
        <v>0.95399999999999996</v>
      </c>
      <c r="G41" s="4">
        <v>0.84499999999999997</v>
      </c>
      <c r="H41" s="4">
        <v>0.34100000000000003</v>
      </c>
      <c r="I41" s="4" t="s">
        <v>40</v>
      </c>
      <c r="J41" s="4" t="s">
        <v>41</v>
      </c>
    </row>
    <row r="42" spans="1:10" x14ac:dyDescent="0.75">
      <c r="A42" s="4" t="s">
        <v>37</v>
      </c>
      <c r="B42" s="4" t="s">
        <v>81</v>
      </c>
      <c r="C42" s="4" t="s">
        <v>39</v>
      </c>
      <c r="D42" s="4">
        <v>0.63400000000000001</v>
      </c>
      <c r="E42" s="28">
        <f t="shared" si="1"/>
        <v>1.2451881530363738</v>
      </c>
      <c r="F42" s="4">
        <v>0.94699999999999995</v>
      </c>
      <c r="G42" s="4">
        <v>0.84399999999999997</v>
      </c>
      <c r="H42" s="4">
        <v>0.38500000000000001</v>
      </c>
      <c r="I42" s="4" t="s">
        <v>40</v>
      </c>
      <c r="J42" s="4" t="s">
        <v>41</v>
      </c>
    </row>
    <row r="43" spans="1:10" x14ac:dyDescent="0.75">
      <c r="A43" s="4" t="s">
        <v>37</v>
      </c>
      <c r="B43" s="4" t="s">
        <v>82</v>
      </c>
      <c r="C43" s="4" t="s">
        <v>39</v>
      </c>
      <c r="D43" s="4">
        <v>0.61599999999999999</v>
      </c>
      <c r="E43" s="28">
        <f t="shared" si="1"/>
        <v>1.2098358079974862</v>
      </c>
      <c r="F43" s="4">
        <v>0.95799999999999996</v>
      </c>
      <c r="G43" s="4">
        <v>0.88100000000000001</v>
      </c>
      <c r="H43" s="4">
        <v>0.36399999999999999</v>
      </c>
      <c r="I43" s="4" t="s">
        <v>40</v>
      </c>
      <c r="J43" s="4" t="s">
        <v>41</v>
      </c>
    </row>
    <row r="44" spans="1:10" x14ac:dyDescent="0.75">
      <c r="A44" s="4" t="s">
        <v>37</v>
      </c>
      <c r="B44" s="4" t="s">
        <v>83</v>
      </c>
      <c r="C44" s="4" t="s">
        <v>39</v>
      </c>
      <c r="D44" s="4">
        <v>0.61799999999999999</v>
      </c>
      <c r="E44" s="28">
        <f t="shared" si="1"/>
        <v>1.2137638463351403</v>
      </c>
      <c r="F44" s="4">
        <v>0.93300000000000005</v>
      </c>
      <c r="G44" s="4">
        <v>0.77800000000000002</v>
      </c>
      <c r="H44" s="4">
        <v>0.36499999999999999</v>
      </c>
      <c r="I44" s="4" t="s">
        <v>40</v>
      </c>
      <c r="J44" s="4" t="s">
        <v>41</v>
      </c>
    </row>
    <row r="45" spans="1:10" x14ac:dyDescent="0.75">
      <c r="A45" s="4" t="s">
        <v>37</v>
      </c>
      <c r="B45" s="4" t="s">
        <v>84</v>
      </c>
      <c r="C45" s="4" t="s">
        <v>39</v>
      </c>
      <c r="D45" s="4">
        <v>0.56100000000000005</v>
      </c>
      <c r="E45" s="28">
        <f t="shared" si="1"/>
        <v>1.1018147537119964</v>
      </c>
      <c r="F45" s="4">
        <v>0.92800000000000005</v>
      </c>
      <c r="G45" s="4">
        <v>0.81299999999999994</v>
      </c>
      <c r="H45" s="4">
        <v>0.36</v>
      </c>
      <c r="I45" s="4" t="s">
        <v>40</v>
      </c>
      <c r="J45" s="4" t="s">
        <v>41</v>
      </c>
    </row>
    <row r="46" spans="1:10" x14ac:dyDescent="0.75">
      <c r="A46" s="4" t="s">
        <v>37</v>
      </c>
      <c r="B46" s="4" t="s">
        <v>85</v>
      </c>
      <c r="C46" s="4" t="s">
        <v>39</v>
      </c>
      <c r="D46" s="4">
        <v>0.67400000000000004</v>
      </c>
      <c r="E46" s="28">
        <f t="shared" si="1"/>
        <v>1.3237489197894574</v>
      </c>
      <c r="F46" s="4">
        <v>0.93600000000000005</v>
      </c>
      <c r="G46" s="4">
        <v>0.82199999999999995</v>
      </c>
      <c r="H46" s="4">
        <v>0.40400000000000003</v>
      </c>
      <c r="I46" s="4" t="s">
        <v>40</v>
      </c>
      <c r="J46" s="4" t="s">
        <v>41</v>
      </c>
    </row>
    <row r="47" spans="1:10" x14ac:dyDescent="0.75">
      <c r="A47" s="4" t="s">
        <v>37</v>
      </c>
      <c r="B47" s="4" t="s">
        <v>86</v>
      </c>
      <c r="C47" s="4" t="s">
        <v>39</v>
      </c>
      <c r="D47" s="4">
        <v>0.63100000000000001</v>
      </c>
      <c r="E47" s="28">
        <f t="shared" si="1"/>
        <v>1.2392960955298926</v>
      </c>
      <c r="F47" s="4">
        <v>0.92200000000000004</v>
      </c>
      <c r="G47" s="4">
        <v>0.79900000000000004</v>
      </c>
      <c r="H47" s="4">
        <v>0.375</v>
      </c>
      <c r="I47" s="4" t="s">
        <v>40</v>
      </c>
      <c r="J47" s="4" t="s">
        <v>41</v>
      </c>
    </row>
    <row r="48" spans="1:10" x14ac:dyDescent="0.75">
      <c r="A48" s="4" t="s">
        <v>37</v>
      </c>
      <c r="B48" s="4" t="s">
        <v>87</v>
      </c>
      <c r="C48" s="4" t="s">
        <v>39</v>
      </c>
      <c r="D48" s="4">
        <v>0.56000000000000005</v>
      </c>
      <c r="E48" s="28">
        <f t="shared" si="1"/>
        <v>1.0998507345431694</v>
      </c>
      <c r="F48" s="4">
        <v>0.93300000000000005</v>
      </c>
      <c r="G48" s="4">
        <v>0.81200000000000006</v>
      </c>
      <c r="H48" s="4">
        <v>0.36</v>
      </c>
      <c r="I48" s="4" t="s">
        <v>40</v>
      </c>
      <c r="J48" s="4" t="s">
        <v>41</v>
      </c>
    </row>
    <row r="49" spans="1:10" x14ac:dyDescent="0.75">
      <c r="A49" s="4" t="s">
        <v>37</v>
      </c>
      <c r="B49" s="4" t="s">
        <v>88</v>
      </c>
      <c r="C49" s="4" t="s">
        <v>39</v>
      </c>
      <c r="D49" s="4">
        <v>0.66900000000000004</v>
      </c>
      <c r="E49" s="28">
        <f t="shared" si="1"/>
        <v>1.313928823945322</v>
      </c>
      <c r="F49" s="4">
        <v>0.93700000000000006</v>
      </c>
      <c r="G49" s="4">
        <v>0.82599999999999996</v>
      </c>
      <c r="H49" s="4">
        <v>0.378</v>
      </c>
      <c r="I49" s="4" t="s">
        <v>40</v>
      </c>
      <c r="J49" s="4" t="s">
        <v>41</v>
      </c>
    </row>
    <row r="50" spans="1:10" x14ac:dyDescent="0.75">
      <c r="A50" s="4" t="s">
        <v>37</v>
      </c>
      <c r="B50" s="4" t="s">
        <v>89</v>
      </c>
      <c r="C50" s="4" t="s">
        <v>39</v>
      </c>
      <c r="D50" s="4">
        <v>0.52300000000000002</v>
      </c>
      <c r="E50" s="28">
        <f t="shared" si="1"/>
        <v>1.0271820252965671</v>
      </c>
      <c r="F50" s="4">
        <v>0.91100000000000003</v>
      </c>
      <c r="G50" s="4">
        <v>0.72899999999999998</v>
      </c>
      <c r="H50" s="4">
        <v>0.36599999999999999</v>
      </c>
      <c r="I50" s="4" t="s">
        <v>40</v>
      </c>
      <c r="J50" s="4" t="s">
        <v>41</v>
      </c>
    </row>
    <row r="51" spans="1:10" x14ac:dyDescent="0.75">
      <c r="A51" s="4" t="s">
        <v>37</v>
      </c>
      <c r="B51" s="4" t="s">
        <v>90</v>
      </c>
      <c r="C51" s="4" t="s">
        <v>39</v>
      </c>
      <c r="D51" s="4">
        <v>0.441</v>
      </c>
      <c r="E51" s="28">
        <f t="shared" si="1"/>
        <v>0.86613245345274581</v>
      </c>
      <c r="F51" s="4">
        <v>0.877</v>
      </c>
      <c r="G51" s="4">
        <v>0.71299999999999997</v>
      </c>
      <c r="H51" s="4">
        <v>0.38</v>
      </c>
      <c r="I51" s="4" t="s">
        <v>40</v>
      </c>
      <c r="J51" s="4" t="s">
        <v>41</v>
      </c>
    </row>
    <row r="52" spans="1:10" x14ac:dyDescent="0.75">
      <c r="A52" s="4" t="s">
        <v>37</v>
      </c>
      <c r="B52" s="4" t="s">
        <v>91</v>
      </c>
      <c r="C52" s="4" t="s">
        <v>39</v>
      </c>
      <c r="D52" s="4">
        <v>0.65900000000000003</v>
      </c>
      <c r="E52" s="28">
        <f t="shared" si="1"/>
        <v>1.294288632257051</v>
      </c>
      <c r="F52" s="4">
        <v>0.92600000000000005</v>
      </c>
      <c r="G52" s="4">
        <v>0.79800000000000004</v>
      </c>
      <c r="H52" s="4">
        <v>0.40600000000000003</v>
      </c>
      <c r="I52" s="4" t="s">
        <v>40</v>
      </c>
      <c r="J52" s="4" t="s">
        <v>41</v>
      </c>
    </row>
    <row r="53" spans="1:10" ht="15.5" thickBot="1" x14ac:dyDescent="0.9">
      <c r="A53" s="4" t="s">
        <v>37</v>
      </c>
      <c r="B53" s="4" t="s">
        <v>92</v>
      </c>
      <c r="C53" s="4" t="s">
        <v>39</v>
      </c>
      <c r="D53" s="4">
        <v>0.45100000000000001</v>
      </c>
      <c r="E53" s="28">
        <f t="shared" si="1"/>
        <v>0.88577264514101672</v>
      </c>
      <c r="F53" s="4">
        <v>0.90500000000000003</v>
      </c>
      <c r="G53" s="4">
        <v>0.73099999999999998</v>
      </c>
      <c r="H53" s="4">
        <v>0.379</v>
      </c>
      <c r="I53" s="4" t="s">
        <v>40</v>
      </c>
      <c r="J53" s="4" t="s">
        <v>41</v>
      </c>
    </row>
    <row r="54" spans="1:10" x14ac:dyDescent="0.75">
      <c r="C54" s="42" t="s">
        <v>3</v>
      </c>
      <c r="D54" s="43">
        <f>AVERAGE(D29:D53)</f>
        <v>0.59128000000000003</v>
      </c>
      <c r="E54" s="44">
        <f>AVERAGE(E29:E53)</f>
        <v>1.1612852541440803</v>
      </c>
    </row>
    <row r="55" spans="1:10" ht="15.5" thickBot="1" x14ac:dyDescent="0.9">
      <c r="C55" s="45" t="s">
        <v>4</v>
      </c>
      <c r="D55" s="46"/>
      <c r="E55" s="47">
        <f>STDEV(E29:E53)/SQRT(25)</f>
        <v>2.6871323356297688E-2</v>
      </c>
    </row>
  </sheetData>
  <mergeCells count="1">
    <mergeCell ref="M2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TIRF quant. panel 1F</vt:lpstr>
      <vt:lpstr>Long Recycl. panel 1G</vt:lpstr>
      <vt:lpstr>Short Recycl. panel 1H</vt:lpstr>
      <vt:lpstr>Short Recycl. panel 1I</vt:lpstr>
      <vt:lpstr>Short Recycl. panel 1J</vt:lpstr>
      <vt:lpstr>SurfaceLDL panel 1K</vt:lpstr>
      <vt:lpstr>SurfaceU18666A panel 1Kbis</vt:lpstr>
      <vt:lpstr>9EG7-EEA-1Col. panel 1N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Lolo Romero</dc:creator>
  <cp:lastModifiedBy>Meeting</cp:lastModifiedBy>
  <dcterms:created xsi:type="dcterms:W3CDTF">2017-07-24T17:46:33Z</dcterms:created>
  <dcterms:modified xsi:type="dcterms:W3CDTF">2022-10-13T15:06:24Z</dcterms:modified>
</cp:coreProperties>
</file>