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/>
  <mc:AlternateContent xmlns:mc="http://schemas.openxmlformats.org/markup-compatibility/2006">
    <mc:Choice Requires="x15">
      <x15ac:absPath xmlns:x15ac="http://schemas.microsoft.com/office/spreadsheetml/2010/11/ac" url="\\Tierra\sc\LAB_MAP\LAB\Fidel\Cav1 and integrin mechanosensing PAPER\Re-SUBMISSION 2022\FINAL SUBMISSION Oct 2022\"/>
    </mc:Choice>
  </mc:AlternateContent>
  <xr:revisionPtr revIDLastSave="0" documentId="8_{8FA8F9F2-03B9-4599-BD98-933DD3B8DA0F}" xr6:coauthVersionLast="36" xr6:coauthVersionMax="36" xr10:uidLastSave="{00000000-0000-0000-0000-000000000000}"/>
  <bookViews>
    <workbookView xWindow="0" yWindow="0" windowWidth="28800" windowHeight="12225" tabRatio="952" activeTab="2" xr2:uid="{00000000-000D-0000-FFFF-FFFF00000000}"/>
  </bookViews>
  <sheets>
    <sheet name="Endocytosis ML141 Figure 5A" sheetId="5" r:id="rId1"/>
    <sheet name="Endocytosis ML141 Figure 5B" sheetId="6" r:id="rId2"/>
    <sheet name="Colocalization Figure 5G and 5H" sheetId="7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7" l="1"/>
  <c r="F55" i="7"/>
  <c r="F54" i="7"/>
  <c r="F4" i="7"/>
  <c r="F26" i="7" s="1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3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31" i="7"/>
  <c r="J32" i="7"/>
  <c r="J33" i="7"/>
  <c r="J54" i="7" s="1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31" i="7"/>
  <c r="J26" i="7"/>
  <c r="J25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3" i="7"/>
  <c r="F25" i="7" l="1"/>
  <c r="I55" i="7"/>
  <c r="E55" i="7"/>
  <c r="I54" i="7"/>
  <c r="E54" i="7"/>
  <c r="I26" i="7"/>
  <c r="E26" i="7"/>
  <c r="I25" i="7"/>
  <c r="E25" i="7"/>
  <c r="C29" i="6" l="1"/>
  <c r="D29" i="6"/>
  <c r="E29" i="6"/>
  <c r="F29" i="6"/>
  <c r="G29" i="6"/>
  <c r="H29" i="6"/>
  <c r="I29" i="6"/>
  <c r="J29" i="6"/>
  <c r="K29" i="6"/>
  <c r="B29" i="6"/>
  <c r="C28" i="6"/>
  <c r="D28" i="6"/>
  <c r="E28" i="6"/>
  <c r="F28" i="6"/>
  <c r="G28" i="6"/>
  <c r="H28" i="6"/>
  <c r="I28" i="6"/>
  <c r="J28" i="6"/>
  <c r="K28" i="6"/>
  <c r="B28" i="6"/>
  <c r="C26" i="6"/>
  <c r="D26" i="6"/>
  <c r="E26" i="6"/>
  <c r="F26" i="6"/>
  <c r="G26" i="6"/>
  <c r="H26" i="6"/>
  <c r="I26" i="6"/>
  <c r="J26" i="6"/>
  <c r="K26" i="6"/>
  <c r="B26" i="6"/>
  <c r="C25" i="6"/>
  <c r="D25" i="6"/>
  <c r="E25" i="6"/>
  <c r="F25" i="6"/>
  <c r="G25" i="6"/>
  <c r="H25" i="6"/>
  <c r="I25" i="6"/>
  <c r="J25" i="6"/>
  <c r="K25" i="6"/>
  <c r="B25" i="6"/>
  <c r="C32" i="5"/>
  <c r="D32" i="5"/>
  <c r="E32" i="5"/>
  <c r="F32" i="5"/>
  <c r="G32" i="5"/>
  <c r="H32" i="5"/>
  <c r="I32" i="5"/>
  <c r="J32" i="5"/>
  <c r="K32" i="5"/>
  <c r="B32" i="5"/>
  <c r="B31" i="5"/>
  <c r="C29" i="5" l="1"/>
  <c r="D29" i="5"/>
  <c r="E29" i="5"/>
  <c r="F29" i="5"/>
  <c r="G29" i="5"/>
  <c r="H29" i="5"/>
  <c r="I29" i="5"/>
  <c r="J29" i="5"/>
  <c r="K29" i="5"/>
  <c r="B29" i="5"/>
  <c r="C28" i="5"/>
  <c r="C31" i="5" s="1"/>
  <c r="D28" i="5"/>
  <c r="D31" i="5" s="1"/>
  <c r="E28" i="5"/>
  <c r="E31" i="5" s="1"/>
  <c r="F28" i="5"/>
  <c r="F31" i="5" s="1"/>
  <c r="G28" i="5"/>
  <c r="G31" i="5" s="1"/>
  <c r="H28" i="5"/>
  <c r="H31" i="5" s="1"/>
  <c r="I28" i="5"/>
  <c r="I31" i="5" s="1"/>
  <c r="J28" i="5"/>
  <c r="J31" i="5" s="1"/>
  <c r="K28" i="5"/>
  <c r="K31" i="5" s="1"/>
  <c r="B28" i="5"/>
</calcChain>
</file>

<file path=xl/sharedStrings.xml><?xml version="1.0" encoding="utf-8"?>
<sst xmlns="http://schemas.openxmlformats.org/spreadsheetml/2006/main" count="83" uniqueCount="21">
  <si>
    <t>Average</t>
  </si>
  <si>
    <t>0min</t>
  </si>
  <si>
    <t>5min</t>
  </si>
  <si>
    <t>Normalized by timepoint Total</t>
  </si>
  <si>
    <t>Total</t>
  </si>
  <si>
    <t>2min</t>
  </si>
  <si>
    <t>10min</t>
  </si>
  <si>
    <t>Cav1WT</t>
  </si>
  <si>
    <t>Cav1KO</t>
  </si>
  <si>
    <t>-</t>
  </si>
  <si>
    <t>Cav1WT+ML141</t>
  </si>
  <si>
    <t>Cav1KO+ML141</t>
  </si>
  <si>
    <t>WT</t>
  </si>
  <si>
    <t>WT+ML141</t>
  </si>
  <si>
    <t>KO</t>
  </si>
  <si>
    <t>KO+ML141</t>
  </si>
  <si>
    <t>Image Number</t>
  </si>
  <si>
    <t>Pearson Correlation</t>
  </si>
  <si>
    <t>SEM</t>
  </si>
  <si>
    <t>Spearman Correlation</t>
  </si>
  <si>
    <t xml:space="preserve">Normalized to Mean of Cav1WT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</si>
</sst>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2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6" fillId="0" borderId="0" xfId="0" applyFont="1" applyBorder="1" applyAlignment="1">
      <alignment vertical="center" textRotation="90"/>
    </xf>
    <xf numFmtId="0" fontId="5" fillId="0" borderId="8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 textRotation="90"/>
    </xf>
    <xf numFmtId="2" fontId="0" fillId="0" borderId="0" xfId="0" applyNumberForma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2" fontId="6" fillId="0" borderId="4" xfId="0" applyNumberFormat="1" applyFont="1" applyBorder="1" applyAlignment="1">
      <alignment horizontal="center" vertical="center" textRotation="90" wrapText="1"/>
    </xf>
    <xf numFmtId="2" fontId="6" fillId="0" borderId="6" xfId="0" applyNumberFormat="1" applyFont="1" applyBorder="1" applyAlignment="1">
      <alignment horizontal="center" vertical="center" textRotation="90" wrapText="1"/>
    </xf>
    <xf numFmtId="2" fontId="6" fillId="0" borderId="5" xfId="0" applyNumberFormat="1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54537501231356E-2"/>
          <c:y val="4.4758228394171942E-2"/>
          <c:w val="0.86470197857705877"/>
          <c:h val="0.84792542316080444"/>
        </c:manualLayout>
      </c:layout>
      <c:lineChart>
        <c:grouping val="standard"/>
        <c:varyColors val="0"/>
        <c:ser>
          <c:idx val="0"/>
          <c:order val="0"/>
          <c:tx>
            <c:v>Cav1WT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'Endocytosis ML141 Figure 5A'!$B$35:$L$35</c:f>
                <c:numCache>
                  <c:formatCode>General</c:formatCode>
                  <c:ptCount val="11"/>
                  <c:pt idx="0">
                    <c:v>3.4000000000000002E-2</c:v>
                  </c:pt>
                  <c:pt idx="2">
                    <c:v>3.5000000000000003E-2</c:v>
                  </c:pt>
                  <c:pt idx="5">
                    <c:v>3.2000000000000001E-2</c:v>
                  </c:pt>
                  <c:pt idx="10">
                    <c:v>3.2000000000000001E-2</c:v>
                  </c:pt>
                </c:numCache>
              </c:numRef>
            </c:plus>
            <c:minus>
              <c:numRef>
                <c:f>'Endocytosis ML141 Figure 5A'!$B$35:$L$35</c:f>
                <c:numCache>
                  <c:formatCode>General</c:formatCode>
                  <c:ptCount val="11"/>
                  <c:pt idx="0">
                    <c:v>3.4000000000000002E-2</c:v>
                  </c:pt>
                  <c:pt idx="2">
                    <c:v>3.5000000000000003E-2</c:v>
                  </c:pt>
                  <c:pt idx="5">
                    <c:v>3.2000000000000001E-2</c:v>
                  </c:pt>
                  <c:pt idx="10">
                    <c:v>3.2000000000000001E-2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'Endocytosis ML141 Figure 5A'!$B$37:$L$37</c:f>
              <c:strCache>
                <c:ptCount val="11"/>
                <c:pt idx="0">
                  <c:v>0min</c:v>
                </c:pt>
                <c:pt idx="2">
                  <c:v>2min</c:v>
                </c:pt>
                <c:pt idx="5">
                  <c:v>5min</c:v>
                </c:pt>
                <c:pt idx="10">
                  <c:v>10min</c:v>
                </c:pt>
              </c:strCache>
            </c:strRef>
          </c:cat>
          <c:val>
            <c:numRef>
              <c:f>'Endocytosis ML141 Figure 5A'!$B$36:$L$36</c:f>
              <c:numCache>
                <c:formatCode>0.000</c:formatCode>
                <c:ptCount val="11"/>
                <c:pt idx="0">
                  <c:v>0.225787419481605</c:v>
                </c:pt>
                <c:pt idx="2">
                  <c:v>0.47584085217409061</c:v>
                </c:pt>
                <c:pt idx="5">
                  <c:v>0.5639145082468181</c:v>
                </c:pt>
                <c:pt idx="10">
                  <c:v>0.59228023501258764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B-41BB-AA3A-3ED07F088319}"/>
            </c:ext>
          </c:extLst>
        </c:ser>
        <c:ser>
          <c:idx val="1"/>
          <c:order val="1"/>
          <c:tx>
            <c:v>Cav1WT+ML141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28575">
                <a:solidFill>
                  <a:srgbClr val="FF0000"/>
                </a:solidFill>
                <a:headEnd type="none" w="med" len="med"/>
                <a:tailEnd type="none" w="med" len="med"/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19050" cap="rnd" cmpd="sng">
                <a:solidFill>
                  <a:srgbClr val="FF0000"/>
                </a:solidFill>
                <a:prstDash val="solid"/>
                <a:round/>
                <a:tailEnd type="none"/>
              </a:ln>
              <a:effectLst/>
            </c:spPr>
            <c:extLst>
              <c:ext xmlns:c16="http://schemas.microsoft.com/office/drawing/2014/chart" uri="{C3380CC4-5D6E-409C-BE32-E72D297353CC}">
                <c16:uniqueId val="{00000006-C4AB-41BB-AA3A-3ED07F088319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'Endocytosis ML141 Figure 5A'!$B$39:$L$39</c:f>
                <c:numCache>
                  <c:formatCode>General</c:formatCode>
                  <c:ptCount val="11"/>
                  <c:pt idx="0">
                    <c:v>4.3999999999999997E-2</c:v>
                  </c:pt>
                  <c:pt idx="2">
                    <c:v>0.02</c:v>
                  </c:pt>
                  <c:pt idx="5">
                    <c:v>0.04</c:v>
                  </c:pt>
                  <c:pt idx="10">
                    <c:v>4.1000000000000002E-2</c:v>
                  </c:pt>
                </c:numCache>
              </c:numRef>
            </c:plus>
            <c:minus>
              <c:numRef>
                <c:f>'Endocytosis ML141 Figure 5A'!$B$39:$L$39</c:f>
                <c:numCache>
                  <c:formatCode>General</c:formatCode>
                  <c:ptCount val="11"/>
                  <c:pt idx="0">
                    <c:v>4.3999999999999997E-2</c:v>
                  </c:pt>
                  <c:pt idx="2">
                    <c:v>0.02</c:v>
                  </c:pt>
                  <c:pt idx="5">
                    <c:v>0.04</c:v>
                  </c:pt>
                  <c:pt idx="10">
                    <c:v>4.1000000000000002E-2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'Endocytosis ML141 Figure 5A'!$B$40:$L$40</c:f>
              <c:numCache>
                <c:formatCode>0.000</c:formatCode>
                <c:ptCount val="11"/>
                <c:pt idx="0">
                  <c:v>0.30753314360460993</c:v>
                </c:pt>
                <c:pt idx="2">
                  <c:v>0.43484943346721017</c:v>
                </c:pt>
                <c:pt idx="5">
                  <c:v>0.50448870694759451</c:v>
                </c:pt>
                <c:pt idx="10">
                  <c:v>0.53004031238346738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B-41BB-AA3A-3ED07F088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914127"/>
        <c:axId val="1260343471"/>
      </c:lineChart>
      <c:catAx>
        <c:axId val="151491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rnd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0343471"/>
        <c:crosses val="autoZero"/>
        <c:auto val="1"/>
        <c:lblAlgn val="ctr"/>
        <c:lblOffset val="100"/>
        <c:noMultiLvlLbl val="0"/>
      </c:catAx>
      <c:valAx>
        <c:axId val="1260343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14914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2886217807864833"/>
          <c:y val="0.39259466640717"/>
          <c:w val="0.3422654651901792"/>
          <c:h val="0.274290213350998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82753364631788"/>
          <c:y val="5.1973079165034596E-2"/>
          <c:w val="0.85907083488222891"/>
          <c:h val="0.81630304418336019"/>
        </c:manualLayout>
      </c:layout>
      <c:lineChart>
        <c:grouping val="standard"/>
        <c:varyColors val="0"/>
        <c:ser>
          <c:idx val="0"/>
          <c:order val="0"/>
          <c:tx>
            <c:v>KO</c:v>
          </c:tx>
          <c:spPr>
            <a:ln w="28575">
              <a:solidFill>
                <a:schemeClr val="accent2"/>
              </a:solidFill>
            </a:ln>
          </c:spPr>
          <c:marker>
            <c:spPr>
              <a:solidFill>
                <a:schemeClr val="accent2"/>
              </a:solidFill>
              <a:ln w="28575">
                <a:solidFill>
                  <a:schemeClr val="accent2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'Endocytosis ML141 Figure 5B'!$B$33:$L$33</c:f>
                <c:numCache>
                  <c:formatCode>General</c:formatCode>
                  <c:ptCount val="11"/>
                  <c:pt idx="0">
                    <c:v>1.1038229535207906E-2</c:v>
                  </c:pt>
                  <c:pt idx="2">
                    <c:v>3.973183813079572E-2</c:v>
                  </c:pt>
                  <c:pt idx="5">
                    <c:v>4.5676657897820015E-2</c:v>
                  </c:pt>
                  <c:pt idx="10">
                    <c:v>4.8867196150648669E-2</c:v>
                  </c:pt>
                </c:numCache>
              </c:numRef>
            </c:plus>
            <c:minus>
              <c:numRef>
                <c:f>'Endocytosis ML141 Figure 5B'!$B$33:$L$33</c:f>
                <c:numCache>
                  <c:formatCode>General</c:formatCode>
                  <c:ptCount val="11"/>
                  <c:pt idx="0">
                    <c:v>1.1038229535207906E-2</c:v>
                  </c:pt>
                  <c:pt idx="2">
                    <c:v>3.973183813079572E-2</c:v>
                  </c:pt>
                  <c:pt idx="5">
                    <c:v>4.5676657897820015E-2</c:v>
                  </c:pt>
                  <c:pt idx="10">
                    <c:v>4.8867196150648669E-2</c:v>
                  </c:pt>
                </c:numCache>
              </c:numRef>
            </c:minus>
          </c:errBars>
          <c:cat>
            <c:strRef>
              <c:f>'Endocytosis ML141 Figure 5B'!$B$35:$L$35</c:f>
              <c:strCache>
                <c:ptCount val="11"/>
                <c:pt idx="0">
                  <c:v>0min</c:v>
                </c:pt>
                <c:pt idx="2">
                  <c:v>2min</c:v>
                </c:pt>
                <c:pt idx="5">
                  <c:v>5min</c:v>
                </c:pt>
                <c:pt idx="10">
                  <c:v>10min</c:v>
                </c:pt>
              </c:strCache>
            </c:strRef>
          </c:cat>
          <c:val>
            <c:numRef>
              <c:f>'Endocytosis ML141 Figure 5B'!$B$34:$L$34</c:f>
              <c:numCache>
                <c:formatCode>0.000</c:formatCode>
                <c:ptCount val="11"/>
                <c:pt idx="0">
                  <c:v>0.16273398307240508</c:v>
                </c:pt>
                <c:pt idx="2">
                  <c:v>0.37390005560762052</c:v>
                </c:pt>
                <c:pt idx="5">
                  <c:v>0.47915960484471387</c:v>
                </c:pt>
                <c:pt idx="10">
                  <c:v>0.49761195029436478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2-4551-ADD8-369A473D029F}"/>
            </c:ext>
          </c:extLst>
        </c:ser>
        <c:ser>
          <c:idx val="1"/>
          <c:order val="1"/>
          <c:tx>
            <c:v>KO+ML141</c:v>
          </c:tx>
          <c:spPr>
            <a:ln w="28575"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 w="28575">
                <a:solidFill>
                  <a:srgbClr val="92D05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'Endocytosis ML141 Figure 5B'!$B$37:$L$37</c:f>
                <c:numCache>
                  <c:formatCode>General</c:formatCode>
                  <c:ptCount val="11"/>
                  <c:pt idx="0">
                    <c:v>1.3408799762616001E-2</c:v>
                  </c:pt>
                  <c:pt idx="2">
                    <c:v>1.642779612150104E-2</c:v>
                  </c:pt>
                  <c:pt idx="5">
                    <c:v>4.1226782620471011E-2</c:v>
                  </c:pt>
                  <c:pt idx="10">
                    <c:v>3.0795657187631921E-2</c:v>
                  </c:pt>
                </c:numCache>
              </c:numRef>
            </c:plus>
            <c:minus>
              <c:numRef>
                <c:f>'Endocytosis ML141 Figure 5B'!$B$37:$L$37</c:f>
                <c:numCache>
                  <c:formatCode>General</c:formatCode>
                  <c:ptCount val="11"/>
                  <c:pt idx="0">
                    <c:v>1.3408799762616001E-2</c:v>
                  </c:pt>
                  <c:pt idx="2">
                    <c:v>1.642779612150104E-2</c:v>
                  </c:pt>
                  <c:pt idx="5">
                    <c:v>4.1226782620471011E-2</c:v>
                  </c:pt>
                  <c:pt idx="10">
                    <c:v>3.0795657187631921E-2</c:v>
                  </c:pt>
                </c:numCache>
              </c:numRef>
            </c:minus>
          </c:errBars>
          <c:cat>
            <c:strRef>
              <c:f>'Endocytosis ML141 Figure 5B'!$B$35:$L$35</c:f>
              <c:strCache>
                <c:ptCount val="11"/>
                <c:pt idx="0">
                  <c:v>0min</c:v>
                </c:pt>
                <c:pt idx="2">
                  <c:v>2min</c:v>
                </c:pt>
                <c:pt idx="5">
                  <c:v>5min</c:v>
                </c:pt>
                <c:pt idx="10">
                  <c:v>10min</c:v>
                </c:pt>
              </c:strCache>
            </c:strRef>
          </c:cat>
          <c:val>
            <c:numRef>
              <c:f>'Endocytosis ML141 Figure 5B'!$B$38:$L$38</c:f>
              <c:numCache>
                <c:formatCode>0.000</c:formatCode>
                <c:ptCount val="11"/>
                <c:pt idx="0">
                  <c:v>0.176054151832228</c:v>
                </c:pt>
                <c:pt idx="2">
                  <c:v>0.26745735617832972</c:v>
                </c:pt>
                <c:pt idx="5">
                  <c:v>0.31461926470833068</c:v>
                </c:pt>
                <c:pt idx="10">
                  <c:v>0.35029946797540346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2-4551-ADD8-369A473D0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01056"/>
        <c:axId val="59903360"/>
      </c:lineChart>
      <c:catAx>
        <c:axId val="59901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</a:defRPr>
            </a:pPr>
            <a:endParaRPr lang="es-ES"/>
          </a:p>
        </c:txPr>
        <c:crossAx val="59903360"/>
        <c:crosses val="autoZero"/>
        <c:auto val="1"/>
        <c:lblAlgn val="ctr"/>
        <c:lblOffset val="100"/>
        <c:noMultiLvlLbl val="0"/>
      </c:catAx>
      <c:valAx>
        <c:axId val="59903360"/>
        <c:scaling>
          <c:orientation val="minMax"/>
          <c:max val="0.7000000000000000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</a:defRPr>
            </a:pPr>
            <a:endParaRPr lang="es-ES"/>
          </a:p>
        </c:txPr>
        <c:crossAx val="59901056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55507710711573344"/>
          <c:y val="0.67670979421412569"/>
          <c:w val="0.22012994934932031"/>
          <c:h val="0.18225430956677091"/>
        </c:manualLayout>
      </c:layout>
      <c:overlay val="0"/>
      <c:txPr>
        <a:bodyPr/>
        <a:lstStyle/>
        <a:p>
          <a:pPr>
            <a:defRPr sz="1600" b="1">
              <a:solidFill>
                <a:sysClr val="windowText" lastClr="000000"/>
              </a:solidFill>
            </a:defRPr>
          </a:pPr>
          <a:endParaRPr lang="es-ES"/>
        </a:p>
      </c:txPr>
    </c:legend>
    <c:plotVisOnly val="1"/>
    <c:dispBlanksAs val="span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600" b="1">
                <a:solidFill>
                  <a:sysClr val="windowText" lastClr="000000"/>
                </a:solidFill>
              </a:rPr>
              <a:t>Pearson's</a:t>
            </a:r>
            <a:r>
              <a:rPr lang="en-GB" sz="1600" b="1" baseline="0">
                <a:solidFill>
                  <a:sysClr val="windowText" lastClr="000000"/>
                </a:solidFill>
              </a:rPr>
              <a:t> correlation</a:t>
            </a:r>
            <a:endParaRPr lang="en-GB" sz="16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68-4298-BCF1-EE5A15175C7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68-4298-BCF1-EE5A15175C74}"/>
              </c:ext>
            </c:extLst>
          </c:dPt>
          <c:errBars>
            <c:errBarType val="both"/>
            <c:errValType val="cust"/>
            <c:noEndCap val="0"/>
            <c:plus>
              <c:numRef>
                <c:f>([4]Sheet1!$E$26,[4]Sheet1!$H$26)</c:f>
                <c:numCache>
                  <c:formatCode>General</c:formatCode>
                  <c:ptCount val="2"/>
                  <c:pt idx="0">
                    <c:v>2.7486049805570605E-2</c:v>
                  </c:pt>
                  <c:pt idx="1">
                    <c:v>1.9521917507199196E-2</c:v>
                  </c:pt>
                </c:numCache>
              </c:numRef>
            </c:plus>
            <c:minus>
              <c:numRef>
                <c:f>([4]Sheet1!$E$26,[4]Sheet1!$H$26)</c:f>
                <c:numCache>
                  <c:formatCode>General</c:formatCode>
                  <c:ptCount val="2"/>
                  <c:pt idx="0">
                    <c:v>2.7486049805570605E-2</c:v>
                  </c:pt>
                  <c:pt idx="1">
                    <c:v>1.9521917507199196E-2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([4]Sheet1!$E$24,[4]Sheet1!$H$24)</c:f>
              <c:strCache>
                <c:ptCount val="2"/>
                <c:pt idx="0">
                  <c:v>Cav1WT</c:v>
                </c:pt>
                <c:pt idx="1">
                  <c:v>Cav1KO</c:v>
                </c:pt>
              </c:strCache>
            </c:strRef>
          </c:cat>
          <c:val>
            <c:numRef>
              <c:f>('Colocalization Figure 5G and 5H'!$F$25,'Colocalization Figure 5G and 5H'!$J$25)</c:f>
              <c:numCache>
                <c:formatCode>0.00</c:formatCode>
                <c:ptCount val="2"/>
                <c:pt idx="0">
                  <c:v>1</c:v>
                </c:pt>
                <c:pt idx="1">
                  <c:v>1.3758196721311478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68-4298-BCF1-EE5A15175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559952"/>
        <c:axId val="315560608"/>
      </c:barChart>
      <c:catAx>
        <c:axId val="31555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5560608"/>
        <c:crosses val="autoZero"/>
        <c:auto val="1"/>
        <c:lblAlgn val="ctr"/>
        <c:lblOffset val="100"/>
        <c:noMultiLvlLbl val="0"/>
      </c:catAx>
      <c:valAx>
        <c:axId val="315560608"/>
        <c:scaling>
          <c:orientation val="minMax"/>
          <c:max val="1.8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555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Spearman</a:t>
            </a:r>
            <a:r>
              <a:rPr lang="en-GB" sz="1800" b="1" baseline="0">
                <a:solidFill>
                  <a:sysClr val="windowText" lastClr="000000"/>
                </a:solidFill>
              </a:rPr>
              <a:t> Correlation</a:t>
            </a:r>
            <a:endParaRPr lang="en-GB" sz="18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E2-45C0-BFF2-59EBD2E971F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E2-45C0-BFF2-59EBD2E971F8}"/>
              </c:ext>
            </c:extLst>
          </c:dPt>
          <c:errBars>
            <c:errBarType val="both"/>
            <c:errValType val="cust"/>
            <c:noEndCap val="0"/>
            <c:plus>
              <c:numRef>
                <c:f>([4]Sheet1!$E$55,[4]Sheet1!$H$55)</c:f>
                <c:numCache>
                  <c:formatCode>General</c:formatCode>
                  <c:ptCount val="2"/>
                  <c:pt idx="0">
                    <c:v>1.9387304100915492E-2</c:v>
                  </c:pt>
                  <c:pt idx="1">
                    <c:v>1.9204912916003174E-2</c:v>
                  </c:pt>
                </c:numCache>
              </c:numRef>
            </c:plus>
            <c:minus>
              <c:numRef>
                <c:f>([4]Sheet1!$E$55,[4]Sheet1!$H$55)</c:f>
                <c:numCache>
                  <c:formatCode>General</c:formatCode>
                  <c:ptCount val="2"/>
                  <c:pt idx="0">
                    <c:v>1.9387304100915492E-2</c:v>
                  </c:pt>
                  <c:pt idx="1">
                    <c:v>1.9204912916003174E-2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([4]Sheet1!$E$53,[4]Sheet1!$H$53)</c:f>
              <c:strCache>
                <c:ptCount val="2"/>
                <c:pt idx="0">
                  <c:v>Cav1WT</c:v>
                </c:pt>
                <c:pt idx="1">
                  <c:v>Cav1KO</c:v>
                </c:pt>
              </c:strCache>
            </c:strRef>
          </c:cat>
          <c:val>
            <c:numRef>
              <c:f>('Colocalization Figure 5G and 5H'!$F$54,'Colocalization Figure 5G and 5H'!$J$54)</c:f>
              <c:numCache>
                <c:formatCode>0.00</c:formatCode>
                <c:ptCount val="2"/>
                <c:pt idx="0">
                  <c:v>1</c:v>
                </c:pt>
                <c:pt idx="1">
                  <c:v>1.7458785182564296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E2-45C0-BFF2-59EBD2E97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646248"/>
        <c:axId val="397645264"/>
      </c:barChart>
      <c:catAx>
        <c:axId val="397646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7645264"/>
        <c:crosses val="autoZero"/>
        <c:auto val="1"/>
        <c:lblAlgn val="ctr"/>
        <c:lblOffset val="100"/>
        <c:noMultiLvlLbl val="0"/>
      </c:catAx>
      <c:valAx>
        <c:axId val="397645264"/>
        <c:scaling>
          <c:orientation val="minMax"/>
          <c:max val="1.8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7646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442911</xdr:colOff>
      <xdr:row>44</xdr:row>
      <xdr:rowOff>42862</xdr:rowOff>
    </xdr:from>
    <xdr:to>
      <xdr:col>12</xdr:col>
      <xdr:colOff>142874</xdr:colOff>
      <xdr:row>64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B539E82-8E91-422F-AB16-A697DBC97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43</xdr:row>
      <xdr:rowOff>76200</xdr:rowOff>
    </xdr:from>
    <xdr:to>
      <xdr:col>10</xdr:col>
      <xdr:colOff>581025</xdr:colOff>
      <xdr:row>63</xdr:row>
      <xdr:rowOff>100331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2B2CE069-83D4-41E0-BB48-9EC7C549238F}"/>
            </a:ext>
          </a:extLst>
        </xdr:cNvPr>
        <xdr:cNvGrpSpPr/>
      </xdr:nvGrpSpPr>
      <xdr:grpSpPr>
        <a:xfrm>
          <a:off x="647700" y="8667750"/>
          <a:ext cx="6353175" cy="3834131"/>
          <a:chOff x="12368420" y="22423091"/>
          <a:chExt cx="6967330" cy="4204773"/>
        </a:xfrm>
      </xdr:grpSpPr>
      <xdr:graphicFrame macro="">
        <xdr:nvGraphicFramePr>
          <xdr:cNvPr id="17" name="Chart 16">
            <a:extLst>
              <a:ext uri="{FF2B5EF4-FFF2-40B4-BE49-F238E27FC236}">
                <a16:creationId xmlns:a16="http://schemas.microsoft.com/office/drawing/2014/main" id="{6DB9CDA3-FDA3-437A-B88B-0B5A29114EDB}"/>
              </a:ext>
            </a:extLst>
          </xdr:cNvPr>
          <xdr:cNvGraphicFramePr/>
        </xdr:nvGraphicFramePr>
        <xdr:xfrm>
          <a:off x="12368420" y="22423091"/>
          <a:ext cx="6967330" cy="420477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8EF082C9-BB6C-4F8A-9665-62FED1ECE616}"/>
              </a:ext>
            </a:extLst>
          </xdr:cNvPr>
          <xdr:cNvSpPr txBox="1"/>
        </xdr:nvSpPr>
        <xdr:spPr>
          <a:xfrm>
            <a:off x="18687130" y="24564975"/>
            <a:ext cx="333375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GB" sz="3200" b="1"/>
              <a:t>*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17D78216-390F-4BCB-995D-D04C83EF2969}"/>
              </a:ext>
            </a:extLst>
          </xdr:cNvPr>
          <xdr:cNvSpPr txBox="1"/>
        </xdr:nvSpPr>
        <xdr:spPr>
          <a:xfrm>
            <a:off x="14336966" y="24917400"/>
            <a:ext cx="333375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GB" sz="3200" b="1"/>
              <a:t>*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866F9A22-94C4-400F-B439-58893FA1D31A}"/>
              </a:ext>
            </a:extLst>
          </xdr:cNvPr>
          <xdr:cNvSpPr txBox="1"/>
        </xdr:nvSpPr>
        <xdr:spPr>
          <a:xfrm>
            <a:off x="15964821" y="24774525"/>
            <a:ext cx="333375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GB" sz="3200" b="1"/>
              <a:t>*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190500</xdr:rowOff>
    </xdr:from>
    <xdr:to>
      <xdr:col>21</xdr:col>
      <xdr:colOff>304800</xdr:colOff>
      <xdr:row>16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46EC32-93DE-4B91-B263-991B1995A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517152</xdr:colOff>
      <xdr:row>4</xdr:row>
      <xdr:rowOff>180976</xdr:rowOff>
    </xdr:from>
    <xdr:to>
      <xdr:col>20</xdr:col>
      <xdr:colOff>261658</xdr:colOff>
      <xdr:row>7</xdr:row>
      <xdr:rowOff>85726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8BB345E-A98D-4DB7-935E-794F5745AF03}"/>
            </a:ext>
          </a:extLst>
        </xdr:cNvPr>
        <xdr:cNvSpPr txBox="1"/>
      </xdr:nvSpPr>
      <xdr:spPr>
        <a:xfrm>
          <a:off x="15166602" y="952501"/>
          <a:ext cx="963706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3200"/>
            <a:t>**</a:t>
          </a:r>
        </a:p>
      </xdr:txBody>
    </xdr:sp>
    <xdr:clientData/>
  </xdr:twoCellAnchor>
  <xdr:twoCellAnchor>
    <xdr:from>
      <xdr:col>13</xdr:col>
      <xdr:colOff>533399</xdr:colOff>
      <xdr:row>31</xdr:row>
      <xdr:rowOff>29136</xdr:rowOff>
    </xdr:from>
    <xdr:to>
      <xdr:col>21</xdr:col>
      <xdr:colOff>264458</xdr:colOff>
      <xdr:row>45</xdr:row>
      <xdr:rowOff>105336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64FEDB-4ADF-46BC-A454-F3294117C7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289112</xdr:colOff>
      <xdr:row>32</xdr:row>
      <xdr:rowOff>108138</xdr:rowOff>
    </xdr:from>
    <xdr:to>
      <xdr:col>20</xdr:col>
      <xdr:colOff>479611</xdr:colOff>
      <xdr:row>35</xdr:row>
      <xdr:rowOff>12888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6EA554D-29A1-4482-AF3B-3FEAB756B4B4}"/>
            </a:ext>
          </a:extLst>
        </xdr:cNvPr>
        <xdr:cNvSpPr txBox="1"/>
      </xdr:nvSpPr>
      <xdr:spPr>
        <a:xfrm>
          <a:off x="14938562" y="6270813"/>
          <a:ext cx="1409699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3200"/>
            <a:t>***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lo\Desktop\Endocytosis%20WTvsKO%201997%20PAP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lo\Desktop\Summary%20after%2010%20min%20Endocytosis%20SHORT%20199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lo\Desktop\Endocytosis%20WTvsKO%209EG7%20PAP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AB_MAP/LAB/Fidel/Zeiss/Endocytosis%20Dextran%20647%201997-FITC%20and%20ActBeta1-FITC%20Cav1WT%20vs%20Cav1KO%2022-11-2017/Colocalization%20Coloc%202%20ImageJ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4-numerical%20source%20dat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09">
          <cell r="B109">
            <v>0.19417910429528584</v>
          </cell>
          <cell r="D109">
            <v>0.38452897320377061</v>
          </cell>
          <cell r="G109">
            <v>0.49771665404344395</v>
          </cell>
          <cell r="L109">
            <v>0.54998765715671094</v>
          </cell>
          <cell r="N109">
            <v>0.22994380364910641</v>
          </cell>
          <cell r="P109">
            <v>0.42821964113202826</v>
          </cell>
          <cell r="S109">
            <v>0.45195192193138856</v>
          </cell>
          <cell r="X109">
            <v>0.4969780595454108</v>
          </cell>
        </row>
        <row r="111">
          <cell r="A111">
            <v>0</v>
          </cell>
          <cell r="B111">
            <v>2.6022241631095469E-2</v>
          </cell>
          <cell r="D111">
            <v>3.5034463938973102E-2</v>
          </cell>
          <cell r="G111">
            <v>2.9666038573922176E-2</v>
          </cell>
          <cell r="L111">
            <v>2.8170757035938351E-2</v>
          </cell>
          <cell r="M111">
            <v>0</v>
          </cell>
          <cell r="N111">
            <v>1.5673669307834117E-2</v>
          </cell>
          <cell r="P111">
            <v>3.0330575846268328E-2</v>
          </cell>
          <cell r="S111">
            <v>3.2109569289822795E-2</v>
          </cell>
          <cell r="X111">
            <v>3.2897600755494652E-2</v>
          </cell>
        </row>
        <row r="113">
          <cell r="A113" t="str">
            <v>Total</v>
          </cell>
          <cell r="B113" t="str">
            <v>0min</v>
          </cell>
          <cell r="D113" t="str">
            <v>2min</v>
          </cell>
          <cell r="G113" t="str">
            <v>5min</v>
          </cell>
          <cell r="L113" t="str">
            <v>10min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7">
          <cell r="A87">
            <v>1</v>
          </cell>
          <cell r="B87">
            <v>0.95430511791255179</v>
          </cell>
          <cell r="D87">
            <v>0.89025609798022332</v>
          </cell>
          <cell r="F87">
            <v>0.89590851910098013</v>
          </cell>
          <cell r="G87">
            <v>1</v>
          </cell>
          <cell r="H87">
            <v>0.76065254975725205</v>
          </cell>
          <cell r="J87">
            <v>0.71738057159135826</v>
          </cell>
          <cell r="L87">
            <v>0.6661809081483796</v>
          </cell>
        </row>
        <row r="89">
          <cell r="A89">
            <v>0</v>
          </cell>
          <cell r="B89">
            <v>3.4835160869650342E-2</v>
          </cell>
          <cell r="D89">
            <v>6.5804615755366447E-2</v>
          </cell>
          <cell r="F89">
            <v>4.2582242457534454E-2</v>
          </cell>
          <cell r="G89">
            <v>0</v>
          </cell>
          <cell r="H89">
            <v>3.914976425218869E-2</v>
          </cell>
          <cell r="J89">
            <v>4.4393950329431865E-2</v>
          </cell>
          <cell r="L89">
            <v>3.5903465975000354E-2</v>
          </cell>
        </row>
        <row r="91">
          <cell r="A91" t="str">
            <v>0min</v>
          </cell>
          <cell r="B91" t="str">
            <v>1min</v>
          </cell>
          <cell r="D91" t="str">
            <v>3min</v>
          </cell>
          <cell r="F91" t="str">
            <v>5min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7">
          <cell r="B87">
            <v>0.15918649362690712</v>
          </cell>
          <cell r="D87">
            <v>0.25095509947533479</v>
          </cell>
          <cell r="G87">
            <v>0.28866785879593504</v>
          </cell>
          <cell r="L87">
            <v>0.32458408702591096</v>
          </cell>
          <cell r="N87">
            <v>0.21217648762532029</v>
          </cell>
          <cell r="P87">
            <v>0.2532271983613219</v>
          </cell>
          <cell r="S87">
            <v>0.23881643746668857</v>
          </cell>
          <cell r="X87">
            <v>0.33512219219366329</v>
          </cell>
        </row>
        <row r="89">
          <cell r="B89">
            <v>2.6804084860664917E-2</v>
          </cell>
          <cell r="D89">
            <v>2.6347066190092319E-2</v>
          </cell>
          <cell r="G89">
            <v>2.7580054934979292E-2</v>
          </cell>
          <cell r="L89">
            <v>3.4346968068114006E-2</v>
          </cell>
          <cell r="N89">
            <v>2.2521642463941415E-2</v>
          </cell>
          <cell r="P89">
            <v>1.4406400440209697E-2</v>
          </cell>
          <cell r="S89">
            <v>6.8657573853723912E-3</v>
          </cell>
          <cell r="X89">
            <v>3.6531390312082676E-2</v>
          </cell>
        </row>
        <row r="92">
          <cell r="A92" t="str">
            <v>Cav1WT</v>
          </cell>
          <cell r="M92" t="str">
            <v>Cav1KO</v>
          </cell>
        </row>
        <row r="94">
          <cell r="B94" t="str">
            <v>0min</v>
          </cell>
          <cell r="C94" t="str">
            <v>1min</v>
          </cell>
          <cell r="D94" t="str">
            <v>2min</v>
          </cell>
          <cell r="E94" t="str">
            <v>3min</v>
          </cell>
          <cell r="F94" t="str">
            <v>4min</v>
          </cell>
          <cell r="G94" t="str">
            <v>5min</v>
          </cell>
          <cell r="H94" t="str">
            <v>6min</v>
          </cell>
          <cell r="I94" t="str">
            <v>7min</v>
          </cell>
          <cell r="J94" t="str">
            <v>8min</v>
          </cell>
          <cell r="K94" t="str">
            <v>9min</v>
          </cell>
          <cell r="L94" t="str">
            <v>10min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">
          <cell r="E24" t="str">
            <v>Cav1WT</v>
          </cell>
          <cell r="H24" t="str">
            <v>Cav1KO</v>
          </cell>
        </row>
        <row r="26">
          <cell r="E26">
            <v>2.7486049805570605E-2</v>
          </cell>
          <cell r="H26">
            <v>1.9521917507199196E-2</v>
          </cell>
        </row>
        <row r="53">
          <cell r="E53" t="str">
            <v>Cav1WT</v>
          </cell>
          <cell r="H53" t="str">
            <v>Cav1KO</v>
          </cell>
        </row>
        <row r="55">
          <cell r="E55">
            <v>1.9387304100915492E-2</v>
          </cell>
          <cell r="H55">
            <v>1.9204912916003174E-2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P Figure 4C"/>
      <sheetName val="Endocytosis Total Figure 4F"/>
      <sheetName val="Net Recycling Figure 4G"/>
      <sheetName val="Endocytosis 9EG7 Figure 4H"/>
      <sheetName val="Net Recycling Figure 4I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7">
          <cell r="A87">
            <v>1</v>
          </cell>
          <cell r="B87">
            <v>0.95649513937030028</v>
          </cell>
          <cell r="D87">
            <v>0.90691420668179956</v>
          </cell>
          <cell r="F87">
            <v>0.99180230936757563</v>
          </cell>
          <cell r="G87">
            <v>1</v>
          </cell>
          <cell r="H87">
            <v>0.83847403661901332</v>
          </cell>
          <cell r="J87">
            <v>0.84068280922612959</v>
          </cell>
          <cell r="L87">
            <v>0.7809056280043789</v>
          </cell>
        </row>
        <row r="89">
          <cell r="A89">
            <v>0</v>
          </cell>
          <cell r="B89">
            <v>5.1832096188186919E-2</v>
          </cell>
          <cell r="D89">
            <v>3.1721683409739687E-2</v>
          </cell>
          <cell r="F89">
            <v>6.1516271869018993E-2</v>
          </cell>
          <cell r="G89">
            <v>0</v>
          </cell>
          <cell r="H89">
            <v>3.8931344461151172E-2</v>
          </cell>
          <cell r="J89">
            <v>3.1602563767118584E-2</v>
          </cell>
          <cell r="L89">
            <v>3.6590236518504259E-2</v>
          </cell>
        </row>
        <row r="91">
          <cell r="A91" t="str">
            <v>0min</v>
          </cell>
          <cell r="B91" t="str">
            <v>1min</v>
          </cell>
          <cell r="D91" t="str">
            <v>3min</v>
          </cell>
          <cell r="F91" t="str">
            <v>5min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1E4B-3EE8-41D8-A0B3-C7A098E8D704}">
  <dimension ref="A1:O41"/>
  <sheetViews>
    <sheetView topLeftCell="A40" workbookViewId="0">
      <selection activeCell="Q72" sqref="Q72"/>
    </sheetView>
  </sheetViews>
  <sheetFormatPr defaultRowHeight="14.75" x14ac:dyDescent="0.75"/>
  <cols>
    <col min="1" max="1" width="12.54296875" customWidth="1"/>
    <col min="2" max="12" width="9.1328125" style="1"/>
  </cols>
  <sheetData>
    <row r="1" spans="2:15" ht="15.75" customHeight="1" thickBot="1" x14ac:dyDescent="0.9">
      <c r="B1" s="33" t="s">
        <v>3</v>
      </c>
      <c r="C1" s="34"/>
      <c r="D1" s="34"/>
      <c r="E1" s="34"/>
      <c r="F1" s="34"/>
      <c r="G1" s="34"/>
      <c r="H1" s="34"/>
      <c r="I1" s="34"/>
      <c r="J1" s="34"/>
      <c r="K1" s="35"/>
      <c r="L1" s="7"/>
      <c r="M1" s="3"/>
      <c r="N1" s="3"/>
    </row>
    <row r="2" spans="2:15" x14ac:dyDescent="0.75">
      <c r="B2" s="1">
        <v>1</v>
      </c>
      <c r="C2" s="1">
        <v>0.23933102652825836</v>
      </c>
      <c r="D2" s="1">
        <v>0.4982698961937716</v>
      </c>
      <c r="E2" s="1">
        <v>0.55536332179930792</v>
      </c>
      <c r="F2" s="1">
        <v>0.57554786620530562</v>
      </c>
      <c r="G2" s="1">
        <v>1</v>
      </c>
      <c r="H2" s="1">
        <v>0.33921457029026753</v>
      </c>
      <c r="I2" s="1">
        <v>0.45589072282299381</v>
      </c>
      <c r="J2" s="1">
        <v>0.45475241889584522</v>
      </c>
      <c r="K2" s="1">
        <v>0.42629482071713148</v>
      </c>
      <c r="M2" s="1"/>
      <c r="N2" s="1"/>
    </row>
    <row r="3" spans="2:15" x14ac:dyDescent="0.75">
      <c r="M3" s="1"/>
      <c r="N3" s="1"/>
      <c r="O3" s="2"/>
    </row>
    <row r="4" spans="2:15" x14ac:dyDescent="0.75">
      <c r="B4" s="1">
        <v>1</v>
      </c>
      <c r="C4" s="1">
        <v>0.21745711402623613</v>
      </c>
      <c r="D4" s="1">
        <v>0.52623612512613516</v>
      </c>
      <c r="E4" s="1">
        <v>0.58425832492431884</v>
      </c>
      <c r="F4" s="1">
        <v>0.64127144298688188</v>
      </c>
      <c r="G4" s="1">
        <v>1</v>
      </c>
      <c r="H4" s="1">
        <v>0.31079717457114026</v>
      </c>
      <c r="I4" s="1">
        <v>0.44803229061553984</v>
      </c>
      <c r="J4" s="1">
        <v>0.53128153380423815</v>
      </c>
      <c r="K4" s="1">
        <v>0.5736629667003027</v>
      </c>
      <c r="M4" s="1"/>
      <c r="N4" s="1"/>
    </row>
    <row r="5" spans="2:15" x14ac:dyDescent="0.75">
      <c r="M5" s="2"/>
      <c r="N5" s="2"/>
    </row>
    <row r="6" spans="2:15" ht="15.5" thickBot="1" x14ac:dyDescent="0.9">
      <c r="M6" s="2"/>
      <c r="N6" s="2"/>
      <c r="O6" s="2"/>
    </row>
    <row r="7" spans="2:15" ht="15.75" customHeight="1" thickBot="1" x14ac:dyDescent="0.9">
      <c r="B7" s="33" t="s">
        <v>3</v>
      </c>
      <c r="C7" s="34"/>
      <c r="D7" s="34"/>
      <c r="E7" s="34"/>
      <c r="F7" s="34"/>
      <c r="G7" s="34"/>
      <c r="H7" s="34"/>
      <c r="I7" s="34"/>
      <c r="J7" s="34"/>
      <c r="K7" s="35"/>
      <c r="L7" s="7"/>
      <c r="M7" s="3"/>
      <c r="N7" s="3"/>
    </row>
    <row r="8" spans="2:15" x14ac:dyDescent="0.75">
      <c r="B8" s="1">
        <v>1</v>
      </c>
      <c r="C8" s="1">
        <v>0.20908593322386426</v>
      </c>
      <c r="D8" s="1">
        <v>0.42583470169677068</v>
      </c>
      <c r="E8" s="1">
        <v>0.5752599890530925</v>
      </c>
      <c r="F8" s="1">
        <v>0.6392993979200875</v>
      </c>
      <c r="G8" s="1">
        <v>1</v>
      </c>
      <c r="H8" s="1">
        <v>0.28846153846153849</v>
      </c>
      <c r="I8" s="1">
        <v>0.42147435897435898</v>
      </c>
      <c r="J8" s="1">
        <v>0.53258547008547008</v>
      </c>
      <c r="K8" s="1">
        <v>0.56356837606837595</v>
      </c>
      <c r="M8" s="1"/>
      <c r="N8" s="1"/>
    </row>
    <row r="9" spans="2:15" x14ac:dyDescent="0.75">
      <c r="M9" s="1"/>
      <c r="N9" s="1"/>
    </row>
    <row r="10" spans="2:15" x14ac:dyDescent="0.75">
      <c r="B10" s="1">
        <v>1</v>
      </c>
      <c r="C10" s="1">
        <v>0.11479028697571743</v>
      </c>
      <c r="D10" s="1">
        <v>0.52317880794701987</v>
      </c>
      <c r="E10" s="1">
        <v>0.63796909492273723</v>
      </c>
      <c r="F10" s="1">
        <v>0.64514348785871967</v>
      </c>
      <c r="G10" s="1">
        <v>1</v>
      </c>
      <c r="H10" s="1">
        <v>0.29893048128342248</v>
      </c>
      <c r="I10" s="1">
        <v>0.48288770053475932</v>
      </c>
      <c r="J10" s="1">
        <v>0.54064171122994642</v>
      </c>
      <c r="K10" s="1">
        <v>0.59090909090909083</v>
      </c>
      <c r="M10" s="1"/>
      <c r="N10" s="1"/>
    </row>
    <row r="11" spans="2:15" x14ac:dyDescent="0.75">
      <c r="M11" s="2"/>
      <c r="N11" s="2"/>
    </row>
    <row r="12" spans="2:15" ht="15.5" thickBot="1" x14ac:dyDescent="0.9">
      <c r="M12" s="2"/>
      <c r="N12" s="2"/>
      <c r="O12" s="2"/>
    </row>
    <row r="13" spans="2:15" ht="15.75" customHeight="1" thickBot="1" x14ac:dyDescent="0.9">
      <c r="B13" s="33" t="s">
        <v>3</v>
      </c>
      <c r="C13" s="34"/>
      <c r="D13" s="34"/>
      <c r="E13" s="34"/>
      <c r="F13" s="34"/>
      <c r="G13" s="34"/>
      <c r="H13" s="34"/>
      <c r="I13" s="34"/>
      <c r="J13" s="34"/>
      <c r="K13" s="35"/>
      <c r="L13" s="7"/>
      <c r="M13" s="3"/>
      <c r="N13" s="3"/>
      <c r="O13" s="2"/>
    </row>
    <row r="14" spans="2:15" x14ac:dyDescent="0.75">
      <c r="B14" s="1">
        <v>1</v>
      </c>
      <c r="C14" s="1">
        <v>0.35755258126195028</v>
      </c>
      <c r="D14" s="1">
        <v>0.5076481835564054</v>
      </c>
      <c r="E14" s="1">
        <v>0.59464627151051619</v>
      </c>
      <c r="F14" s="1">
        <v>0.64913957934990441</v>
      </c>
      <c r="G14" s="1">
        <v>1</v>
      </c>
      <c r="H14" s="1">
        <v>0.46737481031866462</v>
      </c>
      <c r="I14" s="1">
        <v>0.45472938796155793</v>
      </c>
      <c r="J14" s="1">
        <v>0.59433485078401616</v>
      </c>
      <c r="K14" s="1">
        <v>0.59180576631259474</v>
      </c>
      <c r="M14" s="1"/>
      <c r="N14" s="1"/>
      <c r="O14" s="2"/>
    </row>
    <row r="15" spans="2:15" x14ac:dyDescent="0.75">
      <c r="M15" s="1"/>
      <c r="N15" s="1"/>
      <c r="O15" s="2"/>
    </row>
    <row r="16" spans="2:15" x14ac:dyDescent="0.75">
      <c r="B16" s="5">
        <v>1</v>
      </c>
      <c r="C16" s="5">
        <v>0.36870997255260751</v>
      </c>
      <c r="D16" s="5">
        <v>0.6335773101555352</v>
      </c>
      <c r="E16" s="5">
        <v>0.69487648673376023</v>
      </c>
      <c r="F16" s="5">
        <v>0.67566331198536145</v>
      </c>
      <c r="G16" s="1">
        <v>1</v>
      </c>
      <c r="H16" s="1">
        <v>0.47201946472019457</v>
      </c>
      <c r="I16" s="1">
        <v>0.50510948905109487</v>
      </c>
      <c r="J16" s="1">
        <v>0.58540145985401459</v>
      </c>
      <c r="K16" s="1">
        <v>0.69245742092457419</v>
      </c>
      <c r="M16" s="1"/>
      <c r="N16" s="1"/>
      <c r="O16" s="2"/>
    </row>
    <row r="17" spans="2:15" x14ac:dyDescent="0.75">
      <c r="M17" s="2"/>
      <c r="N17" s="2"/>
      <c r="O17" s="2"/>
    </row>
    <row r="18" spans="2:15" ht="15.5" thickBot="1" x14ac:dyDescent="0.9">
      <c r="M18" s="2"/>
      <c r="N18" s="2"/>
      <c r="O18" s="2"/>
    </row>
    <row r="19" spans="2:15" ht="15.75" customHeight="1" thickBot="1" x14ac:dyDescent="0.9">
      <c r="B19" s="33" t="s">
        <v>3</v>
      </c>
      <c r="C19" s="34"/>
      <c r="D19" s="34"/>
      <c r="E19" s="34"/>
      <c r="F19" s="34"/>
      <c r="G19" s="34"/>
      <c r="H19" s="34"/>
      <c r="I19" s="34"/>
      <c r="J19" s="34"/>
      <c r="K19" s="35"/>
      <c r="M19" s="2"/>
      <c r="N19" s="2"/>
      <c r="O19" s="2"/>
    </row>
    <row r="20" spans="2:15" x14ac:dyDescent="0.75">
      <c r="B20" s="1">
        <v>1</v>
      </c>
      <c r="C20" s="1">
        <v>0.1706959706959707</v>
      </c>
      <c r="D20" s="1">
        <v>0.38095238095238099</v>
      </c>
      <c r="E20" s="1">
        <v>0.44761904761904764</v>
      </c>
      <c r="F20" s="1">
        <v>0.48791208791208796</v>
      </c>
      <c r="G20" s="1">
        <v>1</v>
      </c>
      <c r="H20" s="1">
        <v>0.13785046728971961</v>
      </c>
      <c r="I20" s="1">
        <v>0.38006230529595014</v>
      </c>
      <c r="J20" s="1" t="s">
        <v>9</v>
      </c>
      <c r="K20" s="1">
        <v>0.48364485981308408</v>
      </c>
      <c r="M20" s="2"/>
      <c r="N20" s="2"/>
      <c r="O20" s="2"/>
    </row>
    <row r="21" spans="2:15" x14ac:dyDescent="0.75">
      <c r="M21" s="2"/>
      <c r="N21" s="2"/>
      <c r="O21" s="2"/>
    </row>
    <row r="22" spans="2:15" x14ac:dyDescent="0.75">
      <c r="B22" s="5">
        <v>1</v>
      </c>
      <c r="C22" s="5">
        <v>0.12867647058823528</v>
      </c>
      <c r="D22" s="5">
        <v>0.31102941176470583</v>
      </c>
      <c r="E22" s="5">
        <v>0.42132352941176465</v>
      </c>
      <c r="F22" s="5">
        <v>0.42426470588235288</v>
      </c>
      <c r="G22" s="1">
        <v>1</v>
      </c>
      <c r="H22" s="1">
        <v>0.14561664190193166</v>
      </c>
      <c r="I22" s="1">
        <v>0.33060921248142644</v>
      </c>
      <c r="J22" s="1">
        <v>0.26968796433878156</v>
      </c>
      <c r="K22" s="1">
        <v>0.31797919762258542</v>
      </c>
      <c r="M22" s="2"/>
      <c r="N22" s="2"/>
      <c r="O22" s="2"/>
    </row>
    <row r="23" spans="2:15" x14ac:dyDescent="0.75">
      <c r="M23" s="2"/>
      <c r="N23" s="2"/>
      <c r="O23" s="2"/>
    </row>
    <row r="24" spans="2:15" ht="15.5" thickBot="1" x14ac:dyDescent="0.9">
      <c r="M24" s="2"/>
      <c r="N24" s="2"/>
      <c r="O24" s="2"/>
    </row>
    <row r="25" spans="2:15" ht="15.5" thickBot="1" x14ac:dyDescent="0.9">
      <c r="B25" s="30" t="s">
        <v>7</v>
      </c>
      <c r="C25" s="31"/>
      <c r="D25" s="31"/>
      <c r="E25" s="31"/>
      <c r="F25" s="32"/>
      <c r="G25" s="30" t="s">
        <v>10</v>
      </c>
      <c r="H25" s="31"/>
      <c r="I25" s="31"/>
      <c r="J25" s="31"/>
      <c r="K25" s="32"/>
      <c r="M25" s="2"/>
      <c r="N25" s="2"/>
      <c r="O25" s="2"/>
    </row>
    <row r="26" spans="2:15" ht="15.5" thickBot="1" x14ac:dyDescent="0.9">
      <c r="B26" s="1" t="s">
        <v>4</v>
      </c>
      <c r="C26" s="1" t="s">
        <v>1</v>
      </c>
      <c r="D26" s="1" t="s">
        <v>5</v>
      </c>
      <c r="E26" s="1" t="s">
        <v>2</v>
      </c>
      <c r="F26" s="1" t="s">
        <v>6</v>
      </c>
      <c r="G26" s="1" t="s">
        <v>4</v>
      </c>
      <c r="H26" s="1" t="s">
        <v>1</v>
      </c>
      <c r="I26" s="1" t="s">
        <v>5</v>
      </c>
      <c r="J26" s="1" t="s">
        <v>2</v>
      </c>
      <c r="K26" s="1" t="s">
        <v>6</v>
      </c>
    </row>
    <row r="27" spans="2:15" ht="19.5" customHeight="1" thickBot="1" x14ac:dyDescent="0.9">
      <c r="B27" s="36" t="s">
        <v>0</v>
      </c>
      <c r="C27" s="37"/>
      <c r="D27" s="37"/>
      <c r="E27" s="37"/>
      <c r="F27" s="37"/>
      <c r="G27" s="37"/>
      <c r="H27" s="37"/>
      <c r="I27" s="37"/>
      <c r="J27" s="37"/>
      <c r="K27" s="38"/>
      <c r="L27" s="8"/>
      <c r="M27" s="4"/>
      <c r="N27" s="4"/>
    </row>
    <row r="28" spans="2:15" x14ac:dyDescent="0.75">
      <c r="B28" s="1">
        <f>AVERAGE(B2,B8,B14,B20)</f>
        <v>1</v>
      </c>
      <c r="C28" s="1">
        <f t="shared" ref="C28:K28" si="0">AVERAGE(C2,C8,C14,C20)</f>
        <v>0.24416637792751089</v>
      </c>
      <c r="D28" s="1">
        <f t="shared" si="0"/>
        <v>0.45317629059983211</v>
      </c>
      <c r="E28" s="1">
        <f t="shared" si="0"/>
        <v>0.54322215749549108</v>
      </c>
      <c r="F28" s="1">
        <f t="shared" si="0"/>
        <v>0.58797473284684632</v>
      </c>
      <c r="G28" s="1">
        <f t="shared" si="0"/>
        <v>1</v>
      </c>
      <c r="H28" s="1">
        <f t="shared" si="0"/>
        <v>0.30822534659004758</v>
      </c>
      <c r="I28" s="1">
        <f t="shared" si="0"/>
        <v>0.42803919376371524</v>
      </c>
      <c r="J28" s="1">
        <f t="shared" si="0"/>
        <v>0.5272242465884438</v>
      </c>
      <c r="K28" s="1">
        <f t="shared" si="0"/>
        <v>0.51632845572779662</v>
      </c>
      <c r="M28" s="1"/>
      <c r="N28" s="1"/>
    </row>
    <row r="29" spans="2:15" x14ac:dyDescent="0.75">
      <c r="B29" s="1">
        <f>AVERAGE(B4,B10,B16,B22)</f>
        <v>1</v>
      </c>
      <c r="C29" s="1">
        <f t="shared" ref="C29:K29" si="1">AVERAGE(C4,C10,C16,C22)</f>
        <v>0.2074084610356991</v>
      </c>
      <c r="D29" s="1">
        <f t="shared" si="1"/>
        <v>0.498505413748349</v>
      </c>
      <c r="E29" s="1">
        <f t="shared" si="1"/>
        <v>0.58460685899814524</v>
      </c>
      <c r="F29" s="1">
        <f t="shared" si="1"/>
        <v>0.59658573717832897</v>
      </c>
      <c r="G29" s="1">
        <f t="shared" si="1"/>
        <v>1</v>
      </c>
      <c r="H29" s="1">
        <f t="shared" si="1"/>
        <v>0.30684094061917222</v>
      </c>
      <c r="I29" s="1">
        <f t="shared" si="1"/>
        <v>0.44165967317070515</v>
      </c>
      <c r="J29" s="1">
        <f t="shared" si="1"/>
        <v>0.48175316730674511</v>
      </c>
      <c r="K29" s="1">
        <f t="shared" si="1"/>
        <v>0.54375216903913826</v>
      </c>
      <c r="M29" s="1"/>
      <c r="N29" s="1"/>
    </row>
    <row r="31" spans="2:15" x14ac:dyDescent="0.75">
      <c r="B31" s="1">
        <f t="shared" ref="B31:K31" si="2">AVERAGE(B28:B29)</f>
        <v>1</v>
      </c>
      <c r="C31" s="1">
        <f t="shared" si="2"/>
        <v>0.225787419481605</v>
      </c>
      <c r="D31" s="1">
        <f t="shared" si="2"/>
        <v>0.47584085217409056</v>
      </c>
      <c r="E31" s="1">
        <f t="shared" si="2"/>
        <v>0.56391450824681821</v>
      </c>
      <c r="F31" s="1">
        <f t="shared" si="2"/>
        <v>0.59228023501258764</v>
      </c>
      <c r="G31" s="1">
        <f t="shared" si="2"/>
        <v>1</v>
      </c>
      <c r="H31" s="1">
        <f t="shared" si="2"/>
        <v>0.30753314360460993</v>
      </c>
      <c r="I31" s="1">
        <f t="shared" si="2"/>
        <v>0.43484943346721017</v>
      </c>
      <c r="J31" s="1">
        <f t="shared" si="2"/>
        <v>0.50448870694759451</v>
      </c>
      <c r="K31" s="1">
        <f t="shared" si="2"/>
        <v>0.53004031238346738</v>
      </c>
    </row>
    <row r="32" spans="2:15" x14ac:dyDescent="0.75">
      <c r="B32" s="1">
        <f>STDEV(B2,B4,B8,B10,B14,B16,B20,B22)/SQRT(8)</f>
        <v>0</v>
      </c>
      <c r="C32" s="1">
        <f t="shared" ref="C32:K32" si="3">STDEV(C2,C4,C8,C10,C14,C16,C20,C22)/SQRT(8)</f>
        <v>3.3569396274244309E-2</v>
      </c>
      <c r="D32" s="1">
        <f t="shared" si="3"/>
        <v>3.5315762380444718E-2</v>
      </c>
      <c r="E32" s="1">
        <f t="shared" si="3"/>
        <v>3.2196965778572943E-2</v>
      </c>
      <c r="F32" s="1">
        <f t="shared" si="3"/>
        <v>3.1901938624674907E-2</v>
      </c>
      <c r="G32" s="1">
        <f t="shared" si="3"/>
        <v>0</v>
      </c>
      <c r="H32" s="1">
        <f t="shared" si="3"/>
        <v>4.4131777309111803E-2</v>
      </c>
      <c r="I32" s="1">
        <f t="shared" si="3"/>
        <v>1.9956395495938112E-2</v>
      </c>
      <c r="J32" s="1">
        <f t="shared" si="3"/>
        <v>3.9519185761181616E-2</v>
      </c>
      <c r="K32" s="1">
        <f t="shared" si="3"/>
        <v>4.114693729341045E-2</v>
      </c>
    </row>
    <row r="34" spans="1:12" ht="15.5" thickBot="1" x14ac:dyDescent="0.9"/>
    <row r="35" spans="1:12" x14ac:dyDescent="0.75">
      <c r="A35" s="27" t="s">
        <v>12</v>
      </c>
      <c r="B35" s="1">
        <v>3.4000000000000002E-2</v>
      </c>
      <c r="D35" s="1">
        <v>3.5000000000000003E-2</v>
      </c>
      <c r="G35" s="1">
        <v>3.2000000000000001E-2</v>
      </c>
      <c r="L35" s="1">
        <v>3.2000000000000001E-2</v>
      </c>
    </row>
    <row r="36" spans="1:12" x14ac:dyDescent="0.75">
      <c r="A36" s="28"/>
      <c r="B36" s="1">
        <v>0.225787419481605</v>
      </c>
      <c r="D36" s="1">
        <v>0.47584085217409061</v>
      </c>
      <c r="G36" s="1">
        <v>0.5639145082468181</v>
      </c>
      <c r="L36" s="1">
        <v>0.59228023501258764</v>
      </c>
    </row>
    <row r="37" spans="1:12" ht="15.5" thickBot="1" x14ac:dyDescent="0.9">
      <c r="A37" s="29"/>
      <c r="B37" s="1" t="s">
        <v>1</v>
      </c>
      <c r="D37" s="1" t="s">
        <v>5</v>
      </c>
      <c r="G37" s="1" t="s">
        <v>2</v>
      </c>
      <c r="L37" s="1" t="s">
        <v>6</v>
      </c>
    </row>
    <row r="38" spans="1:12" ht="15.5" thickBot="1" x14ac:dyDescent="0.9"/>
    <row r="39" spans="1:12" x14ac:dyDescent="0.75">
      <c r="A39" s="27" t="s">
        <v>13</v>
      </c>
      <c r="B39" s="1">
        <v>4.3999999999999997E-2</v>
      </c>
      <c r="D39" s="1">
        <v>0.02</v>
      </c>
      <c r="G39" s="1">
        <v>0.04</v>
      </c>
      <c r="L39" s="1">
        <v>4.1000000000000002E-2</v>
      </c>
    </row>
    <row r="40" spans="1:12" x14ac:dyDescent="0.75">
      <c r="A40" s="28"/>
      <c r="B40" s="1">
        <v>0.30753314360460993</v>
      </c>
      <c r="D40" s="1">
        <v>0.43484943346721017</v>
      </c>
      <c r="G40" s="1">
        <v>0.50448870694759451</v>
      </c>
      <c r="L40" s="1">
        <v>0.53004031238346738</v>
      </c>
    </row>
    <row r="41" spans="1:12" ht="15.5" thickBot="1" x14ac:dyDescent="0.9">
      <c r="A41" s="29"/>
      <c r="B41" s="1" t="s">
        <v>1</v>
      </c>
      <c r="D41" s="1" t="s">
        <v>5</v>
      </c>
      <c r="G41" s="1" t="s">
        <v>2</v>
      </c>
      <c r="L41" s="1" t="s">
        <v>6</v>
      </c>
    </row>
  </sheetData>
  <mergeCells count="9">
    <mergeCell ref="A35:A37"/>
    <mergeCell ref="A39:A41"/>
    <mergeCell ref="B25:F25"/>
    <mergeCell ref="G25:K25"/>
    <mergeCell ref="B1:K1"/>
    <mergeCell ref="B7:K7"/>
    <mergeCell ref="B13:K13"/>
    <mergeCell ref="B19:K19"/>
    <mergeCell ref="B27:K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12F5F-202E-4B69-BA6B-DC855A1B8EF0}">
  <dimension ref="A1:O39"/>
  <sheetViews>
    <sheetView topLeftCell="A34" workbookViewId="0">
      <selection activeCell="O58" sqref="O58"/>
    </sheetView>
  </sheetViews>
  <sheetFormatPr defaultRowHeight="14.75" x14ac:dyDescent="0.75"/>
  <cols>
    <col min="1" max="1" width="14" customWidth="1"/>
    <col min="2" max="12" width="9.1328125" style="1"/>
  </cols>
  <sheetData>
    <row r="1" spans="2:11" ht="15.5" thickBot="1" x14ac:dyDescent="0.9">
      <c r="B1" s="33" t="s">
        <v>3</v>
      </c>
      <c r="C1" s="34"/>
      <c r="D1" s="34"/>
      <c r="E1" s="34"/>
      <c r="F1" s="34"/>
      <c r="G1" s="34"/>
      <c r="H1" s="34"/>
      <c r="I1" s="34"/>
      <c r="J1" s="34"/>
      <c r="K1" s="35"/>
    </row>
    <row r="2" spans="2:11" x14ac:dyDescent="0.75">
      <c r="B2" s="9"/>
      <c r="C2" s="9"/>
      <c r="D2" s="9"/>
      <c r="E2" s="9"/>
      <c r="F2" s="9"/>
      <c r="G2" s="1">
        <v>1</v>
      </c>
      <c r="H2" s="1">
        <v>0.24502402196293752</v>
      </c>
      <c r="I2" s="1">
        <v>0.21859986273164034</v>
      </c>
      <c r="J2" s="1">
        <v>0.13315030885380919</v>
      </c>
      <c r="K2" s="1">
        <v>0.25463280713795466</v>
      </c>
    </row>
    <row r="4" spans="2:11" x14ac:dyDescent="0.75">
      <c r="B4" s="1">
        <v>1</v>
      </c>
      <c r="C4" s="1">
        <v>0.12128378378378378</v>
      </c>
      <c r="D4" s="1">
        <v>0.33445945945945948</v>
      </c>
      <c r="E4" s="1">
        <v>0.4358108108108108</v>
      </c>
      <c r="F4" s="1">
        <v>0.4391891891891892</v>
      </c>
      <c r="G4" s="1">
        <v>1</v>
      </c>
      <c r="H4" s="1">
        <v>0.17247386759581881</v>
      </c>
      <c r="I4" s="1">
        <v>0.24912891986062716</v>
      </c>
      <c r="J4" s="1">
        <v>0.23832752613240418</v>
      </c>
      <c r="K4" s="1">
        <v>0.2564459930313589</v>
      </c>
    </row>
    <row r="5" spans="2:11" ht="15.5" thickBot="1" x14ac:dyDescent="0.9"/>
    <row r="6" spans="2:11" ht="15.5" thickBot="1" x14ac:dyDescent="0.9">
      <c r="B6" s="33" t="s">
        <v>3</v>
      </c>
      <c r="C6" s="34"/>
      <c r="D6" s="34"/>
      <c r="E6" s="34"/>
      <c r="F6" s="34"/>
      <c r="G6" s="34"/>
      <c r="H6" s="34"/>
      <c r="I6" s="34"/>
      <c r="J6" s="34"/>
      <c r="K6" s="35"/>
    </row>
    <row r="7" spans="2:11" x14ac:dyDescent="0.75">
      <c r="B7" s="1">
        <v>1</v>
      </c>
      <c r="C7" s="1">
        <v>0.22191011235955058</v>
      </c>
      <c r="D7" s="1">
        <v>0.59887640449438206</v>
      </c>
      <c r="E7" s="1">
        <v>0.72921348314606738</v>
      </c>
      <c r="F7" s="1">
        <v>0.78314606741573023</v>
      </c>
      <c r="G7" s="9"/>
      <c r="H7" s="9"/>
      <c r="I7" s="9"/>
      <c r="J7" s="9"/>
      <c r="K7" s="9"/>
    </row>
    <row r="9" spans="2:11" x14ac:dyDescent="0.75">
      <c r="B9" s="1">
        <v>1</v>
      </c>
      <c r="C9" s="1">
        <v>0.14736842105263159</v>
      </c>
      <c r="D9" s="1">
        <v>0.3662431941923775</v>
      </c>
      <c r="E9" s="1">
        <v>0.52994555353901995</v>
      </c>
      <c r="F9" s="1">
        <v>0.4882032667876588</v>
      </c>
      <c r="G9" s="1">
        <v>1</v>
      </c>
      <c r="H9" s="1">
        <v>0.16759362254356694</v>
      </c>
      <c r="I9" s="1">
        <v>0.31738969225064884</v>
      </c>
      <c r="J9" s="1">
        <v>0.47237671486837224</v>
      </c>
      <c r="K9" s="1">
        <v>0.45643307378568782</v>
      </c>
    </row>
    <row r="10" spans="2:11" ht="15.5" thickBot="1" x14ac:dyDescent="0.9"/>
    <row r="11" spans="2:11" ht="15.5" thickBot="1" x14ac:dyDescent="0.9">
      <c r="B11" s="33" t="s">
        <v>3</v>
      </c>
      <c r="C11" s="34"/>
      <c r="D11" s="34"/>
      <c r="E11" s="34"/>
      <c r="F11" s="34"/>
      <c r="G11" s="34"/>
      <c r="H11" s="34"/>
      <c r="I11" s="34"/>
      <c r="J11" s="34"/>
      <c r="K11" s="35"/>
    </row>
    <row r="12" spans="2:11" x14ac:dyDescent="0.75">
      <c r="B12" s="1">
        <v>1</v>
      </c>
      <c r="C12" s="1">
        <v>0.16550218340611353</v>
      </c>
      <c r="D12" s="1">
        <v>0.36943231441048036</v>
      </c>
      <c r="E12" s="1">
        <v>0.45196506550218335</v>
      </c>
      <c r="F12" s="1">
        <v>0.50436681222707425</v>
      </c>
      <c r="G12" s="1">
        <v>1</v>
      </c>
      <c r="H12" s="1">
        <v>0.16518578352180935</v>
      </c>
      <c r="I12" s="1">
        <v>0.32431340872374798</v>
      </c>
      <c r="J12" s="1">
        <v>0.43093699515347333</v>
      </c>
      <c r="K12" s="1">
        <v>0.4648626817447496</v>
      </c>
    </row>
    <row r="14" spans="2:11" x14ac:dyDescent="0.75">
      <c r="B14" s="1">
        <v>1</v>
      </c>
      <c r="C14" s="1">
        <v>0.15732368896925858</v>
      </c>
      <c r="D14" s="1">
        <v>0.23363471971066907</v>
      </c>
      <c r="E14" s="1">
        <v>0.32079566003616633</v>
      </c>
      <c r="F14" s="1">
        <v>0.3674502712477396</v>
      </c>
      <c r="G14" s="1">
        <v>1</v>
      </c>
      <c r="H14" s="1">
        <v>0.1213965406790519</v>
      </c>
      <c r="I14" s="1">
        <v>0.20179372197309417</v>
      </c>
      <c r="J14" s="1">
        <v>0.32222934016655991</v>
      </c>
      <c r="K14" s="1">
        <v>0.29596412556053814</v>
      </c>
    </row>
    <row r="15" spans="2:11" ht="15.5" thickBot="1" x14ac:dyDescent="0.9"/>
    <row r="16" spans="2:11" ht="15.5" thickBot="1" x14ac:dyDescent="0.9">
      <c r="B16" s="33" t="s">
        <v>3</v>
      </c>
      <c r="C16" s="34"/>
      <c r="D16" s="34"/>
      <c r="E16" s="34"/>
      <c r="F16" s="34"/>
      <c r="G16" s="34"/>
      <c r="H16" s="34"/>
      <c r="I16" s="34"/>
      <c r="J16" s="34"/>
      <c r="K16" s="35"/>
    </row>
    <row r="17" spans="2:15" x14ac:dyDescent="0.75">
      <c r="B17" s="1">
        <v>0.99985809564353612</v>
      </c>
      <c r="C17" s="1">
        <v>0.16276429686391372</v>
      </c>
      <c r="D17" s="1">
        <v>0.33248190719455084</v>
      </c>
      <c r="E17" s="1">
        <v>0.40740740740740744</v>
      </c>
      <c r="F17" s="1">
        <v>0.40882645097204479</v>
      </c>
      <c r="G17" s="1">
        <v>0.9998766802318414</v>
      </c>
      <c r="H17" s="1">
        <v>0.18695276852879517</v>
      </c>
      <c r="I17" s="1">
        <v>0.27968923418423969</v>
      </c>
      <c r="J17" s="1">
        <v>0.27315328647182141</v>
      </c>
      <c r="K17" s="1">
        <v>0.3517079787889999</v>
      </c>
    </row>
    <row r="19" spans="2:15" x14ac:dyDescent="0.75">
      <c r="B19" s="1">
        <v>0.99990951863916033</v>
      </c>
      <c r="C19" s="1">
        <v>0.14232718060079624</v>
      </c>
      <c r="D19" s="1">
        <v>0.32247557003257332</v>
      </c>
      <c r="E19" s="1">
        <v>0.42861020629750274</v>
      </c>
      <c r="F19" s="1">
        <v>0.42426710097719872</v>
      </c>
      <c r="G19" s="1">
        <v>0.999820852740953</v>
      </c>
      <c r="H19" s="1">
        <v>0.15075241848799714</v>
      </c>
      <c r="I19" s="1">
        <v>0.27454317448943033</v>
      </c>
      <c r="J19" s="1">
        <v>0.36769974919383736</v>
      </c>
      <c r="K19" s="1">
        <v>0.36528126119670373</v>
      </c>
    </row>
    <row r="21" spans="2:15" ht="15.5" thickBot="1" x14ac:dyDescent="0.9"/>
    <row r="22" spans="2:15" ht="15.5" thickBot="1" x14ac:dyDescent="0.9">
      <c r="B22" s="24" t="s">
        <v>8</v>
      </c>
      <c r="C22" s="25"/>
      <c r="D22" s="25"/>
      <c r="E22" s="25"/>
      <c r="F22" s="26"/>
      <c r="G22" s="24" t="s">
        <v>11</v>
      </c>
      <c r="H22" s="25"/>
      <c r="I22" s="25"/>
      <c r="J22" s="25"/>
      <c r="K22" s="26"/>
    </row>
    <row r="23" spans="2:15" ht="15.5" thickBot="1" x14ac:dyDescent="0.9">
      <c r="B23" t="s">
        <v>4</v>
      </c>
      <c r="C23" t="s">
        <v>1</v>
      </c>
      <c r="D23" t="s">
        <v>5</v>
      </c>
      <c r="E23" t="s">
        <v>2</v>
      </c>
      <c r="F23" t="s">
        <v>6</v>
      </c>
      <c r="G23" t="s">
        <v>4</v>
      </c>
      <c r="H23" t="s">
        <v>1</v>
      </c>
      <c r="I23" t="s">
        <v>5</v>
      </c>
      <c r="J23" t="s">
        <v>2</v>
      </c>
      <c r="K23" t="s">
        <v>6</v>
      </c>
    </row>
    <row r="24" spans="2:15" ht="30" customHeight="1" thickBot="1" x14ac:dyDescent="0.9">
      <c r="B24" s="36" t="s">
        <v>0</v>
      </c>
      <c r="C24" s="37"/>
      <c r="D24" s="37"/>
      <c r="E24" s="37"/>
      <c r="F24" s="37"/>
      <c r="G24" s="37"/>
      <c r="H24" s="37"/>
      <c r="I24" s="37"/>
      <c r="J24" s="37"/>
      <c r="K24" s="38"/>
    </row>
    <row r="25" spans="2:15" ht="15.75" customHeight="1" x14ac:dyDescent="0.75">
      <c r="B25" s="1">
        <f>AVERAGE(B2,B7,B12,B17)</f>
        <v>0.99995269854784541</v>
      </c>
      <c r="C25" s="1">
        <f t="shared" ref="C25:K25" si="0">AVERAGE(C2,C7,C12,C17)</f>
        <v>0.18339219754319261</v>
      </c>
      <c r="D25" s="1">
        <f t="shared" si="0"/>
        <v>0.43359687536647112</v>
      </c>
      <c r="E25" s="1">
        <f t="shared" si="0"/>
        <v>0.5295286520185527</v>
      </c>
      <c r="F25" s="1">
        <f t="shared" si="0"/>
        <v>0.56544644353828299</v>
      </c>
      <c r="G25" s="1">
        <f t="shared" si="0"/>
        <v>0.99995889341061384</v>
      </c>
      <c r="H25" s="1">
        <f t="shared" si="0"/>
        <v>0.19905419133784732</v>
      </c>
      <c r="I25" s="1">
        <f t="shared" si="0"/>
        <v>0.27420083521320932</v>
      </c>
      <c r="J25" s="1">
        <f t="shared" si="0"/>
        <v>0.27908019682636792</v>
      </c>
      <c r="K25" s="1">
        <f t="shared" si="0"/>
        <v>0.35706782255723474</v>
      </c>
    </row>
    <row r="26" spans="2:15" ht="15.75" customHeight="1" x14ac:dyDescent="0.75">
      <c r="B26" s="1">
        <f>AVERAGE(B4,B9,B14,B19)</f>
        <v>0.99997737965979006</v>
      </c>
      <c r="C26" s="1">
        <f t="shared" ref="C26:K26" si="1">AVERAGE(C4,C9,C14,C19)</f>
        <v>0.14207576860161755</v>
      </c>
      <c r="D26" s="1">
        <f t="shared" si="1"/>
        <v>0.31420323584876986</v>
      </c>
      <c r="E26" s="1">
        <f t="shared" si="1"/>
        <v>0.42879055767087498</v>
      </c>
      <c r="F26" s="1">
        <f t="shared" si="1"/>
        <v>0.42977745705044662</v>
      </c>
      <c r="G26" s="1">
        <f t="shared" si="1"/>
        <v>0.99995521318523828</v>
      </c>
      <c r="H26" s="1">
        <f t="shared" si="1"/>
        <v>0.1530541123266087</v>
      </c>
      <c r="I26" s="1">
        <f t="shared" si="1"/>
        <v>0.26071387714345012</v>
      </c>
      <c r="J26" s="1">
        <f t="shared" si="1"/>
        <v>0.35015833259029344</v>
      </c>
      <c r="K26" s="1">
        <f t="shared" si="1"/>
        <v>0.34353111339357217</v>
      </c>
      <c r="N26" s="6"/>
      <c r="O26" s="6"/>
    </row>
    <row r="27" spans="2:15" ht="15.75" customHeight="1" x14ac:dyDescent="0.75">
      <c r="N27" s="6"/>
      <c r="O27" s="6"/>
    </row>
    <row r="28" spans="2:15" ht="15.75" customHeight="1" x14ac:dyDescent="0.75">
      <c r="B28" s="1">
        <f>AVERAGE(B25:B26)</f>
        <v>0.99996503910381773</v>
      </c>
      <c r="C28" s="1">
        <f t="shared" ref="C28:K28" si="2">AVERAGE(C25:C26)</f>
        <v>0.16273398307240508</v>
      </c>
      <c r="D28" s="1">
        <f t="shared" si="2"/>
        <v>0.37390005560762052</v>
      </c>
      <c r="E28" s="1">
        <f t="shared" si="2"/>
        <v>0.47915960484471387</v>
      </c>
      <c r="F28" s="1">
        <f t="shared" si="2"/>
        <v>0.49761195029436478</v>
      </c>
      <c r="G28" s="1">
        <f t="shared" si="2"/>
        <v>0.99995705329792606</v>
      </c>
      <c r="H28" s="1">
        <f t="shared" si="2"/>
        <v>0.176054151832228</v>
      </c>
      <c r="I28" s="1">
        <f t="shared" si="2"/>
        <v>0.26745735617832972</v>
      </c>
      <c r="J28" s="1">
        <f t="shared" si="2"/>
        <v>0.31461926470833068</v>
      </c>
      <c r="K28" s="1">
        <f t="shared" si="2"/>
        <v>0.35029946797540346</v>
      </c>
      <c r="N28" s="6"/>
      <c r="O28" s="6"/>
    </row>
    <row r="29" spans="2:15" ht="15.75" customHeight="1" x14ac:dyDescent="0.75">
      <c r="B29" s="1">
        <f>STDEV(B2,B4,B7,B9,B12,B14,B17,B19)/SQRT(8)</f>
        <v>2.0720858746245488E-5</v>
      </c>
      <c r="C29" s="1">
        <f t="shared" ref="C29:K29" si="3">STDEV(C2,C4,C7,C9,C12,C14,C17,C19)/SQRT(8)</f>
        <v>1.1038229535207906E-2</v>
      </c>
      <c r="D29" s="1">
        <f t="shared" si="3"/>
        <v>3.973183813079572E-2</v>
      </c>
      <c r="E29" s="1">
        <f t="shared" si="3"/>
        <v>4.5676657897820015E-2</v>
      </c>
      <c r="F29" s="1">
        <f t="shared" si="3"/>
        <v>4.8867196150648669E-2</v>
      </c>
      <c r="G29" s="1">
        <f t="shared" si="3"/>
        <v>2.6705193724868737E-5</v>
      </c>
      <c r="H29" s="1">
        <f t="shared" si="3"/>
        <v>1.3408799762616001E-2</v>
      </c>
      <c r="I29" s="1">
        <f t="shared" si="3"/>
        <v>1.642779612150104E-2</v>
      </c>
      <c r="J29" s="1">
        <f t="shared" si="3"/>
        <v>4.1226782620471011E-2</v>
      </c>
      <c r="K29" s="1">
        <f t="shared" si="3"/>
        <v>3.0795657187631921E-2</v>
      </c>
      <c r="N29" s="6"/>
      <c r="O29" s="6"/>
    </row>
    <row r="30" spans="2:15" ht="15.75" customHeight="1" x14ac:dyDescent="0.75">
      <c r="N30" s="6"/>
      <c r="O30" s="6"/>
    </row>
    <row r="31" spans="2:15" ht="15.75" customHeight="1" x14ac:dyDescent="0.75">
      <c r="N31" s="6"/>
      <c r="O31" s="6"/>
    </row>
    <row r="32" spans="2:15" ht="15.75" customHeight="1" thickBot="1" x14ac:dyDescent="0.9">
      <c r="N32" s="6"/>
      <c r="O32" s="6"/>
    </row>
    <row r="33" spans="1:15" ht="15.75" customHeight="1" x14ac:dyDescent="0.75">
      <c r="A33" s="27" t="s">
        <v>14</v>
      </c>
      <c r="B33" s="1">
        <v>1.1038229535207906E-2</v>
      </c>
      <c r="D33" s="1">
        <v>3.973183813079572E-2</v>
      </c>
      <c r="G33" s="1">
        <v>4.5676657897820015E-2</v>
      </c>
      <c r="L33" s="1">
        <v>4.8867196150648669E-2</v>
      </c>
      <c r="N33" s="6"/>
      <c r="O33" s="6"/>
    </row>
    <row r="34" spans="1:15" x14ac:dyDescent="0.75">
      <c r="A34" s="28"/>
      <c r="B34" s="1">
        <v>0.16273398307240508</v>
      </c>
      <c r="D34" s="1">
        <v>0.37390005560762052</v>
      </c>
      <c r="G34" s="1">
        <v>0.47915960484471387</v>
      </c>
      <c r="L34" s="1">
        <v>0.49761195029436478</v>
      </c>
      <c r="N34" s="6"/>
      <c r="O34" s="6"/>
    </row>
    <row r="35" spans="1:15" ht="15.5" thickBot="1" x14ac:dyDescent="0.9">
      <c r="A35" s="29"/>
      <c r="B35" t="s">
        <v>1</v>
      </c>
      <c r="C35"/>
      <c r="D35" t="s">
        <v>5</v>
      </c>
      <c r="E35"/>
      <c r="F35"/>
      <c r="G35" t="s">
        <v>2</v>
      </c>
      <c r="H35"/>
      <c r="I35"/>
      <c r="J35"/>
      <c r="K35"/>
      <c r="L35" t="s">
        <v>6</v>
      </c>
      <c r="N35" s="6"/>
      <c r="O35" s="6"/>
    </row>
    <row r="36" spans="1:15" ht="15.5" thickBot="1" x14ac:dyDescent="0.9"/>
    <row r="37" spans="1:15" x14ac:dyDescent="0.75">
      <c r="A37" s="27" t="s">
        <v>15</v>
      </c>
      <c r="B37" s="1">
        <v>1.3408799762616001E-2</v>
      </c>
      <c r="D37" s="1">
        <v>1.642779612150104E-2</v>
      </c>
      <c r="G37" s="1">
        <v>4.1226782620471011E-2</v>
      </c>
      <c r="L37" s="1">
        <v>3.0795657187631921E-2</v>
      </c>
    </row>
    <row r="38" spans="1:15" x14ac:dyDescent="0.75">
      <c r="A38" s="28"/>
      <c r="B38" s="1">
        <v>0.176054151832228</v>
      </c>
      <c r="D38" s="1">
        <v>0.26745735617832972</v>
      </c>
      <c r="G38" s="1">
        <v>0.31461926470833068</v>
      </c>
      <c r="L38" s="1">
        <v>0.35029946797540346</v>
      </c>
    </row>
    <row r="39" spans="1:15" ht="15.5" thickBot="1" x14ac:dyDescent="0.9">
      <c r="A39" s="29"/>
      <c r="B39" t="s">
        <v>1</v>
      </c>
      <c r="C39"/>
      <c r="D39" t="s">
        <v>5</v>
      </c>
      <c r="E39"/>
      <c r="F39"/>
      <c r="G39" t="s">
        <v>2</v>
      </c>
      <c r="H39"/>
      <c r="I39"/>
      <c r="J39"/>
      <c r="K39"/>
      <c r="L39" t="s">
        <v>6</v>
      </c>
    </row>
  </sheetData>
  <mergeCells count="9">
    <mergeCell ref="B1:K1"/>
    <mergeCell ref="B16:K16"/>
    <mergeCell ref="B24:K24"/>
    <mergeCell ref="A33:A35"/>
    <mergeCell ref="A37:A39"/>
    <mergeCell ref="B11:K11"/>
    <mergeCell ref="B6:K6"/>
    <mergeCell ref="B22:F22"/>
    <mergeCell ref="G22:K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DEFFF-D606-492C-BF7F-F07FB0620FA4}">
  <dimension ref="C2:J55"/>
  <sheetViews>
    <sheetView tabSelected="1" topLeftCell="A8" zoomScale="85" zoomScaleNormal="85" workbookViewId="0">
      <selection activeCell="E22" sqref="E22"/>
    </sheetView>
  </sheetViews>
  <sheetFormatPr defaultRowHeight="14.75" x14ac:dyDescent="0.75"/>
  <cols>
    <col min="4" max="4" width="16.1328125" style="2" customWidth="1"/>
    <col min="5" max="5" width="22.86328125" style="16" customWidth="1"/>
    <col min="6" max="6" width="33.54296875" style="16" customWidth="1"/>
    <col min="7" max="7" width="9.1328125" style="16"/>
    <col min="8" max="8" width="16.1328125" style="16" customWidth="1"/>
    <col min="9" max="9" width="22.86328125" style="16" customWidth="1"/>
    <col min="10" max="10" width="33.54296875" style="16" customWidth="1"/>
  </cols>
  <sheetData>
    <row r="2" spans="3:10" ht="15.5" thickBot="1" x14ac:dyDescent="0.9">
      <c r="C2" s="10"/>
      <c r="D2" s="2" t="s">
        <v>16</v>
      </c>
      <c r="E2" s="16" t="s">
        <v>17</v>
      </c>
      <c r="F2" s="23" t="s">
        <v>20</v>
      </c>
      <c r="G2" s="17"/>
      <c r="H2" s="16" t="s">
        <v>16</v>
      </c>
      <c r="I2" s="16" t="s">
        <v>17</v>
      </c>
      <c r="J2" s="23" t="s">
        <v>20</v>
      </c>
    </row>
    <row r="3" spans="3:10" ht="15" customHeight="1" x14ac:dyDescent="0.75">
      <c r="C3" s="39" t="s">
        <v>7</v>
      </c>
      <c r="D3" s="2">
        <v>1</v>
      </c>
      <c r="E3" s="16">
        <v>0.35</v>
      </c>
      <c r="F3" s="16">
        <f>E3/E$25</f>
        <v>1.2909836065573772</v>
      </c>
      <c r="G3" s="42" t="s">
        <v>8</v>
      </c>
      <c r="H3" s="16">
        <v>1</v>
      </c>
      <c r="I3" s="16">
        <v>0.44</v>
      </c>
      <c r="J3" s="16">
        <f>I3/E$25</f>
        <v>1.6229508196721314</v>
      </c>
    </row>
    <row r="4" spans="3:10" x14ac:dyDescent="0.75">
      <c r="C4" s="40"/>
      <c r="D4" s="2">
        <v>2</v>
      </c>
      <c r="E4" s="16">
        <v>0.41</v>
      </c>
      <c r="F4" s="16">
        <f t="shared" ref="F4:F20" si="0">E4/E$25</f>
        <v>1.5122950819672132</v>
      </c>
      <c r="G4" s="43"/>
      <c r="H4" s="16">
        <v>2</v>
      </c>
      <c r="I4" s="16">
        <v>0.36</v>
      </c>
      <c r="J4" s="16">
        <f t="shared" ref="J4:J22" si="1">I4/E$25</f>
        <v>1.3278688524590165</v>
      </c>
    </row>
    <row r="5" spans="3:10" x14ac:dyDescent="0.75">
      <c r="C5" s="40"/>
      <c r="D5" s="2">
        <v>3</v>
      </c>
      <c r="E5" s="16">
        <v>0.23</v>
      </c>
      <c r="F5" s="16">
        <f t="shared" si="0"/>
        <v>0.84836065573770503</v>
      </c>
      <c r="G5" s="43"/>
      <c r="H5" s="16">
        <v>3</v>
      </c>
      <c r="I5" s="16">
        <v>0.41</v>
      </c>
      <c r="J5" s="16">
        <f t="shared" si="1"/>
        <v>1.5122950819672132</v>
      </c>
    </row>
    <row r="6" spans="3:10" x14ac:dyDescent="0.75">
      <c r="C6" s="40"/>
      <c r="D6" s="2">
        <v>4</v>
      </c>
      <c r="E6" s="16">
        <v>0.33</v>
      </c>
      <c r="F6" s="16">
        <f t="shared" si="0"/>
        <v>1.2172131147540985</v>
      </c>
      <c r="G6" s="43"/>
      <c r="H6" s="16">
        <v>4</v>
      </c>
      <c r="I6" s="16">
        <v>0.3</v>
      </c>
      <c r="J6" s="16">
        <f t="shared" si="1"/>
        <v>1.1065573770491803</v>
      </c>
    </row>
    <row r="7" spans="3:10" x14ac:dyDescent="0.75">
      <c r="C7" s="40"/>
      <c r="D7" s="2">
        <v>5</v>
      </c>
      <c r="E7" s="16">
        <v>0.18</v>
      </c>
      <c r="F7" s="16">
        <f t="shared" si="0"/>
        <v>0.66393442622950827</v>
      </c>
      <c r="G7" s="43"/>
      <c r="H7" s="16">
        <v>5</v>
      </c>
      <c r="I7" s="16">
        <v>0.28999999999999998</v>
      </c>
      <c r="J7" s="16">
        <f t="shared" si="1"/>
        <v>1.069672131147541</v>
      </c>
    </row>
    <row r="8" spans="3:10" x14ac:dyDescent="0.75">
      <c r="C8" s="40"/>
      <c r="D8" s="2">
        <v>6</v>
      </c>
      <c r="E8" s="16">
        <v>0.11</v>
      </c>
      <c r="F8" s="16">
        <f t="shared" si="0"/>
        <v>0.40573770491803285</v>
      </c>
      <c r="G8" s="43"/>
      <c r="H8" s="16">
        <v>6</v>
      </c>
      <c r="I8" s="16">
        <v>0.33</v>
      </c>
      <c r="J8" s="16">
        <f t="shared" si="1"/>
        <v>1.2172131147540985</v>
      </c>
    </row>
    <row r="9" spans="3:10" x14ac:dyDescent="0.75">
      <c r="C9" s="40"/>
      <c r="D9" s="2">
        <v>7</v>
      </c>
      <c r="E9" s="16">
        <v>0.3</v>
      </c>
      <c r="F9" s="16">
        <f t="shared" si="0"/>
        <v>1.1065573770491803</v>
      </c>
      <c r="G9" s="43"/>
      <c r="H9" s="16">
        <v>7</v>
      </c>
      <c r="I9" s="16">
        <v>0.41</v>
      </c>
      <c r="J9" s="16">
        <f t="shared" si="1"/>
        <v>1.5122950819672132</v>
      </c>
    </row>
    <row r="10" spans="3:10" x14ac:dyDescent="0.75">
      <c r="C10" s="40"/>
      <c r="D10" s="2">
        <v>8</v>
      </c>
      <c r="E10" s="16">
        <v>0.24</v>
      </c>
      <c r="F10" s="16">
        <f t="shared" si="0"/>
        <v>0.88524590163934436</v>
      </c>
      <c r="G10" s="43"/>
      <c r="H10" s="16">
        <v>8</v>
      </c>
      <c r="I10" s="16">
        <v>0.35</v>
      </c>
      <c r="J10" s="16">
        <f t="shared" si="1"/>
        <v>1.2909836065573772</v>
      </c>
    </row>
    <row r="11" spans="3:10" x14ac:dyDescent="0.75">
      <c r="C11" s="40"/>
      <c r="D11" s="2">
        <v>9</v>
      </c>
      <c r="E11" s="16">
        <v>0.41</v>
      </c>
      <c r="F11" s="16">
        <f t="shared" si="0"/>
        <v>1.5122950819672132</v>
      </c>
      <c r="G11" s="43"/>
      <c r="H11" s="16">
        <v>9</v>
      </c>
      <c r="I11" s="16">
        <v>0.56999999999999995</v>
      </c>
      <c r="J11" s="16">
        <f t="shared" si="1"/>
        <v>2.1024590163934427</v>
      </c>
    </row>
    <row r="12" spans="3:10" x14ac:dyDescent="0.75">
      <c r="C12" s="40"/>
      <c r="D12" s="2">
        <v>10</v>
      </c>
      <c r="E12" s="16">
        <v>0.19</v>
      </c>
      <c r="F12" s="16">
        <f t="shared" si="0"/>
        <v>0.7008196721311476</v>
      </c>
      <c r="G12" s="43"/>
      <c r="H12" s="16">
        <v>10</v>
      </c>
      <c r="I12" s="16">
        <v>0.45</v>
      </c>
      <c r="J12" s="16">
        <f t="shared" si="1"/>
        <v>1.6598360655737707</v>
      </c>
    </row>
    <row r="13" spans="3:10" x14ac:dyDescent="0.75">
      <c r="C13" s="40"/>
      <c r="D13" s="2">
        <v>11</v>
      </c>
      <c r="E13" s="16">
        <v>0.32</v>
      </c>
      <c r="F13" s="16">
        <f t="shared" si="0"/>
        <v>1.1803278688524592</v>
      </c>
      <c r="G13" s="43"/>
      <c r="H13" s="16">
        <v>11</v>
      </c>
      <c r="I13" s="16">
        <v>0.18</v>
      </c>
      <c r="J13" s="16">
        <f t="shared" si="1"/>
        <v>0.66393442622950827</v>
      </c>
    </row>
    <row r="14" spans="3:10" x14ac:dyDescent="0.75">
      <c r="C14" s="40"/>
      <c r="D14" s="2">
        <v>12</v>
      </c>
      <c r="E14" s="16">
        <v>0.5</v>
      </c>
      <c r="F14" s="16">
        <f t="shared" si="0"/>
        <v>1.8442622950819674</v>
      </c>
      <c r="G14" s="43"/>
      <c r="H14" s="16">
        <v>12</v>
      </c>
      <c r="I14" s="16">
        <v>0.41</v>
      </c>
      <c r="J14" s="16">
        <f t="shared" si="1"/>
        <v>1.5122950819672132</v>
      </c>
    </row>
    <row r="15" spans="3:10" x14ac:dyDescent="0.75">
      <c r="C15" s="40"/>
      <c r="D15" s="2">
        <v>13</v>
      </c>
      <c r="E15" s="16">
        <v>0.15</v>
      </c>
      <c r="F15" s="16">
        <f t="shared" si="0"/>
        <v>0.55327868852459017</v>
      </c>
      <c r="G15" s="43"/>
      <c r="H15" s="18">
        <v>13</v>
      </c>
      <c r="I15" s="16">
        <v>0.41</v>
      </c>
      <c r="J15" s="16">
        <f t="shared" si="1"/>
        <v>1.5122950819672132</v>
      </c>
    </row>
    <row r="16" spans="3:10" x14ac:dyDescent="0.75">
      <c r="C16" s="40"/>
      <c r="D16" s="2">
        <v>14</v>
      </c>
      <c r="E16" s="16">
        <v>0.15</v>
      </c>
      <c r="F16" s="16">
        <f t="shared" si="0"/>
        <v>0.55327868852459017</v>
      </c>
      <c r="G16" s="43"/>
      <c r="H16" s="18">
        <v>14</v>
      </c>
      <c r="I16" s="16">
        <v>0.43</v>
      </c>
      <c r="J16" s="16">
        <f t="shared" si="1"/>
        <v>1.5860655737704921</v>
      </c>
    </row>
    <row r="17" spans="3:10" x14ac:dyDescent="0.75">
      <c r="C17" s="40"/>
      <c r="D17" s="2">
        <v>15</v>
      </c>
      <c r="E17" s="16">
        <v>0.14000000000000001</v>
      </c>
      <c r="F17" s="16">
        <f t="shared" si="0"/>
        <v>0.51639344262295095</v>
      </c>
      <c r="G17" s="43"/>
      <c r="H17" s="18">
        <v>15</v>
      </c>
      <c r="I17" s="16">
        <v>0.22</v>
      </c>
      <c r="J17" s="16">
        <f t="shared" si="1"/>
        <v>0.8114754098360657</v>
      </c>
    </row>
    <row r="18" spans="3:10" x14ac:dyDescent="0.75">
      <c r="C18" s="40"/>
      <c r="D18" s="2">
        <v>16</v>
      </c>
      <c r="E18" s="16">
        <v>0.14000000000000001</v>
      </c>
      <c r="F18" s="16">
        <f t="shared" si="0"/>
        <v>0.51639344262295095</v>
      </c>
      <c r="G18" s="43"/>
      <c r="H18" s="16">
        <v>16</v>
      </c>
      <c r="I18" s="16">
        <v>0.36</v>
      </c>
      <c r="J18" s="16">
        <f t="shared" si="1"/>
        <v>1.3278688524590165</v>
      </c>
    </row>
    <row r="19" spans="3:10" x14ac:dyDescent="0.75">
      <c r="C19" s="40"/>
      <c r="D19" s="2">
        <v>17</v>
      </c>
      <c r="E19" s="16">
        <v>0.33</v>
      </c>
      <c r="F19" s="16">
        <f t="shared" si="0"/>
        <v>1.2172131147540985</v>
      </c>
      <c r="G19" s="43"/>
      <c r="H19" s="18">
        <v>17</v>
      </c>
      <c r="I19" s="16">
        <v>0.46</v>
      </c>
      <c r="J19" s="16">
        <f t="shared" si="1"/>
        <v>1.6967213114754101</v>
      </c>
    </row>
    <row r="20" spans="3:10" ht="15.5" thickBot="1" x14ac:dyDescent="0.9">
      <c r="C20" s="41"/>
      <c r="D20" s="2">
        <v>18</v>
      </c>
      <c r="E20" s="16">
        <v>0.4</v>
      </c>
      <c r="F20" s="16">
        <f t="shared" si="0"/>
        <v>1.4754098360655741</v>
      </c>
      <c r="G20" s="43"/>
      <c r="H20" s="18">
        <v>18</v>
      </c>
      <c r="I20" s="16">
        <v>0.32</v>
      </c>
      <c r="J20" s="16">
        <f t="shared" si="1"/>
        <v>1.1803278688524592</v>
      </c>
    </row>
    <row r="21" spans="3:10" x14ac:dyDescent="0.75">
      <c r="G21" s="43"/>
      <c r="H21" s="18">
        <v>19</v>
      </c>
      <c r="I21" s="16">
        <v>0.4</v>
      </c>
      <c r="J21" s="16">
        <f t="shared" si="1"/>
        <v>1.4754098360655741</v>
      </c>
    </row>
    <row r="22" spans="3:10" ht="15.5" thickBot="1" x14ac:dyDescent="0.9">
      <c r="G22" s="44"/>
      <c r="H22" s="16">
        <v>20</v>
      </c>
      <c r="I22" s="16">
        <v>0.36</v>
      </c>
      <c r="J22" s="16">
        <f t="shared" si="1"/>
        <v>1.3278688524590165</v>
      </c>
    </row>
    <row r="23" spans="3:10" ht="15.5" thickBot="1" x14ac:dyDescent="0.9"/>
    <row r="24" spans="3:10" ht="15.5" thickBot="1" x14ac:dyDescent="0.9">
      <c r="E24" s="20" t="s">
        <v>7</v>
      </c>
      <c r="F24" s="19"/>
      <c r="I24" s="20" t="s">
        <v>8</v>
      </c>
    </row>
    <row r="25" spans="3:10" x14ac:dyDescent="0.75">
      <c r="D25" s="11" t="s">
        <v>0</v>
      </c>
      <c r="E25" s="12">
        <f>AVERAGE(E3:E20)</f>
        <v>0.27111111111111108</v>
      </c>
      <c r="F25" s="12">
        <f>AVERAGE(F3:F20)</f>
        <v>1</v>
      </c>
      <c r="G25" s="15"/>
      <c r="H25" s="21" t="s">
        <v>0</v>
      </c>
      <c r="I25" s="12">
        <f>AVERAGE(I3:I22)</f>
        <v>0.37300000000000005</v>
      </c>
      <c r="J25" s="12">
        <f>AVERAGE(J3:J22)</f>
        <v>1.3758196721311478</v>
      </c>
    </row>
    <row r="26" spans="3:10" ht="15.5" thickBot="1" x14ac:dyDescent="0.9">
      <c r="D26" s="13" t="s">
        <v>18</v>
      </c>
      <c r="E26" s="14">
        <f>STDEV(E3:E20)/SQRT(18)</f>
        <v>2.7486049805570605E-2</v>
      </c>
      <c r="F26" s="14">
        <f>STDEV(F3:F20)/SQRT(18)</f>
        <v>0.10138297059431785</v>
      </c>
      <c r="G26" s="15"/>
      <c r="H26" s="22" t="s">
        <v>18</v>
      </c>
      <c r="I26" s="14">
        <f>STDEV(I3:I22)/SQRT(20)</f>
        <v>1.9521917507199196E-2</v>
      </c>
      <c r="J26" s="14">
        <f>STDEV(J3:J22)/SQRT(20)</f>
        <v>7.200707277245641E-2</v>
      </c>
    </row>
    <row r="30" spans="3:10" ht="15.5" thickBot="1" x14ac:dyDescent="0.9">
      <c r="C30" s="10"/>
      <c r="D30" s="2" t="s">
        <v>16</v>
      </c>
      <c r="E30" s="16" t="s">
        <v>19</v>
      </c>
      <c r="F30" s="23" t="s">
        <v>20</v>
      </c>
      <c r="G30" s="17"/>
      <c r="H30" s="16" t="s">
        <v>16</v>
      </c>
      <c r="I30" s="16" t="s">
        <v>19</v>
      </c>
      <c r="J30" s="23" t="s">
        <v>20</v>
      </c>
    </row>
    <row r="31" spans="3:10" x14ac:dyDescent="0.75">
      <c r="C31" s="39" t="s">
        <v>7</v>
      </c>
      <c r="D31" s="2">
        <v>1</v>
      </c>
      <c r="E31" s="16">
        <v>0.11449658</v>
      </c>
      <c r="F31" s="16">
        <f>E31/E$54</f>
        <v>0.65860034713525228</v>
      </c>
      <c r="G31" s="42" t="s">
        <v>8</v>
      </c>
      <c r="H31" s="16">
        <v>1</v>
      </c>
      <c r="I31" s="16">
        <v>0.17708046999999999</v>
      </c>
      <c r="J31" s="16">
        <f>I31/E$54</f>
        <v>1.0185916383954317</v>
      </c>
    </row>
    <row r="32" spans="3:10" x14ac:dyDescent="0.75">
      <c r="C32" s="40"/>
      <c r="D32" s="2">
        <v>2</v>
      </c>
      <c r="E32" s="16">
        <v>0.37890002</v>
      </c>
      <c r="F32" s="16">
        <f t="shared" ref="F32:F48" si="2">E32/E$54</f>
        <v>2.179485926143419</v>
      </c>
      <c r="G32" s="43"/>
      <c r="H32" s="16">
        <v>2</v>
      </c>
      <c r="I32" s="16">
        <v>0.34333172000000001</v>
      </c>
      <c r="J32" s="16">
        <f t="shared" ref="J32:J50" si="3">I32/E$54</f>
        <v>1.9748920882575116</v>
      </c>
    </row>
    <row r="33" spans="3:10" x14ac:dyDescent="0.75">
      <c r="C33" s="40"/>
      <c r="D33" s="2">
        <v>3</v>
      </c>
      <c r="E33" s="16">
        <v>0.25612090999999998</v>
      </c>
      <c r="F33" s="16">
        <f t="shared" si="2"/>
        <v>1.4732433076568461</v>
      </c>
      <c r="G33" s="43"/>
      <c r="H33" s="16">
        <v>3</v>
      </c>
      <c r="I33" s="16">
        <v>0.33069212999999997</v>
      </c>
      <c r="J33" s="16">
        <f t="shared" si="3"/>
        <v>1.9021873981991075</v>
      </c>
    </row>
    <row r="34" spans="3:10" x14ac:dyDescent="0.75">
      <c r="C34" s="40"/>
      <c r="D34" s="2">
        <v>4</v>
      </c>
      <c r="E34" s="16">
        <v>0.28862379999999999</v>
      </c>
      <c r="F34" s="16">
        <f t="shared" si="2"/>
        <v>1.6602044783476992</v>
      </c>
      <c r="G34" s="43"/>
      <c r="H34" s="16">
        <v>4</v>
      </c>
      <c r="I34" s="16">
        <v>0.40125200999999999</v>
      </c>
      <c r="J34" s="16">
        <f t="shared" si="3"/>
        <v>2.3080576998432418</v>
      </c>
    </row>
    <row r="35" spans="3:10" x14ac:dyDescent="0.75">
      <c r="C35" s="40"/>
      <c r="D35" s="2">
        <v>5</v>
      </c>
      <c r="E35" s="16">
        <v>2.5011410000000001E-2</v>
      </c>
      <c r="F35" s="16">
        <f t="shared" si="2"/>
        <v>0.14386912961367163</v>
      </c>
      <c r="G35" s="43"/>
      <c r="H35" s="16">
        <v>5</v>
      </c>
      <c r="I35" s="16">
        <v>0.30227852999999999</v>
      </c>
      <c r="J35" s="16">
        <f t="shared" si="3"/>
        <v>1.7387483957122019</v>
      </c>
    </row>
    <row r="36" spans="3:10" x14ac:dyDescent="0.75">
      <c r="C36" s="40"/>
      <c r="D36" s="2">
        <v>6</v>
      </c>
      <c r="E36" s="16">
        <v>0.19619006</v>
      </c>
      <c r="F36" s="16">
        <f t="shared" si="2"/>
        <v>1.128512673657903</v>
      </c>
      <c r="G36" s="43"/>
      <c r="H36" s="16">
        <v>6</v>
      </c>
      <c r="I36" s="16">
        <v>0.48352856</v>
      </c>
      <c r="J36" s="16">
        <f t="shared" si="3"/>
        <v>2.7813239265819876</v>
      </c>
    </row>
    <row r="37" spans="3:10" x14ac:dyDescent="0.75">
      <c r="C37" s="40"/>
      <c r="D37" s="2">
        <v>7</v>
      </c>
      <c r="E37" s="16">
        <v>9.2128080000000001E-2</v>
      </c>
      <c r="F37" s="16">
        <f t="shared" si="2"/>
        <v>0.52993360560554992</v>
      </c>
      <c r="G37" s="43"/>
      <c r="H37" s="16">
        <v>7</v>
      </c>
      <c r="I37" s="16">
        <v>0.16245477</v>
      </c>
      <c r="J37" s="16">
        <f t="shared" si="3"/>
        <v>0.93446256574456255</v>
      </c>
    </row>
    <row r="38" spans="3:10" x14ac:dyDescent="0.75">
      <c r="C38" s="40"/>
      <c r="D38" s="2">
        <v>8</v>
      </c>
      <c r="E38" s="16">
        <v>0.23412280999999999</v>
      </c>
      <c r="F38" s="16">
        <f t="shared" si="2"/>
        <v>1.3467071587490274</v>
      </c>
      <c r="G38" s="43"/>
      <c r="H38" s="16">
        <v>8</v>
      </c>
      <c r="I38" s="16">
        <v>0.40451166999999999</v>
      </c>
      <c r="J38" s="16">
        <f t="shared" si="3"/>
        <v>2.3268077202154038</v>
      </c>
    </row>
    <row r="39" spans="3:10" x14ac:dyDescent="0.75">
      <c r="C39" s="40"/>
      <c r="D39" s="2">
        <v>9</v>
      </c>
      <c r="E39" s="16">
        <v>0.12906529999999999</v>
      </c>
      <c r="F39" s="16">
        <f t="shared" si="2"/>
        <v>0.74240166285416975</v>
      </c>
      <c r="G39" s="43"/>
      <c r="H39" s="16">
        <v>9</v>
      </c>
      <c r="I39" s="16">
        <v>0.17342598000000001</v>
      </c>
      <c r="J39" s="16">
        <f t="shared" si="3"/>
        <v>0.99757050062343633</v>
      </c>
    </row>
    <row r="40" spans="3:10" x14ac:dyDescent="0.75">
      <c r="C40" s="40"/>
      <c r="D40" s="2">
        <v>10</v>
      </c>
      <c r="E40" s="16">
        <v>0.16120224999999999</v>
      </c>
      <c r="F40" s="16">
        <f t="shared" si="2"/>
        <v>0.92725789546712856</v>
      </c>
      <c r="G40" s="43"/>
      <c r="H40" s="16">
        <v>10</v>
      </c>
      <c r="I40" s="16">
        <v>0.2195077</v>
      </c>
      <c r="J40" s="16">
        <f t="shared" si="3"/>
        <v>1.2626390012597828</v>
      </c>
    </row>
    <row r="41" spans="3:10" x14ac:dyDescent="0.75">
      <c r="C41" s="40"/>
      <c r="D41" s="2">
        <v>11</v>
      </c>
      <c r="E41" s="16">
        <v>0.25384361</v>
      </c>
      <c r="F41" s="16">
        <f t="shared" si="2"/>
        <v>1.4601439594446017</v>
      </c>
      <c r="G41" s="43"/>
      <c r="H41" s="16">
        <v>11</v>
      </c>
      <c r="I41" s="16">
        <v>0.24708160000000001</v>
      </c>
      <c r="J41" s="16">
        <f t="shared" si="3"/>
        <v>1.4212479318660309</v>
      </c>
    </row>
    <row r="42" spans="3:10" x14ac:dyDescent="0.75">
      <c r="C42" s="40"/>
      <c r="D42" s="2">
        <v>12</v>
      </c>
      <c r="E42" s="16">
        <v>0.15563895999999999</v>
      </c>
      <c r="F42" s="16">
        <f t="shared" si="2"/>
        <v>0.89525707303894697</v>
      </c>
      <c r="G42" s="43"/>
      <c r="H42" s="16">
        <v>12</v>
      </c>
      <c r="I42" s="16">
        <v>0.25481294999999998</v>
      </c>
      <c r="J42" s="16">
        <f t="shared" si="3"/>
        <v>1.4657197387429186</v>
      </c>
    </row>
    <row r="43" spans="3:10" x14ac:dyDescent="0.75">
      <c r="C43" s="40"/>
      <c r="D43" s="2">
        <v>13</v>
      </c>
      <c r="E43" s="16">
        <v>0.14514162999999999</v>
      </c>
      <c r="F43" s="16">
        <f t="shared" si="2"/>
        <v>0.83487496221962565</v>
      </c>
      <c r="G43" s="43"/>
      <c r="H43" s="18">
        <v>13</v>
      </c>
      <c r="I43" s="16">
        <v>0.31169567999999997</v>
      </c>
      <c r="J43" s="16">
        <f t="shared" si="3"/>
        <v>1.7929171600458154</v>
      </c>
    </row>
    <row r="44" spans="3:10" x14ac:dyDescent="0.75">
      <c r="C44" s="40"/>
      <c r="D44" s="2">
        <v>14</v>
      </c>
      <c r="E44" s="16">
        <v>0.15454163000000001</v>
      </c>
      <c r="F44" s="16">
        <f t="shared" si="2"/>
        <v>0.888945077353819</v>
      </c>
      <c r="G44" s="43"/>
      <c r="H44" s="18">
        <v>14</v>
      </c>
      <c r="I44" s="16">
        <v>0.3154496</v>
      </c>
      <c r="J44" s="16">
        <f t="shared" si="3"/>
        <v>1.8145102330888527</v>
      </c>
    </row>
    <row r="45" spans="3:10" x14ac:dyDescent="0.75">
      <c r="C45" s="40"/>
      <c r="D45" s="2">
        <v>15</v>
      </c>
      <c r="E45" s="16">
        <v>0.14087388000000001</v>
      </c>
      <c r="F45" s="16">
        <f t="shared" si="2"/>
        <v>0.81032626712771583</v>
      </c>
      <c r="G45" s="43"/>
      <c r="H45" s="18">
        <v>15</v>
      </c>
      <c r="I45" s="16">
        <v>0.34287475000000001</v>
      </c>
      <c r="J45" s="16">
        <f t="shared" si="3"/>
        <v>1.9722635328838019</v>
      </c>
    </row>
    <row r="46" spans="3:10" x14ac:dyDescent="0.75">
      <c r="C46" s="40"/>
      <c r="D46" s="2">
        <v>16</v>
      </c>
      <c r="E46" s="16">
        <v>0.14982516000000001</v>
      </c>
      <c r="F46" s="16">
        <f t="shared" si="2"/>
        <v>0.8618152820424394</v>
      </c>
      <c r="G46" s="43"/>
      <c r="H46" s="16">
        <v>16</v>
      </c>
      <c r="I46" s="16">
        <v>0.24618824</v>
      </c>
      <c r="J46" s="16">
        <f t="shared" si="3"/>
        <v>1.4161092001579156</v>
      </c>
    </row>
    <row r="47" spans="3:10" x14ac:dyDescent="0.75">
      <c r="C47" s="40"/>
      <c r="D47" s="2">
        <v>17</v>
      </c>
      <c r="E47" s="16">
        <v>0.14003473</v>
      </c>
      <c r="F47" s="16">
        <f t="shared" si="2"/>
        <v>0.80549935892400737</v>
      </c>
      <c r="G47" s="43"/>
      <c r="H47" s="18">
        <v>17</v>
      </c>
      <c r="I47" s="16">
        <v>0.40009381999999999</v>
      </c>
      <c r="J47" s="16">
        <f t="shared" si="3"/>
        <v>2.3013956289233191</v>
      </c>
    </row>
    <row r="48" spans="3:10" ht="15.5" thickBot="1" x14ac:dyDescent="0.9">
      <c r="C48" s="41"/>
      <c r="D48" s="2">
        <v>18</v>
      </c>
      <c r="E48" s="16">
        <v>0.11350937999999999</v>
      </c>
      <c r="F48" s="16">
        <f t="shared" si="2"/>
        <v>0.65292183461818043</v>
      </c>
      <c r="G48" s="43"/>
      <c r="H48" s="18">
        <v>18</v>
      </c>
      <c r="I48" s="16">
        <v>0.26260800000000001</v>
      </c>
      <c r="J48" s="16">
        <f t="shared" si="3"/>
        <v>1.5105579569319392</v>
      </c>
    </row>
    <row r="49" spans="4:10" x14ac:dyDescent="0.75">
      <c r="G49" s="43"/>
      <c r="H49" s="18">
        <v>19</v>
      </c>
      <c r="I49" s="16">
        <v>0.32788365000000003</v>
      </c>
      <c r="J49" s="16">
        <f t="shared" si="3"/>
        <v>1.8860326283105886</v>
      </c>
    </row>
    <row r="50" spans="4:10" ht="15.5" thickBot="1" x14ac:dyDescent="0.9">
      <c r="G50" s="44"/>
      <c r="H50" s="16">
        <v>20</v>
      </c>
      <c r="I50" s="16">
        <v>0.36360997</v>
      </c>
      <c r="J50" s="16">
        <f t="shared" si="3"/>
        <v>2.0915354193447411</v>
      </c>
    </row>
    <row r="52" spans="4:10" ht="15.5" thickBot="1" x14ac:dyDescent="0.9"/>
    <row r="53" spans="4:10" ht="15.5" thickBot="1" x14ac:dyDescent="0.9">
      <c r="E53" s="20" t="s">
        <v>7</v>
      </c>
      <c r="F53" s="19"/>
      <c r="I53" s="20" t="s">
        <v>8</v>
      </c>
    </row>
    <row r="54" spans="4:10" x14ac:dyDescent="0.75">
      <c r="D54" s="11" t="s">
        <v>0</v>
      </c>
      <c r="E54" s="12">
        <f>AVERAGE(E31:E48)</f>
        <v>0.17384834444444441</v>
      </c>
      <c r="F54" s="12">
        <f>AVERAGE(F31:F48)</f>
        <v>1</v>
      </c>
      <c r="G54" s="15"/>
      <c r="H54" s="21" t="s">
        <v>0</v>
      </c>
      <c r="I54" s="12">
        <f>AVERAGE(I31:I50)</f>
        <v>0.30351809000000007</v>
      </c>
      <c r="J54" s="12">
        <f>AVERAGE(J31:J50)</f>
        <v>1.7458785182564296</v>
      </c>
    </row>
    <row r="55" spans="4:10" ht="15.5" thickBot="1" x14ac:dyDescent="0.9">
      <c r="D55" s="13" t="s">
        <v>18</v>
      </c>
      <c r="E55" s="14">
        <f>STDEV(E31:E48)/SQRT(18)</f>
        <v>1.9387304100915492E-2</v>
      </c>
      <c r="F55" s="14">
        <f>STDEV(F31:F48)/SQRT(18)</f>
        <v>0.11151848562533188</v>
      </c>
      <c r="G55" s="15"/>
      <c r="H55" s="22" t="s">
        <v>18</v>
      </c>
      <c r="I55" s="14">
        <f>STDEV(I31:I50)/SQRT(20)</f>
        <v>1.9204912916003174E-2</v>
      </c>
      <c r="J55" s="14">
        <f>STDEV(J31:J50)/SQRT(20)</f>
        <v>0.1104693460117501</v>
      </c>
    </row>
  </sheetData>
  <mergeCells count="4">
    <mergeCell ref="C3:C20"/>
    <mergeCell ref="G3:G22"/>
    <mergeCell ref="C31:C48"/>
    <mergeCell ref="G31:G5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Endocytosis ML141 Figure 5A</vt:lpstr>
      <vt:lpstr>Endocytosis ML141 Figure 5B</vt:lpstr>
      <vt:lpstr>Colocalization Figure 5G and 5H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 Lolo Romero</dc:creator>
  <cp:lastModifiedBy>Meeting</cp:lastModifiedBy>
  <dcterms:created xsi:type="dcterms:W3CDTF">2017-04-07T16:30:11Z</dcterms:created>
  <dcterms:modified xsi:type="dcterms:W3CDTF">2022-10-13T15:11:16Z</dcterms:modified>
</cp:coreProperties>
</file>