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AP\LAB\Fidel\Cav1 and integrin mechanosensing PAPER\Re-SUBMISSION 2022\FINAL SUBMISSION Oct 2022\"/>
    </mc:Choice>
  </mc:AlternateContent>
  <xr:revisionPtr revIDLastSave="0" documentId="13_ncr:1_{5A232D2C-72F9-45F0-BAD7-F7C1168D3B54}" xr6:coauthVersionLast="36" xr6:coauthVersionMax="36" xr10:uidLastSave="{00000000-0000-0000-0000-000000000000}"/>
  <bookViews>
    <workbookView xWindow="0" yWindow="0" windowWidth="19200" windowHeight="6590" tabRatio="918" firstSheet="3" activeTab="7" xr2:uid="{BE140A1D-5A5A-43C6-8339-0B91CF2FE7CA}"/>
  </bookViews>
  <sheets>
    <sheet name="Dextran Uptake panel 3A" sheetId="1" r:id="rId1"/>
    <sheet name="WT ML141 panel 3D 3L" sheetId="2" r:id="rId2"/>
    <sheet name="WT Genis. panel 3D" sheetId="3" r:id="rId3"/>
    <sheet name="WT Genis MeanFl panel 3D´" sheetId="4" r:id="rId4"/>
    <sheet name="9EG7-LacCer panel 3I" sheetId="5" r:id="rId5"/>
    <sheet name="WT &amp; KO ML141 panel 3L" sheetId="6" r:id="rId6"/>
    <sheet name="WT&amp;KO ML141 MeanF panel 3L´" sheetId="7" r:id="rId7"/>
    <sheet name="ActB-Tnf Suppl. panel 3Q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8" l="1"/>
  <c r="E2" i="8" s="1"/>
  <c r="O2" i="8"/>
  <c r="R2" i="8"/>
  <c r="S2" i="8"/>
  <c r="E7" i="8"/>
  <c r="E15" i="8"/>
  <c r="E23" i="8"/>
  <c r="E27" i="8"/>
  <c r="E35" i="8"/>
  <c r="S4" i="7"/>
  <c r="I5" i="7"/>
  <c r="S5" i="7"/>
  <c r="I6" i="7"/>
  <c r="S8" i="7"/>
  <c r="I9" i="7"/>
  <c r="S9" i="7"/>
  <c r="I10" i="7"/>
  <c r="S12" i="7"/>
  <c r="I13" i="7"/>
  <c r="S13" i="7"/>
  <c r="I14" i="7"/>
  <c r="S16" i="7"/>
  <c r="I17" i="7"/>
  <c r="I18" i="7"/>
  <c r="O19" i="7"/>
  <c r="S55" i="7" s="1"/>
  <c r="E20" i="7"/>
  <c r="I4" i="7" s="1"/>
  <c r="O20" i="7"/>
  <c r="E21" i="7"/>
  <c r="S25" i="7"/>
  <c r="S29" i="7"/>
  <c r="S33" i="7"/>
  <c r="E39" i="7"/>
  <c r="I25" i="7" s="1"/>
  <c r="O39" i="7"/>
  <c r="S85" i="7" s="1"/>
  <c r="E40" i="7"/>
  <c r="O40" i="7"/>
  <c r="E46" i="7"/>
  <c r="O46" i="7"/>
  <c r="I52" i="7"/>
  <c r="S52" i="7"/>
  <c r="I53" i="7"/>
  <c r="S53" i="7"/>
  <c r="I54" i="7"/>
  <c r="I56" i="7"/>
  <c r="S56" i="7"/>
  <c r="I57" i="7"/>
  <c r="S57" i="7"/>
  <c r="I58" i="7"/>
  <c r="I60" i="7"/>
  <c r="S60" i="7"/>
  <c r="I61" i="7"/>
  <c r="S61" i="7"/>
  <c r="I62" i="7"/>
  <c r="I64" i="7"/>
  <c r="S64" i="7"/>
  <c r="I65" i="7"/>
  <c r="S65" i="7"/>
  <c r="E68" i="7"/>
  <c r="O68" i="7"/>
  <c r="E69" i="7"/>
  <c r="O69" i="7"/>
  <c r="S73" i="7"/>
  <c r="S74" i="7"/>
  <c r="S77" i="7"/>
  <c r="S78" i="7"/>
  <c r="S81" i="7"/>
  <c r="S82" i="7"/>
  <c r="E87" i="7"/>
  <c r="E96" i="7" s="1"/>
  <c r="E88" i="7"/>
  <c r="O88" i="7"/>
  <c r="O96" i="7" s="1"/>
  <c r="O89" i="7"/>
  <c r="E95" i="7"/>
  <c r="O95" i="7"/>
  <c r="E2" i="6"/>
  <c r="E3" i="6"/>
  <c r="E4" i="6"/>
  <c r="E5" i="6"/>
  <c r="N5" i="6"/>
  <c r="E17" i="6" s="1"/>
  <c r="O5" i="6"/>
  <c r="R5" i="6"/>
  <c r="S5" i="6"/>
  <c r="E6" i="6"/>
  <c r="E7" i="6"/>
  <c r="E8" i="6"/>
  <c r="E9" i="6"/>
  <c r="E10" i="6"/>
  <c r="E11" i="6"/>
  <c r="N11" i="6"/>
  <c r="O11" i="6"/>
  <c r="R11" i="6"/>
  <c r="S11" i="6"/>
  <c r="E12" i="6"/>
  <c r="E13" i="6"/>
  <c r="E14" i="6"/>
  <c r="E15" i="6"/>
  <c r="E18" i="6"/>
  <c r="E19" i="6"/>
  <c r="E20" i="6"/>
  <c r="E21" i="6"/>
  <c r="E22" i="6"/>
  <c r="E23" i="6"/>
  <c r="E26" i="6"/>
  <c r="E27" i="6"/>
  <c r="E28" i="6"/>
  <c r="E29" i="6"/>
  <c r="E30" i="6"/>
  <c r="E31" i="6"/>
  <c r="E34" i="6"/>
  <c r="E35" i="6"/>
  <c r="E36" i="6"/>
  <c r="E37" i="6"/>
  <c r="E38" i="6"/>
  <c r="E39" i="6"/>
  <c r="E40" i="6"/>
  <c r="E41" i="6"/>
  <c r="E42" i="6"/>
  <c r="E43" i="6"/>
  <c r="E44" i="6"/>
  <c r="E45" i="6"/>
  <c r="E47" i="6"/>
  <c r="S34" i="6" s="1"/>
  <c r="E48" i="6"/>
  <c r="E49" i="6"/>
  <c r="E50" i="6"/>
  <c r="E51" i="6"/>
  <c r="R34" i="6" s="1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90" i="6"/>
  <c r="O40" i="6" s="1"/>
  <c r="E91" i="6"/>
  <c r="E92" i="6"/>
  <c r="N40" i="6" s="1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1" i="6"/>
  <c r="R40" i="6" s="1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8" i="5"/>
  <c r="N8" i="5"/>
  <c r="E7" i="5" s="1"/>
  <c r="O8" i="5"/>
  <c r="R8" i="5"/>
  <c r="S8" i="5"/>
  <c r="N9" i="5"/>
  <c r="O9" i="5"/>
  <c r="E10" i="5"/>
  <c r="E11" i="5"/>
  <c r="E18" i="5"/>
  <c r="E19" i="5"/>
  <c r="E26" i="5"/>
  <c r="E27" i="5"/>
  <c r="E36" i="5"/>
  <c r="E37" i="5"/>
  <c r="E44" i="5"/>
  <c r="E45" i="5"/>
  <c r="I4" i="4"/>
  <c r="I9" i="4"/>
  <c r="I10" i="4"/>
  <c r="I11" i="4"/>
  <c r="I12" i="4"/>
  <c r="E17" i="4"/>
  <c r="I8" i="4" s="1"/>
  <c r="E18" i="4"/>
  <c r="I23" i="4"/>
  <c r="I41" i="4" s="1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E41" i="4"/>
  <c r="E42" i="4"/>
  <c r="E2" i="3"/>
  <c r="E3" i="3"/>
  <c r="O4" i="3"/>
  <c r="E5" i="3" s="1"/>
  <c r="P4" i="3"/>
  <c r="O5" i="3"/>
  <c r="P5" i="3"/>
  <c r="E6" i="3"/>
  <c r="E7" i="3"/>
  <c r="E8" i="3"/>
  <c r="E9" i="3"/>
  <c r="E10" i="3"/>
  <c r="E11" i="3"/>
  <c r="E12" i="3"/>
  <c r="O12" i="3" s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3" i="2"/>
  <c r="E4" i="2"/>
  <c r="N4" i="2"/>
  <c r="E2" i="2" s="1"/>
  <c r="O4" i="2"/>
  <c r="N5" i="2"/>
  <c r="E5" i="2" s="1"/>
  <c r="O5" i="2"/>
  <c r="E7" i="2"/>
  <c r="E8" i="2"/>
  <c r="E9" i="2"/>
  <c r="E10" i="2"/>
  <c r="N10" i="2"/>
  <c r="O10" i="2"/>
  <c r="E11" i="2"/>
  <c r="N11" i="2"/>
  <c r="O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O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2" i="2"/>
  <c r="N39" i="2" s="1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D32" i="1"/>
  <c r="D33" i="1"/>
  <c r="I36" i="1"/>
  <c r="I37" i="1"/>
  <c r="I7" i="4" l="1"/>
  <c r="E42" i="5"/>
  <c r="E32" i="5"/>
  <c r="E24" i="5"/>
  <c r="E16" i="5"/>
  <c r="E6" i="5"/>
  <c r="S40" i="6"/>
  <c r="E32" i="6"/>
  <c r="E24" i="6"/>
  <c r="E16" i="6"/>
  <c r="N34" i="6" s="1"/>
  <c r="S84" i="7"/>
  <c r="S80" i="7"/>
  <c r="S76" i="7"/>
  <c r="S72" i="7"/>
  <c r="I63" i="7"/>
  <c r="I59" i="7"/>
  <c r="I55" i="7"/>
  <c r="I69" i="7" s="1"/>
  <c r="O47" i="7"/>
  <c r="S36" i="7"/>
  <c r="S32" i="7"/>
  <c r="S28" i="7"/>
  <c r="S24" i="7"/>
  <c r="S15" i="7"/>
  <c r="S11" i="7"/>
  <c r="S7" i="7"/>
  <c r="E41" i="8"/>
  <c r="E33" i="8"/>
  <c r="E21" i="8"/>
  <c r="E13" i="8"/>
  <c r="E5" i="8"/>
  <c r="I6" i="4"/>
  <c r="E41" i="5"/>
  <c r="E31" i="5"/>
  <c r="E23" i="5"/>
  <c r="E15" i="5"/>
  <c r="E9" i="5"/>
  <c r="E5" i="5"/>
  <c r="I84" i="7"/>
  <c r="I80" i="7"/>
  <c r="I76" i="7"/>
  <c r="I72" i="7"/>
  <c r="I68" i="7"/>
  <c r="S62" i="7"/>
  <c r="S58" i="7"/>
  <c r="S69" i="7" s="1"/>
  <c r="S54" i="7"/>
  <c r="S68" i="7" s="1"/>
  <c r="I36" i="7"/>
  <c r="I32" i="7"/>
  <c r="I28" i="7"/>
  <c r="I24" i="7"/>
  <c r="I15" i="7"/>
  <c r="I11" i="7"/>
  <c r="I7" i="7"/>
  <c r="I21" i="7" s="1"/>
  <c r="E40" i="8"/>
  <c r="E32" i="8"/>
  <c r="E20" i="8"/>
  <c r="E12" i="8"/>
  <c r="E4" i="8"/>
  <c r="P12" i="3"/>
  <c r="E4" i="3"/>
  <c r="I5" i="4"/>
  <c r="I17" i="4" s="1"/>
  <c r="E40" i="5"/>
  <c r="E34" i="5"/>
  <c r="E30" i="5"/>
  <c r="E22" i="5"/>
  <c r="E14" i="5"/>
  <c r="E4" i="5"/>
  <c r="S83" i="7"/>
  <c r="S79" i="7"/>
  <c r="S75" i="7"/>
  <c r="I71" i="7"/>
  <c r="E47" i="7"/>
  <c r="S35" i="7"/>
  <c r="S31" i="7"/>
  <c r="S27" i="7"/>
  <c r="S23" i="7"/>
  <c r="S14" i="7"/>
  <c r="S19" i="7" s="1"/>
  <c r="S10" i="7"/>
  <c r="S6" i="7"/>
  <c r="E39" i="8"/>
  <c r="E31" i="8"/>
  <c r="E19" i="8"/>
  <c r="E11" i="8"/>
  <c r="E3" i="8"/>
  <c r="N26" i="8" s="1"/>
  <c r="E39" i="5"/>
  <c r="E29" i="5"/>
  <c r="E21" i="5"/>
  <c r="E13" i="5"/>
  <c r="E3" i="5"/>
  <c r="I83" i="7"/>
  <c r="I79" i="7"/>
  <c r="I75" i="7"/>
  <c r="I35" i="7"/>
  <c r="I31" i="7"/>
  <c r="I27" i="7"/>
  <c r="I23" i="7"/>
  <c r="E38" i="8"/>
  <c r="E30" i="8"/>
  <c r="E26" i="8"/>
  <c r="E18" i="8"/>
  <c r="E10" i="8"/>
  <c r="E46" i="5"/>
  <c r="E38" i="5"/>
  <c r="E28" i="5"/>
  <c r="E20" i="5"/>
  <c r="E12" i="5"/>
  <c r="E2" i="5"/>
  <c r="O34" i="6"/>
  <c r="S34" i="7"/>
  <c r="S30" i="7"/>
  <c r="S26" i="7"/>
  <c r="E37" i="8"/>
  <c r="E29" i="8"/>
  <c r="E25" i="8"/>
  <c r="E17" i="8"/>
  <c r="E9" i="8"/>
  <c r="I42" i="4"/>
  <c r="I82" i="7"/>
  <c r="I78" i="7"/>
  <c r="I74" i="7"/>
  <c r="I34" i="7"/>
  <c r="I30" i="7"/>
  <c r="I26" i="7"/>
  <c r="E36" i="8"/>
  <c r="E28" i="8"/>
  <c r="E24" i="8"/>
  <c r="E16" i="8"/>
  <c r="E8" i="8"/>
  <c r="E6" i="2"/>
  <c r="N33" i="2" s="1"/>
  <c r="E43" i="5"/>
  <c r="E35" i="5"/>
  <c r="E33" i="5"/>
  <c r="E25" i="5"/>
  <c r="E17" i="5"/>
  <c r="E33" i="6"/>
  <c r="E25" i="6"/>
  <c r="I81" i="7"/>
  <c r="I77" i="7"/>
  <c r="I73" i="7"/>
  <c r="S63" i="7"/>
  <c r="S59" i="7"/>
  <c r="I37" i="7"/>
  <c r="I33" i="7"/>
  <c r="I29" i="7"/>
  <c r="I16" i="7"/>
  <c r="I12" i="7"/>
  <c r="I8" i="7"/>
  <c r="E34" i="8"/>
  <c r="E22" i="8"/>
  <c r="E14" i="8"/>
  <c r="E6" i="8"/>
  <c r="N33" i="5" l="1"/>
  <c r="O33" i="5"/>
  <c r="S40" i="7"/>
  <c r="S39" i="7"/>
  <c r="S47" i="7" s="1"/>
  <c r="P11" i="3"/>
  <c r="O11" i="3"/>
  <c r="I20" i="7"/>
  <c r="N34" i="5"/>
  <c r="O34" i="5"/>
  <c r="I39" i="7"/>
  <c r="I40" i="7"/>
  <c r="I18" i="4"/>
  <c r="O26" i="8"/>
  <c r="O33" i="2"/>
  <c r="R33" i="5"/>
  <c r="S33" i="5"/>
  <c r="S20" i="7"/>
  <c r="I87" i="7"/>
  <c r="I95" i="7" s="1"/>
  <c r="I88" i="7"/>
  <c r="S26" i="8"/>
  <c r="R26" i="8"/>
  <c r="S89" i="7"/>
  <c r="S88" i="7"/>
  <c r="S96" i="7" s="1"/>
  <c r="I96" i="7" l="1"/>
  <c r="S46" i="7"/>
  <c r="I46" i="7"/>
  <c r="I47" i="7"/>
  <c r="S95" i="7"/>
</calcChain>
</file>

<file path=xl/sharedStrings.xml><?xml version="1.0" encoding="utf-8"?>
<sst xmlns="http://schemas.openxmlformats.org/spreadsheetml/2006/main" count="2413" uniqueCount="414">
  <si>
    <t>SEM</t>
  </si>
  <si>
    <t>Mean fluorescence Average</t>
  </si>
  <si>
    <t>Perimeter</t>
  </si>
  <si>
    <t>Mean</t>
  </si>
  <si>
    <t>Area</t>
  </si>
  <si>
    <t>Cell Number</t>
  </si>
  <si>
    <t>Cav1KO</t>
  </si>
  <si>
    <t xml:space="preserve">Cav1WT </t>
  </si>
  <si>
    <t xml:space="preserve"> Dextran uptake after 3 min</t>
  </si>
  <si>
    <t>0; 0\n</t>
  </si>
  <si>
    <t>0; 0</t>
  </si>
  <si>
    <t>Ch_Reference_actBCh_AND_Ch_CD44Ch</t>
  </si>
  <si>
    <t>Cav1WT_Endoc_3min+ML141_10uM_CD44_647_Cav1_546_actBeta1_488+Vero_Settings_15</t>
  </si>
  <si>
    <t>Cav1WT_vs_KO_Endoc_3min+Strip+ML141_10uM_CD44_647_Cav1_546_actBeta1_488.lif</t>
  </si>
  <si>
    <t>Ch_Reference_actBCh_AND_Ch_CavCh</t>
  </si>
  <si>
    <t>Cav1WT_Endoc_3min+ML141_10uM_CD44_647_Cav1_546_actBeta1_488+Vero_Settings_14</t>
  </si>
  <si>
    <t>Cav1WT_Endoc_3min+ML141_10uM_CD44_647_Cav1_546_actBeta1_488+Vero_Settings_13</t>
  </si>
  <si>
    <t>Cav1WT_Endoc_3min+ML141_10uM_CD44_647_Cav1_546_actBeta1_488+Vero_Settings_12</t>
  </si>
  <si>
    <t>Cav1WT_Endoc_3min+ML141_10uM_CD44_647_Cav1_546_actBeta1_488+Vero_Settings_11</t>
  </si>
  <si>
    <t>Cav1WT_Endoc_3min+ML141_10uM_CD44_647_Cav1_546_actBeta1_488+Vero_Settings_10</t>
  </si>
  <si>
    <t>Cav1WT_Endoc_3min+ML141_10uM_CD44_647_Cav1_546_actBeta1_488+Vero_Settings_9</t>
  </si>
  <si>
    <t>Cav1WT_Endoc_3min+ML141_10uM_CD44_647_Cav1_546_actBeta1_488+Vero_Settings_8</t>
  </si>
  <si>
    <t>Cav1WT_Endoc_3min+ML141_10uM_CD44_647_Cav1_546_actBeta1_488+Vero_Settings_7</t>
  </si>
  <si>
    <t>Cav1WT_Endoc_3min+ML141_10uM_CD44_647_Cav1_546_actBeta1_488+Vero_Settings_6</t>
  </si>
  <si>
    <t>Cav1WT_Endoc_3min+ML141_10uM_CD44_647_Cav1_546_actBeta1_488+Vero_Settings_5</t>
  </si>
  <si>
    <t>Cav1WT_Endoc_3min+ML141_10uM_CD44_647_Cav1_546_actBeta1_488+Vero_Settings_4</t>
  </si>
  <si>
    <t>Cav1WT_Endoc_3min+ML141_10uM_CD44_647_Cav1_546_actBeta1_488+Vero_Settings_3</t>
  </si>
  <si>
    <t>Cav1WT_Endoc_3min+ML141_10uM_CD44_647_Cav1_546_actBeta1_488+Vero_Settings_2</t>
  </si>
  <si>
    <t>Cav1WT_Endoc_3min+ML141_10uM_CD44_647_Cav1_546_actBeta1_488+Vero_Settings</t>
  </si>
  <si>
    <t>Cav1WT+ML141_Endoc_3min_CD44_647_Cav1_546_actBeta1_488+Vero_Settings_15</t>
  </si>
  <si>
    <t>Cav1WT_vs_KO_Endoc_3min+Strip+ML141_10uM-only_before_endocytosis_CD44x3_647_Cav1_546_actBeta1_488.lif</t>
  </si>
  <si>
    <t>Cav1WT+ML141_Endoc_3min_CD44_647_Cav1_546_actBeta1_488+Vero_Settings_14</t>
  </si>
  <si>
    <t>Cav1WT+ML141_Endoc_3min_CD44_647_Cav1_546_actBeta1_488+Vero_Settings_13</t>
  </si>
  <si>
    <t>Cav1WT+ML141_Endoc_3min_CD44_647_Cav1_546_actBeta1_488+Vero_Settings_12</t>
  </si>
  <si>
    <t>Cav1WT+ML141_Endoc_3min_CD44_647_Cav1_546_actBeta1_488+Vero_Settings_11</t>
  </si>
  <si>
    <t>Cav1WT+ML141_Endoc_3min_CD44_647_Cav1_546_actBeta1_488+Vero_Settings_10</t>
  </si>
  <si>
    <t>Cav1WT+ML141_Endoc_3min_CD44_647_Cav1_546_actBeta1_488+Vero_Settings_9</t>
  </si>
  <si>
    <t>Cav1WT+ML141_Endoc_3min_CD44_647_Cav1_546_actBeta1_488+Vero_Settings_8</t>
  </si>
  <si>
    <t>Cav1WT+ML141_Endoc_3min_CD44_647_Cav1_546_actBeta1_488+Vero_Settings_7</t>
  </si>
  <si>
    <t>Cav1WT+ML141_Endoc_3min_CD44_647_Cav1_546_actBeta1_488+Vero_Settings_6</t>
  </si>
  <si>
    <t>Cav1WT+ML141_Endoc_3min_CD44_647_Cav1_546_actBeta1_488+Vero_Settings_5</t>
  </si>
  <si>
    <t>Cav1WT+ML141_Endoc_3min_CD44_647_Cav1_546_actBeta1_488+Vero_Settings_4</t>
  </si>
  <si>
    <t>Cav1WT+ML141_Endoc_3min_CD44_647_Cav1_546_actBeta1_488+Vero_Settings_3</t>
  </si>
  <si>
    <t>Cav1WT+ML141_Endoc_3min_CD44_647_Cav1_546_actBeta1_488+Vero_Settings_2</t>
  </si>
  <si>
    <t>Cav1WT+ML141_Endoc_3min_CD44_647_Cav1_546_actBeta1_488+Vero_Settings</t>
  </si>
  <si>
    <t>Cav1WT_Endoc_3min_CD44_647_Cav1_546_actBeta1_488_11</t>
  </si>
  <si>
    <t>Cav1WT_vs_KO_Endoc_3min+Strip_CD44_647_Cav1_546_actBeta1_488.lif</t>
  </si>
  <si>
    <t>Cav1WT_Endoc_3min_CD44_647_Cav1_546_actBeta1_488_10</t>
  </si>
  <si>
    <t>Cav1WT_Endoc_3min_CD44_647_Cav1_546_actBeta1_488_9</t>
  </si>
  <si>
    <t>Cav1WT_Endoc_3min_CD44_647_Cav1_546_actBeta1_488_8</t>
  </si>
  <si>
    <t>Cav1WT_Endoc_3min_CD44_647_Cav1_546_actBeta1_488_7</t>
  </si>
  <si>
    <t>Cav1WT_Endoc_3min_CD44_647_Cav1_546_actBeta1_488_6</t>
  </si>
  <si>
    <t>Cav1WT_Endoc_3min_CD44_647_Cav1_546_actBeta1_488_5</t>
  </si>
  <si>
    <t>Cav1WT_Endoc_3min_CD44_647_Cav1_546_actBeta1_488_4</t>
  </si>
  <si>
    <t>Cav1WT_Endoc_3min_CD44_647_Cav1_546_actBeta1_488_3</t>
  </si>
  <si>
    <t>Cav1WT_Endoc_3min_CD44_647_Cav1_546_actBeta1_488_2</t>
  </si>
  <si>
    <t>Cav1WT_Endoc_3min_CD44_647_Cav1_546_actBeta1_488</t>
  </si>
  <si>
    <t>Cav1WT_Endoc_3min_CD44_647_Cav1_546_actBeta1_488+Vero_Settings_15</t>
  </si>
  <si>
    <t>Cav1WT_Endoc_3min_CD44_647_Cav1_546_actBeta1_488+Vero_Settings_14</t>
  </si>
  <si>
    <t>Cav1WT_Endoc_3min_CD44_647_Cav1_546_actBeta1_488+Vero_Settings_13</t>
  </si>
  <si>
    <t>Cav1WT_Endoc_3min_CD44_647_Cav1_546_actBeta1_488+Vero_Settings_12</t>
  </si>
  <si>
    <t>Cav1WT_Endoc_3min_CD44_647_Cav1_546_actBeta1_488+Vero_Settings_11</t>
  </si>
  <si>
    <t>Cav1WT_Endoc_3min_CD44_647_Cav1_546_actBeta1_488+Vero_Settings_10</t>
  </si>
  <si>
    <t>Cav1WT_Endoc_3min_CD44_647_Cav1_546_actBeta1_488+Vero_Settings_9</t>
  </si>
  <si>
    <t>Cav1WT_Endoc_3min_CD44_647_Cav1_546_actBeta1_488+Vero_Settings_8</t>
  </si>
  <si>
    <t>Cav1WT_Endoc_3min_CD44_647_Cav1_546_actBeta1_488+Vero_Settings_7</t>
  </si>
  <si>
    <t>Cav1WT_Endoc_3min_CD44_647_Cav1_546_actBeta1_488+Vero_Settings_6</t>
  </si>
  <si>
    <t>Cav1WT_Endoc_3min_CD44_647_Cav1_546_actBeta1_488+Vero_Settings_5</t>
  </si>
  <si>
    <t>Cav1WT_Endoc_3min_CD44_647_Cav1_546_actBeta1_488+Vero_Settings_4</t>
  </si>
  <si>
    <t>Cav1WT_Endoc_3min_CD44_647_Cav1_546_actBeta1_488+Vero_Settings_3</t>
  </si>
  <si>
    <t>Cav1WT_Endoc_3min_CD44_647_Cav1_546_actBeta1_488+Vero_Settings_2</t>
  </si>
  <si>
    <t>ActBeta1 vs CD44 Control</t>
  </si>
  <si>
    <t>ActBeta1 vs Cav1 Control</t>
  </si>
  <si>
    <t>Cav1WT_Endoc_3min_CD44_647_Cav1_546_actBeta1_488+Vero_Settings</t>
  </si>
  <si>
    <t>Average</t>
  </si>
  <si>
    <t>Cav1WT +ML141</t>
  </si>
  <si>
    <t>Normalized by Cav1WT Mean Control</t>
  </si>
  <si>
    <t>Cav1WT Control</t>
  </si>
  <si>
    <t>ActBeta1 vs CD44+ML141</t>
  </si>
  <si>
    <t>ActBeta1 vs Cav1+ML141</t>
  </si>
  <si>
    <t>Ch2 threshold range</t>
  </si>
  <si>
    <t>Ch1 threshold range</t>
  </si>
  <si>
    <t>ICQ</t>
  </si>
  <si>
    <t>M2</t>
  </si>
  <si>
    <t>M1</t>
  </si>
  <si>
    <t>Pearson coeff.</t>
  </si>
  <si>
    <t>Channels Analyzed (ch1 vs. ch2)</t>
  </si>
  <si>
    <t>Image Serie</t>
  </si>
  <si>
    <t>Image File</t>
  </si>
  <si>
    <t>Cav1WT_Endoc_3min+Genistein_Cav1_546_actBeta1_488+Vero_Settings_15</t>
  </si>
  <si>
    <t>Cav1WT_Endoc_3min+Strip+Genistein_400ul-L_2h_Cav1_546_actBeta1_488_.lif</t>
  </si>
  <si>
    <t>Cav1WT_Endoc_3min+Genistein_Cav1_546_actBeta1_488+Vero_Settings_14</t>
  </si>
  <si>
    <t>Cav1WT_Endoc_3min+Genistein_Cav1_546_actBeta1_488+Vero_Settings_13</t>
  </si>
  <si>
    <t>Cav1WT_Endoc_3min+Genistein_Cav1_546_actBeta1_488+Vero_Settings_12</t>
  </si>
  <si>
    <t>Cav1WT_Endoc_3min+Genistein_Cav1_546_actBeta1_488+Vero_Settings_11</t>
  </si>
  <si>
    <t>Cav1WT_Endoc_3min+Genistein_Cav1_546_actBeta1_488+Vero_Settings_10</t>
  </si>
  <si>
    <t>Cav1WT_Endoc_3min+Genistein_Cav1_546_actBeta1_488+Vero_Settings_9</t>
  </si>
  <si>
    <t>Cav1WT_Endoc_3min+Genistein_Cav1_546_actBeta1_488+Vero_Settings_8</t>
  </si>
  <si>
    <t>Cav1WT_Endoc_3min+Genistein_Cav1_546_actBeta1_488+Vero_Settings_7</t>
  </si>
  <si>
    <t>Cav1WT_Endoc_3min+Genistein_Cav1_546_actBeta1_488+Vero_Settings_6</t>
  </si>
  <si>
    <t>Cav1WT_Endoc_3min+Genistein_Cav1_546_actBeta1_488+Vero_Settings_5</t>
  </si>
  <si>
    <t>Cav1WT_Endoc_3min+Genistein_Cav1_546_actBeta1_488+Vero_Settings_4</t>
  </si>
  <si>
    <t>Cav1WT_Endoc_3min+Genistein_Cav1_546_actBeta1_488+Vero_Settings_3</t>
  </si>
  <si>
    <t>Cav1WT_Endoc_3min+Genistein_Cav1_546_actBeta1_488+Vero_Settings_2</t>
  </si>
  <si>
    <t>ActBeta1 vs Cav1</t>
  </si>
  <si>
    <t>Cav1WT + Genistein</t>
  </si>
  <si>
    <t>Cav1WT_Endoc_3min+Genistein_Cav1_546_actBeta1_488+Vero_Settings</t>
  </si>
  <si>
    <t>Cav1WT_Endoc_3min_Cav1_546_actBeta1_488+Vero_Settings_10</t>
  </si>
  <si>
    <t>Cav1WT_Endoc_3min_Cav1_546_actBeta1_488+Vero_Settings_9</t>
  </si>
  <si>
    <t>Normalized by Cav1WT CONTROL</t>
  </si>
  <si>
    <t>Cav1WT_Endoc_3min_Cav1_546_actBeta1_488+Vero_Settings__8</t>
  </si>
  <si>
    <t>Cav1WT_Endoc_3min_Cav1_546_actBeta1_488+Vero_Settings_7</t>
  </si>
  <si>
    <t>Cav1WT_Endoc_3min_Cav1_546_actBeta1_488+Vero_Settings_6</t>
  </si>
  <si>
    <t>Cav1WT_Endoc_3min_Cav1_546_actBeta1_488+Vero_Settings_5</t>
  </si>
  <si>
    <t>Cav1WT_Endoc_3min_Cav1_546_actBeta1_488+Vero_Settings_4</t>
  </si>
  <si>
    <t>Cav1WT_Endoc_3min_Cav1_546_actBeta1_488+Vero_Settings_3</t>
  </si>
  <si>
    <t>Cav1WT_Endoc_3min_Cav1_546_actBeta1_488+Vero_Settings_2</t>
  </si>
  <si>
    <t>Cav1WT_Endoc_3min_Cav1_546_actBeta1_488+Vero_Settings</t>
  </si>
  <si>
    <t>Channel_C1-Cav1WT Endoc 3min+Strip+Genistein 400ul-L 2h.lif - WT Genistein_serie_11_MAX-projection.tif:0521-0512</t>
  </si>
  <si>
    <t>Channel_C1-Cav1WT Endoc 3min+Strip+Genistein 400ul-L 2h.lif - WT Genistein 15_serie_25_MAX-projection.tif:0522-0527</t>
  </si>
  <si>
    <t>Channel_C1-Cav1WT Endoc 3min+Strip+Genistein 400ul-L 2h.lif - WT Genistein 14_serie_24_MAX-projection.tif:0484-0524</t>
  </si>
  <si>
    <t>Channel_C1-Cav1WT Endoc 3min+Strip+Genistein 400ul-L 2h.lif - WT Genistein 13_serie_23_MAX-projection.tif:0483-0487</t>
  </si>
  <si>
    <t>Channel_C1-Cav1WT Endoc 3min+Strip+Genistein 400ul-L 2h.lif - WT Genistein 12_serie_22_MAX-projection.tif:0431-0466</t>
  </si>
  <si>
    <t>Channel_C1-Cav1WT Endoc 3min+Strip+Genistein 400ul-L 2h.lif - WT Genistein 11_serie_21_MAX-projection.tif:0540-0532</t>
  </si>
  <si>
    <t>Channel_C1-Cav1WT Endoc 3min+Strip+Genistein 400ul-L 2h.lif - WT Genistein 10_serie_20_MAX-projection.tif:0422-0545</t>
  </si>
  <si>
    <t>Channel_C1-Cav1WT Endoc 3min+Strip+Genistein 400ul-L 2h.lif - WT Genistein 8_serie_18_MAX-projection.tif:0487-0472</t>
  </si>
  <si>
    <t>Channel_C1-Cav1WT Endoc 3min+Strip+Genistein 400ul-L 2h.lif - WT Genistein 7_serie_17_MAX-projection.tif:0499-0521</t>
  </si>
  <si>
    <t>Channel_C1-Cav1WT Endoc 3min+Strip+Genistein 400ul-L 2h.lif - WT Genistein 6_serie_16_MAX-projection.tif:0482-0521</t>
  </si>
  <si>
    <t>Channel_C1-Cav1WT Endoc 3min+Strip+Genistein 400ul-L 2h.lif - WT Genistein 5_serie_15_MAX-projection.tif:0548-0688</t>
  </si>
  <si>
    <t>Channel_C1-Cav1WT Endoc 3min+Strip+Genistein 400ul-L 2h.lif - WT Genistein 4_serie_14_MAX-projection.tif:0553-0612</t>
  </si>
  <si>
    <t>Channel_C1-Cav1WT Endoc 3min+Strip+Genistein 400ul-L 2h.lif - WT Genistein 3_serie_13_MAX-projection.tif:0449-0598</t>
  </si>
  <si>
    <t>Channel_C1-Cav1WT Endoc 3min+Strip+Genistein 400ul-L 2h.lif - WT Genistein 2_serie_12_MAX-projection.tif:0596-0574</t>
  </si>
  <si>
    <t>Genistein-treated</t>
  </si>
  <si>
    <t>MaxThr</t>
  </si>
  <si>
    <t>MinThr</t>
  </si>
  <si>
    <t>Label</t>
  </si>
  <si>
    <t>Cav1WT</t>
  </si>
  <si>
    <t>Channel_C1-Cav1WT Endoc 3min+Strip+Genistein 400ul-L 2h.lif - WT Control 11_serie_26_MAX-projection.tif:0403-0487</t>
  </si>
  <si>
    <t>Channel_C1-Cav1WT Endoc 3min+Strip+Genistein 400ul-L 2h.lif - WT Control 10_serie_10_MAX-projection.tif:0473-0533</t>
  </si>
  <si>
    <t>Channel_C1-Cav1WT Endoc 3min+Strip+Genistein 400ul-L 2h.lif - WT Control 9_serie_9_MAX-projection.tif:0438-0490</t>
  </si>
  <si>
    <t>Channel_C1-Cav1WT Endoc 3min+Strip+Genistein 400ul-L 2h.lif - WT Control 8_serie_8_MAX-projection.tif:0477-0553</t>
  </si>
  <si>
    <t>Channel_C1-Cav1WT Endoc 3min+Strip+Genistein 400ul-L 2h.lif - WT Control 7_serie_7_MAX-projection.tif:0589-0514</t>
  </si>
  <si>
    <t>Channel_C1-Cav1WT Endoc 3min+Strip+Genistein 400ul-L 2h.lif - WT Control 6_serie_6_MAX-projection.tif:0445-0632</t>
  </si>
  <si>
    <t>Channel_C1-Cav1WT Endoc 3min+Strip+Genistein 400ul-L 2h.lif - WT Control 5_serie_5_MAX-projection.tif:0454-0564</t>
  </si>
  <si>
    <t>Channel_C1-Cav1WT Endoc 3min+Strip+Genistein 400ul-L 2h.lif - WT Control 4_serie_4_MAX-projection.tif:0446-0506</t>
  </si>
  <si>
    <t>Channel_C1-Cav1WT Endoc 3min+Strip+Genistein 400ul-L 2h.lif - WT Control 2_serie_2_MAX-projection.tif:0422-0450</t>
  </si>
  <si>
    <t>Control</t>
  </si>
  <si>
    <t>Normalized to Mean fluorescence Intensity Control</t>
  </si>
  <si>
    <t>Ch_Reference_actBCh_AND_Ch_BodipyCh</t>
  </si>
  <si>
    <t>Cav1WT_Endoc_3min+Genistein400umol-L_BodipyLcCer_5uM_9EG7_647_15</t>
  </si>
  <si>
    <t>Cav1WT_vs_KO_Endoc_3min+Back_Exch_permeabilized+Genistein_400umol-L_2h_BodipyLacCer_5uM_9EG7_647.lif</t>
  </si>
  <si>
    <t>Cav1WT_Endoc_3min+Genistein400umol-L_BodipyLcCer_5uM_9EG7_647_14</t>
  </si>
  <si>
    <t>Cav1WT_Endoc_3min+Genistein400umol-L_BodipyLcCer_5uM_9EG7_647_13</t>
  </si>
  <si>
    <t>Cav1WT_Endoc_3min+Genistein400umol-L_BodipyLcCer_5uM_9EG7_647_12</t>
  </si>
  <si>
    <t>Cav1WT_Endoc_3min+Genistein400umol-L_BodipyLcCer_5uM_9EG7_647_11</t>
  </si>
  <si>
    <t>Cav1WT_Endoc_3min+Genistein400umol-L_BodipyLcCer_5uM_9EG7_647_10</t>
  </si>
  <si>
    <t>Cav1WT_Endoc_3min+Genistein400umol-L_BodipyLcCer_5uM_9EG7_647_9</t>
  </si>
  <si>
    <t>Cav1WT_Endoc_3min+Genistein400umol-L_BodipyLcCer_5uM_9EG7_647_8</t>
  </si>
  <si>
    <t>Cav1WT_Endoc_3min+Genistein400umol-L_BodipyLcCer_5uM_9EG7_647_7</t>
  </si>
  <si>
    <t>Cav1WT_Endoc_3min+Genistein400umol-L_BodipyLcCer_5uM_9EG7_647_6</t>
  </si>
  <si>
    <t>Cav1WT_Endoc_3min+Genistein400umol-L_BodipyLcCer_5uM_9EG7_647_5</t>
  </si>
  <si>
    <t>Cav1WT_Endoc_3min+Genistein400umol-L_BodipyLcCer_5uM_9EG7_647_4</t>
  </si>
  <si>
    <t>9EG7 vs LacCer Bodipy</t>
  </si>
  <si>
    <t>Cav1WT_Endoc_3min+Genistein400umol-L_BodipyLcCer_5uM_9EG7_647_3</t>
  </si>
  <si>
    <t>Cav1KO Control</t>
  </si>
  <si>
    <t>Cav1WT_Endoc_3min+Genistein400umol-L_BodipyLcCer_5uM_9EG7_647_2</t>
  </si>
  <si>
    <t>Cav1WT_Endoc_3min+Genistein400umol-L_BodipyLcCer_5uM_9EG7_647</t>
  </si>
  <si>
    <t>Cav1KO_Endoc_3min_BodipyLcCer_5uM_9EG7_647_15</t>
  </si>
  <si>
    <t>Cav1KO_Endoc_3min_BodipyLcCer_5uM_9EG7_647_14</t>
  </si>
  <si>
    <t>Cav1KO_Endoc_3min_BodipyLcCer_5uM_9EG7_647_13</t>
  </si>
  <si>
    <t>Cav1KO_Endoc_3min_BodipyLcCer_5uM_9EG7_647_12</t>
  </si>
  <si>
    <t>Cav1KO_Endoc_3min_BodipyLcCer_5uM_9EG7_647_11</t>
  </si>
  <si>
    <t>Cav1KO_Endoc_3min_BodipyLcCer_5uM_9EG7_647_10</t>
  </si>
  <si>
    <t>Cav1KO_Endoc_3min_BodipyLcCer_5uM_9EG7_647_9</t>
  </si>
  <si>
    <t>Cav1KO_Endoc_3min_BodipyLcCer_5uM_9EG7_647_8</t>
  </si>
  <si>
    <t>Cav1KO_Endoc_3min_BodipyLcCer_5uM_9EG7_647_7</t>
  </si>
  <si>
    <t>Cav1KO_Endoc_3min_BodipyLcCer_5uM_9EG7_647_6</t>
  </si>
  <si>
    <t>Cav1KO_Endoc_3min_BodipyLcCer_5uM_9EG7_647_5</t>
  </si>
  <si>
    <t>Cav1KO_Endoc_3min_BodipyLcCer_5uM_9EG7_647_4</t>
  </si>
  <si>
    <t>Cav1KO_Endoc_3min_BodipyLcCer_5uM_9EG7_647_3</t>
  </si>
  <si>
    <t>Cav1KO_Endoc_3min_BodipyLcCer_5uM_9EG7_647_2</t>
  </si>
  <si>
    <t>Cav1KO_Endoc_3min_BodipyLcCer_5uM_9EG7_647</t>
  </si>
  <si>
    <t>Cav1WT_Endoc_3min_BodipyLcCer_5uM_9EG7_647_15</t>
  </si>
  <si>
    <t>Cav1WT_Endoc_3min_BodipyLcCer_5uM_9EG7_647_14</t>
  </si>
  <si>
    <t>Cav1WT_Endoc_3min_BodipyLcCer_5uM_9EG7_647_13</t>
  </si>
  <si>
    <t>Cav1WT_Endoc_3min_BodipyLcCer_5uM_9EG7_647_12</t>
  </si>
  <si>
    <t>Cav1WT_Endoc_3min_BodipyLcCer_5uM_9EG7_647_11</t>
  </si>
  <si>
    <t>Cav1WT_Endoc_3min_BodipyLcCer_5uM_9EG7_647_10</t>
  </si>
  <si>
    <t>Cav1WT_Endoc_3min_BodipyLcCer_5uM_9EG7_647_9</t>
  </si>
  <si>
    <t>Cav1WT_Endoc_3min_BodipyLcCer_5uM_9EG7_647_8</t>
  </si>
  <si>
    <t>Cav1WT_Endoc_3min_BodipyLcCer_5uM_9EG7_647_7</t>
  </si>
  <si>
    <t>Cav1WT_Endoc_3min_BodipyLcCer_5uM_9EG7_647_6</t>
  </si>
  <si>
    <t>Cav1WT_Endoc_3min_BodipyLcCer_5uM_9EG7_647_5</t>
  </si>
  <si>
    <t>Cav1WT_Endoc_3min_BodipyLcCer_5uM_9EG7_647_4</t>
  </si>
  <si>
    <t>Cav1WT_Endoc_3min_BodipyLcCer_5uM_9EG7_647_3</t>
  </si>
  <si>
    <t>Cav1WT_Endoc_3min_BodipyLcCer_5uM_9EG7_647_2</t>
  </si>
  <si>
    <t>Cav1WT_Endoc_3min_BodipyLcCer_5uM_9EG7_647</t>
  </si>
  <si>
    <t>Cav1KO_Endoc_3min+ML141_10uM_CD44_647_Cav1_546_actBeta1_488+Vero_Settings_15</t>
  </si>
  <si>
    <t>Cav1KO_Endoc_3min+ML141_10uM_CD44_647_Cav1_546_actBeta1_488+Vero_Settings_14</t>
  </si>
  <si>
    <t>Cav1KO_Endoc_3min+ML141_10uM_CD44_647_Cav1_546_actBeta1_488+Vero_Settings_13</t>
  </si>
  <si>
    <t>Cav1KO_Endoc_3min+ML141_10uM_CD44_647_Cav1_546_actBeta1_488+Vero_Settings_12</t>
  </si>
  <si>
    <t>Cav1KO_Endoc_3min+ML141_10uM_CD44_647_Cav1_546_actBeta1_488+Vero_Settings_11</t>
  </si>
  <si>
    <t>Cav1KO_Endoc_3min+ML141_10uM_CD44_647_Cav1_546_actBeta1_488+Vero_Settings_10</t>
  </si>
  <si>
    <t>Cav1KO_Endoc_3min+ML141_10uM_CD44_647_Cav1_546_actBeta1_488+Vero_Settings_9</t>
  </si>
  <si>
    <t>Cav1KO_Endoc_3min+ML141_10uM_CD44_647_Cav1_546_actBeta1_488+Vero_Settings_8</t>
  </si>
  <si>
    <t>Cav1KO_Endoc_3min+ML141_10uM_CD44_647_Cav1_546_actBeta1_488+Vero_Settings_7</t>
  </si>
  <si>
    <t>Cav1KO_Endoc_3min+ML141_10uM_CD44_647_Cav1_546_actBeta1_488+Vero_Settings_6</t>
  </si>
  <si>
    <t>Cav1KO_Endoc_3min+ML141_10uM_CD44_647_Cav1_546_actBeta1_488+Vero_Settings_5</t>
  </si>
  <si>
    <t>Cav1KO_Endoc_3min+ML141_10uM_CD44_647_Cav1_546_actBeta1_488+Vero_Settings_4</t>
  </si>
  <si>
    <t>Cav1KO_Endoc_3min+ML141_10uM_CD44_647_Cav1_546_actBeta1_488+Vero_Settings_3</t>
  </si>
  <si>
    <t>Cav1KO_Endoc_3min+ML141_10uM_CD44_647_Cav1_546_actBeta1_488+Vero_Settings_2</t>
  </si>
  <si>
    <t>Cav1KO_Endoc_3min+ML141_10uM_CD44_647_Cav1_546_actBeta1_488+Vero_Settings</t>
  </si>
  <si>
    <t>Cav1KO+ML141_Endoc_3min_CD44_647_Cav1_546_actBeta1_488+Vero_Settings_15</t>
  </si>
  <si>
    <t>Cav1KO+ML141_Endoc_3min_CD44_647_Cav1_546_actBeta1_488+Vero_Settings_14</t>
  </si>
  <si>
    <t>Cav1KO+ML141_Endoc_3min_CD44_647_Cav1_546_actBeta1_488+Vero_Settings_13</t>
  </si>
  <si>
    <t>Cav1KO+ML141_Endoc_3min_CD44_647_Cav1_546_actBeta1_488+Vero_Settings_12</t>
  </si>
  <si>
    <t>Cav1KO+ML141_Endoc_3min_CD44_647_Cav1_546_actBeta1_488+Vero_Settings_11</t>
  </si>
  <si>
    <t>Cav1KO+ML141_Endoc_3min_CD44_647_Cav1_546_actBeta1_488+Vero_Settings_10</t>
  </si>
  <si>
    <t>Cav1KO+ML141_Endoc_3min_CD44_647_Cav1_546_actBeta1_488+Vero_Settings_9</t>
  </si>
  <si>
    <t>Cav1KO+ML141_Endoc_3min_CD44_647_Cav1_546_actBeta1_488+Vero_Settings_8</t>
  </si>
  <si>
    <t>Cav1KO+ML141_Endoc_3min_CD44_647_Cav1_546_actBeta1_488+Vero_Settings_7</t>
  </si>
  <si>
    <t>Cav1KO+ML141_Endoc_3min_CD44_647_Cav1_546_actBeta1_488+Vero_Settings_6</t>
  </si>
  <si>
    <t>Cav1KO+ML141_Endoc_3min_CD44_647_Cav1_546_actBeta1_488+Vero_Settings_5</t>
  </si>
  <si>
    <t>Cav1KO+ML141_Endoc_3min_CD44_647_Cav1_546_actBeta1_488+Vero_Settings_4</t>
  </si>
  <si>
    <t>Cav1KO+ML141_Endoc_3min_CD44_647_Cav1_546_actBeta1_488+Vero_Settings_3</t>
  </si>
  <si>
    <t>Cav1KO+ML141_Endoc_3min_CD44_647_Cav1_546_actBeta1_488+Vero_Settings_2</t>
  </si>
  <si>
    <t>Cav1KO+ML141_Endoc_3min_CD44_647_Cav1_546_actBeta1_488+Vero_Settings</t>
  </si>
  <si>
    <t>Cav1KO_Endoc_3min_CD44_647_Cav1_546_actBeta1_488_12</t>
  </si>
  <si>
    <t>Cav1KO_Endoc_3min_CD44_647_Cav1_546_actBeta1_488_11</t>
  </si>
  <si>
    <t>Cav1KO_Endoc_3min_CD44_647_Cav1_546_actBeta1_488_10</t>
  </si>
  <si>
    <t>Cav1KO_Endoc_3min_CD44_647_Cav1_546_actBeta1_488_9</t>
  </si>
  <si>
    <t>Cav1KO_Endoc_3min_CD44_647_Cav1_546_actBeta1_488_8</t>
  </si>
  <si>
    <t>Cav1KO_Endoc_3min_CD44_647_Cav1_546_actBeta1_488_7</t>
  </si>
  <si>
    <t>Cav1KO_Endoc_3min_CD44_647_Cav1_546_actBeta1_488_6</t>
  </si>
  <si>
    <t>Cav1KO_Endoc_3min_CD44_647_Cav1_546_actBeta1_488_5</t>
  </si>
  <si>
    <t>Cav1KO_Endoc_3min_CD44_647_Cav1_546_actBeta1_488_4</t>
  </si>
  <si>
    <t>Cav1KO_Endoc_3min_CD44_647_Cav1_546_actBeta1_488_3</t>
  </si>
  <si>
    <t>Cav1KO_Endoc_3min_CD44_647_Cav1_546_actBeta1_488_2</t>
  </si>
  <si>
    <t>Cav1KO_Endoc_3min_CD44_647_Cav1_546_actBeta1_488</t>
  </si>
  <si>
    <t>Cav1KO_Endoc_3min_CD44_647_Cav1_546_actBeta1_488+Vero_Settings_15</t>
  </si>
  <si>
    <t>Cav1KO_Endoc_3min_CD44_647_Cav1_546_actBeta1_488+Vero_Settings_14</t>
  </si>
  <si>
    <t>Cav1KO_Endoc_3min_CD44_647_Cav1_546_actBeta1_488+Vero_Settings_13</t>
  </si>
  <si>
    <t>Cav1KO_Endoc_3min_CD44_647_Cav1_546_actBeta1_488+Vero_Settings_12</t>
  </si>
  <si>
    <t>Cav1KO_Endoc_3min_CD44_647_Cav1_546_actBeta1_488+Vero_Settings_11</t>
  </si>
  <si>
    <t>Cav1KO_Endoc_3min_CD44_647_Cav1_546_actBeta1_488+Vero_Settings_10</t>
  </si>
  <si>
    <t>Cav1KO_Endoc_3min_CD44_647_Cav1_546_actBeta1_488+Vero_Settings_9</t>
  </si>
  <si>
    <t>Cav1KO_Endoc_3min_CD44_647_Cav1_546_actBeta1_488+Vero_Settings_8</t>
  </si>
  <si>
    <t>Cav1KO_Endoc_3min_CD44_647_Cav1_546_actBeta1_488+Vero_Settings_7</t>
  </si>
  <si>
    <t>Cav1KO_Endoc_3min_CD44_647_Cav1_546_actBeta1_488+Vero_Settings_6</t>
  </si>
  <si>
    <t>Cav1KO_Endoc_3min_CD44_647_Cav1_546_actBeta1_488+Vero_Settings_5</t>
  </si>
  <si>
    <t>Cav1KO_Endoc_3min_CD44_647_Cav1_546_actBeta1_488+Vero_Settings_4</t>
  </si>
  <si>
    <t>Cav1KO_Endoc_3min_CD44_647_Cav1_546_actBeta1_488+Vero_Settings_3</t>
  </si>
  <si>
    <t>Cav1KO_Endoc_3min_CD44_647_Cav1_546_actBeta1_488+Vero_Settings_2</t>
  </si>
  <si>
    <t>Cav1KO_Endoc_3min_CD44_647_Cav1_546_actBeta1_488+Vero_Settings</t>
  </si>
  <si>
    <t>ActBeta1 vs CD44</t>
  </si>
  <si>
    <t>Cav1KO +ML141</t>
  </si>
  <si>
    <t>Channel_C1-Cav1WT vs KO Endoc 3min+Strip+ML141 10uM Dextran.lif - KO+ML_serie_46_MAX-projection.tif:0387-0439</t>
  </si>
  <si>
    <t>Channel_C1-Cav1WT vs KO Endoc 3min+Strip+ML141 10uM Dextran.lif - KO+ML 15_serie_60_MAX-projection.tif:0503-0475</t>
  </si>
  <si>
    <t>Channel_C1-Cav1WT vs KO Endoc 3min+Strip+ML141 10uM Dextran.lif - WT+ML_serie_31_MAX-projection.tif:0514-0537</t>
  </si>
  <si>
    <t>Channel_C1-Cav1WT vs KO Endoc 3min+Strip+ML141 10uM Dextran.lif - KO+ML 14_serie_59_MAX-projection.tif:0466-0542</t>
  </si>
  <si>
    <t>Channel_C1-Cav1WT vs KO Endoc 3min+Strip+ML141 10uM Dextran.lif - WT+ML 15_serie_45_MAX-projection.tif:0378-0578</t>
  </si>
  <si>
    <t>Channel_C1-Cav1WT vs KO Endoc 3min+Strip+ML141 10uM Dextran.lif - KO+ML 13_serie_58_MAX-projection.tif:0410-0438</t>
  </si>
  <si>
    <t>Channel_C1-Cav1WT vs KO Endoc 3min+Strip+ML141 10uM Dextran.lif - WT+ML 14_serie_44_MAX-projection.tif:0474-0528</t>
  </si>
  <si>
    <t>Channel_C1-Cav1WT vs KO Endoc 3min+Strip+ML141 10uM Dextran.lif - KO+ML 11_serie_56_MAX-projection.tif:0475-0497</t>
  </si>
  <si>
    <t>Channel_C1-Cav1WT vs KO Endoc 3min+Strip+ML141 10uM Dextran.lif - WT+ML 13_serie_43_MAX-projection.tif:0654-0389</t>
  </si>
  <si>
    <t>Channel_C1-Cav1WT vs KO Endoc 3min+Strip+ML141 10uM Dextran.lif - KO+ML 10_serie_55_MAX-projection.tif:0404-0492</t>
  </si>
  <si>
    <t>Channel_C1-Cav1WT vs KO Endoc 3min+Strip+ML141 10uM Dextran.lif - WT+ML 12_serie_42_MAX-projection.tif:0469-0388</t>
  </si>
  <si>
    <t>Channel_C1-Cav1WT vs KO Endoc 3min+Strip+ML141 10uM Dextran.lif - KO+ML 9_serie_54_MAX-projection.tif:0426-0447</t>
  </si>
  <si>
    <t>Channel_C1-Cav1WT vs KO Endoc 3min+Strip+ML141 10uM Dextran.lif - WT+ML 11_serie_41_MAX-projection.tif:0391-0451</t>
  </si>
  <si>
    <t>Channel_C1-Cav1WT vs KO Endoc 3min+Strip+ML141 10uM Dextran.lif - KO+ML 8_serie_53_MAX-projection.tif:0480-0542</t>
  </si>
  <si>
    <t>Channel_C1-Cav1WT vs KO Endoc 3min+Strip+ML141 10uM Dextran.lif - WT+ML 9_serie_39_MAX-projection.tif:0403-0520</t>
  </si>
  <si>
    <t>Channel_C1-Cav1WT vs KO Endoc 3min+Strip+ML141 10uM Dextran.lif - KO+ML 7_serie_52_MAX-projection.tif:0431-0582</t>
  </si>
  <si>
    <t>Channel_C1-Cav1WT vs KO Endoc 3min+Strip+ML141 10uM Dextran.lif - WT+ML 8_serie_38_MAX-projection.tif:0655-0514</t>
  </si>
  <si>
    <t>Channel_C1-Cav1WT vs KO Endoc 3min+Strip+ML141 10uM Dextran.lif - KO+ML 6_serie_51_MAX-projection.tif:0514-0533</t>
  </si>
  <si>
    <t>Channel_C1-Cav1WT vs KO Endoc 3min+Strip+ML141 10uM Dextran.lif - WT+ML 7_serie_37_MAX-projection.tif:0497-0504</t>
  </si>
  <si>
    <t>Channel_C1-Cav1WT vs KO Endoc 3min+Strip+ML141 10uM Dextran.lif - KO+ML 5_serie_50_MAX-projection.tif:0488-0341</t>
  </si>
  <si>
    <t>Channel_C1-Cav1WT vs KO Endoc 3min+Strip+ML141 10uM Dextran.lif - WT+ML 6_serie_36_MAX-projection.tif:0473-0572</t>
  </si>
  <si>
    <t>Channel_C1-Cav1WT vs KO Endoc 3min+Strip+ML141 10uM Dextran.lif - KO+ML 4_serie_49_MAX-projection.tif:0490-0481</t>
  </si>
  <si>
    <t>Channel_C1-Cav1WT vs KO Endoc 3min+Strip+ML141 10uM Dextran.lif - WT+ML 5_serie_35_MAX-projection.tif:0503-0507</t>
  </si>
  <si>
    <t>Channel_C1-Cav1WT vs KO Endoc 3min+Strip+ML141 10uM Dextran.lif - KO+ML 3_serie_48_MAX-projection.tif:0510-0508</t>
  </si>
  <si>
    <t>Channel_C1-Cav1WT vs KO Endoc 3min+Strip+ML141 10uM Dextran.lif - WT+ML 4_serie_34_MAX-projection.tif:0527-0462</t>
  </si>
  <si>
    <t>Channel_C1-Cav1WT vs KO Endoc 3min+Strip+ML141 10uM Dextran.lif - KO+ML 2_serie_47_MAX-projection.tif:0574-0644</t>
  </si>
  <si>
    <t>Channel_C1-Cav1WT vs KO Endoc 3min+Strip+ML141 10uM Dextran.lif - WT+ML 3_serie_33_MAX-projection.tif:0519-0567</t>
  </si>
  <si>
    <t>Channel_C1-Cav1WT vs KO Endoc 3min+Strip+ML141 10uM Dextran.lif - WT+ML 2_serie_32_MAX-projection.tif:0438-0524</t>
  </si>
  <si>
    <t>Channel_C1-Cav1WT vs KO Endoc 3min+Strip+ML141 10uM.lif - KO+ML141_serie_46_MAX-projection.tif:0380-0513</t>
  </si>
  <si>
    <t>Channel_C1-Cav1WT vs KO Endoc 3min+Strip+ML141 10uM.lif - WT+ML141_serie_31_MAX-projection.tif:0512-0573</t>
  </si>
  <si>
    <t>Channel_C1-Cav1WT vs KO Endoc 3min+Strip+ML141 10uM.lif - KO+ML141   15_serie_60_MAX-projection.tif:0512-0566</t>
  </si>
  <si>
    <t>Channel_C1-Cav1WT vs KO Endoc 3min+Strip+ML141 10uM.lif - WT+ML141  15_serie_45_MAX-projection.tif:0501-0547</t>
  </si>
  <si>
    <t>Channel_C1-Cav1WT vs KO Endoc 3min+Strip+ML141 10uM.lif - KO+ML141   14_serie_59_MAX-projection.tif:0521-0554</t>
  </si>
  <si>
    <t>Channel_C1-Cav1WT vs KO Endoc 3min+Strip+ML141 10uM.lif - WT+ML141  14_serie_44_MAX-projection.tif:0513-0509</t>
  </si>
  <si>
    <t>Channel_C1-Cav1WT vs KO Endoc 3min+Strip+ML141 10uM.lif - KO+ML141   13_serie_58_MAX-projection.tif:0456-0446</t>
  </si>
  <si>
    <t>Channel_C1-Cav1WT vs KO Endoc 3min+Strip+ML141 10uM.lif - WT+ML141  13_serie_43_MAX-projection.tif:0480-0508</t>
  </si>
  <si>
    <t>Channel_C1-Cav1WT vs KO Endoc 3min+Strip+ML141 10uM.lif - KO+ML141   12_serie_57_MAX-projection.tif:0481-0498</t>
  </si>
  <si>
    <t>Channel_C1-Cav1WT vs KO Endoc 3min+Strip+ML141 10uM.lif - WT+ML141  12_serie_42_MAX-projection.tif:0416-0546</t>
  </si>
  <si>
    <t>Channel_C1-Cav1WT vs KO Endoc 3min+Strip+ML141 10uM.lif - KO+ML141   11_serie_56_MAX-projection.tif:0531-0508</t>
  </si>
  <si>
    <t>Channel_C1-Cav1WT vs KO Endoc 3min+Strip+ML141 10uM.lif - WT+ML141  11_serie_41_MAX-projection.tif:0490-0494</t>
  </si>
  <si>
    <t>Channel_C1-Cav1WT vs KO Endoc 3min+Strip+ML141 10uM.lif - KO+ML141   10_serie_55_MAX-projection.tif:0469-0480</t>
  </si>
  <si>
    <t>Channel_C1-Cav1WT vs KO Endoc 3min+Strip+ML141 10uM.lif - WT+ML141  10_serie_40_MAX-projection.tif:0545-0497</t>
  </si>
  <si>
    <t>Channel_C1-Cav1WT vs KO Endoc 3min+Strip+ML141 10uM.lif - KO+ML141   8_serie_53_MAX-projection.tif:0464-0499</t>
  </si>
  <si>
    <t>Channel_C1-Cav1WT vs KO Endoc 3min+Strip+ML141 10uM.lif - WT+ML141  9_serie_39_MAX-projection.tif:0456-0601</t>
  </si>
  <si>
    <t>Channel_C1-Cav1WT vs KO Endoc 3min+Strip+ML141 10uM.lif - KO+ML141   7_serie_52_MAX-projection.tif:0469-0570</t>
  </si>
  <si>
    <t>Channel_C1-Cav1WT vs KO Endoc 3min+Strip+ML141 10uM.lif - WT+ML141  7_serie_37_MAX-projection.tif:0445-0508</t>
  </si>
  <si>
    <t>Channel_C1-Cav1WT vs KO Endoc 3min+Strip+ML141 10uM.lif - KO+ML141   6_serie_51_MAX-projection.tif:0443-0476</t>
  </si>
  <si>
    <t>Channel_C1-Cav1WT vs KO Endoc 3min+Strip+ML141 10uM.lif - WT+ML141  6_serie_36_MAX-projection.tif:0445-0508</t>
  </si>
  <si>
    <t>Channel_C1-Cav1WT vs KO Endoc 3min+Strip+ML141 10uM.lif - KO+ML141   5_serie_50_MAX-projection.tif:0512-0511</t>
  </si>
  <si>
    <t>Channel_C1-Cav1WT vs KO Endoc 3min+Strip+ML141 10uM.lif - WT+ML141  5_serie_35_MAX-projection.tif:0419-0511</t>
  </si>
  <si>
    <t>Channel_C1-Cav1WT vs KO Endoc 3min+Strip+ML141 10uM.lif - KO+ML141   4_serie_49_MAX-projection.tif:0493-0507</t>
  </si>
  <si>
    <t>Channel_C1-Cav1WT vs KO Endoc 3min+Strip+ML141 10uM.lif - WT+ML141  4_serie_34_MAX-projection.tif:0502-0486</t>
  </si>
  <si>
    <t>Channel_C1-Cav1WT vs KO Endoc 3min+Strip+ML141 10uM.lif - KO+ML141   3_serie_48_MAX-projection.tif:0493-0519</t>
  </si>
  <si>
    <t>Channel_C1-Cav1WT vs KO Endoc 3min+Strip+ML141 10uM.lif - WT+ML141  3_serie_33_MAX-projection.tif:0502-0530</t>
  </si>
  <si>
    <t>Channel_C1-Cav1WT vs KO Endoc 3min+Strip+ML141 10uM.lif - KO+ML141   2_serie_47_MAX-projection.tif:0452-0529</t>
  </si>
  <si>
    <t>KO ML141-treated</t>
  </si>
  <si>
    <t>Channel_C1-Cav1WT vs KO Endoc 3min+Strip+ML141 10uM.lif - WT+ML141  2_serie_32_MAX-projection.tif:0432-0463</t>
  </si>
  <si>
    <t>WT ML141-treated</t>
  </si>
  <si>
    <t>Channel_C1-Cav1WT vs KO Endoc 3min+Strip+ML141 10uM Dextran.lif - WT Control_serie_1_MAX-projection.tif:0507-0450</t>
  </si>
  <si>
    <t>Channel_C1-Cav1WT vs KO Endoc 3min+Strip+ML141 10uM Dextran.lif - KO Control 15_serie_30_MAX-projection.tif:0493-0511</t>
  </si>
  <si>
    <t>Channel_C1-Cav1WT vs KO Endoc 3min+Strip+ML141 10uM Dextran.lif - WT Control 15_serie_15_MAX-projection.tif:0547-0558</t>
  </si>
  <si>
    <t>Channel_C1-Cav1WT vs KO Endoc 3min+Strip+ML141 10uM Dextran.lif - KO Control 14_serie_29_MAX-projection.tif:0456-0512</t>
  </si>
  <si>
    <t>Channel_C1-Cav1WT vs KO Endoc 3min+Strip+ML141 10uM Dextran.lif - WT Control 14_serie_14_MAX-projection.tif:0486-0556</t>
  </si>
  <si>
    <t>Channel_C1-Cav1WT vs KO Endoc 3min+Strip+ML141 10uM Dextran.lif - KO Control 13_serie_28_MAX-projection.tif:0431-0544</t>
  </si>
  <si>
    <t>Channel_C1-Cav1WT vs KO Endoc 3min+Strip+ML141 10uM Dextran.lif - WT Control 13_serie_13_MAX-projection.tif:0492-0600</t>
  </si>
  <si>
    <t>Channel_C1-Cav1WT vs KO Endoc 3min+Strip+ML141 10uM Dextran.lif - KO Control 12_serie_27_MAX-projection.tif:0498-0528</t>
  </si>
  <si>
    <t>Channel_C1-Cav1WT vs KO Endoc 3min+Strip+ML141 10uM Dextran.lif - WT Control 12_serie_12_MAX-projection.tif:0624-0484</t>
  </si>
  <si>
    <t>Channel_C1-Cav1WT vs KO Endoc 3min+Strip+ML141 10uM Dextran.lif - KO Control 11_serie_26_MAX-projection.tif:0513-0577</t>
  </si>
  <si>
    <t>Channel_C1-Cav1WT vs KO Endoc 3min+Strip+ML141 10uM Dextran.lif - WT Control 11_serie_11_MAX-projection.tif:0517-0505</t>
  </si>
  <si>
    <t>Channel_C1-Cav1WT vs KO Endoc 3min+Strip+ML141 10uM Dextran.lif - KO Control 10_serie_25_MAX-projection.tif:0505-0534</t>
  </si>
  <si>
    <t>Channel_C1-Cav1WT vs KO Endoc 3min+Strip+ML141 10uM Dextran.lif - WT Control 10_serie_10_MAX-projection.tif:0375-0524</t>
  </si>
  <si>
    <t>Channel_C1-Cav1WT vs KO Endoc 3min+Strip+ML141 10uM Dextran.lif - KO Control 9_serie_24_MAX-projection.tif:0393-0510</t>
  </si>
  <si>
    <t>Channel_C1-Cav1WT vs KO Endoc 3min+Strip+ML141 10uM Dextran.lif - WT Control 9_serie_9_MAX-projection.tif:0545-0497</t>
  </si>
  <si>
    <t>Channel_C1-Cav1WT vs KO Endoc 3min+Strip+ML141 10uM Dextran.lif - KO Control 8_serie_23_MAX-projection.tif:0533-0507</t>
  </si>
  <si>
    <t>Channel_C1-Cav1WT vs KO Endoc 3min+Strip+ML141 10uM Dextran.lif - WT Control 8_serie_8_MAX-projection.tif:0515-0507</t>
  </si>
  <si>
    <t>Channel_C1-Cav1WT vs KO Endoc 3min+Strip+ML141 10uM Dextran.lif - KO Control 7_serie_22_MAX-projection.tif:0522-0652</t>
  </si>
  <si>
    <t>Channel_C1-Cav1WT vs KO Endoc 3min+Strip+ML141 10uM Dextran.lif - WT Control 7_serie_7_MAX-projection.tif:0472-0500</t>
  </si>
  <si>
    <t>Channel_C1-Cav1WT vs KO Endoc 3min+Strip+ML141 10uM Dextran.lif - KO Control 6_serie_21_MAX-projection.tif:0518-0512</t>
  </si>
  <si>
    <t>Channel_C1-Cav1WT vs KO Endoc 3min+Strip+ML141 10uM Dextran.lif - WT Control 6_serie_6_MAX-projection.tif:0440-0547</t>
  </si>
  <si>
    <t>Channel_C1-Cav1WT vs KO Endoc 3min+Strip+ML141 10uM Dextran.lif - KO Control 5_serie_20_MAX-projection.tif:0398-0511</t>
  </si>
  <si>
    <t>Channel_C1-Cav1WT vs KO Endoc 3min+Strip+ML141 10uM Dextran.lif - WT Control 5_serie_5_MAX-projection.tif:0522-0573</t>
  </si>
  <si>
    <t>Channel_C1-Cav1WT vs KO Endoc 3min+Strip+ML141 10uM Dextran.lif - KO Control 4_serie_19_MAX-projection.tif:0436-0513</t>
  </si>
  <si>
    <t>Channel_C1-Cav1WT vs KO Endoc 3min+Strip+ML141 10uM Dextran.lif - WT Control 4_serie_4_MAX-projection.tif:0466-0475</t>
  </si>
  <si>
    <t>Channel_C1-Cav1WT vs KO Endoc 3min+Strip+ML141 10uM Dextran.lif - KO Control 3_serie_18_MAX-projection.tif:0514-0505</t>
  </si>
  <si>
    <t>Channel_C1-Cav1WT vs KO Endoc 3min+Strip+ML141 10uM Dextran.lif - WT Control 3_serie_3_MAX-projection.tif:0571-0494</t>
  </si>
  <si>
    <t>Channel_C1-Cav1WT vs KO Endoc 3min+Strip+ML141 10uM Dextran.lif - KO Control 2_serie_17_MAX-projection.tif:0475-0580</t>
  </si>
  <si>
    <t>Channel_C1-Cav1WT vs KO Endoc 3min+Strip+ML141 10uM Dextran.lif - WT Control 2_serie_2_MAX-projection.tif:0547-0522</t>
  </si>
  <si>
    <t>Channel_C1-Cav1WT vs KO Endoc 3min+Strip+ML141 10uM.lif - WT Control_serie_1_MAX-projection.tif:0437-0403</t>
  </si>
  <si>
    <t>Channel_C1-Cav1WT vs KO Endoc 3min+Strip+ML141 10uM.lif - WT Control 15_serie_15_MAX-projection.tif:0511-0543</t>
  </si>
  <si>
    <t>Channel_C1-Cav1WT vs KO Endoc 3min+Strip+ML141 10uM.lif - KO Control_serie_16_MAX-projection.tif:0483-0547</t>
  </si>
  <si>
    <t>Channel_C1-Cav1WT vs KO Endoc 3min+Strip+ML141 10uM.lif - WT Control 14_serie_14_MAX-projection.tif:0613-0425</t>
  </si>
  <si>
    <t>Channel_C1-Cav1WT vs KO Endoc 3min+Strip+ML141 10uM.lif - KO Control 15_serie_30_MAX-projection.tif:0533-0507</t>
  </si>
  <si>
    <t>Channel_C1-Cav1WT vs KO Endoc 3min+Strip+ML141 10uM.lif - WT Control 13_serie_13_MAX-projection.tif:0471-0529</t>
  </si>
  <si>
    <t>Channel_C1-Cav1WT vs KO Endoc 3min+Strip+ML141 10uM.lif - KO Control 14_serie_29_MAX-projection.tif:0496-0513</t>
  </si>
  <si>
    <t>Channel_C1-Cav1WT vs KO Endoc 3min+Strip+ML141 10uM.lif - WT Control 12_serie_12_MAX-projection.tif:0398-0462</t>
  </si>
  <si>
    <t>Channel_C1-Cav1WT vs KO Endoc 3min+Strip+ML141 10uM.lif - KO Control 13_serie_28_MAX-projection.tif:0525-0507</t>
  </si>
  <si>
    <t>Channel_C1-Cav1WT vs KO Endoc 3min+Strip+ML141 10uM.lif - WT Control 11_serie_11_MAX-projection.tif:0398-0483</t>
  </si>
  <si>
    <t>Channel_C1-Cav1WT vs KO Endoc 3min+Strip+ML141 10uM.lif - KO Control 12_serie_27_MAX-projection.tif:0526-0531</t>
  </si>
  <si>
    <t>Channel_C1-Cav1WT vs KO Endoc 3min+Strip+ML141 10uM.lif - WT Control 10_serie_10_MAX-projection.tif:0703-0421</t>
  </si>
  <si>
    <t>Channel_C1-Cav1WT vs KO Endoc 3min+Strip+ML141 10uM.lif - KO Control 11_serie_26_MAX-projection.tif:0514-0450</t>
  </si>
  <si>
    <t>Channel_C1-Cav1WT vs KO Endoc 3min+Strip+ML141 10uM.lif - WT Control 9_serie_9_MAX-projection.tif:0531-0332</t>
  </si>
  <si>
    <t>Channel_C1-Cav1WT vs KO Endoc 3min+Strip+ML141 10uM.lif - KO Control 10_serie_25_MAX-projection.tif:0525-0510</t>
  </si>
  <si>
    <t>Channel_C1-Cav1WT vs KO Endoc 3min+Strip+ML141 10uM.lif - WT Control 8_serie_8_MAX-projection.tif:0450-0539</t>
  </si>
  <si>
    <t>Channel_C1-Cav1WT vs KO Endoc 3min+Strip+ML141 10uM.lif - KO Control 9_serie_24_MAX-projection.tif:0560-0508</t>
  </si>
  <si>
    <t>Channel_C1-Cav1WT vs KO Endoc 3min+Strip+ML141 10uM.lif - WT Control 7_serie_7_MAX-projection.tif:0525-0527</t>
  </si>
  <si>
    <t>Channel_C1-Cav1WT vs KO Endoc 3min+Strip+ML141 10uM.lif - KO Control 7_serie_22_MAX-projection.tif:0495-0524</t>
  </si>
  <si>
    <t>Channel_C1-Cav1WT vs KO Endoc 3min+Strip+ML141 10uM.lif - WT Control 6_serie_6_MAX-projection.tif:0546-0423</t>
  </si>
  <si>
    <t>Channel_C1-Cav1WT vs KO Endoc 3min+Strip+ML141 10uM.lif - KO Control 6_serie_21_MAX-projection.tif:0358-0528</t>
  </si>
  <si>
    <t>Channel_C1-Cav1WT vs KO Endoc 3min+Strip+ML141 10uM.lif - WT Control 5_serie_5_MAX-projection.tif:0494-0529</t>
  </si>
  <si>
    <t>Channel_C1-Cav1WT vs KO Endoc 3min+Strip+ML141 10uM.lif - KO Control 5_serie_20_MAX-projection.tif:0593-0554</t>
  </si>
  <si>
    <t>Channel_C1-Cav1WT vs KO Endoc 3min+Strip+ML141 10uM.lif - WT Control 4_serie_4_MAX-projection.tif:0393-0541</t>
  </si>
  <si>
    <t>Channel_C1-Cav1WT vs KO Endoc 3min+Strip+ML141 10uM.lif - KO Control 4_serie_19_MAX-projection.tif:0568-0512</t>
  </si>
  <si>
    <t>Channel_C1-Cav1WT vs KO Endoc 3min+Strip+ML141 10uM.lif - WT Control 3_serie_3_MAX-projection.tif:0502-0569</t>
  </si>
  <si>
    <t>Channel_C1-Cav1WT vs KO Endoc 3min+Strip+ML141 10uM.lif - KO Control 3_serie_18_MAX-projection.tif:0409-0541</t>
  </si>
  <si>
    <t>Channel_C1-Cav1WT vs KO Endoc 3min+Strip+ML141 10uM.lif - WT Control 2_serie_2_MAX-projection.tif:0514-0518</t>
  </si>
  <si>
    <t>Ch_Reference_actBCh_AND_Ch_TNFCh</t>
  </si>
  <si>
    <t>Cav1KO_Tnf_568_Cav1_647_actBeta1_488_20</t>
  </si>
  <si>
    <t>Cav1WT_vs_KO_Endoc_3min+Strip_Tnf_568_Cav1_647_actBeta1_488.lif</t>
  </si>
  <si>
    <t>Cav1KO_Tnf_568_Cav1_647_actBeta1_488_19</t>
  </si>
  <si>
    <t>Cav1KO_Tnf_568_Cav1_647_actBeta1_488_18</t>
  </si>
  <si>
    <t>Cav1KO_Tnf_568_Cav1_647_actBeta1_488_17</t>
  </si>
  <si>
    <t>Cav1KO_Tnf_568_Cav1_647_actBeta1_488_16</t>
  </si>
  <si>
    <t>Cav1KO_Tnf_568_Cav1_647_actBeta1_488_15</t>
  </si>
  <si>
    <t>Cav1KO_Tnf_568_Cav1_647_actBeta1_488_14</t>
  </si>
  <si>
    <t>Cav1KO_Tnf_568_Cav1_647_actBeta1_488_13</t>
  </si>
  <si>
    <t>Cav1KO_Tnf_568_Cav1_647_actBeta1_488_12</t>
  </si>
  <si>
    <t>Cav1KO_Tnf_568_Cav1_647_actBeta1_488_11</t>
  </si>
  <si>
    <t>Cav1KO_Tnf_568_Cav1_647_actBeta1_488_10</t>
  </si>
  <si>
    <t>Cav1KO_Tnf_568_Cav1_647_actBeta1_488_9</t>
  </si>
  <si>
    <t>Cav1KO_Tnf_568_Cav1_647_actBeta1_488_8</t>
  </si>
  <si>
    <t>Cav1KO_Tnf_568_Cav1_647_actBeta1_488_7</t>
  </si>
  <si>
    <t>Cav1KO_Tnf_568_Cav1_647_actBeta1_488_6</t>
  </si>
  <si>
    <t>ActBeta1 vs Tnf</t>
  </si>
  <si>
    <t>Cav1KO_Tnf_568_Cav1_647_actBeta1_488_5</t>
  </si>
  <si>
    <t>Cav1KO_Tnf_568_Cav1_647_actBeta1_488_4</t>
  </si>
  <si>
    <t>Cav1KO_Tnf_568_Cav1_647_actBeta1_488_3</t>
  </si>
  <si>
    <t>Cav1KO_Tnf_568_Cav1_647_actBeta1_488_2</t>
  </si>
  <si>
    <t>Cav1KO_Tnf_568_Cav1_647_actBeta1_488</t>
  </si>
  <si>
    <t>Cav1WT_Tnf_568_Cav1_647_actBeta1_488_20</t>
  </si>
  <si>
    <t>Cav1WT_Tnf_568_Cav1_647_actBeta1_488_19</t>
  </si>
  <si>
    <t>Cav1WT_Tnf_568_Cav1_647_actBeta1_488_18</t>
  </si>
  <si>
    <t>Cav1WT_Tnf_568_Cav1_647_actBeta1_488_17</t>
  </si>
  <si>
    <t>Cav1WT_Tnf_568_Cav1_647_actBeta1_488_16</t>
  </si>
  <si>
    <t>Cav1WT_Tnf_568_Cav1_647_actBeta1_488_15</t>
  </si>
  <si>
    <t>Cav1WT_Tnf_568_Cav1_647_actBeta1_488_14</t>
  </si>
  <si>
    <t>Cav1WT_Tnf_568_Cav1_647_actBeta1_488_13</t>
  </si>
  <si>
    <t>Cav1WT_Tnf_568_Cav1_647_actBeta1_488_12</t>
  </si>
  <si>
    <t>Cav1WT_Tnf_568_Cav1_647_actBeta1_488_11</t>
  </si>
  <si>
    <t>Cav1WT_Tnf_568_Cav1_647_actBeta1_488_10</t>
  </si>
  <si>
    <t>Cav1WT_Tnf_568_Cav1_647_actBeta1_488_9</t>
  </si>
  <si>
    <t>Cav1WT_Tnf_568_Cav1_647_actBeta1_488_8</t>
  </si>
  <si>
    <t>Cav1WT_Tnf_568_Cav1_647_actBeta1_488_7</t>
  </si>
  <si>
    <t>Cav1WT_Tnf_568_Cav1_647_actBeta1_488_6</t>
  </si>
  <si>
    <t>Cav1WT_Tnf_568_Cav1_647_actBeta1_488_5</t>
  </si>
  <si>
    <t>Cav1WT_Tnf_568_Cav1_647_actBeta1_488_4</t>
  </si>
  <si>
    <t>Cav1WT_Tnf_568_Cav1_647_actBeta1_488_3</t>
  </si>
  <si>
    <t>Cav1WT_Tnf_568_Cav1_647_actBeta1_488_2</t>
  </si>
  <si>
    <t>Cav1WT_Tnf_568_Cav1_647_actBeta1_488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</si>
</sst>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 wrapText="1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90" wrapText="1"/>
    </xf>
    <xf numFmtId="164" fontId="0" fillId="0" borderId="3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2" borderId="0" xfId="0" applyFill="1"/>
    <xf numFmtId="2" fontId="0" fillId="2" borderId="0" xfId="0" applyNumberForma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/>
    <xf numFmtId="0" fontId="5" fillId="0" borderId="15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vertical="center"/>
    </xf>
    <xf numFmtId="164" fontId="0" fillId="3" borderId="3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0" borderId="13" xfId="0" applyBorder="1"/>
    <xf numFmtId="0" fontId="4" fillId="0" borderId="5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vertical="center"/>
    </xf>
    <xf numFmtId="164" fontId="0" fillId="3" borderId="2" xfId="0" applyNumberForma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 textRotation="90" wrapText="1"/>
    </xf>
    <xf numFmtId="164" fontId="0" fillId="3" borderId="11" xfId="0" applyNumberForma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 textRotation="90" wrapText="1"/>
    </xf>
    <xf numFmtId="164" fontId="2" fillId="3" borderId="15" xfId="0" applyNumberFormat="1" applyFont="1" applyFill="1" applyBorder="1" applyAlignment="1">
      <alignment horizontal="center" vertical="center" textRotation="90" wrapText="1"/>
    </xf>
    <xf numFmtId="2" fontId="0" fillId="0" borderId="0" xfId="0" applyNumberFormat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3" borderId="15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Dextran Uptake after 3 min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60-43B5-8991-650469E6C20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60-43B5-8991-650469E6C207}"/>
              </c:ext>
            </c:extLst>
          </c:dPt>
          <c:errBars>
            <c:errBarType val="both"/>
            <c:errValType val="cust"/>
            <c:noEndCap val="0"/>
            <c:plus>
              <c:numRef>
                <c:f>([1]Sheet1!$D$33,[1]Sheet1!$I$37)</c:f>
                <c:numCache>
                  <c:formatCode>General</c:formatCode>
                  <c:ptCount val="2"/>
                  <c:pt idx="0">
                    <c:v>1.0163610021378582</c:v>
                  </c:pt>
                  <c:pt idx="1">
                    <c:v>1.1998754368847677</c:v>
                  </c:pt>
                </c:numCache>
              </c:numRef>
            </c:plus>
            <c:minus>
              <c:numRef>
                <c:f>([1]Sheet1!$D$33,[1]Sheet1!$I$37)</c:f>
                <c:numCache>
                  <c:formatCode>General</c:formatCode>
                  <c:ptCount val="2"/>
                  <c:pt idx="0">
                    <c:v>1.0163610021378582</c:v>
                  </c:pt>
                  <c:pt idx="1">
                    <c:v>1.1998754368847677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([1]Sheet1!$C$4,[1]Sheet1!$H$4)</c:f>
              <c:strCache>
                <c:ptCount val="2"/>
                <c:pt idx="0">
                  <c:v>Cav1WT </c:v>
                </c:pt>
                <c:pt idx="1">
                  <c:v>Cav1KO</c:v>
                </c:pt>
              </c:strCache>
            </c:strRef>
          </c:cat>
          <c:val>
            <c:numRef>
              <c:f>([1]Sheet1!$D$32,[1]Sheet1!$I$36)</c:f>
              <c:numCache>
                <c:formatCode>General</c:formatCode>
                <c:ptCount val="2"/>
                <c:pt idx="0">
                  <c:v>10.564399999999996</c:v>
                </c:pt>
                <c:pt idx="1">
                  <c:v>18.082999999999998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60-43B5-8991-650469E6C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46840"/>
        <c:axId val="255547168"/>
      </c:barChart>
      <c:catAx>
        <c:axId val="255546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5547168"/>
        <c:crosses val="autoZero"/>
        <c:auto val="1"/>
        <c:lblAlgn val="ctr"/>
        <c:lblOffset val="100"/>
        <c:noMultiLvlLbl val="0"/>
      </c:catAx>
      <c:valAx>
        <c:axId val="255547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5546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ysClr val="windowText" lastClr="000000"/>
                </a:solidFill>
              </a:rPr>
              <a:t>Tnf vs ActBeta1 endocytosis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ActBeta1 vs Tnf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A1-492A-88B6-68090A7D1753}"/>
              </c:ext>
            </c:extLst>
          </c:dPt>
          <c:errBars>
            <c:errBarType val="both"/>
            <c:errValType val="cust"/>
            <c:noEndCap val="0"/>
            <c:plus>
              <c:numRef>
                <c:f>([9]Colocalization_NO_Threshold!$O$26,[9]Colocalization_NO_Threshold!$S$26)</c:f>
                <c:numCache>
                  <c:formatCode>General</c:formatCode>
                  <c:ptCount val="2"/>
                  <c:pt idx="0">
                    <c:v>0.13411055170359831</c:v>
                  </c:pt>
                  <c:pt idx="1">
                    <c:v>0.11002517855431308</c:v>
                  </c:pt>
                </c:numCache>
              </c:numRef>
            </c:plus>
            <c:minus>
              <c:numRef>
                <c:f>([9]Colocalization_NO_Threshold!$O$26,[9]Colocalization_NO_Threshold!$S$26)</c:f>
                <c:numCache>
                  <c:formatCode>General</c:formatCode>
                  <c:ptCount val="2"/>
                  <c:pt idx="0">
                    <c:v>0.13411055170359831</c:v>
                  </c:pt>
                  <c:pt idx="1">
                    <c:v>0.11002517855431308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[9]Colocalization_NO_Threshold!$T$13:$T$14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([9]Colocalization_NO_Threshold!$N$26,[9]Colocalization_NO_Threshold!$R$26)</c:f>
              <c:numCache>
                <c:formatCode>General</c:formatCode>
                <c:ptCount val="2"/>
                <c:pt idx="0">
                  <c:v>0.99999999999999978</c:v>
                </c:pt>
                <c:pt idx="1">
                  <c:v>1.0476570289132598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A1-492A-88B6-68090A7D1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5289359"/>
        <c:axId val="1635220223"/>
      </c:barChart>
      <c:catAx>
        <c:axId val="170528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35220223"/>
        <c:crosses val="autoZero"/>
        <c:auto val="1"/>
        <c:lblAlgn val="ctr"/>
        <c:lblOffset val="100"/>
        <c:noMultiLvlLbl val="0"/>
      </c:catAx>
      <c:valAx>
        <c:axId val="1635220223"/>
        <c:scaling>
          <c:orientation val="minMax"/>
          <c:max val="1.6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528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ysClr val="windowText" lastClr="000000"/>
                </a:solidFill>
                <a:effectLst/>
              </a:rPr>
              <a:t>Cav1 vs ActBeta1 Endocytosis</a:t>
            </a:r>
            <a:endParaRPr lang="en-US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560470996171351E-2"/>
          <c:y val="0.1865744386118402"/>
          <c:w val="0.877483975053577"/>
          <c:h val="0.66635717410323714"/>
        </c:manualLayout>
      </c:layout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A0-4AB0-932E-221151D03C25}"/>
              </c:ext>
            </c:extLst>
          </c:dPt>
          <c:errBars>
            <c:errBarType val="both"/>
            <c:errValType val="cust"/>
            <c:noEndCap val="0"/>
            <c:plus>
              <c:numRef>
                <c:f>[2]Colocalization_NO_Threshold!$O$33</c:f>
                <c:numCache>
                  <c:formatCode>General</c:formatCode>
                  <c:ptCount val="1"/>
                  <c:pt idx="0">
                    <c:v>6.5374760844981297E-2</c:v>
                  </c:pt>
                </c:numCache>
              </c:numRef>
            </c:plus>
            <c:minus>
              <c:numRef>
                <c:f>[2]Colocalization_NO_Threshold!$O$33</c:f>
                <c:numCache>
                  <c:formatCode>General</c:formatCode>
                  <c:ptCount val="1"/>
                  <c:pt idx="0">
                    <c:v>6.5374760844981297E-2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1"/>
              <c:pt idx="0">
                <c:v>Cav1WT</c:v>
              </c:pt>
            </c:strLit>
          </c:cat>
          <c:val>
            <c:numRef>
              <c:f>[2]Colocalization_NO_Threshold!$N$33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0-4AB0-932E-221151D03C25}"/>
            </c:ext>
          </c:extLst>
        </c:ser>
        <c:ser>
          <c:idx val="1"/>
          <c:order val="1"/>
          <c:tx>
            <c:v>ML141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7A0-4AB0-932E-221151D03C2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7A0-4AB0-932E-221151D03C25}"/>
              </c:ext>
            </c:extLst>
          </c:dPt>
          <c:errBars>
            <c:errBarType val="both"/>
            <c:errValType val="cust"/>
            <c:noEndCap val="0"/>
            <c:plus>
              <c:numRef>
                <c:f>[2]Colocalization_NO_Threshold!$O$39</c:f>
                <c:numCache>
                  <c:formatCode>General</c:formatCode>
                  <c:ptCount val="1"/>
                  <c:pt idx="0">
                    <c:v>4.2382430000306816E-2</c:v>
                  </c:pt>
                </c:numCache>
              </c:numRef>
            </c:plus>
            <c:minus>
              <c:numRef>
                <c:f>[2]Colocalization_NO_Threshold!$O$39</c:f>
                <c:numCache>
                  <c:formatCode>General</c:formatCode>
                  <c:ptCount val="1"/>
                  <c:pt idx="0">
                    <c:v>4.2382430000306816E-2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1"/>
              <c:pt idx="0">
                <c:v>Cav1WT</c:v>
              </c:pt>
            </c:strLit>
          </c:cat>
          <c:val>
            <c:numRef>
              <c:f>[2]Colocalization_NO_Threshold!$N$39</c:f>
              <c:numCache>
                <c:formatCode>General</c:formatCode>
                <c:ptCount val="1"/>
                <c:pt idx="0">
                  <c:v>0.95829687955672171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A0-4AB0-932E-221151D03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615951"/>
        <c:axId val="1008096719"/>
      </c:barChart>
      <c:catAx>
        <c:axId val="100361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8096719"/>
        <c:crosses val="autoZero"/>
        <c:auto val="1"/>
        <c:lblAlgn val="ctr"/>
        <c:lblOffset val="100"/>
        <c:noMultiLvlLbl val="0"/>
      </c:catAx>
      <c:valAx>
        <c:axId val="1008096719"/>
        <c:scaling>
          <c:orientation val="minMax"/>
          <c:max val="1.2"/>
          <c:min val="0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3615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ysClr val="windowText" lastClr="000000"/>
                </a:solidFill>
                <a:effectLst/>
              </a:rPr>
              <a:t>CD44 vs ActBeta1 Endocytosis</a:t>
            </a:r>
            <a:endParaRPr lang="en-US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560470996171351E-2"/>
          <c:y val="0.1865744386118402"/>
          <c:w val="0.877483975053577"/>
          <c:h val="0.66635717410323714"/>
        </c:manualLayout>
      </c:layout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B5-45FD-B107-0E811642576F}"/>
              </c:ext>
            </c:extLst>
          </c:dPt>
          <c:errBars>
            <c:errBarType val="both"/>
            <c:errValType val="cust"/>
            <c:noEndCap val="0"/>
            <c:plus>
              <c:numRef>
                <c:f>[2]Colocalization_NO_Threshold!$O$33</c:f>
                <c:numCache>
                  <c:formatCode>General</c:formatCode>
                  <c:ptCount val="1"/>
                  <c:pt idx="0">
                    <c:v>6.5374760844981297E-2</c:v>
                  </c:pt>
                </c:numCache>
              </c:numRef>
            </c:plus>
            <c:minus>
              <c:numRef>
                <c:f>[2]Colocalization_NO_Threshold!$O$33</c:f>
                <c:numCache>
                  <c:formatCode>General</c:formatCode>
                  <c:ptCount val="1"/>
                  <c:pt idx="0">
                    <c:v>6.5374760844981297E-2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1"/>
              <c:pt idx="0">
                <c:v>Cav1WT</c:v>
              </c:pt>
            </c:strLit>
          </c:cat>
          <c:val>
            <c:numRef>
              <c:f>[2]Colocalization_NO_Threshold!$N$34</c:f>
              <c:numCache>
                <c:formatCode>General</c:formatCode>
                <c:ptCount val="1"/>
                <c:pt idx="0">
                  <c:v>1.0000000000000002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B5-45FD-B107-0E811642576F}"/>
            </c:ext>
          </c:extLst>
        </c:ser>
        <c:ser>
          <c:idx val="1"/>
          <c:order val="1"/>
          <c:tx>
            <c:v>ML141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B5-45FD-B107-0E811642576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0B5-45FD-B107-0E811642576F}"/>
              </c:ext>
            </c:extLst>
          </c:dPt>
          <c:errBars>
            <c:errBarType val="both"/>
            <c:errValType val="cust"/>
            <c:noEndCap val="0"/>
            <c:plus>
              <c:numRef>
                <c:f>[2]Colocalization_NO_Threshold!$O$39</c:f>
                <c:numCache>
                  <c:formatCode>General</c:formatCode>
                  <c:ptCount val="1"/>
                  <c:pt idx="0">
                    <c:v>4.2382430000306816E-2</c:v>
                  </c:pt>
                </c:numCache>
              </c:numRef>
            </c:plus>
            <c:minus>
              <c:numRef>
                <c:f>[2]Colocalization_NO_Threshold!$O$39</c:f>
                <c:numCache>
                  <c:formatCode>General</c:formatCode>
                  <c:ptCount val="1"/>
                  <c:pt idx="0">
                    <c:v>4.2382430000306816E-2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1"/>
              <c:pt idx="0">
                <c:v>Cav1WT</c:v>
              </c:pt>
            </c:strLit>
          </c:cat>
          <c:val>
            <c:numRef>
              <c:f>[2]Colocalization_NO_Threshold!$N$40</c:f>
              <c:numCache>
                <c:formatCode>General</c:formatCode>
                <c:ptCount val="1"/>
                <c:pt idx="0">
                  <c:v>0.90155636757342006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B5-45FD-B107-0E8116425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615951"/>
        <c:axId val="1008096719"/>
      </c:barChart>
      <c:catAx>
        <c:axId val="100361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8096719"/>
        <c:crosses val="autoZero"/>
        <c:auto val="1"/>
        <c:lblAlgn val="ctr"/>
        <c:lblOffset val="100"/>
        <c:noMultiLvlLbl val="0"/>
      </c:catAx>
      <c:valAx>
        <c:axId val="1008096719"/>
        <c:scaling>
          <c:orientation val="minMax"/>
          <c:max val="1.2"/>
          <c:min val="0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3615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ActBeta1 vs Cav1 Endocytosis normalized by Cav1WT</a:t>
            </a:r>
            <a:endParaRPr lang="en-US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AB-4724-9575-B01C02D560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AB-4724-9575-B01C02D56044}"/>
              </c:ext>
            </c:extLst>
          </c:dPt>
          <c:errBars>
            <c:errBarType val="both"/>
            <c:errValType val="cust"/>
            <c:noEndCap val="0"/>
            <c:plus>
              <c:numRef>
                <c:f>[4]Colocalization_NO_Threshold!$P$11</c:f>
                <c:numCache>
                  <c:formatCode>General</c:formatCode>
                  <c:ptCount val="1"/>
                  <c:pt idx="0">
                    <c:v>0.10924469522203821</c:v>
                  </c:pt>
                </c:numCache>
              </c:numRef>
            </c:plus>
            <c:minus>
              <c:numRef>
                <c:f>[4]Colocalization_NO_Threshold!$P$11</c:f>
                <c:numCache>
                  <c:formatCode>General</c:formatCode>
                  <c:ptCount val="1"/>
                  <c:pt idx="0">
                    <c:v>0.10924469522203821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[3]Colocalization_NO_Threshold!$L$7:$L$8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[4]Colocalization_NO_Threshold!$O$11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AB-4724-9575-B01C02D56044}"/>
            </c:ext>
          </c:extLst>
        </c:ser>
        <c:ser>
          <c:idx val="1"/>
          <c:order val="1"/>
          <c:tx>
            <c:v>Genistein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CAB-4724-9575-B01C02D56044}"/>
              </c:ext>
            </c:extLst>
          </c:dPt>
          <c:errBars>
            <c:errBarType val="both"/>
            <c:errValType val="cust"/>
            <c:noEndCap val="0"/>
            <c:plus>
              <c:numRef>
                <c:f>[4]Colocalization_NO_Threshold!$P$12</c:f>
                <c:numCache>
                  <c:formatCode>General</c:formatCode>
                  <c:ptCount val="1"/>
                  <c:pt idx="0">
                    <c:v>7.9159218283106125E-2</c:v>
                  </c:pt>
                </c:numCache>
              </c:numRef>
            </c:plus>
            <c:minus>
              <c:numRef>
                <c:f>[4]Colocalization_NO_Threshold!$P$12</c:f>
                <c:numCache>
                  <c:formatCode>General</c:formatCode>
                  <c:ptCount val="1"/>
                  <c:pt idx="0">
                    <c:v>7.9159218283106125E-2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[3]Colocalization_NO_Threshold!$L$7:$L$8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[4]Colocalization_NO_Threshold!$O$12</c:f>
              <c:numCache>
                <c:formatCode>General</c:formatCode>
                <c:ptCount val="1"/>
                <c:pt idx="0">
                  <c:v>0.51265987992691209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AB-4724-9575-B01C02D56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2393376"/>
        <c:axId val="380744480"/>
      </c:barChart>
      <c:catAx>
        <c:axId val="47239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0744480"/>
        <c:crosses val="autoZero"/>
        <c:auto val="1"/>
        <c:lblAlgn val="ctr"/>
        <c:lblOffset val="100"/>
        <c:noMultiLvlLbl val="0"/>
      </c:catAx>
      <c:valAx>
        <c:axId val="380744480"/>
        <c:scaling>
          <c:orientation val="minMax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239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Normalized actBeta1 Mean Intensity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b="1">
                <a:solidFill>
                  <a:sysClr val="windowText" lastClr="000000"/>
                </a:solidFill>
              </a:rPr>
              <a:t>Cav1WT MEFs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Cav1WT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([5]Statistics!$D$12,[5]Statistics!$F$12)</c:f>
                <c:numCache>
                  <c:formatCode>General</c:formatCode>
                  <c:ptCount val="2"/>
                  <c:pt idx="0">
                    <c:v>4.9251777740945558E-2</c:v>
                  </c:pt>
                  <c:pt idx="1">
                    <c:v>2.9165885749963635E-2</c:v>
                  </c:pt>
                </c:numCache>
              </c:numRef>
            </c:plus>
            <c:minus>
              <c:numRef>
                <c:f>([5]Statistics!$D$12,[5]Statistics!$F$12)</c:f>
                <c:numCache>
                  <c:formatCode>General</c:formatCode>
                  <c:ptCount val="2"/>
                  <c:pt idx="0">
                    <c:v>4.9251777740945558E-2</c:v>
                  </c:pt>
                  <c:pt idx="1">
                    <c:v>2.9165885749963635E-2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([5]Statistics!$C$10,[5]Statistics!$E$10)</c:f>
              <c:strCache>
                <c:ptCount val="2"/>
                <c:pt idx="0">
                  <c:v>Control</c:v>
                </c:pt>
                <c:pt idx="1">
                  <c:v>Genistein-treated</c:v>
                </c:pt>
              </c:strCache>
            </c:strRef>
          </c:cat>
          <c:val>
            <c:numRef>
              <c:f>([5]Statistics!$D$11,[5]Statistics!$F$11)</c:f>
              <c:numCache>
                <c:formatCode>General</c:formatCode>
                <c:ptCount val="2"/>
                <c:pt idx="0">
                  <c:v>1</c:v>
                </c:pt>
                <c:pt idx="1">
                  <c:v>0.82317408352979993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C-420A-B164-06425DB51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396360"/>
        <c:axId val="307395048"/>
      </c:barChart>
      <c:catAx>
        <c:axId val="30739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395048"/>
        <c:crosses val="autoZero"/>
        <c:auto val="1"/>
        <c:lblAlgn val="ctr"/>
        <c:lblOffset val="100"/>
        <c:noMultiLvlLbl val="0"/>
      </c:catAx>
      <c:valAx>
        <c:axId val="30739504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396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Bodipy</a:t>
            </a:r>
            <a:r>
              <a:rPr lang="en-US" b="1" baseline="0">
                <a:solidFill>
                  <a:sysClr val="windowText" lastClr="000000"/>
                </a:solidFill>
              </a:rPr>
              <a:t> </a:t>
            </a:r>
            <a:r>
              <a:rPr lang="en-US" b="1">
                <a:solidFill>
                  <a:sysClr val="windowText" lastClr="000000"/>
                </a:solidFill>
              </a:rPr>
              <a:t>LacCeramide vs 9EG7</a:t>
            </a:r>
            <a:r>
              <a:rPr lang="en-US" b="1" baseline="0">
                <a:solidFill>
                  <a:sysClr val="windowText" lastClr="000000"/>
                </a:solidFill>
              </a:rPr>
              <a:t> Endocytosis normalized by WT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0D-4AB5-85AE-EF4F7E1E4AF5}"/>
              </c:ext>
            </c:extLst>
          </c:dPt>
          <c:errBars>
            <c:errBarType val="both"/>
            <c:errValType val="cust"/>
            <c:noEndCap val="0"/>
            <c:plus>
              <c:numRef>
                <c:f>([6]Colocalization_NO_Threshold!$O$33,[6]Colocalization_NO_Threshold!$S$33)</c:f>
                <c:numCache>
                  <c:formatCode>General</c:formatCode>
                  <c:ptCount val="2"/>
                  <c:pt idx="0">
                    <c:v>9.3836731018822228E-2</c:v>
                  </c:pt>
                  <c:pt idx="1">
                    <c:v>6.2195553464941898E-2</c:v>
                  </c:pt>
                </c:numCache>
              </c:numRef>
            </c:plus>
            <c:minus>
              <c:numRef>
                <c:f>([6]Colocalization_NO_Threshold!$O$33,[6]Colocalization_NO_Threshold!$S$33)</c:f>
                <c:numCache>
                  <c:formatCode>General</c:formatCode>
                  <c:ptCount val="2"/>
                  <c:pt idx="0">
                    <c:v>9.3836731018822228E-2</c:v>
                  </c:pt>
                  <c:pt idx="1">
                    <c:v>6.2195553464941898E-2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[6]Colocalization_NO_Threshold!$L$11:$L$12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([6]Colocalization_NO_Threshold!$N$33,[6]Colocalization_NO_Threshold!$R$33)</c:f>
              <c:numCache>
                <c:formatCode>General</c:formatCode>
                <c:ptCount val="2"/>
                <c:pt idx="0">
                  <c:v>1</c:v>
                </c:pt>
                <c:pt idx="1">
                  <c:v>0.33897950648264324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0D-4AB5-85AE-EF4F7E1E4AF5}"/>
            </c:ext>
          </c:extLst>
        </c:ser>
        <c:ser>
          <c:idx val="1"/>
          <c:order val="1"/>
          <c:tx>
            <c:v>Genistein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90D-4AB5-85AE-EF4F7E1E4AF5}"/>
              </c:ext>
            </c:extLst>
          </c:dPt>
          <c:errBars>
            <c:errBarType val="both"/>
            <c:errValType val="cust"/>
            <c:noEndCap val="0"/>
            <c:plus>
              <c:numRef>
                <c:f>([6]Colocalization_NO_Threshold!$O$34,[6]Colocalization_NO_Threshold!$S$34)</c:f>
                <c:numCache>
                  <c:formatCode>General</c:formatCode>
                  <c:ptCount val="2"/>
                  <c:pt idx="0">
                    <c:v>6.2915635608593798E-2</c:v>
                  </c:pt>
                </c:numCache>
              </c:numRef>
            </c:plus>
            <c:minus>
              <c:numRef>
                <c:f>([6]Colocalization_NO_Threshold!$O$34,[6]Colocalization_NO_Threshold!$S$34)</c:f>
                <c:numCache>
                  <c:formatCode>General</c:formatCode>
                  <c:ptCount val="2"/>
                  <c:pt idx="0">
                    <c:v>6.2915635608593798E-2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[6]Colocalization_NO_Threshold!$L$11:$L$12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[6]Colocalization_NO_Threshold!$N$34</c:f>
              <c:numCache>
                <c:formatCode>General</c:formatCode>
                <c:ptCount val="1"/>
                <c:pt idx="0">
                  <c:v>0.27457130907570054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0D-4AB5-85AE-EF4F7E1E4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8884736"/>
        <c:axId val="1134793632"/>
      </c:barChart>
      <c:catAx>
        <c:axId val="98888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4793632"/>
        <c:crosses val="autoZero"/>
        <c:auto val="1"/>
        <c:lblAlgn val="ctr"/>
        <c:lblOffset val="100"/>
        <c:noMultiLvlLbl val="0"/>
      </c:catAx>
      <c:valAx>
        <c:axId val="1134793632"/>
        <c:scaling>
          <c:orientation val="minMax"/>
          <c:max val="1.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888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ysClr val="windowText" lastClr="000000"/>
                </a:solidFill>
                <a:effectLst/>
              </a:rPr>
              <a:t>CD44 vs ActBeta1 Endocytosis</a:t>
            </a:r>
            <a:endParaRPr lang="en-US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18-4A71-850A-033F6B80EE7A}"/>
              </c:ext>
            </c:extLst>
          </c:dPt>
          <c:errBars>
            <c:errBarType val="both"/>
            <c:errValType val="cust"/>
            <c:noEndCap val="0"/>
            <c:plus>
              <c:numRef>
                <c:f>([7]Colocalization_NO_Threshold!$O$34,[7]Colocalization_NO_Threshold!$S$34)</c:f>
                <c:numCache>
                  <c:formatCode>General</c:formatCode>
                  <c:ptCount val="2"/>
                  <c:pt idx="0">
                    <c:v>6.621696740088745E-2</c:v>
                  </c:pt>
                  <c:pt idx="1">
                    <c:v>7.1328472499084167E-2</c:v>
                  </c:pt>
                </c:numCache>
              </c:numRef>
            </c:plus>
            <c:minus>
              <c:numRef>
                <c:f>([7]Colocalization_NO_Threshold!$O$34,[7]Colocalization_NO_Threshold!$S$34)</c:f>
                <c:numCache>
                  <c:formatCode>General</c:formatCode>
                  <c:ptCount val="2"/>
                  <c:pt idx="0">
                    <c:v>6.621696740088745E-2</c:v>
                  </c:pt>
                  <c:pt idx="1">
                    <c:v>7.1328472499084167E-2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[7]Colocalization_NO_Threshold!$R$25:$R$26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([7]Colocalization_NO_Threshold!$N$34,[7]Colocalization_NO_Threshold!$R$34)</c:f>
              <c:numCache>
                <c:formatCode>General</c:formatCode>
                <c:ptCount val="2"/>
                <c:pt idx="0">
                  <c:v>1.0000000000000002</c:v>
                </c:pt>
                <c:pt idx="1">
                  <c:v>1.1937242619337627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18-4A71-850A-033F6B80EE7A}"/>
            </c:ext>
          </c:extLst>
        </c:ser>
        <c:ser>
          <c:idx val="1"/>
          <c:order val="1"/>
          <c:tx>
            <c:v>ML141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F18-4A71-850A-033F6B80EE7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F18-4A71-850A-033F6B80EE7A}"/>
              </c:ext>
            </c:extLst>
          </c:dPt>
          <c:errBars>
            <c:errBarType val="both"/>
            <c:errValType val="cust"/>
            <c:noEndCap val="0"/>
            <c:plus>
              <c:numRef>
                <c:f>([7]Colocalization_NO_Threshold!$O$40,[7]Colocalization_NO_Threshold!$S$40)</c:f>
                <c:numCache>
                  <c:formatCode>General</c:formatCode>
                  <c:ptCount val="2"/>
                  <c:pt idx="0">
                    <c:v>4.3350483644270028E-2</c:v>
                  </c:pt>
                  <c:pt idx="1">
                    <c:v>0.12549399644955303</c:v>
                  </c:pt>
                </c:numCache>
              </c:numRef>
            </c:plus>
            <c:minus>
              <c:numRef>
                <c:f>([7]Colocalization_NO_Threshold!$O$40,[7]Colocalization_NO_Threshold!$S$40)</c:f>
                <c:numCache>
                  <c:formatCode>General</c:formatCode>
                  <c:ptCount val="2"/>
                  <c:pt idx="0">
                    <c:v>4.3350483644270028E-2</c:v>
                  </c:pt>
                  <c:pt idx="1">
                    <c:v>0.12549399644955303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[7]Colocalization_NO_Threshold!$R$25:$R$26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([7]Colocalization_NO_Threshold!$N$40,[7]Colocalization_NO_Threshold!$R$40)</c:f>
              <c:numCache>
                <c:formatCode>General</c:formatCode>
                <c:ptCount val="2"/>
                <c:pt idx="0">
                  <c:v>0.90155636757342006</c:v>
                </c:pt>
                <c:pt idx="1">
                  <c:v>0.80419542563269752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18-4A71-850A-033F6B80E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615951"/>
        <c:axId val="1008096719"/>
      </c:barChart>
      <c:catAx>
        <c:axId val="100361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8096719"/>
        <c:crosses val="autoZero"/>
        <c:auto val="1"/>
        <c:lblAlgn val="ctr"/>
        <c:lblOffset val="100"/>
        <c:noMultiLvlLbl val="0"/>
      </c:catAx>
      <c:valAx>
        <c:axId val="1008096719"/>
        <c:scaling>
          <c:orientation val="minMax"/>
          <c:max val="1.6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3615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Normalized actBeta1 Mean Intensity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b="1">
                <a:solidFill>
                  <a:sysClr val="windowText" lastClr="000000"/>
                </a:solidFill>
              </a:rPr>
              <a:t>Cav1WT MEFs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Cav1WT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([8]Statistics!$D$17,[8]Statistics!$F$17)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2.088049650300244E-2</c:v>
                  </c:pt>
                </c:numCache>
              </c:numRef>
            </c:plus>
            <c:minus>
              <c:numRef>
                <c:f>([8]Statistics!$D$17,[8]Statistics!$F$17)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2.088049650300244E-2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([8]Statistics!$C$15,[8]Statistics!$E$15)</c:f>
              <c:strCache>
                <c:ptCount val="2"/>
                <c:pt idx="0">
                  <c:v>Control</c:v>
                </c:pt>
                <c:pt idx="1">
                  <c:v>WT+ML141</c:v>
                </c:pt>
              </c:strCache>
            </c:strRef>
          </c:cat>
          <c:val>
            <c:numRef>
              <c:f>([8]Statistics!$D$16,[8]Statistics!$F$16)</c:f>
              <c:numCache>
                <c:formatCode>General</c:formatCode>
                <c:ptCount val="2"/>
                <c:pt idx="0">
                  <c:v>1.0000000000000002</c:v>
                </c:pt>
                <c:pt idx="1">
                  <c:v>0.97807018742941243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A-49DE-849F-8C49E33E5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396360"/>
        <c:axId val="307395048"/>
      </c:barChart>
      <c:catAx>
        <c:axId val="30739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395048"/>
        <c:crosses val="autoZero"/>
        <c:auto val="1"/>
        <c:lblAlgn val="ctr"/>
        <c:lblOffset val="100"/>
        <c:noMultiLvlLbl val="0"/>
      </c:catAx>
      <c:valAx>
        <c:axId val="30739504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396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Normalized actBeta1 Mean Intensity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/>
              <a:t>Cav1KO MEFs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Cav1KO MEFs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([8]Statistics!$D$22,[8]Statistics!$F$22)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3.2022007781900175E-2</c:v>
                  </c:pt>
                </c:numCache>
              </c:numRef>
            </c:plus>
            <c:minus>
              <c:numRef>
                <c:f>([8]Statistics!$D$22,[8]Statistics!$F$22)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3.2022007781900175E-2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([8]Statistics!$C$20,[8]Statistics!$E$20)</c:f>
              <c:strCache>
                <c:ptCount val="2"/>
                <c:pt idx="0">
                  <c:v>Control</c:v>
                </c:pt>
                <c:pt idx="1">
                  <c:v>KO+ML141</c:v>
                </c:pt>
              </c:strCache>
            </c:strRef>
          </c:cat>
          <c:val>
            <c:numRef>
              <c:f>([8]Statistics!$D$21,[8]Statistics!$F$21)</c:f>
              <c:numCache>
                <c:formatCode>General</c:formatCode>
                <c:ptCount val="2"/>
                <c:pt idx="0">
                  <c:v>1</c:v>
                </c:pt>
                <c:pt idx="1">
                  <c:v>0.86737060057059279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9-465C-99CF-5E2921D1F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350824"/>
        <c:axId val="304349840"/>
      </c:barChart>
      <c:catAx>
        <c:axId val="30435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349840"/>
        <c:crosses val="autoZero"/>
        <c:auto val="1"/>
        <c:lblAlgn val="ctr"/>
        <c:lblOffset val="100"/>
        <c:noMultiLvlLbl val="0"/>
      </c:catAx>
      <c:valAx>
        <c:axId val="304349840"/>
        <c:scaling>
          <c:orientation val="minMax"/>
          <c:max val="1.2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3508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43</xdr:row>
      <xdr:rowOff>57150</xdr:rowOff>
    </xdr:from>
    <xdr:to>
      <xdr:col>8</xdr:col>
      <xdr:colOff>0</xdr:colOff>
      <xdr:row>57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E33C33E-C6BF-4F94-B088-F6A4637F1A4F}"/>
            </a:ext>
          </a:extLst>
        </xdr:cNvPr>
        <xdr:cNvGrpSpPr/>
      </xdr:nvGrpSpPr>
      <xdr:grpSpPr>
        <a:xfrm>
          <a:off x="3632200" y="8188325"/>
          <a:ext cx="4832350" cy="2698750"/>
          <a:chOff x="3495675" y="8324850"/>
          <a:chExt cx="4572000" cy="27432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43D6380B-B692-4D19-955F-B78CB2EFF54E}"/>
              </a:ext>
            </a:extLst>
          </xdr:cNvPr>
          <xdr:cNvGraphicFramePr/>
        </xdr:nvGraphicFramePr>
        <xdr:xfrm>
          <a:off x="3495675" y="832485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3A5B2E8B-A928-4592-A2EA-88284D5290C9}"/>
              </a:ext>
            </a:extLst>
          </xdr:cNvPr>
          <xdr:cNvSpPr txBox="1"/>
        </xdr:nvSpPr>
        <xdr:spPr>
          <a:xfrm>
            <a:off x="6448425" y="9020175"/>
            <a:ext cx="92392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GB" sz="2800" b="1">
                <a:solidFill>
                  <a:sysClr val="windowText" lastClr="000000"/>
                </a:solidFill>
              </a:rPr>
              <a:t>***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6</xdr:row>
      <xdr:rowOff>147637</xdr:rowOff>
    </xdr:from>
    <xdr:to>
      <xdr:col>17</xdr:col>
      <xdr:colOff>476250</xdr:colOff>
      <xdr:row>21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04DD4-3992-42DB-AF4F-33E756E17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363071</xdr:colOff>
      <xdr:row>14</xdr:row>
      <xdr:rowOff>5043</xdr:rowOff>
    </xdr:from>
    <xdr:to>
      <xdr:col>17</xdr:col>
      <xdr:colOff>142315</xdr:colOff>
      <xdr:row>28</xdr:row>
      <xdr:rowOff>81243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07628A-312A-43C9-B487-CA80451F9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14</xdr:row>
      <xdr:rowOff>0</xdr:rowOff>
    </xdr:from>
    <xdr:to>
      <xdr:col>28</xdr:col>
      <xdr:colOff>339537</xdr:colOff>
      <xdr:row>28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8BBB91-816F-47FE-9BD8-EC5D3F83E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0.38402</cdr:x>
      <cdr:y>0.50463</cdr:y>
    </cdr:from>
    <cdr:to>
      <cdr:x>0.43458</cdr:x>
      <cdr:y>0.82234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951685C8-6532-4935-B3C4-E8A3E1AC1ADB}"/>
            </a:ext>
          </a:extLst>
        </cdr:cNvPr>
        <cdr:cNvSpPr txBox="1"/>
      </cdr:nvSpPr>
      <cdr:spPr>
        <a:xfrm xmlns:a="http://schemas.openxmlformats.org/drawingml/2006/main" rot="16200000">
          <a:off x="1684619" y="1689099"/>
          <a:ext cx="871538" cy="261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</a:rPr>
            <a:t>Control</a:t>
          </a:r>
        </a:p>
      </cdr:txBody>
    </cdr:sp>
  </cdr:relSizeAnchor>
  <cdr:relSizeAnchor xmlns:cdr="http://schemas.openxmlformats.org/drawingml/2006/chartDrawing">
    <cdr:from>
      <cdr:x>0.63278</cdr:x>
      <cdr:y>0.53322</cdr:y>
    </cdr:from>
    <cdr:to>
      <cdr:x>0.68334</cdr:x>
      <cdr:y>0.85093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951685C8-6532-4935-B3C4-E8A3E1AC1ADB}"/>
            </a:ext>
          </a:extLst>
        </cdr:cNvPr>
        <cdr:cNvSpPr txBox="1"/>
      </cdr:nvSpPr>
      <cdr:spPr>
        <a:xfrm xmlns:a="http://schemas.openxmlformats.org/drawingml/2006/main" rot="16200000">
          <a:off x="2973295" y="1767541"/>
          <a:ext cx="871538" cy="261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</a:rPr>
            <a:t>ML141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0.39051</cdr:x>
      <cdr:y>0.53322</cdr:y>
    </cdr:from>
    <cdr:to>
      <cdr:x>0.44107</cdr:x>
      <cdr:y>0.85093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951685C8-6532-4935-B3C4-E8A3E1AC1ADB}"/>
            </a:ext>
          </a:extLst>
        </cdr:cNvPr>
        <cdr:cNvSpPr txBox="1"/>
      </cdr:nvSpPr>
      <cdr:spPr>
        <a:xfrm xmlns:a="http://schemas.openxmlformats.org/drawingml/2006/main" rot="16200000">
          <a:off x="1718236" y="1767540"/>
          <a:ext cx="871538" cy="261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</a:rPr>
            <a:t>Control</a:t>
          </a:r>
        </a:p>
      </cdr:txBody>
    </cdr:sp>
  </cdr:relSizeAnchor>
  <cdr:relSizeAnchor xmlns:cdr="http://schemas.openxmlformats.org/drawingml/2006/chartDrawing">
    <cdr:from>
      <cdr:x>0.64143</cdr:x>
      <cdr:y>0.53731</cdr:y>
    </cdr:from>
    <cdr:to>
      <cdr:x>0.69199</cdr:x>
      <cdr:y>0.85502</cdr:y>
    </cdr:to>
    <cdr:sp macro="" textlink="">
      <cdr:nvSpPr>
        <cdr:cNvPr id="4" name="TextBox 4">
          <a:extLst xmlns:a="http://schemas.openxmlformats.org/drawingml/2006/main">
            <a:ext uri="{FF2B5EF4-FFF2-40B4-BE49-F238E27FC236}">
              <a16:creationId xmlns:a16="http://schemas.microsoft.com/office/drawing/2014/main" id="{951685C8-6532-4935-B3C4-E8A3E1AC1ADB}"/>
            </a:ext>
          </a:extLst>
        </cdr:cNvPr>
        <cdr:cNvSpPr txBox="1"/>
      </cdr:nvSpPr>
      <cdr:spPr>
        <a:xfrm xmlns:a="http://schemas.openxmlformats.org/drawingml/2006/main" rot="16200000">
          <a:off x="3018119" y="1778746"/>
          <a:ext cx="871538" cy="261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</a:rPr>
            <a:t>ML141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428625</xdr:colOff>
      <xdr:row>13</xdr:row>
      <xdr:rowOff>171450</xdr:rowOff>
    </xdr:from>
    <xdr:to>
      <xdr:col>16</xdr:col>
      <xdr:colOff>104775</xdr:colOff>
      <xdr:row>27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EEF242-ECFE-4F21-9E7D-DD1D8B0E7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1685925</xdr:colOff>
      <xdr:row>30</xdr:row>
      <xdr:rowOff>28575</xdr:rowOff>
    </xdr:from>
    <xdr:to>
      <xdr:col>14</xdr:col>
      <xdr:colOff>223840</xdr:colOff>
      <xdr:row>34</xdr:row>
      <xdr:rowOff>138113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C5BED3-4906-4B75-B09E-00181C859F99}"/>
            </a:ext>
          </a:extLst>
        </xdr:cNvPr>
        <xdr:cNvSpPr txBox="1"/>
      </xdr:nvSpPr>
      <xdr:spPr>
        <a:xfrm rot="16200000">
          <a:off x="8216901" y="5965824"/>
          <a:ext cx="858838" cy="22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Control</a:t>
          </a:r>
        </a:p>
      </xdr:txBody>
    </xdr:sp>
    <xdr:clientData/>
  </xdr:twoCellAnchor>
  <xdr:twoCellAnchor>
    <xdr:from>
      <xdr:col>15</xdr:col>
      <xdr:colOff>276226</xdr:colOff>
      <xdr:row>33</xdr:row>
      <xdr:rowOff>95249</xdr:rowOff>
    </xdr:from>
    <xdr:to>
      <xdr:col>16</xdr:col>
      <xdr:colOff>0</xdr:colOff>
      <xdr:row>34</xdr:row>
      <xdr:rowOff>166689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E1B6A6F-BEE6-423D-B15B-E423A3859C03}"/>
            </a:ext>
          </a:extLst>
        </xdr:cNvPr>
        <xdr:cNvSpPr txBox="1"/>
      </xdr:nvSpPr>
      <xdr:spPr>
        <a:xfrm>
          <a:off x="9420226" y="6276974"/>
          <a:ext cx="333374" cy="258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b="1">
              <a:solidFill>
                <a:schemeClr val="bg1"/>
              </a:solidFill>
            </a:rPr>
            <a:t>Genistein</a:t>
          </a:r>
        </a:p>
      </xdr:txBody>
    </xdr:sp>
    <xdr:clientData/>
  </xdr:twoCellAnchor>
  <xdr:twoCellAnchor>
    <xdr:from>
      <xdr:col>13</xdr:col>
      <xdr:colOff>1181100</xdr:colOff>
      <xdr:row>19</xdr:row>
      <xdr:rowOff>104775</xdr:rowOff>
    </xdr:from>
    <xdr:to>
      <xdr:col>14</xdr:col>
      <xdr:colOff>38100</xdr:colOff>
      <xdr:row>21</xdr:row>
      <xdr:rowOff>161925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2C9784E-7F9D-4DBC-99BA-85D5E62415B5}"/>
            </a:ext>
          </a:extLst>
        </xdr:cNvPr>
        <xdr:cNvSpPr txBox="1"/>
      </xdr:nvSpPr>
      <xdr:spPr>
        <a:xfrm>
          <a:off x="8534400" y="3663950"/>
          <a:ext cx="38100" cy="431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 b="1"/>
            <a:t>**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47</xdr:row>
      <xdr:rowOff>0</xdr:rowOff>
    </xdr:from>
    <xdr:to>
      <xdr:col>7</xdr:col>
      <xdr:colOff>952500</xdr:colOff>
      <xdr:row>61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1E9949-0BF8-4920-A722-A20421749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428625</xdr:colOff>
      <xdr:row>52</xdr:row>
      <xdr:rowOff>47625</xdr:rowOff>
    </xdr:from>
    <xdr:to>
      <xdr:col>7</xdr:col>
      <xdr:colOff>47625</xdr:colOff>
      <xdr:row>53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4B9FFE9-D770-4C7E-A11C-ECEC843AA2D2}"/>
            </a:ext>
          </a:extLst>
        </xdr:cNvPr>
        <xdr:cNvSpPr txBox="1"/>
      </xdr:nvSpPr>
      <xdr:spPr>
        <a:xfrm>
          <a:off x="4086225" y="9788525"/>
          <a:ext cx="2286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**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14</xdr:row>
      <xdr:rowOff>100012</xdr:rowOff>
    </xdr:from>
    <xdr:to>
      <xdr:col>15</xdr:col>
      <xdr:colOff>438150</xdr:colOff>
      <xdr:row>28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568C08-4712-4143-A088-C464C9A86E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1352550</xdr:colOff>
      <xdr:row>23</xdr:row>
      <xdr:rowOff>138792</xdr:rowOff>
    </xdr:from>
    <xdr:to>
      <xdr:col>13</xdr:col>
      <xdr:colOff>68036</xdr:colOff>
      <xdr:row>26</xdr:row>
      <xdr:rowOff>24492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A5A2DCA-C952-4164-8AA3-5CFF01060FA5}"/>
            </a:ext>
          </a:extLst>
        </xdr:cNvPr>
        <xdr:cNvSpPr txBox="1"/>
      </xdr:nvSpPr>
      <xdr:spPr>
        <a:xfrm>
          <a:off x="7315200" y="4447267"/>
          <a:ext cx="677636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200"/>
            <a:t>***</a:t>
          </a:r>
        </a:p>
      </xdr:txBody>
    </xdr:sp>
    <xdr:clientData/>
  </xdr:twoCellAnchor>
  <xdr:twoCellAnchor>
    <xdr:from>
      <xdr:col>11</xdr:col>
      <xdr:colOff>989240</xdr:colOff>
      <xdr:row>22</xdr:row>
      <xdr:rowOff>91168</xdr:rowOff>
    </xdr:from>
    <xdr:to>
      <xdr:col>11</xdr:col>
      <xdr:colOff>1636263</xdr:colOff>
      <xdr:row>27</xdr:row>
      <xdr:rowOff>10206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AA9D7BF-E168-4BC2-B1C9-44A98CFB1536}"/>
            </a:ext>
          </a:extLst>
        </xdr:cNvPr>
        <xdr:cNvSpPr txBox="1"/>
      </xdr:nvSpPr>
      <xdr:spPr>
        <a:xfrm rot="16200000">
          <a:off x="6887257" y="4638901"/>
          <a:ext cx="855663" cy="2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Control</a:t>
          </a:r>
        </a:p>
      </xdr:txBody>
    </xdr:sp>
    <xdr:clientData/>
  </xdr:twoCellAnchor>
  <xdr:twoCellAnchor>
    <xdr:from>
      <xdr:col>14</xdr:col>
      <xdr:colOff>24495</xdr:colOff>
      <xdr:row>25</xdr:row>
      <xdr:rowOff>110217</xdr:rowOff>
    </xdr:from>
    <xdr:to>
      <xdr:col>14</xdr:col>
      <xdr:colOff>639536</xdr:colOff>
      <xdr:row>26</xdr:row>
      <xdr:rowOff>181657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42EAD76-C64B-448A-A6F7-E0A42281139F}"/>
            </a:ext>
          </a:extLst>
        </xdr:cNvPr>
        <xdr:cNvSpPr txBox="1"/>
      </xdr:nvSpPr>
      <xdr:spPr>
        <a:xfrm>
          <a:off x="8558895" y="4793342"/>
          <a:ext cx="586466" cy="258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Control</a:t>
          </a:r>
        </a:p>
      </xdr:txBody>
    </xdr:sp>
    <xdr:clientData/>
  </xdr:twoCellAnchor>
  <xdr:twoCellAnchor>
    <xdr:from>
      <xdr:col>11</xdr:col>
      <xdr:colOff>1589316</xdr:colOff>
      <xdr:row>25</xdr:row>
      <xdr:rowOff>122463</xdr:rowOff>
    </xdr:from>
    <xdr:to>
      <xdr:col>12</xdr:col>
      <xdr:colOff>337457</xdr:colOff>
      <xdr:row>27</xdr:row>
      <xdr:rowOff>3403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85923CE-2C76-4831-824C-D10CF1E7E255}"/>
            </a:ext>
          </a:extLst>
        </xdr:cNvPr>
        <xdr:cNvSpPr txBox="1"/>
      </xdr:nvSpPr>
      <xdr:spPr>
        <a:xfrm>
          <a:off x="7313841" y="4805588"/>
          <a:ext cx="338816" cy="255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b="1">
              <a:solidFill>
                <a:schemeClr val="bg1"/>
              </a:solidFill>
            </a:rPr>
            <a:t>Genistein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971550</xdr:colOff>
      <xdr:row>21</xdr:row>
      <xdr:rowOff>47625</xdr:rowOff>
    </xdr:from>
    <xdr:to>
      <xdr:col>12</xdr:col>
      <xdr:colOff>1233490</xdr:colOff>
      <xdr:row>25</xdr:row>
      <xdr:rowOff>157163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24F5AF-5C29-48AB-8FB5-57907D783ACC}"/>
            </a:ext>
          </a:extLst>
        </xdr:cNvPr>
        <xdr:cNvSpPr txBox="1"/>
      </xdr:nvSpPr>
      <xdr:spPr>
        <a:xfrm rot="16200000">
          <a:off x="7494590" y="4411660"/>
          <a:ext cx="85883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Control</a:t>
          </a:r>
        </a:p>
      </xdr:txBody>
    </xdr:sp>
    <xdr:clientData/>
  </xdr:twoCellAnchor>
  <xdr:twoCellAnchor>
    <xdr:from>
      <xdr:col>13</xdr:col>
      <xdr:colOff>28575</xdr:colOff>
      <xdr:row>21</xdr:row>
      <xdr:rowOff>9525</xdr:rowOff>
    </xdr:from>
    <xdr:to>
      <xdr:col>13</xdr:col>
      <xdr:colOff>290515</xdr:colOff>
      <xdr:row>25</xdr:row>
      <xdr:rowOff>119063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54CB4C2-B8CC-419F-9F18-0040F32A7AC1}"/>
            </a:ext>
          </a:extLst>
        </xdr:cNvPr>
        <xdr:cNvSpPr txBox="1"/>
      </xdr:nvSpPr>
      <xdr:spPr>
        <a:xfrm rot="16200000">
          <a:off x="7654926" y="4241799"/>
          <a:ext cx="858838" cy="26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Control</a:t>
          </a:r>
        </a:p>
      </xdr:txBody>
    </xdr:sp>
    <xdr:clientData/>
  </xdr:twoCellAnchor>
  <xdr:twoCellAnchor>
    <xdr:from>
      <xdr:col>15</xdr:col>
      <xdr:colOff>114300</xdr:colOff>
      <xdr:row>21</xdr:row>
      <xdr:rowOff>19050</xdr:rowOff>
    </xdr:from>
    <xdr:to>
      <xdr:col>15</xdr:col>
      <xdr:colOff>376240</xdr:colOff>
      <xdr:row>25</xdr:row>
      <xdr:rowOff>128588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AF68576-AACE-41C2-A5FD-6D357220B337}"/>
            </a:ext>
          </a:extLst>
        </xdr:cNvPr>
        <xdr:cNvSpPr txBox="1"/>
      </xdr:nvSpPr>
      <xdr:spPr>
        <a:xfrm rot="16200000">
          <a:off x="8959851" y="4251324"/>
          <a:ext cx="858838" cy="26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ML141</a:t>
          </a:r>
        </a:p>
      </xdr:txBody>
    </xdr:sp>
    <xdr:clientData/>
  </xdr:twoCellAnchor>
  <xdr:twoCellAnchor>
    <xdr:from>
      <xdr:col>15</xdr:col>
      <xdr:colOff>923925</xdr:colOff>
      <xdr:row>21</xdr:row>
      <xdr:rowOff>95250</xdr:rowOff>
    </xdr:from>
    <xdr:to>
      <xdr:col>15</xdr:col>
      <xdr:colOff>1185865</xdr:colOff>
      <xdr:row>26</xdr:row>
      <xdr:rowOff>14288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A6F454C-2D15-4934-A62E-E06772EAFD47}"/>
            </a:ext>
          </a:extLst>
        </xdr:cNvPr>
        <xdr:cNvSpPr txBox="1"/>
      </xdr:nvSpPr>
      <xdr:spPr>
        <a:xfrm rot="16200000">
          <a:off x="9324977" y="4457698"/>
          <a:ext cx="85566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ML141</a:t>
          </a:r>
        </a:p>
      </xdr:txBody>
    </xdr:sp>
    <xdr:clientData/>
  </xdr:twoCellAnchor>
  <xdr:twoCellAnchor>
    <xdr:from>
      <xdr:col>12</xdr:col>
      <xdr:colOff>47625</xdr:colOff>
      <xdr:row>13</xdr:row>
      <xdr:rowOff>161925</xdr:rowOff>
    </xdr:from>
    <xdr:to>
      <xdr:col>16</xdr:col>
      <xdr:colOff>1019175</xdr:colOff>
      <xdr:row>28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BD663A8-F222-45C4-81E6-FDF818D970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1228725</xdr:colOff>
      <xdr:row>22</xdr:row>
      <xdr:rowOff>57150</xdr:rowOff>
    </xdr:from>
    <xdr:to>
      <xdr:col>12</xdr:col>
      <xdr:colOff>1490665</xdr:colOff>
      <xdr:row>26</xdr:row>
      <xdr:rowOff>166688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8962FE9-2845-44C2-86E7-B63E7BBC8109}"/>
            </a:ext>
          </a:extLst>
        </xdr:cNvPr>
        <xdr:cNvSpPr txBox="1"/>
      </xdr:nvSpPr>
      <xdr:spPr>
        <a:xfrm rot="16200000">
          <a:off x="7494590" y="4608510"/>
          <a:ext cx="85883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Control</a:t>
          </a:r>
        </a:p>
      </xdr:txBody>
    </xdr:sp>
    <xdr:clientData/>
  </xdr:twoCellAnchor>
  <xdr:twoCellAnchor>
    <xdr:from>
      <xdr:col>15</xdr:col>
      <xdr:colOff>523875</xdr:colOff>
      <xdr:row>22</xdr:row>
      <xdr:rowOff>28575</xdr:rowOff>
    </xdr:from>
    <xdr:to>
      <xdr:col>15</xdr:col>
      <xdr:colOff>785815</xdr:colOff>
      <xdr:row>26</xdr:row>
      <xdr:rowOff>138113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0DCC151-1FEE-4C50-B5AA-772DC5B1F4BE}"/>
            </a:ext>
          </a:extLst>
        </xdr:cNvPr>
        <xdr:cNvSpPr txBox="1"/>
      </xdr:nvSpPr>
      <xdr:spPr>
        <a:xfrm rot="16200000">
          <a:off x="9280526" y="4537074"/>
          <a:ext cx="858838" cy="84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Control</a:t>
          </a:r>
        </a:p>
      </xdr:txBody>
    </xdr:sp>
    <xdr:clientData/>
  </xdr:twoCellAnchor>
  <xdr:twoCellAnchor>
    <xdr:from>
      <xdr:col>13</xdr:col>
      <xdr:colOff>104775</xdr:colOff>
      <xdr:row>22</xdr:row>
      <xdr:rowOff>76200</xdr:rowOff>
    </xdr:from>
    <xdr:to>
      <xdr:col>13</xdr:col>
      <xdr:colOff>366715</xdr:colOff>
      <xdr:row>26</xdr:row>
      <xdr:rowOff>185738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6B7A5D9-4FE5-4D55-BEF3-0ADDB3FAFCE7}"/>
            </a:ext>
          </a:extLst>
        </xdr:cNvPr>
        <xdr:cNvSpPr txBox="1"/>
      </xdr:nvSpPr>
      <xdr:spPr>
        <a:xfrm rot="16200000">
          <a:off x="7731126" y="4495799"/>
          <a:ext cx="858838" cy="26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ML141</a:t>
          </a:r>
        </a:p>
      </xdr:txBody>
    </xdr:sp>
    <xdr:clientData/>
  </xdr:twoCellAnchor>
  <xdr:twoCellAnchor>
    <xdr:from>
      <xdr:col>15</xdr:col>
      <xdr:colOff>1171575</xdr:colOff>
      <xdr:row>22</xdr:row>
      <xdr:rowOff>76200</xdr:rowOff>
    </xdr:from>
    <xdr:to>
      <xdr:col>16</xdr:col>
      <xdr:colOff>204790</xdr:colOff>
      <xdr:row>26</xdr:row>
      <xdr:rowOff>185738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5F6B1C6-DCEC-4FC8-8EA6-54F1F1A6F02D}"/>
            </a:ext>
          </a:extLst>
        </xdr:cNvPr>
        <xdr:cNvSpPr txBox="1"/>
      </xdr:nvSpPr>
      <xdr:spPr>
        <a:xfrm rot="16200000">
          <a:off x="9426576" y="4524374"/>
          <a:ext cx="858838" cy="204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ML141</a:t>
          </a:r>
        </a:p>
      </xdr:txBody>
    </xdr:sp>
    <xdr:clientData/>
  </xdr:twoCellAnchor>
  <xdr:twoCellAnchor>
    <xdr:from>
      <xdr:col>15</xdr:col>
      <xdr:colOff>781050</xdr:colOff>
      <xdr:row>19</xdr:row>
      <xdr:rowOff>9525</xdr:rowOff>
    </xdr:from>
    <xdr:to>
      <xdr:col>16</xdr:col>
      <xdr:colOff>619125</xdr:colOff>
      <xdr:row>21</xdr:row>
      <xdr:rowOff>171450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CB0F305-2BC1-4BA9-B65C-903F256B9507}"/>
            </a:ext>
          </a:extLst>
        </xdr:cNvPr>
        <xdr:cNvSpPr txBox="1"/>
      </xdr:nvSpPr>
      <xdr:spPr>
        <a:xfrm>
          <a:off x="9753600" y="3568700"/>
          <a:ext cx="609600" cy="536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200" b="1" baseline="0">
              <a:solidFill>
                <a:sysClr val="windowText" lastClr="000000"/>
              </a:solidFill>
            </a:rPr>
            <a:t>**</a:t>
          </a:r>
        </a:p>
      </xdr:txBody>
    </xdr:sp>
    <xdr:clientData/>
  </xdr:twoCellAnchor>
  <xdr:twoCellAnchor>
    <xdr:from>
      <xdr:col>14</xdr:col>
      <xdr:colOff>238125</xdr:colOff>
      <xdr:row>165</xdr:row>
      <xdr:rowOff>161925</xdr:rowOff>
    </xdr:from>
    <xdr:to>
      <xdr:col>14</xdr:col>
      <xdr:colOff>500065</xdr:colOff>
      <xdr:row>170</xdr:row>
      <xdr:rowOff>71438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34AE63C-949D-4F22-9255-C71ABC394A92}"/>
            </a:ext>
          </a:extLst>
        </xdr:cNvPr>
        <xdr:cNvSpPr txBox="1"/>
      </xdr:nvSpPr>
      <xdr:spPr>
        <a:xfrm rot="16200000">
          <a:off x="8480426" y="31362649"/>
          <a:ext cx="846138" cy="26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ML141</a:t>
          </a:r>
        </a:p>
      </xdr:txBody>
    </xdr:sp>
    <xdr:clientData/>
  </xdr:twoCellAnchor>
  <xdr:twoCellAnchor>
    <xdr:from>
      <xdr:col>29</xdr:col>
      <xdr:colOff>28575</xdr:colOff>
      <xdr:row>5</xdr:row>
      <xdr:rowOff>0</xdr:rowOff>
    </xdr:from>
    <xdr:to>
      <xdr:col>29</xdr:col>
      <xdr:colOff>290515</xdr:colOff>
      <xdr:row>7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2FBE4DE-EA91-4765-A9E1-36A81A67B748}"/>
            </a:ext>
          </a:extLst>
        </xdr:cNvPr>
        <xdr:cNvSpPr txBox="1"/>
      </xdr:nvSpPr>
      <xdr:spPr>
        <a:xfrm rot="16200000">
          <a:off x="17650620" y="992980"/>
          <a:ext cx="374650" cy="26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Control</a:t>
          </a:r>
        </a:p>
      </xdr:txBody>
    </xdr:sp>
    <xdr:clientData/>
  </xdr:twoCellAnchor>
  <xdr:twoCellAnchor>
    <xdr:from>
      <xdr:col>32</xdr:col>
      <xdr:colOff>257175</xdr:colOff>
      <xdr:row>5</xdr:row>
      <xdr:rowOff>0</xdr:rowOff>
    </xdr:from>
    <xdr:to>
      <xdr:col>32</xdr:col>
      <xdr:colOff>519115</xdr:colOff>
      <xdr:row>7</xdr:row>
      <xdr:rowOff>33338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D81ADDA-CE28-4533-9DAA-61864D4CD685}"/>
            </a:ext>
          </a:extLst>
        </xdr:cNvPr>
        <xdr:cNvSpPr txBox="1"/>
      </xdr:nvSpPr>
      <xdr:spPr>
        <a:xfrm rot="16200000">
          <a:off x="19691351" y="1009649"/>
          <a:ext cx="407988" cy="26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Control</a:t>
          </a:r>
        </a:p>
      </xdr:txBody>
    </xdr:sp>
    <xdr:clientData/>
  </xdr:twoCellAnchor>
  <xdr:twoCellAnchor>
    <xdr:from>
      <xdr:col>30</xdr:col>
      <xdr:colOff>9525</xdr:colOff>
      <xdr:row>5</xdr:row>
      <xdr:rowOff>0</xdr:rowOff>
    </xdr:from>
    <xdr:to>
      <xdr:col>30</xdr:col>
      <xdr:colOff>271465</xdr:colOff>
      <xdr:row>7</xdr:row>
      <xdr:rowOff>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14AEA69-6500-414F-9D78-2ABB78C7F86C}"/>
            </a:ext>
          </a:extLst>
        </xdr:cNvPr>
        <xdr:cNvSpPr txBox="1"/>
      </xdr:nvSpPr>
      <xdr:spPr>
        <a:xfrm rot="16200000">
          <a:off x="18241170" y="992980"/>
          <a:ext cx="374650" cy="26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ML141</a:t>
          </a:r>
        </a:p>
      </xdr:txBody>
    </xdr:sp>
    <xdr:clientData/>
  </xdr:twoCellAnchor>
  <xdr:twoCellAnchor>
    <xdr:from>
      <xdr:col>33</xdr:col>
      <xdr:colOff>171450</xdr:colOff>
      <xdr:row>5</xdr:row>
      <xdr:rowOff>0</xdr:rowOff>
    </xdr:from>
    <xdr:to>
      <xdr:col>33</xdr:col>
      <xdr:colOff>433390</xdr:colOff>
      <xdr:row>7</xdr:row>
      <xdr:rowOff>42863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837E3EE-6969-47FD-95B4-BF1BAE746CB0}"/>
            </a:ext>
          </a:extLst>
        </xdr:cNvPr>
        <xdr:cNvSpPr txBox="1"/>
      </xdr:nvSpPr>
      <xdr:spPr>
        <a:xfrm rot="16200000">
          <a:off x="20210463" y="1014412"/>
          <a:ext cx="417513" cy="26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ML141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100</xdr:row>
      <xdr:rowOff>0</xdr:rowOff>
    </xdr:from>
    <xdr:to>
      <xdr:col>12</xdr:col>
      <xdr:colOff>2724150</xdr:colOff>
      <xdr:row>114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360954-0D61-4AD5-A511-44175B839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95250</xdr:colOff>
      <xdr:row>115</xdr:row>
      <xdr:rowOff>114300</xdr:rowOff>
    </xdr:from>
    <xdr:to>
      <xdr:col>12</xdr:col>
      <xdr:colOff>2819400</xdr:colOff>
      <xdr:row>130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AB0A35-57CB-47EE-8B52-0ADC23A0C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1381125</xdr:colOff>
      <xdr:row>120</xdr:row>
      <xdr:rowOff>47625</xdr:rowOff>
    </xdr:from>
    <xdr:to>
      <xdr:col>12</xdr:col>
      <xdr:colOff>1952625</xdr:colOff>
      <xdr:row>122</xdr:row>
      <xdr:rowOff>9525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9A6C293-9661-4E4C-8505-2BB78A769383}"/>
            </a:ext>
          </a:extLst>
        </xdr:cNvPr>
        <xdr:cNvSpPr txBox="1"/>
      </xdr:nvSpPr>
      <xdr:spPr>
        <a:xfrm>
          <a:off x="7924800" y="22526625"/>
          <a:ext cx="0" cy="336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*</a:t>
          </a:r>
        </a:p>
      </xdr:txBody>
    </xdr:sp>
    <xdr:clientData/>
  </xdr:twoCellAnchor>
  <xdr:twoCellAnchor>
    <xdr:from>
      <xdr:col>12</xdr:col>
      <xdr:colOff>1247776</xdr:colOff>
      <xdr:row>103</xdr:row>
      <xdr:rowOff>57150</xdr:rowOff>
    </xdr:from>
    <xdr:to>
      <xdr:col>12</xdr:col>
      <xdr:colOff>1971676</xdr:colOff>
      <xdr:row>105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5920FBC-FB27-42C8-9BEC-E8EC86067FBD}"/>
            </a:ext>
          </a:extLst>
        </xdr:cNvPr>
        <xdr:cNvSpPr txBox="1"/>
      </xdr:nvSpPr>
      <xdr:spPr>
        <a:xfrm>
          <a:off x="7924801" y="19351625"/>
          <a:ext cx="0" cy="336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n.s.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Zeiss/Endocytosis%20Dextran%20647%201997-FITC%20and%20ActBeta1-FITC%20Cav1WT%20vs%20Cav1KO%2022-11-2017/Dextran%20Uptake%20after%203%20m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NON%20THRESHOLD%20New%20Analysis%20CD44FINAL%20W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lo\Desktop\NON%20THRESHOLD%20New%20Analysis%20LacCerBodiPy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NON%20THRESHOLD%20New%20Analysis%20ActBetaGenistein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Sp8%20Navigator/Endocytosis%20eLife2020/FINAL%209EG7%20LacCerBodiPy%20for%20PAPER/Mean%20INTENTISY%20analysis%20actBeta1+Genistein%20eLife%202022%20NEW%20PAPER/Quantification%20Mean%20actBeta+Genistein%20eLife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NON%20THRESHOLD%20New%20Analysis%20LacCerBodiPy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NON%20THRESHOLD%20New%20Analysis%20CD44FINAL%20WT%20and%20K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Sp8%20Navigator/Endocytosis%20eLife2020/FINAL%20actBeta1%20CD44%20for%20PAPER/Mean%20INTENTISY%20analysis%20actBeta1+ML141%20eLife%202022%20NEW/Quantification%20Mean%20actBeta+ML141%20eLife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NON%20THRESHOLD%20New%20Analysis%20Tnf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C4" t="str">
            <v xml:space="preserve">Cav1WT </v>
          </cell>
          <cell r="H4" t="str">
            <v>Cav1KO</v>
          </cell>
        </row>
        <row r="32">
          <cell r="D32">
            <v>10.564399999999996</v>
          </cell>
        </row>
        <row r="33">
          <cell r="D33">
            <v>1.0163610021378582</v>
          </cell>
        </row>
        <row r="36">
          <cell r="I36">
            <v>18.082999999999998</v>
          </cell>
        </row>
        <row r="37">
          <cell r="I37">
            <v>1.1998754368847677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33">
          <cell r="N33">
            <v>1</v>
          </cell>
          <cell r="O33">
            <v>6.5374760844981297E-2</v>
          </cell>
        </row>
        <row r="34">
          <cell r="N34">
            <v>1.0000000000000002</v>
          </cell>
        </row>
        <row r="39">
          <cell r="N39">
            <v>0.95829687955672171</v>
          </cell>
          <cell r="O39">
            <v>4.2382430000306816E-2</v>
          </cell>
        </row>
        <row r="40">
          <cell r="N40">
            <v>0.90155636757342006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7">
          <cell r="L7" t="str">
            <v>Cav1WT</v>
          </cell>
        </row>
        <row r="8">
          <cell r="L8" t="str">
            <v>Cav1KO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11">
          <cell r="O11">
            <v>1</v>
          </cell>
          <cell r="P11">
            <v>0.10924469522203821</v>
          </cell>
        </row>
        <row r="12">
          <cell r="O12">
            <v>0.51265987992691209</v>
          </cell>
          <cell r="P12">
            <v>7.9159218283106125E-2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WT &amp; KO"/>
      <sheetName val="Statistics"/>
    </sheetNames>
    <sheetDataSet>
      <sheetData sheetId="0"/>
      <sheetData sheetId="1">
        <row r="10">
          <cell r="C10" t="str">
            <v>Control</v>
          </cell>
          <cell r="E10" t="str">
            <v>Genistein-treated</v>
          </cell>
        </row>
        <row r="11">
          <cell r="D11">
            <v>1</v>
          </cell>
          <cell r="F11">
            <v>0.82317408352979993</v>
          </cell>
        </row>
        <row r="12">
          <cell r="D12">
            <v>4.9251777740945558E-2</v>
          </cell>
          <cell r="F12">
            <v>2.9165885749963635E-2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11">
          <cell r="L11" t="str">
            <v>Cav1WT</v>
          </cell>
        </row>
        <row r="12">
          <cell r="L12" t="str">
            <v>Cav1KO</v>
          </cell>
        </row>
        <row r="33">
          <cell r="N33">
            <v>1</v>
          </cell>
          <cell r="O33">
            <v>9.3836731018822228E-2</v>
          </cell>
          <cell r="R33">
            <v>0.33897950648264324</v>
          </cell>
          <cell r="S33">
            <v>6.2195553464941898E-2</v>
          </cell>
        </row>
        <row r="34">
          <cell r="N34">
            <v>0.27457130907570054</v>
          </cell>
          <cell r="O34">
            <v>6.2915635608593798E-2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25">
          <cell r="R25" t="str">
            <v>Cav1WT</v>
          </cell>
        </row>
        <row r="26">
          <cell r="R26" t="str">
            <v>Cav1KO</v>
          </cell>
        </row>
        <row r="34">
          <cell r="N34">
            <v>1.0000000000000002</v>
          </cell>
          <cell r="O34">
            <v>6.621696740088745E-2</v>
          </cell>
          <cell r="R34">
            <v>1.1937242619337627</v>
          </cell>
          <cell r="S34">
            <v>7.1328472499084167E-2</v>
          </cell>
        </row>
        <row r="40">
          <cell r="N40">
            <v>0.90155636757342006</v>
          </cell>
          <cell r="O40">
            <v>4.3350483644270028E-2</v>
          </cell>
          <cell r="R40">
            <v>0.80419542563269752</v>
          </cell>
          <cell r="S40">
            <v>0.12549399644955303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WT &amp; KO"/>
      <sheetName val="Statistics"/>
    </sheetNames>
    <sheetDataSet>
      <sheetData sheetId="0"/>
      <sheetData sheetId="1">
        <row r="15">
          <cell r="C15" t="str">
            <v>Control</v>
          </cell>
          <cell r="E15" t="str">
            <v>WT+ML141</v>
          </cell>
        </row>
        <row r="16">
          <cell r="D16">
            <v>1.0000000000000002</v>
          </cell>
          <cell r="F16">
            <v>0.97807018742941243</v>
          </cell>
        </row>
        <row r="17">
          <cell r="D17">
            <v>0</v>
          </cell>
          <cell r="F17">
            <v>2.088049650300244E-2</v>
          </cell>
        </row>
        <row r="20">
          <cell r="C20" t="str">
            <v>Control</v>
          </cell>
          <cell r="E20" t="str">
            <v>KO+ML141</v>
          </cell>
        </row>
        <row r="21">
          <cell r="D21">
            <v>1</v>
          </cell>
          <cell r="F21">
            <v>0.86737060057059279</v>
          </cell>
        </row>
        <row r="22">
          <cell r="D22">
            <v>0</v>
          </cell>
          <cell r="F22">
            <v>3.2022007781900175E-2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13">
          <cell r="T13" t="str">
            <v>Cav1WT</v>
          </cell>
        </row>
        <row r="14">
          <cell r="T14" t="str">
            <v>Cav1KO</v>
          </cell>
        </row>
        <row r="26">
          <cell r="N26">
            <v>0.99999999999999978</v>
          </cell>
          <cell r="O26">
            <v>0.13411055170359831</v>
          </cell>
          <cell r="R26">
            <v>1.0476570289132598</v>
          </cell>
          <cell r="S26">
            <v>0.11002517855431308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83E2-F736-41B7-BA10-0AB5C34DE5D1}">
  <dimension ref="B2:J37"/>
  <sheetViews>
    <sheetView topLeftCell="A34" workbookViewId="0">
      <selection activeCell="D23" sqref="D23"/>
    </sheetView>
  </sheetViews>
  <sheetFormatPr defaultRowHeight="14.75" x14ac:dyDescent="0.75"/>
  <cols>
    <col min="2" max="2" width="15.1328125" style="1" customWidth="1"/>
    <col min="3" max="3" width="28" style="1" customWidth="1"/>
    <col min="4" max="5" width="8.7265625" style="1"/>
    <col min="7" max="7" width="15.1328125" style="1" customWidth="1"/>
    <col min="8" max="8" width="28" style="1" customWidth="1"/>
    <col min="9" max="10" width="8.7265625" style="1"/>
  </cols>
  <sheetData>
    <row r="2" spans="2:10" x14ac:dyDescent="0.75">
      <c r="C2" s="9" t="s">
        <v>8</v>
      </c>
      <c r="D2" s="9"/>
      <c r="E2" s="9"/>
      <c r="F2" s="9"/>
      <c r="G2" s="9"/>
      <c r="H2" s="9"/>
      <c r="I2" s="9"/>
      <c r="J2" s="9"/>
    </row>
    <row r="3" spans="2:10" ht="15.5" thickBot="1" x14ac:dyDescent="0.9"/>
    <row r="4" spans="2:10" ht="15.5" thickBot="1" x14ac:dyDescent="0.9">
      <c r="C4" s="8" t="s">
        <v>7</v>
      </c>
      <c r="D4" s="7"/>
      <c r="E4" s="6"/>
      <c r="H4" s="8" t="s">
        <v>6</v>
      </c>
      <c r="I4" s="7"/>
      <c r="J4" s="6"/>
    </row>
    <row r="5" spans="2:10" x14ac:dyDescent="0.75">
      <c r="B5" s="1" t="s">
        <v>5</v>
      </c>
      <c r="C5" s="1" t="s">
        <v>4</v>
      </c>
      <c r="D5" s="1" t="s">
        <v>3</v>
      </c>
      <c r="E5" s="1" t="s">
        <v>2</v>
      </c>
      <c r="G5" s="1" t="s">
        <v>5</v>
      </c>
      <c r="H5" s="1" t="s">
        <v>4</v>
      </c>
      <c r="I5" s="1" t="s">
        <v>3</v>
      </c>
      <c r="J5" s="1" t="s">
        <v>2</v>
      </c>
    </row>
    <row r="6" spans="2:10" x14ac:dyDescent="0.75">
      <c r="B6" s="1">
        <v>1</v>
      </c>
      <c r="C6" s="1">
        <v>387.32</v>
      </c>
      <c r="D6" s="1">
        <v>8.8569999999999993</v>
      </c>
      <c r="E6" s="1">
        <v>69.722999999999999</v>
      </c>
      <c r="G6" s="1">
        <v>1</v>
      </c>
      <c r="H6" s="1">
        <v>544.55799999999999</v>
      </c>
      <c r="I6" s="1">
        <v>11.489000000000001</v>
      </c>
      <c r="J6" s="1">
        <v>134.69200000000001</v>
      </c>
    </row>
    <row r="7" spans="2:10" x14ac:dyDescent="0.75">
      <c r="B7" s="1">
        <v>2</v>
      </c>
      <c r="C7" s="1">
        <v>752.16600000000005</v>
      </c>
      <c r="D7" s="1">
        <v>5.4779999999999998</v>
      </c>
      <c r="E7" s="1">
        <v>97.218999999999994</v>
      </c>
      <c r="G7" s="1">
        <v>2</v>
      </c>
      <c r="H7" s="1">
        <v>298.51900000000001</v>
      </c>
      <c r="I7" s="1">
        <v>12.895</v>
      </c>
      <c r="J7" s="1">
        <v>67.215000000000003</v>
      </c>
    </row>
    <row r="8" spans="2:10" x14ac:dyDescent="0.75">
      <c r="B8" s="1">
        <v>3</v>
      </c>
      <c r="C8" s="1">
        <v>607.85</v>
      </c>
      <c r="D8" s="1">
        <v>4.9249999999999998</v>
      </c>
      <c r="E8" s="1">
        <v>87.399000000000001</v>
      </c>
      <c r="G8" s="1">
        <v>3</v>
      </c>
      <c r="H8" s="1">
        <v>360.82499999999999</v>
      </c>
      <c r="I8" s="1">
        <v>15.46</v>
      </c>
      <c r="J8" s="1">
        <v>152.50899999999999</v>
      </c>
    </row>
    <row r="9" spans="2:10" x14ac:dyDescent="0.75">
      <c r="B9" s="1">
        <v>4</v>
      </c>
      <c r="C9" s="1">
        <v>870.32100000000003</v>
      </c>
      <c r="D9" s="1">
        <v>4.681</v>
      </c>
      <c r="E9" s="1">
        <v>104.58499999999999</v>
      </c>
      <c r="G9" s="1">
        <v>4</v>
      </c>
      <c r="H9" s="1">
        <v>809.56399999999996</v>
      </c>
      <c r="I9" s="1">
        <v>18.248000000000001</v>
      </c>
      <c r="J9" s="1">
        <v>137.77099999999999</v>
      </c>
    </row>
    <row r="10" spans="2:10" x14ac:dyDescent="0.75">
      <c r="B10" s="1">
        <v>5</v>
      </c>
      <c r="C10" s="1">
        <v>472.25299999999999</v>
      </c>
      <c r="D10" s="1">
        <v>8.9420000000000002</v>
      </c>
      <c r="E10" s="1">
        <v>112.895</v>
      </c>
      <c r="G10" s="1">
        <v>5</v>
      </c>
      <c r="H10" s="1">
        <v>295.15600000000001</v>
      </c>
      <c r="I10" s="1">
        <v>21.41</v>
      </c>
      <c r="J10" s="1">
        <v>65.251999999999995</v>
      </c>
    </row>
    <row r="11" spans="2:10" x14ac:dyDescent="0.75">
      <c r="B11" s="1">
        <v>6</v>
      </c>
      <c r="C11" s="1">
        <v>258.17200000000003</v>
      </c>
      <c r="D11" s="1">
        <v>15.382999999999999</v>
      </c>
      <c r="E11" s="1">
        <v>70.076999999999998</v>
      </c>
      <c r="G11" s="1">
        <v>6</v>
      </c>
      <c r="H11" s="1">
        <v>420.58699999999999</v>
      </c>
      <c r="I11" s="1">
        <v>35.923999999999999</v>
      </c>
      <c r="J11" s="1">
        <v>78.819000000000003</v>
      </c>
    </row>
    <row r="12" spans="2:10" x14ac:dyDescent="0.75">
      <c r="B12" s="1">
        <v>7</v>
      </c>
      <c r="C12" s="1">
        <v>604.98299999999995</v>
      </c>
      <c r="D12" s="1">
        <v>7.6539999999999999</v>
      </c>
      <c r="E12" s="1">
        <v>180.18600000000001</v>
      </c>
      <c r="G12" s="1">
        <v>7</v>
      </c>
      <c r="H12" s="1">
        <v>325.315</v>
      </c>
      <c r="I12" s="1">
        <v>20.744</v>
      </c>
      <c r="J12" s="1">
        <v>76.150000000000006</v>
      </c>
    </row>
    <row r="13" spans="2:10" x14ac:dyDescent="0.75">
      <c r="B13" s="1">
        <v>8</v>
      </c>
      <c r="C13" s="1">
        <v>443.25799999999998</v>
      </c>
      <c r="D13" s="1">
        <v>19.251000000000001</v>
      </c>
      <c r="E13" s="1">
        <v>95.486000000000004</v>
      </c>
      <c r="G13" s="1">
        <v>8</v>
      </c>
      <c r="H13" s="1">
        <v>477.04399999999998</v>
      </c>
      <c r="I13" s="1">
        <v>18.760999999999999</v>
      </c>
      <c r="J13" s="1">
        <v>125.96899999999999</v>
      </c>
    </row>
    <row r="14" spans="2:10" x14ac:dyDescent="0.75">
      <c r="B14" s="1">
        <v>9</v>
      </c>
      <c r="C14" s="1">
        <v>282.60000000000002</v>
      </c>
      <c r="D14" s="1">
        <v>7.835</v>
      </c>
      <c r="E14" s="1">
        <v>95.495000000000005</v>
      </c>
      <c r="G14" s="1">
        <v>9</v>
      </c>
      <c r="H14" s="1">
        <v>470.661</v>
      </c>
      <c r="I14" s="1">
        <v>14.384</v>
      </c>
      <c r="J14" s="1">
        <v>106.512</v>
      </c>
    </row>
    <row r="15" spans="2:10" x14ac:dyDescent="0.75">
      <c r="B15" s="1">
        <v>10</v>
      </c>
      <c r="C15" s="1">
        <v>424.03399999999999</v>
      </c>
      <c r="D15" s="1">
        <v>13.102</v>
      </c>
      <c r="E15" s="1">
        <v>98.843000000000004</v>
      </c>
      <c r="G15" s="1">
        <v>10</v>
      </c>
      <c r="H15" s="1">
        <v>1361.1679999999999</v>
      </c>
      <c r="I15" s="1">
        <v>15.363</v>
      </c>
      <c r="J15" s="1">
        <v>274.61200000000002</v>
      </c>
    </row>
    <row r="16" spans="2:10" x14ac:dyDescent="0.75">
      <c r="B16" s="1">
        <v>11</v>
      </c>
      <c r="C16" s="1">
        <v>319.77800000000002</v>
      </c>
      <c r="D16" s="1">
        <v>23.812000000000001</v>
      </c>
      <c r="E16" s="1">
        <v>70.268000000000001</v>
      </c>
      <c r="G16" s="1">
        <v>11</v>
      </c>
      <c r="H16" s="1">
        <v>610.048</v>
      </c>
      <c r="I16" s="1">
        <v>15.603</v>
      </c>
      <c r="J16" s="1">
        <v>111.872</v>
      </c>
    </row>
    <row r="17" spans="2:10" x14ac:dyDescent="0.75">
      <c r="B17" s="1">
        <v>12</v>
      </c>
      <c r="C17" s="1">
        <v>290.58699999999999</v>
      </c>
      <c r="D17" s="1">
        <v>10.349</v>
      </c>
      <c r="E17" s="1">
        <v>67.305999999999997</v>
      </c>
      <c r="G17" s="1">
        <v>12</v>
      </c>
      <c r="H17" s="1">
        <v>347.65</v>
      </c>
      <c r="I17" s="1">
        <v>9.5039999999999996</v>
      </c>
      <c r="J17" s="1">
        <v>72.853999999999999</v>
      </c>
    </row>
    <row r="18" spans="2:10" x14ac:dyDescent="0.75">
      <c r="B18" s="1">
        <v>13</v>
      </c>
      <c r="C18" s="1">
        <v>327.42399999999998</v>
      </c>
      <c r="D18" s="1">
        <v>11.379</v>
      </c>
      <c r="E18" s="1">
        <v>72.768000000000001</v>
      </c>
      <c r="G18" s="1">
        <v>13</v>
      </c>
      <c r="H18" s="1">
        <v>553.40099999999995</v>
      </c>
      <c r="I18" s="1">
        <v>8.0690000000000008</v>
      </c>
      <c r="J18" s="1">
        <v>101.992</v>
      </c>
    </row>
    <row r="19" spans="2:10" x14ac:dyDescent="0.75">
      <c r="B19" s="1">
        <v>14</v>
      </c>
      <c r="C19" s="1">
        <v>316.48</v>
      </c>
      <c r="D19" s="1">
        <v>10.255000000000001</v>
      </c>
      <c r="E19" s="1">
        <v>72.480999999999995</v>
      </c>
      <c r="G19" s="1">
        <v>14</v>
      </c>
      <c r="H19" s="1">
        <v>624.53300000000002</v>
      </c>
      <c r="I19" s="1">
        <v>7.0229999999999997</v>
      </c>
      <c r="J19" s="1">
        <v>111.922</v>
      </c>
    </row>
    <row r="20" spans="2:10" x14ac:dyDescent="0.75">
      <c r="B20" s="1">
        <v>15</v>
      </c>
      <c r="C20" s="1">
        <v>863.22900000000004</v>
      </c>
      <c r="D20" s="1">
        <v>16.14</v>
      </c>
      <c r="E20" s="1">
        <v>195.20699999999999</v>
      </c>
      <c r="G20" s="1">
        <v>15</v>
      </c>
      <c r="H20" s="1">
        <v>391.91199999999998</v>
      </c>
      <c r="I20" s="1">
        <v>22.548999999999999</v>
      </c>
      <c r="J20" s="1">
        <v>102.506</v>
      </c>
    </row>
    <row r="21" spans="2:10" x14ac:dyDescent="0.75">
      <c r="B21" s="1">
        <v>16</v>
      </c>
      <c r="C21" s="1">
        <v>852.51400000000001</v>
      </c>
      <c r="D21" s="1">
        <v>5.766</v>
      </c>
      <c r="E21" s="1">
        <v>178.59299999999999</v>
      </c>
      <c r="G21" s="1">
        <v>16</v>
      </c>
      <c r="H21" s="1">
        <v>333.995</v>
      </c>
      <c r="I21" s="1">
        <v>19.914999999999999</v>
      </c>
      <c r="J21" s="1">
        <v>80.643000000000001</v>
      </c>
    </row>
    <row r="22" spans="2:10" x14ac:dyDescent="0.75">
      <c r="B22" s="1">
        <v>17</v>
      </c>
      <c r="C22" s="1">
        <v>383.80200000000002</v>
      </c>
      <c r="D22" s="1">
        <v>7.48</v>
      </c>
      <c r="E22" s="1">
        <v>74.213999999999999</v>
      </c>
      <c r="G22" s="1">
        <v>17</v>
      </c>
      <c r="H22" s="1">
        <v>725.90700000000004</v>
      </c>
      <c r="I22" s="1">
        <v>24.239000000000001</v>
      </c>
      <c r="J22" s="1">
        <v>111.562</v>
      </c>
    </row>
    <row r="23" spans="2:10" x14ac:dyDescent="0.75">
      <c r="B23" s="1">
        <v>18</v>
      </c>
      <c r="C23" s="1">
        <v>792.81299999999999</v>
      </c>
      <c r="D23" s="1">
        <v>8.9190000000000005</v>
      </c>
      <c r="E23" s="1">
        <v>137.29300000000001</v>
      </c>
      <c r="G23" s="1">
        <v>18</v>
      </c>
      <c r="H23" s="1">
        <v>567.447</v>
      </c>
      <c r="I23" s="1">
        <v>11.387</v>
      </c>
      <c r="J23" s="1">
        <v>87.587000000000003</v>
      </c>
    </row>
    <row r="24" spans="2:10" x14ac:dyDescent="0.75">
      <c r="B24" s="1">
        <v>19</v>
      </c>
      <c r="C24" s="1">
        <v>2386.6469999999999</v>
      </c>
      <c r="D24" s="1">
        <v>5.5529999999999999</v>
      </c>
      <c r="E24" s="1">
        <v>360.1</v>
      </c>
      <c r="G24" s="1">
        <v>19</v>
      </c>
      <c r="H24" s="1">
        <v>684.74699999999996</v>
      </c>
      <c r="I24" s="1">
        <v>23.094999999999999</v>
      </c>
      <c r="J24" s="1">
        <v>94.974000000000004</v>
      </c>
    </row>
    <row r="25" spans="2:10" x14ac:dyDescent="0.75">
      <c r="B25" s="1">
        <v>20</v>
      </c>
      <c r="C25" s="1">
        <v>609.90099999999995</v>
      </c>
      <c r="D25" s="1">
        <v>5.8959999999999999</v>
      </c>
      <c r="E25" s="1">
        <v>133.32400000000001</v>
      </c>
      <c r="G25" s="1">
        <v>20</v>
      </c>
      <c r="H25" s="1">
        <v>713.20500000000004</v>
      </c>
      <c r="I25" s="1">
        <v>21.242999999999999</v>
      </c>
      <c r="J25" s="1">
        <v>146.53399999999999</v>
      </c>
    </row>
    <row r="26" spans="2:10" x14ac:dyDescent="0.75">
      <c r="B26" s="1">
        <v>21</v>
      </c>
      <c r="C26" s="1">
        <v>976.23400000000004</v>
      </c>
      <c r="D26" s="1">
        <v>10.66</v>
      </c>
      <c r="E26" s="1">
        <v>185.66800000000001</v>
      </c>
      <c r="G26" s="1">
        <v>21</v>
      </c>
      <c r="H26" s="1">
        <v>690.80499999999995</v>
      </c>
      <c r="I26" s="1">
        <v>15.952999999999999</v>
      </c>
      <c r="J26" s="1">
        <v>109.884</v>
      </c>
    </row>
    <row r="27" spans="2:10" x14ac:dyDescent="0.75">
      <c r="B27" s="1">
        <v>22</v>
      </c>
      <c r="C27" s="1">
        <v>730.11199999999997</v>
      </c>
      <c r="D27" s="1">
        <v>15.776</v>
      </c>
      <c r="E27" s="1">
        <v>111.748</v>
      </c>
      <c r="G27" s="1">
        <v>22</v>
      </c>
      <c r="H27" s="1">
        <v>725.76</v>
      </c>
      <c r="I27" s="1">
        <v>18.626999999999999</v>
      </c>
      <c r="J27" s="1">
        <v>134.71799999999999</v>
      </c>
    </row>
    <row r="28" spans="2:10" x14ac:dyDescent="0.75">
      <c r="B28" s="1">
        <v>23</v>
      </c>
      <c r="C28" s="1">
        <v>743.51300000000003</v>
      </c>
      <c r="D28" s="1">
        <v>16.57</v>
      </c>
      <c r="E28" s="1">
        <v>149.16399999999999</v>
      </c>
      <c r="G28" s="1">
        <v>23</v>
      </c>
      <c r="H28" s="1">
        <v>482.19499999999999</v>
      </c>
      <c r="I28" s="1">
        <v>22.06</v>
      </c>
      <c r="J28" s="1">
        <v>113.877</v>
      </c>
    </row>
    <row r="29" spans="2:10" x14ac:dyDescent="0.75">
      <c r="B29" s="1">
        <v>24</v>
      </c>
      <c r="C29" s="1">
        <v>422.608</v>
      </c>
      <c r="D29" s="1">
        <v>14.557</v>
      </c>
      <c r="E29" s="1">
        <v>107.119</v>
      </c>
      <c r="G29" s="1">
        <v>24</v>
      </c>
      <c r="H29" s="1">
        <v>858.01</v>
      </c>
      <c r="I29" s="1">
        <v>18.338999999999999</v>
      </c>
      <c r="J29" s="1">
        <v>115.71599999999999</v>
      </c>
    </row>
    <row r="30" spans="2:10" x14ac:dyDescent="0.75">
      <c r="B30" s="1">
        <v>25</v>
      </c>
      <c r="C30" s="1">
        <v>516.19799999999998</v>
      </c>
      <c r="D30" s="1">
        <v>4.8899999999999997</v>
      </c>
      <c r="E30" s="1">
        <v>98.778000000000006</v>
      </c>
      <c r="G30" s="1">
        <v>25</v>
      </c>
      <c r="H30" s="1">
        <v>258.41699999999997</v>
      </c>
      <c r="I30" s="1">
        <v>24.34</v>
      </c>
      <c r="J30" s="1">
        <v>70.822999999999993</v>
      </c>
    </row>
    <row r="31" spans="2:10" ht="15.5" thickBot="1" x14ac:dyDescent="0.9">
      <c r="G31" s="1">
        <v>26</v>
      </c>
      <c r="H31" s="1">
        <v>384.97500000000002</v>
      </c>
      <c r="I31" s="1">
        <v>27.196000000000002</v>
      </c>
      <c r="J31" s="1">
        <v>140.09</v>
      </c>
    </row>
    <row r="32" spans="2:10" ht="15.5" thickBot="1" x14ac:dyDescent="0.9">
      <c r="C32" s="5" t="s">
        <v>1</v>
      </c>
      <c r="D32" s="4">
        <f>AVERAGE(D6:D30)</f>
        <v>10.564399999999996</v>
      </c>
      <c r="G32" s="1">
        <v>27</v>
      </c>
      <c r="H32" s="1">
        <v>724.68499999999995</v>
      </c>
      <c r="I32" s="1">
        <v>23.895</v>
      </c>
      <c r="J32" s="1">
        <v>110.577</v>
      </c>
    </row>
    <row r="33" spans="3:10" ht="15.5" thickBot="1" x14ac:dyDescent="0.9">
      <c r="C33" s="3" t="s">
        <v>0</v>
      </c>
      <c r="D33" s="2">
        <f>STDEV(D6:D30)/SQRT(25)</f>
        <v>1.0163610021378582</v>
      </c>
      <c r="G33" s="1">
        <v>28</v>
      </c>
      <c r="H33" s="1">
        <v>1051.963</v>
      </c>
      <c r="I33" s="1">
        <v>19.206</v>
      </c>
      <c r="J33" s="1">
        <v>126.387</v>
      </c>
    </row>
    <row r="34" spans="3:10" x14ac:dyDescent="0.75">
      <c r="G34" s="1">
        <v>29</v>
      </c>
      <c r="H34" s="1">
        <v>540.45500000000004</v>
      </c>
      <c r="I34" s="1">
        <v>7.4859999999999998</v>
      </c>
      <c r="J34" s="1">
        <v>88.138000000000005</v>
      </c>
    </row>
    <row r="35" spans="3:10" ht="15.5" thickBot="1" x14ac:dyDescent="0.9"/>
    <row r="36" spans="3:10" ht="15.5" thickBot="1" x14ac:dyDescent="0.9">
      <c r="H36" s="5" t="s">
        <v>1</v>
      </c>
      <c r="I36" s="4">
        <f>AVERAGE(I6:I34)</f>
        <v>18.082999999999998</v>
      </c>
    </row>
    <row r="37" spans="3:10" ht="15.5" thickBot="1" x14ac:dyDescent="0.9">
      <c r="H37" s="3" t="s">
        <v>0</v>
      </c>
      <c r="I37" s="2">
        <f>STDEV(I6:I34)/SQRT(29)</f>
        <v>1.1998754368847677</v>
      </c>
    </row>
  </sheetData>
  <mergeCells count="3">
    <mergeCell ref="C2:J2"/>
    <mergeCell ref="C4:E4"/>
    <mergeCell ref="H4:J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8309-7891-4858-B560-505311CD7DF6}">
  <dimension ref="A1:O151"/>
  <sheetViews>
    <sheetView topLeftCell="C1" zoomScale="55" zoomScaleNormal="55" workbookViewId="0">
      <selection activeCell="D23" sqref="D23"/>
    </sheetView>
  </sheetViews>
  <sheetFormatPr defaultRowHeight="14.75" x14ac:dyDescent="0.75"/>
  <cols>
    <col min="1" max="1" width="10.26953125" customWidth="1"/>
    <col min="2" max="2" width="79.40625" style="1" customWidth="1"/>
    <col min="3" max="3" width="39.26953125" customWidth="1"/>
    <col min="5" max="5" width="40.54296875" style="10" customWidth="1"/>
    <col min="13" max="13" width="26.54296875" style="1" customWidth="1"/>
    <col min="14" max="15" width="8.7265625" style="10"/>
  </cols>
  <sheetData>
    <row r="1" spans="1:15" x14ac:dyDescent="0.75">
      <c r="A1" t="s">
        <v>88</v>
      </c>
      <c r="B1" s="1" t="s">
        <v>87</v>
      </c>
      <c r="C1" t="s">
        <v>86</v>
      </c>
      <c r="D1" t="s">
        <v>85</v>
      </c>
      <c r="E1" s="24" t="s">
        <v>76</v>
      </c>
      <c r="F1" t="s">
        <v>84</v>
      </c>
      <c r="G1" t="s">
        <v>83</v>
      </c>
      <c r="H1" t="s">
        <v>82</v>
      </c>
      <c r="I1" t="s">
        <v>81</v>
      </c>
      <c r="J1" t="s">
        <v>80</v>
      </c>
    </row>
    <row r="2" spans="1:15" ht="15.5" thickBot="1" x14ac:dyDescent="0.9">
      <c r="A2" t="s">
        <v>30</v>
      </c>
      <c r="B2" s="1" t="s">
        <v>73</v>
      </c>
      <c r="C2" t="s">
        <v>14</v>
      </c>
      <c r="D2">
        <v>0.183</v>
      </c>
      <c r="E2" s="10">
        <f>D2/N$4</f>
        <v>0.6404199475065615</v>
      </c>
      <c r="F2">
        <v>0.32</v>
      </c>
      <c r="G2">
        <v>0.87</v>
      </c>
      <c r="H2">
        <v>0.246</v>
      </c>
      <c r="I2" t="s">
        <v>10</v>
      </c>
      <c r="J2" t="s">
        <v>9</v>
      </c>
    </row>
    <row r="3" spans="1:15" ht="15" customHeight="1" x14ac:dyDescent="0.75">
      <c r="A3" t="s">
        <v>30</v>
      </c>
      <c r="B3" s="1" t="s">
        <v>73</v>
      </c>
      <c r="C3" t="s">
        <v>11</v>
      </c>
      <c r="D3">
        <v>0.2</v>
      </c>
      <c r="E3" s="10">
        <f>D3/N$5</f>
        <v>0.89321965083231858</v>
      </c>
      <c r="F3">
        <v>0.87</v>
      </c>
      <c r="G3">
        <v>0.63300000000000001</v>
      </c>
      <c r="H3">
        <v>0.218</v>
      </c>
      <c r="I3" t="s">
        <v>10</v>
      </c>
      <c r="J3" t="s">
        <v>9</v>
      </c>
      <c r="L3" s="21" t="s">
        <v>77</v>
      </c>
      <c r="M3" s="20"/>
      <c r="N3" s="19" t="s">
        <v>74</v>
      </c>
      <c r="O3" s="18" t="s">
        <v>0</v>
      </c>
    </row>
    <row r="4" spans="1:15" x14ac:dyDescent="0.75">
      <c r="A4" t="s">
        <v>30</v>
      </c>
      <c r="B4" s="1" t="s">
        <v>70</v>
      </c>
      <c r="C4" t="s">
        <v>14</v>
      </c>
      <c r="D4">
        <v>0.20599999999999999</v>
      </c>
      <c r="E4" s="10">
        <f>D4/N$4</f>
        <v>0.72090988626421681</v>
      </c>
      <c r="F4">
        <v>0.27500000000000002</v>
      </c>
      <c r="G4">
        <v>0.84899999999999998</v>
      </c>
      <c r="H4">
        <v>0.245</v>
      </c>
      <c r="I4" t="s">
        <v>10</v>
      </c>
      <c r="J4" t="s">
        <v>9</v>
      </c>
      <c r="L4" s="17"/>
      <c r="M4" s="16" t="s">
        <v>72</v>
      </c>
      <c r="N4" s="15">
        <f>AVERAGE(D2,D4,D6,D8,D10,D12,D14,D16,D18,D20,D22,D24,D26,D28,D30,D32,D34,D36,D38,D40,D42,D44,D46,D48,D50,D52,D54,D56,D58,D60,D62,D64,D66,D68,D70,D72,D74,D76,D78,D80,D82,D84,D86,D88)</f>
        <v>0.28575000000000006</v>
      </c>
      <c r="O4" s="14">
        <f>STDEV(D2,D4,D6,D8,D10,D12,D14,D16,D18,D20,D22,D24,D26,D28,D30,D32,D34,D36,D38,D40,D42,D44,D46,D48,D50,D52,D54,D56,D58,D60,D62,D64,D66,D68,D70,D72,D74,D76,D78,D80,D82,D84,D86,D88)/SQRT(44)</f>
        <v>1.8680837911453425E-2</v>
      </c>
    </row>
    <row r="5" spans="1:15" ht="15.5" thickBot="1" x14ac:dyDescent="0.9">
      <c r="A5" t="s">
        <v>30</v>
      </c>
      <c r="B5" s="1" t="s">
        <v>70</v>
      </c>
      <c r="C5" t="s">
        <v>11</v>
      </c>
      <c r="D5">
        <v>0.26200000000000001</v>
      </c>
      <c r="E5" s="10">
        <f>D5/N$5</f>
        <v>1.1701177425903373</v>
      </c>
      <c r="F5">
        <v>0.75800000000000001</v>
      </c>
      <c r="G5">
        <v>0.72599999999999998</v>
      </c>
      <c r="H5">
        <v>0.3</v>
      </c>
      <c r="I5" t="s">
        <v>10</v>
      </c>
      <c r="J5" t="s">
        <v>9</v>
      </c>
      <c r="L5" s="13"/>
      <c r="M5" s="3" t="s">
        <v>71</v>
      </c>
      <c r="N5" s="12">
        <f>AVERAGE(D3,D5,D7,D9,D11,D13,D15,D17,D19,D21,D23,D25,D27,D29,D31,D33,D35,D37,D39,D41,D43,D45,D47,D49,D51,D53,D55,D57,D59,D61,D63,D65,D67,D69,D71,D73,D75,D77,D79,D81,D83,D85,D87,D89)</f>
        <v>0.22390909090909086</v>
      </c>
      <c r="O5" s="11">
        <f>STDEV(D3,D5,D7,D9,D11,D13,D15,D17,D19,D21,D23,D25,D27,D29,D31,D33,D35,D37,D39,D41,D43,D45,D47,D49,D51,D53,D55,D57,D59,D61,D63,D65,D67,D69,D71,D73,D75,D77,D79,D81,D83,D85,D87,D89)/SQRT(44)</f>
        <v>1.4826580973489618E-2</v>
      </c>
    </row>
    <row r="6" spans="1:15" x14ac:dyDescent="0.75">
      <c r="A6" t="s">
        <v>30</v>
      </c>
      <c r="B6" s="1" t="s">
        <v>69</v>
      </c>
      <c r="C6" t="s">
        <v>14</v>
      </c>
      <c r="D6">
        <v>0.22600000000000001</v>
      </c>
      <c r="E6" s="10">
        <f>D6/N$4</f>
        <v>0.79090113735783008</v>
      </c>
      <c r="F6">
        <v>0.219</v>
      </c>
      <c r="G6">
        <v>0.88700000000000001</v>
      </c>
      <c r="H6">
        <v>0.22700000000000001</v>
      </c>
      <c r="I6" t="s">
        <v>10</v>
      </c>
      <c r="J6" t="s">
        <v>9</v>
      </c>
    </row>
    <row r="7" spans="1:15" x14ac:dyDescent="0.75">
      <c r="A7" t="s">
        <v>30</v>
      </c>
      <c r="B7" s="1" t="s">
        <v>69</v>
      </c>
      <c r="C7" t="s">
        <v>11</v>
      </c>
      <c r="D7">
        <v>0.27600000000000002</v>
      </c>
      <c r="E7" s="10">
        <f>D7/N$5</f>
        <v>1.2326431181485997</v>
      </c>
      <c r="F7">
        <v>0.74199999999999999</v>
      </c>
      <c r="G7">
        <v>0.73399999999999999</v>
      </c>
      <c r="H7">
        <v>0.31</v>
      </c>
      <c r="I7" t="s">
        <v>10</v>
      </c>
      <c r="J7" t="s">
        <v>9</v>
      </c>
    </row>
    <row r="8" spans="1:15" ht="15.5" thickBot="1" x14ac:dyDescent="0.9">
      <c r="A8" t="s">
        <v>30</v>
      </c>
      <c r="B8" s="1" t="s">
        <v>68</v>
      </c>
      <c r="C8" t="s">
        <v>14</v>
      </c>
      <c r="D8">
        <v>0.29599999999999999</v>
      </c>
      <c r="E8" s="10">
        <f>D8/N$4</f>
        <v>1.0358705161854767</v>
      </c>
      <c r="F8">
        <v>0.246</v>
      </c>
      <c r="G8">
        <v>0.89100000000000001</v>
      </c>
      <c r="H8">
        <v>0.183</v>
      </c>
      <c r="I8" t="s">
        <v>10</v>
      </c>
      <c r="J8" t="s">
        <v>9</v>
      </c>
    </row>
    <row r="9" spans="1:15" ht="15" customHeight="1" x14ac:dyDescent="0.75">
      <c r="A9" t="s">
        <v>30</v>
      </c>
      <c r="B9" s="1" t="s">
        <v>68</v>
      </c>
      <c r="C9" t="s">
        <v>11</v>
      </c>
      <c r="D9">
        <v>0.28399999999999997</v>
      </c>
      <c r="E9" s="10">
        <f>D9/N$5</f>
        <v>1.2683719041818922</v>
      </c>
      <c r="F9">
        <v>0.78300000000000003</v>
      </c>
      <c r="G9">
        <v>0.76100000000000001</v>
      </c>
      <c r="H9">
        <v>0.26600000000000001</v>
      </c>
      <c r="I9" t="s">
        <v>10</v>
      </c>
      <c r="J9" t="s">
        <v>9</v>
      </c>
      <c r="L9" s="21" t="s">
        <v>75</v>
      </c>
      <c r="M9" s="20"/>
      <c r="N9" s="19" t="s">
        <v>74</v>
      </c>
      <c r="O9" s="18" t="s">
        <v>0</v>
      </c>
    </row>
    <row r="10" spans="1:15" x14ac:dyDescent="0.75">
      <c r="A10" t="s">
        <v>30</v>
      </c>
      <c r="B10" s="1" t="s">
        <v>67</v>
      </c>
      <c r="C10" t="s">
        <v>14</v>
      </c>
      <c r="D10">
        <v>0.22900000000000001</v>
      </c>
      <c r="E10" s="10">
        <f>D10/N$4</f>
        <v>0.80139982502187213</v>
      </c>
      <c r="F10">
        <v>0.27200000000000002</v>
      </c>
      <c r="G10">
        <v>0.88800000000000001</v>
      </c>
      <c r="H10">
        <v>0.215</v>
      </c>
      <c r="I10" t="s">
        <v>10</v>
      </c>
      <c r="J10" t="s">
        <v>9</v>
      </c>
      <c r="L10" s="17"/>
      <c r="M10" s="16" t="s">
        <v>79</v>
      </c>
      <c r="N10" s="15">
        <f>AVERAGE(D92,D94,D96,D98,D100,D102,D104,D106,D108,D110,D112,D114,D116,D118,D120,D122,D124,D126,D128,D130,D132,D134,D136,D138,D140,D142,D144,D146,D148,D150)</f>
        <v>0.27383333333333326</v>
      </c>
      <c r="O10" s="14">
        <f>STDEV(D92,D94,D96,D98,D100,D102,D104,D106,D108,D110,D112,D114,D116,D118,D120,D122,D124,D126,D128,D130,D132,D134,D136,D138,D140,D142,D144,D146,D148,D150)/SQRT(30)</f>
        <v>1.4666882182324686E-2</v>
      </c>
    </row>
    <row r="11" spans="1:15" ht="15.5" thickBot="1" x14ac:dyDescent="0.9">
      <c r="A11" t="s">
        <v>30</v>
      </c>
      <c r="B11" s="1" t="s">
        <v>67</v>
      </c>
      <c r="C11" t="s">
        <v>11</v>
      </c>
      <c r="D11">
        <v>0.24199999999999999</v>
      </c>
      <c r="E11" s="10">
        <f>D11/N$5</f>
        <v>1.0807957775071053</v>
      </c>
      <c r="F11">
        <v>0.68100000000000005</v>
      </c>
      <c r="G11">
        <v>0.72399999999999998</v>
      </c>
      <c r="H11">
        <v>0.26700000000000002</v>
      </c>
      <c r="I11" t="s">
        <v>10</v>
      </c>
      <c r="J11" t="s">
        <v>9</v>
      </c>
      <c r="L11" s="13"/>
      <c r="M11" s="3" t="s">
        <v>78</v>
      </c>
      <c r="N11" s="12">
        <f>AVERAGE(D93,D95,D97,D99,D101,D103,D105,D107,D109,D111,D113,D115,D117,D119,D121,D123,D125,D127,D129,D131,D133,D135,D137,D139,D141,D143,D145,D147,D149,D151)</f>
        <v>0.20186666666666667</v>
      </c>
      <c r="O11" s="11">
        <f>STDEV(D93,D95,D97,D99,D101,D103,D105,D107,D109,D111,D113,D115,D117,D119,D121,D123,D125,D127,D129,D131,D133,D135,D137,D139,D141,D143,D145,D147,D149,D151)/SQRT(30)</f>
        <v>1.1755236869996789E-2</v>
      </c>
    </row>
    <row r="12" spans="1:15" x14ac:dyDescent="0.75">
      <c r="A12" t="s">
        <v>30</v>
      </c>
      <c r="B12" s="1" t="s">
        <v>66</v>
      </c>
      <c r="C12" t="s">
        <v>14</v>
      </c>
      <c r="D12">
        <v>0.188</v>
      </c>
      <c r="E12" s="10">
        <f>D12/N$4</f>
        <v>0.65791776027996485</v>
      </c>
      <c r="F12">
        <v>0.45800000000000002</v>
      </c>
      <c r="G12">
        <v>0.88500000000000001</v>
      </c>
      <c r="H12">
        <v>0.18</v>
      </c>
      <c r="I12" t="s">
        <v>10</v>
      </c>
      <c r="J12" t="s">
        <v>9</v>
      </c>
    </row>
    <row r="13" spans="1:15" x14ac:dyDescent="0.75">
      <c r="A13" t="s">
        <v>30</v>
      </c>
      <c r="B13" s="1" t="s">
        <v>66</v>
      </c>
      <c r="C13" t="s">
        <v>11</v>
      </c>
      <c r="D13">
        <v>0.17299999999999999</v>
      </c>
      <c r="E13" s="10">
        <f>D13/N$5</f>
        <v>0.77263499796995549</v>
      </c>
      <c r="F13">
        <v>0.84099999999999997</v>
      </c>
      <c r="G13">
        <v>0.79200000000000004</v>
      </c>
      <c r="H13">
        <v>0.26100000000000001</v>
      </c>
      <c r="I13" t="s">
        <v>10</v>
      </c>
      <c r="J13" t="s">
        <v>9</v>
      </c>
    </row>
    <row r="14" spans="1:15" x14ac:dyDescent="0.75">
      <c r="A14" t="s">
        <v>30</v>
      </c>
      <c r="B14" s="1" t="s">
        <v>65</v>
      </c>
      <c r="C14" t="s">
        <v>14</v>
      </c>
      <c r="D14">
        <v>0.182</v>
      </c>
      <c r="E14" s="10">
        <f>D14/N$4</f>
        <v>0.63692038495188086</v>
      </c>
      <c r="F14">
        <v>0.45500000000000002</v>
      </c>
      <c r="G14">
        <v>0.81200000000000006</v>
      </c>
      <c r="H14">
        <v>0.23100000000000001</v>
      </c>
      <c r="I14" t="s">
        <v>10</v>
      </c>
      <c r="J14" t="s">
        <v>9</v>
      </c>
    </row>
    <row r="15" spans="1:15" x14ac:dyDescent="0.75">
      <c r="A15" t="s">
        <v>30</v>
      </c>
      <c r="B15" s="1" t="s">
        <v>65</v>
      </c>
      <c r="C15" t="s">
        <v>11</v>
      </c>
      <c r="D15">
        <v>0.27300000000000002</v>
      </c>
      <c r="E15" s="10">
        <f>D15/N$5</f>
        <v>1.2192448233861148</v>
      </c>
      <c r="F15">
        <v>0.80200000000000005</v>
      </c>
      <c r="G15">
        <v>0.72799999999999998</v>
      </c>
      <c r="H15">
        <v>0.25800000000000001</v>
      </c>
      <c r="I15" t="s">
        <v>10</v>
      </c>
      <c r="J15" t="s">
        <v>9</v>
      </c>
    </row>
    <row r="16" spans="1:15" x14ac:dyDescent="0.75">
      <c r="A16" t="s">
        <v>30</v>
      </c>
      <c r="B16" s="1" t="s">
        <v>64</v>
      </c>
      <c r="C16" t="s">
        <v>14</v>
      </c>
      <c r="D16">
        <v>0.254</v>
      </c>
      <c r="E16" s="10">
        <f>D16/N$4</f>
        <v>0.88888888888888873</v>
      </c>
      <c r="F16">
        <v>0.33800000000000002</v>
      </c>
      <c r="G16">
        <v>0.82699999999999996</v>
      </c>
      <c r="H16">
        <v>0.28199999999999997</v>
      </c>
      <c r="I16" t="s">
        <v>10</v>
      </c>
      <c r="J16" t="s">
        <v>9</v>
      </c>
    </row>
    <row r="17" spans="1:15" x14ac:dyDescent="0.75">
      <c r="A17" t="s">
        <v>30</v>
      </c>
      <c r="B17" s="1" t="s">
        <v>64</v>
      </c>
      <c r="C17" t="s">
        <v>11</v>
      </c>
      <c r="D17">
        <v>0.13100000000000001</v>
      </c>
      <c r="E17" s="10">
        <f>D17/N$5</f>
        <v>0.58505887129516865</v>
      </c>
      <c r="F17">
        <v>0.65800000000000003</v>
      </c>
      <c r="G17">
        <v>0.66400000000000003</v>
      </c>
      <c r="H17">
        <v>0.314</v>
      </c>
      <c r="I17" t="s">
        <v>10</v>
      </c>
      <c r="J17" t="s">
        <v>9</v>
      </c>
    </row>
    <row r="18" spans="1:15" x14ac:dyDescent="0.75">
      <c r="A18" t="s">
        <v>30</v>
      </c>
      <c r="B18" s="1" t="s">
        <v>63</v>
      </c>
      <c r="C18" t="s">
        <v>14</v>
      </c>
      <c r="D18">
        <v>0.17199999999999999</v>
      </c>
      <c r="E18" s="10">
        <f>D18/N$4</f>
        <v>0.60192475940507417</v>
      </c>
      <c r="F18">
        <v>0.31900000000000001</v>
      </c>
      <c r="G18">
        <v>0.77600000000000002</v>
      </c>
      <c r="H18">
        <v>0.28699999999999998</v>
      </c>
      <c r="I18" t="s">
        <v>10</v>
      </c>
      <c r="J18" t="s">
        <v>9</v>
      </c>
    </row>
    <row r="19" spans="1:15" x14ac:dyDescent="0.75">
      <c r="A19" t="s">
        <v>30</v>
      </c>
      <c r="B19" s="1" t="s">
        <v>63</v>
      </c>
      <c r="C19" t="s">
        <v>11</v>
      </c>
      <c r="D19">
        <v>0.254</v>
      </c>
      <c r="E19" s="10">
        <f>D19/N$5</f>
        <v>1.1343889565570444</v>
      </c>
      <c r="F19">
        <v>0.74</v>
      </c>
      <c r="G19">
        <v>0.65300000000000002</v>
      </c>
      <c r="H19">
        <v>0.28499999999999998</v>
      </c>
      <c r="I19" t="s">
        <v>10</v>
      </c>
      <c r="J19" t="s">
        <v>9</v>
      </c>
    </row>
    <row r="20" spans="1:15" x14ac:dyDescent="0.75">
      <c r="A20" t="s">
        <v>30</v>
      </c>
      <c r="B20" s="1" t="s">
        <v>62</v>
      </c>
      <c r="C20" t="s">
        <v>14</v>
      </c>
      <c r="D20">
        <v>4.3999999999999997E-2</v>
      </c>
      <c r="E20" s="10">
        <f>D20/N$4</f>
        <v>0.15398075240594922</v>
      </c>
      <c r="F20">
        <v>0.32500000000000001</v>
      </c>
      <c r="G20">
        <v>0.73799999999999999</v>
      </c>
      <c r="H20">
        <v>0.23400000000000001</v>
      </c>
      <c r="I20" t="s">
        <v>10</v>
      </c>
      <c r="J20" t="s">
        <v>9</v>
      </c>
    </row>
    <row r="21" spans="1:15" x14ac:dyDescent="0.75">
      <c r="A21" t="s">
        <v>30</v>
      </c>
      <c r="B21" s="1" t="s">
        <v>62</v>
      </c>
      <c r="C21" t="s">
        <v>11</v>
      </c>
      <c r="D21">
        <v>0.23899999999999999</v>
      </c>
      <c r="E21" s="10">
        <f>D21/N$5</f>
        <v>1.0673974827446207</v>
      </c>
      <c r="F21">
        <v>0.80400000000000005</v>
      </c>
      <c r="G21">
        <v>0.65900000000000003</v>
      </c>
      <c r="H21">
        <v>0.27300000000000002</v>
      </c>
      <c r="I21" t="s">
        <v>10</v>
      </c>
      <c r="J21" t="s">
        <v>9</v>
      </c>
    </row>
    <row r="22" spans="1:15" x14ac:dyDescent="0.75">
      <c r="A22" t="s">
        <v>30</v>
      </c>
      <c r="B22" s="1" t="s">
        <v>61</v>
      </c>
      <c r="C22" t="s">
        <v>14</v>
      </c>
      <c r="D22">
        <v>0.25900000000000001</v>
      </c>
      <c r="E22" s="10">
        <f>D22/N$4</f>
        <v>0.90638670166229207</v>
      </c>
      <c r="F22">
        <v>0.42599999999999999</v>
      </c>
      <c r="G22">
        <v>0.81899999999999995</v>
      </c>
      <c r="H22">
        <v>0.26</v>
      </c>
      <c r="I22" t="s">
        <v>10</v>
      </c>
      <c r="J22" t="s">
        <v>9</v>
      </c>
    </row>
    <row r="23" spans="1:15" x14ac:dyDescent="0.75">
      <c r="A23" t="s">
        <v>30</v>
      </c>
      <c r="B23" s="1" t="s">
        <v>61</v>
      </c>
      <c r="C23" t="s">
        <v>11</v>
      </c>
      <c r="D23">
        <v>0.24299999999999999</v>
      </c>
      <c r="E23" s="10">
        <f>D23/N$5</f>
        <v>1.0852618757612669</v>
      </c>
      <c r="F23">
        <v>0.81200000000000006</v>
      </c>
      <c r="G23">
        <v>0.66500000000000004</v>
      </c>
      <c r="H23">
        <v>0.27300000000000002</v>
      </c>
      <c r="I23" t="s">
        <v>10</v>
      </c>
      <c r="J23" t="s">
        <v>9</v>
      </c>
    </row>
    <row r="24" spans="1:15" x14ac:dyDescent="0.75">
      <c r="A24" t="s">
        <v>30</v>
      </c>
      <c r="B24" s="1" t="s">
        <v>60</v>
      </c>
      <c r="C24" t="s">
        <v>14</v>
      </c>
      <c r="D24">
        <v>0.108</v>
      </c>
      <c r="E24" s="10">
        <f>D24/N$4</f>
        <v>0.37795275590551175</v>
      </c>
      <c r="F24">
        <v>0.54100000000000004</v>
      </c>
      <c r="G24">
        <v>0.83799999999999997</v>
      </c>
      <c r="H24">
        <v>0.27400000000000002</v>
      </c>
      <c r="I24" t="s">
        <v>10</v>
      </c>
      <c r="J24" t="s">
        <v>9</v>
      </c>
    </row>
    <row r="25" spans="1:15" x14ac:dyDescent="0.75">
      <c r="A25" t="s">
        <v>30</v>
      </c>
      <c r="B25" s="1" t="s">
        <v>60</v>
      </c>
      <c r="C25" t="s">
        <v>11</v>
      </c>
      <c r="D25">
        <v>0.10199999999999999</v>
      </c>
      <c r="E25" s="10">
        <f>D25/N$5</f>
        <v>0.4555420219244824</v>
      </c>
      <c r="F25">
        <v>0.78300000000000003</v>
      </c>
      <c r="G25">
        <v>0.68400000000000005</v>
      </c>
      <c r="H25">
        <v>0.28299999999999997</v>
      </c>
      <c r="I25" t="s">
        <v>10</v>
      </c>
      <c r="J25" t="s">
        <v>9</v>
      </c>
    </row>
    <row r="26" spans="1:15" x14ac:dyDescent="0.75">
      <c r="A26" t="s">
        <v>30</v>
      </c>
      <c r="B26" s="1" t="s">
        <v>59</v>
      </c>
      <c r="C26" t="s">
        <v>14</v>
      </c>
      <c r="D26">
        <v>0.191</v>
      </c>
      <c r="E26" s="10">
        <f>D26/N$4</f>
        <v>0.6684164479440069</v>
      </c>
      <c r="F26">
        <v>0.378</v>
      </c>
      <c r="G26">
        <v>0.8</v>
      </c>
      <c r="H26">
        <v>0.28799999999999998</v>
      </c>
      <c r="I26" t="s">
        <v>10</v>
      </c>
      <c r="J26" t="s">
        <v>9</v>
      </c>
    </row>
    <row r="27" spans="1:15" x14ac:dyDescent="0.75">
      <c r="A27" t="s">
        <v>30</v>
      </c>
      <c r="B27" s="1" t="s">
        <v>59</v>
      </c>
      <c r="C27" t="s">
        <v>11</v>
      </c>
      <c r="D27">
        <v>0.21299999999999999</v>
      </c>
      <c r="E27" s="10">
        <f>D27/N$5</f>
        <v>0.95127892813641912</v>
      </c>
      <c r="F27">
        <v>0.61799999999999999</v>
      </c>
      <c r="G27">
        <v>0.63</v>
      </c>
      <c r="H27">
        <v>0.32400000000000001</v>
      </c>
      <c r="I27" t="s">
        <v>10</v>
      </c>
      <c r="J27" t="s">
        <v>9</v>
      </c>
    </row>
    <row r="28" spans="1:15" x14ac:dyDescent="0.75">
      <c r="A28" t="s">
        <v>30</v>
      </c>
      <c r="B28" s="1" t="s">
        <v>58</v>
      </c>
      <c r="C28" t="s">
        <v>14</v>
      </c>
      <c r="D28">
        <v>0.13900000000000001</v>
      </c>
      <c r="E28" s="10">
        <f>D28/N$4</f>
        <v>0.48643919510061234</v>
      </c>
      <c r="F28">
        <v>0.752</v>
      </c>
      <c r="G28">
        <v>0.84499999999999997</v>
      </c>
      <c r="H28">
        <v>0.374</v>
      </c>
      <c r="I28" t="s">
        <v>10</v>
      </c>
      <c r="J28" t="s">
        <v>9</v>
      </c>
    </row>
    <row r="29" spans="1:15" x14ac:dyDescent="0.75">
      <c r="A29" t="s">
        <v>30</v>
      </c>
      <c r="B29" s="1" t="s">
        <v>58</v>
      </c>
      <c r="C29" t="s">
        <v>11</v>
      </c>
      <c r="D29">
        <v>0.247</v>
      </c>
      <c r="E29" s="10">
        <f>D29/N$5</f>
        <v>1.1031262687779133</v>
      </c>
      <c r="F29">
        <v>0.92100000000000004</v>
      </c>
      <c r="G29">
        <v>0.72599999999999998</v>
      </c>
      <c r="H29">
        <v>0.311</v>
      </c>
      <c r="I29" t="s">
        <v>10</v>
      </c>
      <c r="J29" t="s">
        <v>9</v>
      </c>
    </row>
    <row r="30" spans="1:15" ht="15.5" thickBot="1" x14ac:dyDescent="0.9">
      <c r="A30" t="s">
        <v>30</v>
      </c>
      <c r="B30" s="1" t="s">
        <v>57</v>
      </c>
      <c r="C30" t="s">
        <v>14</v>
      </c>
      <c r="D30">
        <v>0.2</v>
      </c>
      <c r="E30" s="10">
        <f>D30/N$4</f>
        <v>0.69991251093613283</v>
      </c>
      <c r="F30">
        <v>0.41</v>
      </c>
      <c r="G30">
        <v>0.78200000000000003</v>
      </c>
      <c r="H30">
        <v>0.30199999999999999</v>
      </c>
      <c r="I30" t="s">
        <v>10</v>
      </c>
      <c r="J30" t="s">
        <v>9</v>
      </c>
    </row>
    <row r="31" spans="1:15" ht="15.75" customHeight="1" thickBot="1" x14ac:dyDescent="0.9">
      <c r="A31" t="s">
        <v>30</v>
      </c>
      <c r="B31" s="1" t="s">
        <v>57</v>
      </c>
      <c r="C31" t="s">
        <v>11</v>
      </c>
      <c r="D31">
        <v>0.15</v>
      </c>
      <c r="E31" s="10">
        <f>D31/N$5</f>
        <v>0.66991473812423885</v>
      </c>
      <c r="F31">
        <v>0.64900000000000002</v>
      </c>
      <c r="G31">
        <v>0.56699999999999995</v>
      </c>
      <c r="H31">
        <v>0.27800000000000002</v>
      </c>
      <c r="I31" t="s">
        <v>10</v>
      </c>
      <c r="J31" t="s">
        <v>9</v>
      </c>
      <c r="M31" s="23" t="s">
        <v>76</v>
      </c>
      <c r="N31" s="22"/>
      <c r="O31" s="22"/>
    </row>
    <row r="32" spans="1:15" ht="15" customHeight="1" x14ac:dyDescent="0.75">
      <c r="A32" t="s">
        <v>13</v>
      </c>
      <c r="B32" s="1" t="s">
        <v>56</v>
      </c>
      <c r="C32" t="s">
        <v>14</v>
      </c>
      <c r="D32">
        <v>0.19700000000000001</v>
      </c>
      <c r="E32" s="10">
        <f>D32/N$4</f>
        <v>0.68941382327209089</v>
      </c>
      <c r="F32">
        <v>0.41099999999999998</v>
      </c>
      <c r="G32">
        <v>0.81699999999999995</v>
      </c>
      <c r="H32">
        <v>0.13500000000000001</v>
      </c>
      <c r="I32" t="s">
        <v>10</v>
      </c>
      <c r="J32" t="s">
        <v>9</v>
      </c>
      <c r="L32" s="21" t="s">
        <v>77</v>
      </c>
      <c r="M32" s="20"/>
      <c r="N32" s="19" t="s">
        <v>74</v>
      </c>
      <c r="O32" s="18" t="s">
        <v>0</v>
      </c>
    </row>
    <row r="33" spans="1:15" ht="15.75" customHeight="1" x14ac:dyDescent="0.75">
      <c r="A33" t="s">
        <v>13</v>
      </c>
      <c r="B33" s="1" t="s">
        <v>56</v>
      </c>
      <c r="C33" t="s">
        <v>11</v>
      </c>
      <c r="D33">
        <v>0.26800000000000002</v>
      </c>
      <c r="E33" s="10">
        <f>D33/N$5</f>
        <v>1.1969143321153068</v>
      </c>
      <c r="F33">
        <v>0.51200000000000001</v>
      </c>
      <c r="G33">
        <v>0.73599999999999999</v>
      </c>
      <c r="H33">
        <v>0.152</v>
      </c>
      <c r="I33" t="s">
        <v>10</v>
      </c>
      <c r="J33" t="s">
        <v>9</v>
      </c>
      <c r="L33" s="17"/>
      <c r="M33" s="16" t="s">
        <v>72</v>
      </c>
      <c r="N33" s="15">
        <f>AVERAGE(E2,E4,E6,E8,E10,E12,E14,E16,E18,E20,E22,E24,E26,E28,E30,E32,E34,E36,E38,E40,E42,E44,E46,E48,E50,E52,E54,E56,E58,E60,E62,E64,E66,E68,E70,E72,E74,E76,E78,E80,E82,E84,E86,E88)</f>
        <v>1</v>
      </c>
      <c r="O33" s="14">
        <f>STDEV(E2,E4,E6,E8,E10,E12,E14,E16,E18,E20,E22,E24,E26,E28,E30,E32,E34,E36,E38,E40,E42,E44,E46,E48,E50,E52,E54,E56,E58,E60,E62,E64,E66,E68,E70,E72,E74,E76,E78,E80,E82,E84,E86,E88)/SQRT(44)</f>
        <v>6.5374760844981297E-2</v>
      </c>
    </row>
    <row r="34" spans="1:15" ht="15.5" thickBot="1" x14ac:dyDescent="0.9">
      <c r="A34" t="s">
        <v>13</v>
      </c>
      <c r="B34" s="1" t="s">
        <v>55</v>
      </c>
      <c r="C34" t="s">
        <v>14</v>
      </c>
      <c r="D34">
        <v>0.36599999999999999</v>
      </c>
      <c r="E34" s="10">
        <f>D34/N$4</f>
        <v>1.280839895013123</v>
      </c>
      <c r="F34">
        <v>0.28799999999999998</v>
      </c>
      <c r="G34">
        <v>0.88500000000000001</v>
      </c>
      <c r="H34">
        <v>0.19900000000000001</v>
      </c>
      <c r="I34" t="s">
        <v>10</v>
      </c>
      <c r="J34" t="s">
        <v>9</v>
      </c>
      <c r="L34" s="13"/>
      <c r="M34" s="3" t="s">
        <v>71</v>
      </c>
      <c r="N34" s="12">
        <v>1.0000000000000002</v>
      </c>
      <c r="O34" s="11">
        <v>6.621696740088745E-2</v>
      </c>
    </row>
    <row r="35" spans="1:15" x14ac:dyDescent="0.75">
      <c r="A35" t="s">
        <v>13</v>
      </c>
      <c r="B35" s="1" t="s">
        <v>55</v>
      </c>
      <c r="C35" t="s">
        <v>11</v>
      </c>
      <c r="D35">
        <v>0.17499999999999999</v>
      </c>
      <c r="E35" s="10">
        <f>D35/N$5</f>
        <v>0.7815671944782786</v>
      </c>
      <c r="F35">
        <v>0.36199999999999999</v>
      </c>
      <c r="G35">
        <v>0.80200000000000005</v>
      </c>
      <c r="H35">
        <v>0.20899999999999999</v>
      </c>
      <c r="I35" t="s">
        <v>10</v>
      </c>
      <c r="J35" t="s">
        <v>9</v>
      </c>
    </row>
    <row r="36" spans="1:15" ht="15.5" thickBot="1" x14ac:dyDescent="0.9">
      <c r="A36" t="s">
        <v>13</v>
      </c>
      <c r="B36" s="1" t="s">
        <v>54</v>
      </c>
      <c r="C36" t="s">
        <v>14</v>
      </c>
      <c r="D36">
        <v>0.499</v>
      </c>
      <c r="E36" s="10">
        <f>D36/N$4</f>
        <v>1.7462817147856515</v>
      </c>
      <c r="F36">
        <v>0.39200000000000002</v>
      </c>
      <c r="G36">
        <v>0.92400000000000004</v>
      </c>
      <c r="H36">
        <v>0.184</v>
      </c>
      <c r="I36" t="s">
        <v>10</v>
      </c>
      <c r="J36" t="s">
        <v>9</v>
      </c>
    </row>
    <row r="37" spans="1:15" ht="15.75" customHeight="1" thickBot="1" x14ac:dyDescent="0.9">
      <c r="A37" t="s">
        <v>13</v>
      </c>
      <c r="B37" s="1" t="s">
        <v>54</v>
      </c>
      <c r="C37" t="s">
        <v>11</v>
      </c>
      <c r="D37">
        <v>0.23</v>
      </c>
      <c r="E37" s="10">
        <f>D37/N$5</f>
        <v>1.0272025984571662</v>
      </c>
      <c r="F37">
        <v>0.42899999999999999</v>
      </c>
      <c r="G37">
        <v>0.83799999999999997</v>
      </c>
      <c r="H37">
        <v>0.19</v>
      </c>
      <c r="I37" t="s">
        <v>10</v>
      </c>
      <c r="J37" t="s">
        <v>9</v>
      </c>
      <c r="M37" s="23" t="s">
        <v>76</v>
      </c>
      <c r="N37" s="22"/>
      <c r="O37" s="22"/>
    </row>
    <row r="38" spans="1:15" ht="15" customHeight="1" x14ac:dyDescent="0.75">
      <c r="A38" t="s">
        <v>13</v>
      </c>
      <c r="B38" s="1" t="s">
        <v>73</v>
      </c>
      <c r="C38" t="s">
        <v>14</v>
      </c>
      <c r="D38">
        <v>0.121</v>
      </c>
      <c r="E38" s="10">
        <f>D38/N$4</f>
        <v>0.42344706911636038</v>
      </c>
      <c r="F38">
        <v>0.42699999999999999</v>
      </c>
      <c r="G38">
        <v>0.82199999999999995</v>
      </c>
      <c r="H38">
        <v>0.30599999999999999</v>
      </c>
      <c r="I38" t="s">
        <v>10</v>
      </c>
      <c r="J38" t="s">
        <v>9</v>
      </c>
      <c r="L38" s="21" t="s">
        <v>75</v>
      </c>
      <c r="M38" s="20"/>
      <c r="N38" s="19" t="s">
        <v>74</v>
      </c>
      <c r="O38" s="18" t="s">
        <v>0</v>
      </c>
    </row>
    <row r="39" spans="1:15" x14ac:dyDescent="0.75">
      <c r="A39" t="s">
        <v>13</v>
      </c>
      <c r="B39" s="1" t="s">
        <v>73</v>
      </c>
      <c r="C39" t="s">
        <v>11</v>
      </c>
      <c r="D39">
        <v>9.9000000000000005E-2</v>
      </c>
      <c r="E39" s="10">
        <f>D39/N$5</f>
        <v>0.44214372716199768</v>
      </c>
      <c r="F39">
        <v>0.61599999999999999</v>
      </c>
      <c r="G39">
        <v>0.55900000000000005</v>
      </c>
      <c r="H39">
        <v>0.32700000000000001</v>
      </c>
      <c r="I39" t="s">
        <v>10</v>
      </c>
      <c r="J39" t="s">
        <v>9</v>
      </c>
      <c r="L39" s="17"/>
      <c r="M39" s="16" t="s">
        <v>72</v>
      </c>
      <c r="N39" s="15">
        <f>AVERAGE(E92,E94,E96,E98,E100,E102,E104,E106,E108,E110,E112,E114,E116,E118,E120,E122,E124,E126,E128,E130,E132,E134,E136,E138,E140,E142,E144,E146,E148,E150)</f>
        <v>0.95829687955672171</v>
      </c>
      <c r="O39" s="14">
        <f>STDEV(E92,E94,E96,E98,E100,E102,E104,E106,E108,E110,E112,E114,E116,E118,E120,E122,E124,E126,E128,E130,E132,E134,E136,E138,E140,E142,E144,E146,E148,E150)/SQRT(44)</f>
        <v>4.2382430000306816E-2</v>
      </c>
    </row>
    <row r="40" spans="1:15" ht="15.5" thickBot="1" x14ac:dyDescent="0.9">
      <c r="A40" t="s">
        <v>13</v>
      </c>
      <c r="B40" s="1" t="s">
        <v>70</v>
      </c>
      <c r="C40" t="s">
        <v>14</v>
      </c>
      <c r="D40">
        <v>0.57299999999999995</v>
      </c>
      <c r="E40" s="10">
        <f>D40/N$4</f>
        <v>2.0052493438320202</v>
      </c>
      <c r="F40">
        <v>0.71799999999999997</v>
      </c>
      <c r="G40">
        <v>0.84899999999999998</v>
      </c>
      <c r="H40">
        <v>0.36599999999999999</v>
      </c>
      <c r="I40" t="s">
        <v>10</v>
      </c>
      <c r="J40" t="s">
        <v>9</v>
      </c>
      <c r="L40" s="13"/>
      <c r="M40" s="3" t="s">
        <v>71</v>
      </c>
      <c r="N40" s="12">
        <v>0.90155636757342006</v>
      </c>
      <c r="O40" s="11">
        <v>4.3350483644270028E-2</v>
      </c>
    </row>
    <row r="41" spans="1:15" x14ac:dyDescent="0.75">
      <c r="A41" t="s">
        <v>13</v>
      </c>
      <c r="B41" s="1" t="s">
        <v>70</v>
      </c>
      <c r="C41" t="s">
        <v>11</v>
      </c>
      <c r="D41">
        <v>-1.0999999999999999E-2</v>
      </c>
      <c r="E41" s="10">
        <f>D41/N$5</f>
        <v>-4.9127080795777517E-2</v>
      </c>
      <c r="F41">
        <v>0.49399999999999999</v>
      </c>
      <c r="G41">
        <v>0.44900000000000001</v>
      </c>
      <c r="H41">
        <v>0.20599999999999999</v>
      </c>
      <c r="I41" t="s">
        <v>10</v>
      </c>
      <c r="J41" t="s">
        <v>9</v>
      </c>
    </row>
    <row r="42" spans="1:15" x14ac:dyDescent="0.75">
      <c r="A42" t="s">
        <v>13</v>
      </c>
      <c r="B42" s="1" t="s">
        <v>69</v>
      </c>
      <c r="C42" t="s">
        <v>14</v>
      </c>
      <c r="D42">
        <v>0.379</v>
      </c>
      <c r="E42" s="10">
        <f>D42/N$4</f>
        <v>1.3263342082239717</v>
      </c>
      <c r="F42">
        <v>0.504</v>
      </c>
      <c r="G42">
        <v>0.88500000000000001</v>
      </c>
      <c r="H42">
        <v>0.30099999999999999</v>
      </c>
      <c r="I42" t="s">
        <v>10</v>
      </c>
      <c r="J42" t="s">
        <v>9</v>
      </c>
    </row>
    <row r="43" spans="1:15" x14ac:dyDescent="0.75">
      <c r="A43" t="s">
        <v>13</v>
      </c>
      <c r="B43" s="1" t="s">
        <v>69</v>
      </c>
      <c r="C43" t="s">
        <v>11</v>
      </c>
      <c r="D43">
        <v>0.114</v>
      </c>
      <c r="E43" s="10">
        <f>D43/N$5</f>
        <v>0.50913520097442155</v>
      </c>
      <c r="F43">
        <v>0.63400000000000001</v>
      </c>
      <c r="G43">
        <v>0.55800000000000005</v>
      </c>
      <c r="H43">
        <v>0.314</v>
      </c>
      <c r="I43" t="s">
        <v>10</v>
      </c>
      <c r="J43" t="s">
        <v>9</v>
      </c>
    </row>
    <row r="44" spans="1:15" x14ac:dyDescent="0.75">
      <c r="A44" t="s">
        <v>13</v>
      </c>
      <c r="B44" s="1" t="s">
        <v>68</v>
      </c>
      <c r="C44" t="s">
        <v>14</v>
      </c>
      <c r="D44">
        <v>0.19400000000000001</v>
      </c>
      <c r="E44" s="10">
        <f>D44/N$4</f>
        <v>0.67891513560804884</v>
      </c>
      <c r="F44">
        <v>0.41299999999999998</v>
      </c>
      <c r="G44">
        <v>0.85699999999999998</v>
      </c>
      <c r="H44">
        <v>0.315</v>
      </c>
      <c r="I44" t="s">
        <v>10</v>
      </c>
      <c r="J44" t="s">
        <v>9</v>
      </c>
    </row>
    <row r="45" spans="1:15" x14ac:dyDescent="0.75">
      <c r="A45" t="s">
        <v>13</v>
      </c>
      <c r="B45" s="1" t="s">
        <v>68</v>
      </c>
      <c r="C45" t="s">
        <v>11</v>
      </c>
      <c r="D45">
        <v>0.20699999999999999</v>
      </c>
      <c r="E45" s="10">
        <f>D45/N$5</f>
        <v>0.92448233861144957</v>
      </c>
      <c r="F45">
        <v>0.58399999999999996</v>
      </c>
      <c r="G45">
        <v>0.54800000000000004</v>
      </c>
      <c r="H45">
        <v>0.32600000000000001</v>
      </c>
      <c r="I45" t="s">
        <v>10</v>
      </c>
      <c r="J45" t="s">
        <v>9</v>
      </c>
    </row>
    <row r="46" spans="1:15" x14ac:dyDescent="0.75">
      <c r="A46" t="s">
        <v>13</v>
      </c>
      <c r="B46" s="1" t="s">
        <v>67</v>
      </c>
      <c r="C46" t="s">
        <v>14</v>
      </c>
      <c r="D46">
        <v>0.50700000000000001</v>
      </c>
      <c r="E46" s="10">
        <f>D46/N$4</f>
        <v>1.7742782152230967</v>
      </c>
      <c r="F46">
        <v>0.496</v>
      </c>
      <c r="G46">
        <v>0.87</v>
      </c>
      <c r="H46">
        <v>0.27200000000000002</v>
      </c>
      <c r="I46" t="s">
        <v>10</v>
      </c>
      <c r="J46" t="s">
        <v>9</v>
      </c>
    </row>
    <row r="47" spans="1:15" x14ac:dyDescent="0.75">
      <c r="A47" t="s">
        <v>13</v>
      </c>
      <c r="B47" s="1" t="s">
        <v>67</v>
      </c>
      <c r="C47" t="s">
        <v>11</v>
      </c>
      <c r="D47">
        <v>0.16500000000000001</v>
      </c>
      <c r="E47" s="10">
        <f>D47/N$5</f>
        <v>0.73690621193666284</v>
      </c>
      <c r="F47">
        <v>0.624</v>
      </c>
      <c r="G47">
        <v>0.57099999999999995</v>
      </c>
      <c r="H47">
        <v>0.28000000000000003</v>
      </c>
      <c r="I47" t="s">
        <v>10</v>
      </c>
      <c r="J47" t="s">
        <v>9</v>
      </c>
    </row>
    <row r="48" spans="1:15" x14ac:dyDescent="0.75">
      <c r="A48" t="s">
        <v>13</v>
      </c>
      <c r="B48" s="1" t="s">
        <v>66</v>
      </c>
      <c r="C48" t="s">
        <v>14</v>
      </c>
      <c r="D48">
        <v>0.247</v>
      </c>
      <c r="E48" s="10">
        <f>D48/N$4</f>
        <v>0.86439195100612409</v>
      </c>
      <c r="F48">
        <v>0.53100000000000003</v>
      </c>
      <c r="G48">
        <v>0.84699999999999998</v>
      </c>
      <c r="H48">
        <v>0.27</v>
      </c>
      <c r="I48" t="s">
        <v>10</v>
      </c>
      <c r="J48" t="s">
        <v>9</v>
      </c>
    </row>
    <row r="49" spans="1:10" x14ac:dyDescent="0.75">
      <c r="A49" t="s">
        <v>13</v>
      </c>
      <c r="B49" s="1" t="s">
        <v>66</v>
      </c>
      <c r="C49" t="s">
        <v>11</v>
      </c>
      <c r="D49">
        <v>0.151</v>
      </c>
      <c r="E49" s="10">
        <f>D49/N$5</f>
        <v>0.67438083637840041</v>
      </c>
      <c r="F49">
        <v>0.67</v>
      </c>
      <c r="G49">
        <v>0.61399999999999999</v>
      </c>
      <c r="H49">
        <v>0.27600000000000002</v>
      </c>
      <c r="I49" t="s">
        <v>10</v>
      </c>
      <c r="J49" t="s">
        <v>9</v>
      </c>
    </row>
    <row r="50" spans="1:10" x14ac:dyDescent="0.75">
      <c r="A50" t="s">
        <v>13</v>
      </c>
      <c r="B50" s="1" t="s">
        <v>65</v>
      </c>
      <c r="C50" t="s">
        <v>14</v>
      </c>
      <c r="D50">
        <v>0.35099999999999998</v>
      </c>
      <c r="E50" s="10">
        <f>D50/N$4</f>
        <v>1.228346456692913</v>
      </c>
      <c r="F50">
        <v>0.308</v>
      </c>
      <c r="G50">
        <v>0.83199999999999996</v>
      </c>
      <c r="H50">
        <v>0.36199999999999999</v>
      </c>
      <c r="I50" t="s">
        <v>10</v>
      </c>
      <c r="J50" t="s">
        <v>9</v>
      </c>
    </row>
    <row r="51" spans="1:10" x14ac:dyDescent="0.75">
      <c r="A51" t="s">
        <v>13</v>
      </c>
      <c r="B51" s="1" t="s">
        <v>65</v>
      </c>
      <c r="C51" t="s">
        <v>11</v>
      </c>
      <c r="D51">
        <v>0.28799999999999998</v>
      </c>
      <c r="E51" s="10">
        <f>D51/N$5</f>
        <v>1.2862362971985386</v>
      </c>
      <c r="F51">
        <v>0.5</v>
      </c>
      <c r="G51">
        <v>0.61499999999999999</v>
      </c>
      <c r="H51">
        <v>0.38200000000000001</v>
      </c>
      <c r="I51" t="s">
        <v>10</v>
      </c>
      <c r="J51" t="s">
        <v>9</v>
      </c>
    </row>
    <row r="52" spans="1:10" x14ac:dyDescent="0.75">
      <c r="A52" t="s">
        <v>13</v>
      </c>
      <c r="B52" s="1" t="s">
        <v>64</v>
      </c>
      <c r="C52" t="s">
        <v>14</v>
      </c>
      <c r="D52">
        <v>0.40100000000000002</v>
      </c>
      <c r="E52" s="10">
        <f>D52/N$4</f>
        <v>1.4033245844269464</v>
      </c>
      <c r="F52">
        <v>0.48399999999999999</v>
      </c>
      <c r="G52">
        <v>0.88800000000000001</v>
      </c>
      <c r="H52">
        <v>0.27900000000000003</v>
      </c>
      <c r="I52" t="s">
        <v>10</v>
      </c>
      <c r="J52" t="s">
        <v>9</v>
      </c>
    </row>
    <row r="53" spans="1:10" x14ac:dyDescent="0.75">
      <c r="A53" t="s">
        <v>13</v>
      </c>
      <c r="B53" s="1" t="s">
        <v>64</v>
      </c>
      <c r="C53" t="s">
        <v>11</v>
      </c>
      <c r="D53">
        <v>0.24199999999999999</v>
      </c>
      <c r="E53" s="10">
        <f>D53/N$5</f>
        <v>1.0807957775071053</v>
      </c>
      <c r="F53">
        <v>0.66800000000000004</v>
      </c>
      <c r="G53">
        <v>0.75600000000000001</v>
      </c>
      <c r="H53">
        <v>0.33</v>
      </c>
      <c r="I53" t="s">
        <v>10</v>
      </c>
      <c r="J53" t="s">
        <v>9</v>
      </c>
    </row>
    <row r="54" spans="1:10" x14ac:dyDescent="0.75">
      <c r="A54" t="s">
        <v>13</v>
      </c>
      <c r="B54" s="1" t="s">
        <v>63</v>
      </c>
      <c r="C54" t="s">
        <v>14</v>
      </c>
      <c r="D54">
        <v>0.312</v>
      </c>
      <c r="E54" s="10">
        <f>D54/N$4</f>
        <v>1.0918635170603672</v>
      </c>
      <c r="F54">
        <v>0.504</v>
      </c>
      <c r="G54">
        <v>0.876</v>
      </c>
      <c r="H54">
        <v>0.26500000000000001</v>
      </c>
      <c r="I54" t="s">
        <v>10</v>
      </c>
      <c r="J54" t="s">
        <v>9</v>
      </c>
    </row>
    <row r="55" spans="1:10" x14ac:dyDescent="0.75">
      <c r="A55" t="s">
        <v>13</v>
      </c>
      <c r="B55" s="1" t="s">
        <v>63</v>
      </c>
      <c r="C55" t="s">
        <v>11</v>
      </c>
      <c r="D55">
        <v>0.31900000000000001</v>
      </c>
      <c r="E55" s="10">
        <f>D55/N$5</f>
        <v>1.4246853430775481</v>
      </c>
      <c r="F55">
        <v>0.74</v>
      </c>
      <c r="G55">
        <v>0.77900000000000003</v>
      </c>
      <c r="H55">
        <v>0.314</v>
      </c>
      <c r="I55" t="s">
        <v>10</v>
      </c>
      <c r="J55" t="s">
        <v>9</v>
      </c>
    </row>
    <row r="56" spans="1:10" x14ac:dyDescent="0.75">
      <c r="A56" t="s">
        <v>13</v>
      </c>
      <c r="B56" s="1" t="s">
        <v>62</v>
      </c>
      <c r="C56" t="s">
        <v>14</v>
      </c>
      <c r="D56">
        <v>0.38700000000000001</v>
      </c>
      <c r="E56" s="10">
        <f>D56/N$4</f>
        <v>1.3543307086614171</v>
      </c>
      <c r="F56">
        <v>0.42199999999999999</v>
      </c>
      <c r="G56">
        <v>0.90100000000000002</v>
      </c>
      <c r="H56">
        <v>0.27100000000000002</v>
      </c>
      <c r="I56" t="s">
        <v>10</v>
      </c>
      <c r="J56" t="s">
        <v>9</v>
      </c>
    </row>
    <row r="57" spans="1:10" x14ac:dyDescent="0.75">
      <c r="A57" t="s">
        <v>13</v>
      </c>
      <c r="B57" s="1" t="s">
        <v>62</v>
      </c>
      <c r="C57" t="s">
        <v>11</v>
      </c>
      <c r="D57">
        <v>0.39500000000000002</v>
      </c>
      <c r="E57" s="10">
        <f>D57/N$5</f>
        <v>1.7641088103938292</v>
      </c>
      <c r="F57">
        <v>0.625</v>
      </c>
      <c r="G57">
        <v>0.8</v>
      </c>
      <c r="H57">
        <v>0.35299999999999998</v>
      </c>
      <c r="I57" t="s">
        <v>10</v>
      </c>
      <c r="J57" t="s">
        <v>9</v>
      </c>
    </row>
    <row r="58" spans="1:10" x14ac:dyDescent="0.75">
      <c r="A58" t="s">
        <v>13</v>
      </c>
      <c r="B58" s="1" t="s">
        <v>61</v>
      </c>
      <c r="C58" t="s">
        <v>14</v>
      </c>
      <c r="D58">
        <v>0.251</v>
      </c>
      <c r="E58" s="10">
        <f>D58/N$4</f>
        <v>0.87839020122484668</v>
      </c>
      <c r="F58">
        <v>0.59</v>
      </c>
      <c r="G58">
        <v>0.89500000000000002</v>
      </c>
      <c r="H58">
        <v>0.23699999999999999</v>
      </c>
      <c r="I58" t="s">
        <v>10</v>
      </c>
      <c r="J58" t="s">
        <v>9</v>
      </c>
    </row>
    <row r="59" spans="1:10" x14ac:dyDescent="0.75">
      <c r="A59" t="s">
        <v>13</v>
      </c>
      <c r="B59" s="1" t="s">
        <v>61</v>
      </c>
      <c r="C59" t="s">
        <v>11</v>
      </c>
      <c r="D59">
        <v>0.22700000000000001</v>
      </c>
      <c r="E59" s="10">
        <f>D59/N$5</f>
        <v>1.0138043036946816</v>
      </c>
      <c r="F59">
        <v>0.75700000000000001</v>
      </c>
      <c r="G59">
        <v>0.79400000000000004</v>
      </c>
      <c r="H59">
        <v>0.26900000000000002</v>
      </c>
      <c r="I59" t="s">
        <v>10</v>
      </c>
      <c r="J59" t="s">
        <v>9</v>
      </c>
    </row>
    <row r="60" spans="1:10" x14ac:dyDescent="0.75">
      <c r="A60" t="s">
        <v>13</v>
      </c>
      <c r="B60" s="1" t="s">
        <v>60</v>
      </c>
      <c r="C60" t="s">
        <v>14</v>
      </c>
      <c r="D60">
        <v>0.48799999999999999</v>
      </c>
      <c r="E60" s="10">
        <f>D60/N$4</f>
        <v>1.7077865266841641</v>
      </c>
      <c r="F60">
        <v>0.53600000000000003</v>
      </c>
      <c r="G60">
        <v>0.88400000000000001</v>
      </c>
      <c r="H60">
        <v>0.26300000000000001</v>
      </c>
      <c r="I60" t="s">
        <v>10</v>
      </c>
      <c r="J60" t="s">
        <v>9</v>
      </c>
    </row>
    <row r="61" spans="1:10" x14ac:dyDescent="0.75">
      <c r="A61" t="s">
        <v>13</v>
      </c>
      <c r="B61" s="1" t="s">
        <v>60</v>
      </c>
      <c r="C61" t="s">
        <v>11</v>
      </c>
      <c r="D61">
        <v>0.19400000000000001</v>
      </c>
      <c r="E61" s="10">
        <f>D61/N$5</f>
        <v>0.86642306130734892</v>
      </c>
      <c r="F61">
        <v>0.66700000000000004</v>
      </c>
      <c r="G61">
        <v>0.77100000000000002</v>
      </c>
      <c r="H61">
        <v>0.28100000000000003</v>
      </c>
      <c r="I61" t="s">
        <v>10</v>
      </c>
      <c r="J61" t="s">
        <v>9</v>
      </c>
    </row>
    <row r="62" spans="1:10" x14ac:dyDescent="0.75">
      <c r="A62" t="s">
        <v>13</v>
      </c>
      <c r="B62" s="1" t="s">
        <v>59</v>
      </c>
      <c r="C62" t="s">
        <v>14</v>
      </c>
      <c r="D62">
        <v>8.8999999999999996E-2</v>
      </c>
      <c r="E62" s="10">
        <f>D62/N$4</f>
        <v>0.31146106736657908</v>
      </c>
      <c r="F62">
        <v>0.67</v>
      </c>
      <c r="G62">
        <v>0.85299999999999998</v>
      </c>
      <c r="H62">
        <v>0.34899999999999998</v>
      </c>
      <c r="I62" t="s">
        <v>10</v>
      </c>
      <c r="J62" t="s">
        <v>9</v>
      </c>
    </row>
    <row r="63" spans="1:10" x14ac:dyDescent="0.75">
      <c r="A63" t="s">
        <v>13</v>
      </c>
      <c r="B63" s="1" t="s">
        <v>59</v>
      </c>
      <c r="C63" t="s">
        <v>11</v>
      </c>
      <c r="D63">
        <v>8.5000000000000006E-2</v>
      </c>
      <c r="E63" s="10">
        <f>D63/N$5</f>
        <v>0.37961835160373536</v>
      </c>
      <c r="F63">
        <v>0.78400000000000003</v>
      </c>
      <c r="G63">
        <v>0.72</v>
      </c>
      <c r="H63">
        <v>0.28599999999999998</v>
      </c>
      <c r="I63" t="s">
        <v>10</v>
      </c>
      <c r="J63" t="s">
        <v>9</v>
      </c>
    </row>
    <row r="64" spans="1:10" x14ac:dyDescent="0.75">
      <c r="A64" t="s">
        <v>13</v>
      </c>
      <c r="B64" s="1" t="s">
        <v>58</v>
      </c>
      <c r="C64" t="s">
        <v>14</v>
      </c>
      <c r="D64">
        <v>0.28199999999999997</v>
      </c>
      <c r="E64" s="10">
        <f>D64/N$4</f>
        <v>0.98687664041994716</v>
      </c>
      <c r="F64">
        <v>0.41499999999999998</v>
      </c>
      <c r="G64">
        <v>0.88300000000000001</v>
      </c>
      <c r="H64">
        <v>0.25800000000000001</v>
      </c>
      <c r="I64" t="s">
        <v>10</v>
      </c>
      <c r="J64" t="s">
        <v>9</v>
      </c>
    </row>
    <row r="65" spans="1:15" x14ac:dyDescent="0.75">
      <c r="A65" t="s">
        <v>13</v>
      </c>
      <c r="B65" s="1" t="s">
        <v>58</v>
      </c>
      <c r="C65" t="s">
        <v>11</v>
      </c>
      <c r="D65">
        <v>0.22</v>
      </c>
      <c r="E65" s="10">
        <f>D65/N$5</f>
        <v>0.98254161591555034</v>
      </c>
      <c r="F65">
        <v>0.63300000000000001</v>
      </c>
      <c r="G65">
        <v>0.76</v>
      </c>
      <c r="H65">
        <v>0.30199999999999999</v>
      </c>
      <c r="I65" t="s">
        <v>10</v>
      </c>
      <c r="J65" t="s">
        <v>9</v>
      </c>
    </row>
    <row r="66" spans="1:15" x14ac:dyDescent="0.75">
      <c r="A66" t="s">
        <v>13</v>
      </c>
      <c r="B66" s="1" t="s">
        <v>57</v>
      </c>
      <c r="C66" t="s">
        <v>14</v>
      </c>
      <c r="D66">
        <v>0.44500000000000001</v>
      </c>
      <c r="E66" s="10">
        <f>D66/N$4</f>
        <v>1.5573053368328955</v>
      </c>
      <c r="F66">
        <v>0.33400000000000002</v>
      </c>
      <c r="G66">
        <v>0.90900000000000003</v>
      </c>
      <c r="H66">
        <v>0.28599999999999998</v>
      </c>
      <c r="I66" t="s">
        <v>10</v>
      </c>
      <c r="J66" t="s">
        <v>9</v>
      </c>
    </row>
    <row r="67" spans="1:15" x14ac:dyDescent="0.75">
      <c r="A67" t="s">
        <v>13</v>
      </c>
      <c r="B67" s="1" t="s">
        <v>57</v>
      </c>
      <c r="C67" t="s">
        <v>11</v>
      </c>
      <c r="D67">
        <v>0.39300000000000002</v>
      </c>
      <c r="E67" s="10">
        <f>D67/N$5</f>
        <v>1.7551766138855058</v>
      </c>
      <c r="F67">
        <v>0.58199999999999996</v>
      </c>
      <c r="G67">
        <v>0.79400000000000004</v>
      </c>
      <c r="H67">
        <v>0.35</v>
      </c>
      <c r="I67" t="s">
        <v>10</v>
      </c>
      <c r="J67" t="s">
        <v>9</v>
      </c>
      <c r="M67"/>
      <c r="N67"/>
      <c r="O67"/>
    </row>
    <row r="68" spans="1:15" x14ac:dyDescent="0.75">
      <c r="A68" t="s">
        <v>46</v>
      </c>
      <c r="B68" t="s">
        <v>56</v>
      </c>
      <c r="C68" t="s">
        <v>14</v>
      </c>
      <c r="D68">
        <v>0.09</v>
      </c>
      <c r="E68" s="10">
        <f>D68/N$4</f>
        <v>0.31496062992125978</v>
      </c>
      <c r="F68">
        <v>0.183</v>
      </c>
      <c r="G68">
        <v>0.78900000000000003</v>
      </c>
      <c r="H68">
        <v>0.20599999999999999</v>
      </c>
      <c r="I68" t="s">
        <v>10</v>
      </c>
      <c r="J68" t="s">
        <v>9</v>
      </c>
      <c r="M68"/>
      <c r="N68"/>
      <c r="O68"/>
    </row>
    <row r="69" spans="1:15" x14ac:dyDescent="0.75">
      <c r="A69" t="s">
        <v>46</v>
      </c>
      <c r="B69" t="s">
        <v>56</v>
      </c>
      <c r="C69" t="s">
        <v>11</v>
      </c>
      <c r="D69">
        <v>-0.1</v>
      </c>
      <c r="E69" s="10">
        <f>D69/N$5</f>
        <v>-0.44660982541615929</v>
      </c>
      <c r="F69">
        <v>0.48099999999999998</v>
      </c>
      <c r="G69">
        <v>0.626</v>
      </c>
      <c r="H69">
        <v>0.128</v>
      </c>
      <c r="I69" t="s">
        <v>10</v>
      </c>
      <c r="J69" t="s">
        <v>9</v>
      </c>
      <c r="M69"/>
      <c r="N69"/>
      <c r="O69"/>
    </row>
    <row r="70" spans="1:15" x14ac:dyDescent="0.75">
      <c r="A70" t="s">
        <v>46</v>
      </c>
      <c r="B70" t="s">
        <v>55</v>
      </c>
      <c r="C70" t="s">
        <v>14</v>
      </c>
      <c r="D70">
        <v>0.27800000000000002</v>
      </c>
      <c r="E70" s="10">
        <f>D70/N$4</f>
        <v>0.97287839020122469</v>
      </c>
      <c r="F70">
        <v>0.251</v>
      </c>
      <c r="G70">
        <v>0.92600000000000005</v>
      </c>
      <c r="H70">
        <v>0.09</v>
      </c>
      <c r="I70" t="s">
        <v>10</v>
      </c>
      <c r="J70" t="s">
        <v>9</v>
      </c>
      <c r="M70"/>
      <c r="N70"/>
      <c r="O70"/>
    </row>
    <row r="71" spans="1:15" x14ac:dyDescent="0.75">
      <c r="A71" t="s">
        <v>46</v>
      </c>
      <c r="B71" t="s">
        <v>55</v>
      </c>
      <c r="C71" t="s">
        <v>11</v>
      </c>
      <c r="D71">
        <v>0.23599999999999999</v>
      </c>
      <c r="E71" s="10">
        <f>D71/N$5</f>
        <v>1.0539991879821358</v>
      </c>
      <c r="F71">
        <v>0.30299999999999999</v>
      </c>
      <c r="G71">
        <v>0.81799999999999995</v>
      </c>
      <c r="H71">
        <v>0.11799999999999999</v>
      </c>
      <c r="I71" t="s">
        <v>10</v>
      </c>
      <c r="J71" t="s">
        <v>9</v>
      </c>
      <c r="M71"/>
      <c r="N71"/>
      <c r="O71"/>
    </row>
    <row r="72" spans="1:15" x14ac:dyDescent="0.75">
      <c r="A72" t="s">
        <v>46</v>
      </c>
      <c r="B72" t="s">
        <v>54</v>
      </c>
      <c r="C72" t="s">
        <v>14</v>
      </c>
      <c r="D72">
        <v>0.32300000000000001</v>
      </c>
      <c r="E72" s="10">
        <f>D72/N$4</f>
        <v>1.1303587051618547</v>
      </c>
      <c r="F72">
        <v>0.44700000000000001</v>
      </c>
      <c r="G72">
        <v>0.92200000000000004</v>
      </c>
      <c r="H72">
        <v>0.20899999999999999</v>
      </c>
      <c r="I72" t="s">
        <v>10</v>
      </c>
      <c r="J72" t="s">
        <v>9</v>
      </c>
      <c r="M72"/>
      <c r="N72"/>
      <c r="O72"/>
    </row>
    <row r="73" spans="1:15" x14ac:dyDescent="0.75">
      <c r="A73" t="s">
        <v>46</v>
      </c>
      <c r="B73" t="s">
        <v>54</v>
      </c>
      <c r="C73" t="s">
        <v>11</v>
      </c>
      <c r="D73">
        <v>0.33900000000000002</v>
      </c>
      <c r="E73" s="10">
        <f>D73/N$5</f>
        <v>1.5140073081607799</v>
      </c>
      <c r="F73">
        <v>0.442</v>
      </c>
      <c r="G73">
        <v>0.88800000000000001</v>
      </c>
      <c r="H73">
        <v>0.21</v>
      </c>
      <c r="I73" t="s">
        <v>10</v>
      </c>
      <c r="J73" t="s">
        <v>9</v>
      </c>
      <c r="M73"/>
      <c r="N73"/>
      <c r="O73"/>
    </row>
    <row r="74" spans="1:15" x14ac:dyDescent="0.75">
      <c r="A74" t="s">
        <v>46</v>
      </c>
      <c r="B74" t="s">
        <v>53</v>
      </c>
      <c r="C74" t="s">
        <v>14</v>
      </c>
      <c r="D74">
        <v>0.42899999999999999</v>
      </c>
      <c r="E74" s="10">
        <f>D74/N$4</f>
        <v>1.501312335958005</v>
      </c>
      <c r="F74">
        <v>0.53100000000000003</v>
      </c>
      <c r="G74">
        <v>0.94099999999999995</v>
      </c>
      <c r="H74">
        <v>0.19900000000000001</v>
      </c>
      <c r="I74" t="s">
        <v>10</v>
      </c>
      <c r="J74" t="s">
        <v>9</v>
      </c>
      <c r="M74"/>
      <c r="N74"/>
      <c r="O74"/>
    </row>
    <row r="75" spans="1:15" x14ac:dyDescent="0.75">
      <c r="A75" t="s">
        <v>46</v>
      </c>
      <c r="B75" t="s">
        <v>53</v>
      </c>
      <c r="C75" t="s">
        <v>11</v>
      </c>
      <c r="D75">
        <v>0.39</v>
      </c>
      <c r="E75" s="10">
        <f>D75/N$5</f>
        <v>1.7417783191230212</v>
      </c>
      <c r="F75">
        <v>0.51200000000000001</v>
      </c>
      <c r="G75">
        <v>0.88900000000000001</v>
      </c>
      <c r="H75">
        <v>0.193</v>
      </c>
      <c r="I75" t="s">
        <v>10</v>
      </c>
      <c r="J75" t="s">
        <v>9</v>
      </c>
      <c r="M75"/>
      <c r="N75"/>
      <c r="O75"/>
    </row>
    <row r="76" spans="1:15" x14ac:dyDescent="0.75">
      <c r="A76" t="s">
        <v>46</v>
      </c>
      <c r="B76" t="s">
        <v>52</v>
      </c>
      <c r="C76" t="s">
        <v>14</v>
      </c>
      <c r="D76">
        <v>0.39900000000000002</v>
      </c>
      <c r="E76" s="10">
        <f>D76/N$4</f>
        <v>1.3963254593175851</v>
      </c>
      <c r="F76">
        <v>0.56000000000000005</v>
      </c>
      <c r="G76">
        <v>0.93400000000000005</v>
      </c>
      <c r="H76">
        <v>0.21</v>
      </c>
      <c r="I76" t="s">
        <v>10</v>
      </c>
      <c r="J76" t="s">
        <v>9</v>
      </c>
      <c r="M76"/>
      <c r="N76"/>
      <c r="O76"/>
    </row>
    <row r="77" spans="1:15" x14ac:dyDescent="0.75">
      <c r="A77" t="s">
        <v>46</v>
      </c>
      <c r="B77" t="s">
        <v>52</v>
      </c>
      <c r="C77" t="s">
        <v>11</v>
      </c>
      <c r="D77">
        <v>0.311</v>
      </c>
      <c r="E77" s="10">
        <f>D77/N$5</f>
        <v>1.3889565570442552</v>
      </c>
      <c r="F77">
        <v>0.46600000000000003</v>
      </c>
      <c r="G77">
        <v>0.89</v>
      </c>
      <c r="H77">
        <v>0.17799999999999999</v>
      </c>
      <c r="I77" t="s">
        <v>10</v>
      </c>
      <c r="J77" t="s">
        <v>9</v>
      </c>
      <c r="M77"/>
      <c r="N77"/>
      <c r="O77"/>
    </row>
    <row r="78" spans="1:15" x14ac:dyDescent="0.75">
      <c r="A78" t="s">
        <v>46</v>
      </c>
      <c r="B78" t="s">
        <v>51</v>
      </c>
      <c r="C78" t="s">
        <v>14</v>
      </c>
      <c r="D78">
        <v>0.315</v>
      </c>
      <c r="E78" s="10">
        <f>D78/N$4</f>
        <v>1.1023622047244093</v>
      </c>
      <c r="F78">
        <v>0.21</v>
      </c>
      <c r="G78">
        <v>0.92700000000000005</v>
      </c>
      <c r="H78">
        <v>0.16900000000000001</v>
      </c>
      <c r="I78" t="s">
        <v>10</v>
      </c>
      <c r="J78" t="s">
        <v>9</v>
      </c>
      <c r="M78"/>
      <c r="N78"/>
      <c r="O78"/>
    </row>
    <row r="79" spans="1:15" x14ac:dyDescent="0.75">
      <c r="A79" t="s">
        <v>46</v>
      </c>
      <c r="B79" t="s">
        <v>51</v>
      </c>
      <c r="C79" t="s">
        <v>11</v>
      </c>
      <c r="D79">
        <v>0.28000000000000003</v>
      </c>
      <c r="E79" s="10">
        <f>D79/N$5</f>
        <v>1.2505075111652459</v>
      </c>
      <c r="F79">
        <v>0.22600000000000001</v>
      </c>
      <c r="G79">
        <v>0.84299999999999997</v>
      </c>
      <c r="H79">
        <v>0.17399999999999999</v>
      </c>
      <c r="I79" t="s">
        <v>10</v>
      </c>
      <c r="J79" t="s">
        <v>9</v>
      </c>
      <c r="M79"/>
      <c r="N79"/>
      <c r="O79"/>
    </row>
    <row r="80" spans="1:15" x14ac:dyDescent="0.75">
      <c r="A80" t="s">
        <v>46</v>
      </c>
      <c r="B80" t="s">
        <v>50</v>
      </c>
      <c r="C80" t="s">
        <v>14</v>
      </c>
      <c r="D80">
        <v>0.33300000000000002</v>
      </c>
      <c r="E80" s="10">
        <f>D80/N$4</f>
        <v>1.1653543307086613</v>
      </c>
      <c r="F80">
        <v>0.32800000000000001</v>
      </c>
      <c r="G80">
        <v>0.92800000000000005</v>
      </c>
      <c r="H80">
        <v>0.17199999999999999</v>
      </c>
      <c r="I80" t="s">
        <v>10</v>
      </c>
      <c r="J80" t="s">
        <v>9</v>
      </c>
      <c r="M80"/>
      <c r="N80"/>
      <c r="O80"/>
    </row>
    <row r="81" spans="1:15" x14ac:dyDescent="0.75">
      <c r="A81" t="s">
        <v>46</v>
      </c>
      <c r="B81" t="s">
        <v>50</v>
      </c>
      <c r="C81" t="s">
        <v>11</v>
      </c>
      <c r="D81">
        <v>0.17</v>
      </c>
      <c r="E81" s="10">
        <f>D81/N$5</f>
        <v>0.75923670320747072</v>
      </c>
      <c r="F81">
        <v>0.23499999999999999</v>
      </c>
      <c r="G81">
        <v>0.82</v>
      </c>
      <c r="H81">
        <v>0.14599999999999999</v>
      </c>
      <c r="I81" t="s">
        <v>10</v>
      </c>
      <c r="J81" t="s">
        <v>9</v>
      </c>
      <c r="M81"/>
      <c r="N81"/>
      <c r="O81"/>
    </row>
    <row r="82" spans="1:15" x14ac:dyDescent="0.75">
      <c r="A82" t="s">
        <v>46</v>
      </c>
      <c r="B82" t="s">
        <v>49</v>
      </c>
      <c r="C82" t="s">
        <v>14</v>
      </c>
      <c r="D82">
        <v>0.40799999999999997</v>
      </c>
      <c r="E82" s="10">
        <f>D82/N$4</f>
        <v>1.4278215223097108</v>
      </c>
      <c r="F82">
        <v>0.622</v>
      </c>
      <c r="G82">
        <v>0.95399999999999996</v>
      </c>
      <c r="H82">
        <v>0.27200000000000002</v>
      </c>
      <c r="I82" t="s">
        <v>10</v>
      </c>
      <c r="J82" t="s">
        <v>9</v>
      </c>
      <c r="M82"/>
      <c r="N82"/>
      <c r="O82"/>
    </row>
    <row r="83" spans="1:15" x14ac:dyDescent="0.75">
      <c r="A83" t="s">
        <v>46</v>
      </c>
      <c r="B83" t="s">
        <v>49</v>
      </c>
      <c r="C83" t="s">
        <v>11</v>
      </c>
      <c r="D83">
        <v>0.309</v>
      </c>
      <c r="E83" s="10">
        <f>D83/N$5</f>
        <v>1.3800243605359321</v>
      </c>
      <c r="F83">
        <v>0.58499999999999996</v>
      </c>
      <c r="G83">
        <v>0.89200000000000002</v>
      </c>
      <c r="H83">
        <v>0.248</v>
      </c>
      <c r="I83" t="s">
        <v>10</v>
      </c>
      <c r="J83" t="s">
        <v>9</v>
      </c>
      <c r="M83"/>
      <c r="N83"/>
      <c r="O83"/>
    </row>
    <row r="84" spans="1:15" x14ac:dyDescent="0.75">
      <c r="A84" t="s">
        <v>46</v>
      </c>
      <c r="B84" t="s">
        <v>48</v>
      </c>
      <c r="C84" t="s">
        <v>14</v>
      </c>
      <c r="D84">
        <v>0.33500000000000002</v>
      </c>
      <c r="E84" s="10">
        <f>D84/N$4</f>
        <v>1.1723534558180226</v>
      </c>
      <c r="F84">
        <v>0.33</v>
      </c>
      <c r="G84">
        <v>0.93100000000000005</v>
      </c>
      <c r="H84">
        <v>0.14599999999999999</v>
      </c>
      <c r="I84" t="s">
        <v>10</v>
      </c>
      <c r="J84" t="s">
        <v>9</v>
      </c>
      <c r="M84"/>
      <c r="N84"/>
      <c r="O84"/>
    </row>
    <row r="85" spans="1:15" x14ac:dyDescent="0.75">
      <c r="A85" t="s">
        <v>46</v>
      </c>
      <c r="B85" t="s">
        <v>48</v>
      </c>
      <c r="C85" t="s">
        <v>11</v>
      </c>
      <c r="D85">
        <v>0.24</v>
      </c>
      <c r="E85" s="10">
        <f>D85/N$5</f>
        <v>1.0718635809987822</v>
      </c>
      <c r="F85">
        <v>0.36399999999999999</v>
      </c>
      <c r="G85">
        <v>0.83399999999999996</v>
      </c>
      <c r="H85">
        <v>0.151</v>
      </c>
      <c r="I85" t="s">
        <v>10</v>
      </c>
      <c r="J85" t="s">
        <v>9</v>
      </c>
      <c r="M85"/>
      <c r="N85"/>
      <c r="O85"/>
    </row>
    <row r="86" spans="1:15" x14ac:dyDescent="0.75">
      <c r="A86" t="s">
        <v>46</v>
      </c>
      <c r="B86" t="s">
        <v>47</v>
      </c>
      <c r="C86" t="s">
        <v>14</v>
      </c>
      <c r="D86">
        <v>0.33400000000000002</v>
      </c>
      <c r="E86" s="10">
        <f>D86/N$4</f>
        <v>1.1688538932633419</v>
      </c>
      <c r="F86">
        <v>0.47899999999999998</v>
      </c>
      <c r="G86">
        <v>0.94399999999999995</v>
      </c>
      <c r="H86">
        <v>0.193</v>
      </c>
      <c r="I86" t="s">
        <v>10</v>
      </c>
      <c r="J86" t="s">
        <v>9</v>
      </c>
      <c r="M86"/>
      <c r="N86"/>
      <c r="O86"/>
    </row>
    <row r="87" spans="1:15" x14ac:dyDescent="0.75">
      <c r="A87" t="s">
        <v>46</v>
      </c>
      <c r="B87" t="s">
        <v>47</v>
      </c>
      <c r="C87" t="s">
        <v>11</v>
      </c>
      <c r="D87">
        <v>0.30399999999999999</v>
      </c>
      <c r="E87" s="10">
        <f>D87/N$5</f>
        <v>1.3576938692651241</v>
      </c>
      <c r="F87">
        <v>0.52400000000000002</v>
      </c>
      <c r="G87">
        <v>0.84</v>
      </c>
      <c r="H87">
        <v>0.21099999999999999</v>
      </c>
      <c r="I87" t="s">
        <v>10</v>
      </c>
      <c r="J87" t="s">
        <v>9</v>
      </c>
      <c r="M87"/>
      <c r="N87"/>
      <c r="O87"/>
    </row>
    <row r="88" spans="1:15" x14ac:dyDescent="0.75">
      <c r="A88" t="s">
        <v>46</v>
      </c>
      <c r="B88" t="s">
        <v>45</v>
      </c>
      <c r="C88" t="s">
        <v>14</v>
      </c>
      <c r="D88">
        <v>0.36299999999999999</v>
      </c>
      <c r="E88" s="10">
        <f>D88/N$4</f>
        <v>1.270341207349081</v>
      </c>
      <c r="F88">
        <v>0.55500000000000005</v>
      </c>
      <c r="G88">
        <v>0.96299999999999997</v>
      </c>
      <c r="H88">
        <v>0.28899999999999998</v>
      </c>
      <c r="I88" t="s">
        <v>10</v>
      </c>
      <c r="J88" t="s">
        <v>9</v>
      </c>
      <c r="M88"/>
      <c r="N88"/>
      <c r="O88"/>
    </row>
    <row r="89" spans="1:15" x14ac:dyDescent="0.75">
      <c r="A89" t="s">
        <v>46</v>
      </c>
      <c r="B89" t="s">
        <v>45</v>
      </c>
      <c r="C89" t="s">
        <v>11</v>
      </c>
      <c r="D89">
        <v>0.32300000000000001</v>
      </c>
      <c r="E89" s="10">
        <f>D89/N$5</f>
        <v>1.4425497360941943</v>
      </c>
      <c r="F89">
        <v>0.63300000000000001</v>
      </c>
      <c r="G89">
        <v>0.89700000000000002</v>
      </c>
      <c r="H89">
        <v>0.315</v>
      </c>
      <c r="I89" t="s">
        <v>10</v>
      </c>
      <c r="J89" t="s">
        <v>9</v>
      </c>
      <c r="M89"/>
      <c r="N89"/>
      <c r="O89"/>
    </row>
    <row r="92" spans="1:15" x14ac:dyDescent="0.75">
      <c r="A92" t="s">
        <v>30</v>
      </c>
      <c r="B92" s="1" t="s">
        <v>44</v>
      </c>
      <c r="C92" t="s">
        <v>14</v>
      </c>
      <c r="D92">
        <v>0.27600000000000002</v>
      </c>
      <c r="E92" s="10">
        <f>D92/N$4</f>
        <v>0.96587926509186339</v>
      </c>
      <c r="F92">
        <v>0.55800000000000005</v>
      </c>
      <c r="G92">
        <v>0.80500000000000005</v>
      </c>
      <c r="H92">
        <v>0.30099999999999999</v>
      </c>
      <c r="I92" t="s">
        <v>10</v>
      </c>
      <c r="J92" t="s">
        <v>9</v>
      </c>
      <c r="M92"/>
      <c r="N92"/>
      <c r="O92"/>
    </row>
    <row r="93" spans="1:15" x14ac:dyDescent="0.75">
      <c r="A93" t="s">
        <v>30</v>
      </c>
      <c r="B93" s="1" t="s">
        <v>44</v>
      </c>
      <c r="C93" t="s">
        <v>11</v>
      </c>
      <c r="D93">
        <v>0.23</v>
      </c>
      <c r="E93" s="10">
        <f>D93/N$5</f>
        <v>1.0272025984571662</v>
      </c>
      <c r="F93">
        <v>0.65200000000000002</v>
      </c>
      <c r="G93">
        <v>0.70699999999999996</v>
      </c>
      <c r="H93">
        <v>0.29399999999999998</v>
      </c>
      <c r="I93" t="s">
        <v>10</v>
      </c>
      <c r="J93" t="s">
        <v>9</v>
      </c>
      <c r="M93"/>
      <c r="N93"/>
      <c r="O93"/>
    </row>
    <row r="94" spans="1:15" x14ac:dyDescent="0.75">
      <c r="A94" t="s">
        <v>30</v>
      </c>
      <c r="B94" s="1" t="s">
        <v>43</v>
      </c>
      <c r="C94" t="s">
        <v>14</v>
      </c>
      <c r="D94">
        <v>0.19900000000000001</v>
      </c>
      <c r="E94" s="10">
        <f>D94/N$4</f>
        <v>0.69641294838145218</v>
      </c>
      <c r="F94">
        <v>0.39700000000000002</v>
      </c>
      <c r="G94">
        <v>0.754</v>
      </c>
      <c r="H94">
        <v>0.32300000000000001</v>
      </c>
      <c r="I94" t="s">
        <v>10</v>
      </c>
      <c r="J94" t="s">
        <v>9</v>
      </c>
      <c r="M94"/>
      <c r="N94"/>
      <c r="O94"/>
    </row>
    <row r="95" spans="1:15" x14ac:dyDescent="0.75">
      <c r="A95" t="s">
        <v>30</v>
      </c>
      <c r="B95" s="1" t="s">
        <v>43</v>
      </c>
      <c r="C95" t="s">
        <v>11</v>
      </c>
      <c r="D95">
        <v>0.152</v>
      </c>
      <c r="E95" s="10">
        <f>D95/N$5</f>
        <v>0.67884693463256207</v>
      </c>
      <c r="F95">
        <v>0.53900000000000003</v>
      </c>
      <c r="G95">
        <v>0.624</v>
      </c>
      <c r="H95">
        <v>0.32800000000000001</v>
      </c>
      <c r="I95" t="s">
        <v>10</v>
      </c>
      <c r="J95" t="s">
        <v>9</v>
      </c>
      <c r="M95"/>
      <c r="N95"/>
      <c r="O95"/>
    </row>
    <row r="96" spans="1:15" x14ac:dyDescent="0.75">
      <c r="A96" t="s">
        <v>30</v>
      </c>
      <c r="B96" s="1" t="s">
        <v>42</v>
      </c>
      <c r="C96" t="s">
        <v>14</v>
      </c>
      <c r="D96">
        <v>0.26500000000000001</v>
      </c>
      <c r="E96" s="10">
        <f>D96/N$4</f>
        <v>0.92738407699037606</v>
      </c>
      <c r="F96">
        <v>0.64300000000000002</v>
      </c>
      <c r="G96">
        <v>0.78400000000000003</v>
      </c>
      <c r="H96">
        <v>0.27100000000000002</v>
      </c>
      <c r="I96" t="s">
        <v>10</v>
      </c>
      <c r="J96" t="s">
        <v>9</v>
      </c>
      <c r="M96"/>
      <c r="N96"/>
      <c r="O96"/>
    </row>
    <row r="97" spans="1:15" x14ac:dyDescent="0.75">
      <c r="A97" t="s">
        <v>30</v>
      </c>
      <c r="B97" s="1" t="s">
        <v>42</v>
      </c>
      <c r="C97" t="s">
        <v>11</v>
      </c>
      <c r="D97">
        <v>0.245</v>
      </c>
      <c r="E97" s="10">
        <f>D97/N$5</f>
        <v>1.0941940722695902</v>
      </c>
      <c r="F97">
        <v>0.745</v>
      </c>
      <c r="G97">
        <v>0.71199999999999997</v>
      </c>
      <c r="H97">
        <v>0.252</v>
      </c>
      <c r="I97" t="s">
        <v>10</v>
      </c>
      <c r="J97" t="s">
        <v>9</v>
      </c>
      <c r="M97"/>
      <c r="N97"/>
      <c r="O97"/>
    </row>
    <row r="98" spans="1:15" x14ac:dyDescent="0.75">
      <c r="A98" t="s">
        <v>30</v>
      </c>
      <c r="B98" s="1" t="s">
        <v>41</v>
      </c>
      <c r="C98" t="s">
        <v>14</v>
      </c>
      <c r="D98">
        <v>0.26100000000000001</v>
      </c>
      <c r="E98" s="10">
        <f>D98/N$4</f>
        <v>0.91338582677165336</v>
      </c>
      <c r="F98">
        <v>0.41299999999999998</v>
      </c>
      <c r="G98">
        <v>0.81399999999999995</v>
      </c>
      <c r="H98">
        <v>0.30599999999999999</v>
      </c>
      <c r="I98" t="s">
        <v>10</v>
      </c>
      <c r="J98" t="s">
        <v>9</v>
      </c>
      <c r="M98"/>
      <c r="N98"/>
      <c r="O98"/>
    </row>
    <row r="99" spans="1:15" x14ac:dyDescent="0.75">
      <c r="A99" t="s">
        <v>30</v>
      </c>
      <c r="B99" s="1" t="s">
        <v>41</v>
      </c>
      <c r="C99" t="s">
        <v>11</v>
      </c>
      <c r="D99">
        <v>0.192</v>
      </c>
      <c r="E99" s="10">
        <f>D99/N$5</f>
        <v>0.85749086479902581</v>
      </c>
      <c r="F99">
        <v>0.51100000000000001</v>
      </c>
      <c r="G99">
        <v>0.67600000000000005</v>
      </c>
      <c r="H99">
        <v>0.32100000000000001</v>
      </c>
      <c r="I99" t="s">
        <v>10</v>
      </c>
      <c r="J99" t="s">
        <v>9</v>
      </c>
      <c r="M99"/>
      <c r="N99"/>
      <c r="O99"/>
    </row>
    <row r="100" spans="1:15" x14ac:dyDescent="0.75">
      <c r="A100" t="s">
        <v>30</v>
      </c>
      <c r="B100" s="1" t="s">
        <v>40</v>
      </c>
      <c r="C100" t="s">
        <v>14</v>
      </c>
      <c r="D100">
        <v>0.29699999999999999</v>
      </c>
      <c r="E100" s="10">
        <f>D100/N$4</f>
        <v>1.0393700787401572</v>
      </c>
      <c r="F100">
        <v>0.53500000000000003</v>
      </c>
      <c r="G100">
        <v>0.82899999999999996</v>
      </c>
      <c r="H100">
        <v>0.318</v>
      </c>
      <c r="I100" t="s">
        <v>10</v>
      </c>
      <c r="J100" t="s">
        <v>9</v>
      </c>
      <c r="M100"/>
      <c r="N100"/>
      <c r="O100"/>
    </row>
    <row r="101" spans="1:15" x14ac:dyDescent="0.75">
      <c r="A101" t="s">
        <v>30</v>
      </c>
      <c r="B101" s="1" t="s">
        <v>40</v>
      </c>
      <c r="C101" t="s">
        <v>11</v>
      </c>
      <c r="D101">
        <v>0.23499999999999999</v>
      </c>
      <c r="E101" s="10">
        <f>D101/N$5</f>
        <v>1.0495330897279742</v>
      </c>
      <c r="F101">
        <v>0.68200000000000005</v>
      </c>
      <c r="G101">
        <v>0.71799999999999997</v>
      </c>
      <c r="H101">
        <v>0.34699999999999998</v>
      </c>
      <c r="I101" t="s">
        <v>10</v>
      </c>
      <c r="J101" t="s">
        <v>9</v>
      </c>
      <c r="M101"/>
      <c r="N101"/>
      <c r="O101"/>
    </row>
    <row r="102" spans="1:15" x14ac:dyDescent="0.75">
      <c r="A102" t="s">
        <v>30</v>
      </c>
      <c r="B102" s="1" t="s">
        <v>39</v>
      </c>
      <c r="C102" t="s">
        <v>14</v>
      </c>
      <c r="D102">
        <v>0.28000000000000003</v>
      </c>
      <c r="E102" s="10">
        <f>D102/N$4</f>
        <v>0.97987751531058609</v>
      </c>
      <c r="F102">
        <v>0.51700000000000002</v>
      </c>
      <c r="G102">
        <v>0.84599999999999997</v>
      </c>
      <c r="H102">
        <v>0.30099999999999999</v>
      </c>
      <c r="I102" t="s">
        <v>10</v>
      </c>
      <c r="J102" t="s">
        <v>9</v>
      </c>
      <c r="M102"/>
      <c r="N102"/>
      <c r="O102"/>
    </row>
    <row r="103" spans="1:15" x14ac:dyDescent="0.75">
      <c r="A103" t="s">
        <v>30</v>
      </c>
      <c r="B103" s="1" t="s">
        <v>39</v>
      </c>
      <c r="C103" t="s">
        <v>11</v>
      </c>
      <c r="D103">
        <v>0.20499999999999999</v>
      </c>
      <c r="E103" s="10">
        <f>D103/N$5</f>
        <v>0.91555014210312635</v>
      </c>
      <c r="F103">
        <v>0.69</v>
      </c>
      <c r="G103">
        <v>0.71299999999999997</v>
      </c>
      <c r="H103">
        <v>0.31900000000000001</v>
      </c>
      <c r="I103" t="s">
        <v>10</v>
      </c>
      <c r="J103" t="s">
        <v>9</v>
      </c>
      <c r="M103"/>
      <c r="N103"/>
      <c r="O103"/>
    </row>
    <row r="104" spans="1:15" x14ac:dyDescent="0.75">
      <c r="A104" t="s">
        <v>30</v>
      </c>
      <c r="B104" s="1" t="s">
        <v>38</v>
      </c>
      <c r="C104" t="s">
        <v>14</v>
      </c>
      <c r="D104">
        <v>0.28199999999999997</v>
      </c>
      <c r="E104" s="10">
        <f>D104/N$4</f>
        <v>0.98687664041994716</v>
      </c>
      <c r="F104">
        <v>0.42499999999999999</v>
      </c>
      <c r="G104">
        <v>0.84399999999999997</v>
      </c>
      <c r="H104">
        <v>0.32400000000000001</v>
      </c>
      <c r="I104" t="s">
        <v>10</v>
      </c>
      <c r="J104" t="s">
        <v>9</v>
      </c>
      <c r="M104"/>
      <c r="N104"/>
      <c r="O104"/>
    </row>
    <row r="105" spans="1:15" x14ac:dyDescent="0.75">
      <c r="A105" t="s">
        <v>30</v>
      </c>
      <c r="B105" s="1" t="s">
        <v>38</v>
      </c>
      <c r="C105" t="s">
        <v>11</v>
      </c>
      <c r="D105">
        <v>0.17</v>
      </c>
      <c r="E105" s="10">
        <f>D105/N$5</f>
        <v>0.75923670320747072</v>
      </c>
      <c r="F105">
        <v>0.58799999999999997</v>
      </c>
      <c r="G105">
        <v>0.65400000000000003</v>
      </c>
      <c r="H105">
        <v>0.36099999999999999</v>
      </c>
      <c r="I105" t="s">
        <v>10</v>
      </c>
      <c r="J105" t="s">
        <v>9</v>
      </c>
      <c r="M105"/>
      <c r="N105"/>
      <c r="O105"/>
    </row>
    <row r="106" spans="1:15" x14ac:dyDescent="0.75">
      <c r="A106" t="s">
        <v>30</v>
      </c>
      <c r="B106" s="1" t="s">
        <v>37</v>
      </c>
      <c r="C106" t="s">
        <v>14</v>
      </c>
      <c r="D106">
        <v>0.17899999999999999</v>
      </c>
      <c r="E106" s="10">
        <f>D106/N$4</f>
        <v>0.62642169728783881</v>
      </c>
      <c r="F106">
        <v>0.432</v>
      </c>
      <c r="G106">
        <v>0.83099999999999996</v>
      </c>
      <c r="H106">
        <v>0.28199999999999997</v>
      </c>
      <c r="I106" t="s">
        <v>10</v>
      </c>
      <c r="J106" t="s">
        <v>9</v>
      </c>
      <c r="M106"/>
      <c r="N106"/>
      <c r="O106"/>
    </row>
    <row r="107" spans="1:15" x14ac:dyDescent="0.75">
      <c r="A107" t="s">
        <v>30</v>
      </c>
      <c r="B107" s="1" t="s">
        <v>37</v>
      </c>
      <c r="C107" t="s">
        <v>11</v>
      </c>
      <c r="D107">
        <v>0.27200000000000002</v>
      </c>
      <c r="E107" s="10">
        <f>D107/N$5</f>
        <v>1.2147787251319533</v>
      </c>
      <c r="F107">
        <v>0.69599999999999995</v>
      </c>
      <c r="G107">
        <v>0.71499999999999997</v>
      </c>
      <c r="H107">
        <v>0.34899999999999998</v>
      </c>
      <c r="I107" t="s">
        <v>10</v>
      </c>
      <c r="J107" t="s">
        <v>9</v>
      </c>
      <c r="M107"/>
      <c r="N107"/>
      <c r="O107"/>
    </row>
    <row r="108" spans="1:15" x14ac:dyDescent="0.75">
      <c r="A108" t="s">
        <v>30</v>
      </c>
      <c r="B108" s="1" t="s">
        <v>36</v>
      </c>
      <c r="C108" t="s">
        <v>14</v>
      </c>
      <c r="D108">
        <v>0.35099999999999998</v>
      </c>
      <c r="E108" s="10">
        <f>D108/N$4</f>
        <v>1.228346456692913</v>
      </c>
      <c r="F108">
        <v>0.54100000000000004</v>
      </c>
      <c r="G108">
        <v>0.86099999999999999</v>
      </c>
      <c r="H108">
        <v>0.29399999999999998</v>
      </c>
      <c r="I108" t="s">
        <v>10</v>
      </c>
      <c r="J108" t="s">
        <v>9</v>
      </c>
      <c r="M108"/>
      <c r="N108"/>
      <c r="O108"/>
    </row>
    <row r="109" spans="1:15" x14ac:dyDescent="0.75">
      <c r="A109" t="s">
        <v>30</v>
      </c>
      <c r="B109" s="1" t="s">
        <v>36</v>
      </c>
      <c r="C109" t="s">
        <v>11</v>
      </c>
      <c r="D109">
        <v>0.26400000000000001</v>
      </c>
      <c r="E109" s="10">
        <f>D109/N$5</f>
        <v>1.1790499390986604</v>
      </c>
      <c r="F109">
        <v>0.66900000000000004</v>
      </c>
      <c r="G109">
        <v>0.72899999999999998</v>
      </c>
      <c r="H109">
        <v>0.32600000000000001</v>
      </c>
      <c r="I109" t="s">
        <v>10</v>
      </c>
      <c r="J109" t="s">
        <v>9</v>
      </c>
      <c r="M109"/>
      <c r="N109"/>
      <c r="O109"/>
    </row>
    <row r="110" spans="1:15" x14ac:dyDescent="0.75">
      <c r="A110" t="s">
        <v>30</v>
      </c>
      <c r="B110" s="1" t="s">
        <v>35</v>
      </c>
      <c r="C110" t="s">
        <v>14</v>
      </c>
      <c r="D110">
        <v>0.27400000000000002</v>
      </c>
      <c r="E110" s="10">
        <f>D110/N$4</f>
        <v>0.9588801399825021</v>
      </c>
      <c r="F110">
        <v>0.67900000000000005</v>
      </c>
      <c r="G110">
        <v>0.86399999999999999</v>
      </c>
      <c r="H110">
        <v>0.23</v>
      </c>
      <c r="I110" t="s">
        <v>10</v>
      </c>
      <c r="J110" t="s">
        <v>9</v>
      </c>
      <c r="M110"/>
      <c r="N110"/>
      <c r="O110"/>
    </row>
    <row r="111" spans="1:15" x14ac:dyDescent="0.75">
      <c r="A111" t="s">
        <v>30</v>
      </c>
      <c r="B111" s="1" t="s">
        <v>35</v>
      </c>
      <c r="C111" t="s">
        <v>11</v>
      </c>
      <c r="D111">
        <v>0.251</v>
      </c>
      <c r="E111" s="10">
        <f>D111/N$5</f>
        <v>1.1209906617945598</v>
      </c>
      <c r="F111">
        <v>0.76900000000000002</v>
      </c>
      <c r="G111">
        <v>0.78100000000000003</v>
      </c>
      <c r="H111">
        <v>0.27500000000000002</v>
      </c>
      <c r="I111" t="s">
        <v>10</v>
      </c>
      <c r="J111" t="s">
        <v>9</v>
      </c>
      <c r="M111"/>
      <c r="N111"/>
      <c r="O111"/>
    </row>
    <row r="112" spans="1:15" x14ac:dyDescent="0.75">
      <c r="A112" t="s">
        <v>30</v>
      </c>
      <c r="B112" s="1" t="s">
        <v>34</v>
      </c>
      <c r="C112" t="s">
        <v>14</v>
      </c>
      <c r="D112">
        <v>0.28999999999999998</v>
      </c>
      <c r="E112" s="10">
        <f>D112/N$4</f>
        <v>1.0148731408573926</v>
      </c>
      <c r="F112">
        <v>0.72799999999999998</v>
      </c>
      <c r="G112">
        <v>0.86099999999999999</v>
      </c>
      <c r="H112">
        <v>0.23899999999999999</v>
      </c>
      <c r="I112" t="s">
        <v>10</v>
      </c>
      <c r="J112" t="s">
        <v>9</v>
      </c>
      <c r="M112"/>
      <c r="N112"/>
      <c r="O112"/>
    </row>
    <row r="113" spans="1:15" x14ac:dyDescent="0.75">
      <c r="A113" t="s">
        <v>30</v>
      </c>
      <c r="B113" s="1" t="s">
        <v>34</v>
      </c>
      <c r="C113" t="s">
        <v>11</v>
      </c>
      <c r="D113">
        <v>0.35299999999999998</v>
      </c>
      <c r="E113" s="10">
        <f>D113/N$5</f>
        <v>1.5765326837190421</v>
      </c>
      <c r="F113">
        <v>0.86399999999999999</v>
      </c>
      <c r="G113">
        <v>0.80900000000000005</v>
      </c>
      <c r="H113">
        <v>0.28799999999999998</v>
      </c>
      <c r="I113" t="s">
        <v>10</v>
      </c>
      <c r="J113" t="s">
        <v>9</v>
      </c>
      <c r="M113"/>
      <c r="N113"/>
      <c r="O113"/>
    </row>
    <row r="114" spans="1:15" x14ac:dyDescent="0.75">
      <c r="A114" t="s">
        <v>30</v>
      </c>
      <c r="B114" s="1" t="s">
        <v>33</v>
      </c>
      <c r="C114" t="s">
        <v>14</v>
      </c>
      <c r="D114">
        <v>0.218</v>
      </c>
      <c r="E114" s="10">
        <f>D114/N$4</f>
        <v>0.76290463692038479</v>
      </c>
      <c r="F114">
        <v>0.54</v>
      </c>
      <c r="G114">
        <v>0.79700000000000004</v>
      </c>
      <c r="H114">
        <v>0.30599999999999999</v>
      </c>
      <c r="I114" t="s">
        <v>10</v>
      </c>
      <c r="J114" t="s">
        <v>9</v>
      </c>
      <c r="M114"/>
      <c r="N114"/>
      <c r="O114"/>
    </row>
    <row r="115" spans="1:15" x14ac:dyDescent="0.75">
      <c r="A115" t="s">
        <v>30</v>
      </c>
      <c r="B115" s="1" t="s">
        <v>33</v>
      </c>
      <c r="C115" t="s">
        <v>11</v>
      </c>
      <c r="D115">
        <v>0.29699999999999999</v>
      </c>
      <c r="E115" s="10">
        <f>D115/N$5</f>
        <v>1.3264311814859928</v>
      </c>
      <c r="F115">
        <v>0.7</v>
      </c>
      <c r="G115">
        <v>0.71099999999999997</v>
      </c>
      <c r="H115">
        <v>0.33200000000000002</v>
      </c>
      <c r="I115" t="s">
        <v>10</v>
      </c>
      <c r="J115" t="s">
        <v>9</v>
      </c>
      <c r="M115"/>
      <c r="N115"/>
      <c r="O115"/>
    </row>
    <row r="116" spans="1:15" x14ac:dyDescent="0.75">
      <c r="A116" t="s">
        <v>30</v>
      </c>
      <c r="B116" s="1" t="s">
        <v>32</v>
      </c>
      <c r="C116" t="s">
        <v>14</v>
      </c>
      <c r="D116">
        <v>0.151</v>
      </c>
      <c r="E116" s="10">
        <f>D116/N$4</f>
        <v>0.52843394575678027</v>
      </c>
      <c r="F116">
        <v>0.55600000000000005</v>
      </c>
      <c r="G116">
        <v>0.85799999999999998</v>
      </c>
      <c r="H116">
        <v>0.27100000000000002</v>
      </c>
      <c r="I116" t="s">
        <v>10</v>
      </c>
      <c r="J116" t="s">
        <v>9</v>
      </c>
      <c r="M116"/>
      <c r="N116"/>
      <c r="O116"/>
    </row>
    <row r="117" spans="1:15" x14ac:dyDescent="0.75">
      <c r="A117" t="s">
        <v>30</v>
      </c>
      <c r="B117" s="1" t="s">
        <v>32</v>
      </c>
      <c r="C117" t="s">
        <v>11</v>
      </c>
      <c r="D117">
        <v>0.20899999999999999</v>
      </c>
      <c r="E117" s="10">
        <f>D117/N$5</f>
        <v>0.93341453511977279</v>
      </c>
      <c r="F117">
        <v>0.71899999999999997</v>
      </c>
      <c r="G117">
        <v>0.76</v>
      </c>
      <c r="H117">
        <v>0.33400000000000002</v>
      </c>
      <c r="I117" t="s">
        <v>10</v>
      </c>
      <c r="J117" t="s">
        <v>9</v>
      </c>
      <c r="M117"/>
      <c r="N117"/>
      <c r="O117"/>
    </row>
    <row r="118" spans="1:15" x14ac:dyDescent="0.75">
      <c r="A118" t="s">
        <v>30</v>
      </c>
      <c r="B118" s="1" t="s">
        <v>31</v>
      </c>
      <c r="C118" t="s">
        <v>14</v>
      </c>
      <c r="D118">
        <v>0.253</v>
      </c>
      <c r="E118" s="10">
        <f>D118/N$4</f>
        <v>0.88538932633420808</v>
      </c>
      <c r="F118">
        <v>0.48699999999999999</v>
      </c>
      <c r="G118">
        <v>0.85799999999999998</v>
      </c>
      <c r="H118">
        <v>0.29199999999999998</v>
      </c>
      <c r="I118" t="s">
        <v>10</v>
      </c>
      <c r="J118" t="s">
        <v>9</v>
      </c>
      <c r="M118"/>
      <c r="N118"/>
      <c r="O118"/>
    </row>
    <row r="119" spans="1:15" x14ac:dyDescent="0.75">
      <c r="A119" t="s">
        <v>30</v>
      </c>
      <c r="B119" s="1" t="s">
        <v>31</v>
      </c>
      <c r="C119" t="s">
        <v>11</v>
      </c>
      <c r="D119">
        <v>0.27800000000000002</v>
      </c>
      <c r="E119" s="10">
        <f>D119/N$5</f>
        <v>1.2415753146569228</v>
      </c>
      <c r="F119">
        <v>0.70199999999999996</v>
      </c>
      <c r="G119">
        <v>0.71899999999999997</v>
      </c>
      <c r="H119">
        <v>0.35099999999999998</v>
      </c>
      <c r="I119" t="s">
        <v>10</v>
      </c>
      <c r="J119" t="s">
        <v>9</v>
      </c>
      <c r="M119"/>
      <c r="N119"/>
      <c r="O119"/>
    </row>
    <row r="120" spans="1:15" x14ac:dyDescent="0.75">
      <c r="A120" t="s">
        <v>30</v>
      </c>
      <c r="B120" s="1" t="s">
        <v>29</v>
      </c>
      <c r="C120" t="s">
        <v>14</v>
      </c>
      <c r="D120">
        <v>0.21</v>
      </c>
      <c r="E120" s="10">
        <f>D120/N$4</f>
        <v>0.7349081364829394</v>
      </c>
      <c r="F120">
        <v>0.57499999999999996</v>
      </c>
      <c r="G120">
        <v>0.873</v>
      </c>
      <c r="H120">
        <v>0.29199999999999998</v>
      </c>
      <c r="I120" t="s">
        <v>10</v>
      </c>
      <c r="J120" t="s">
        <v>9</v>
      </c>
      <c r="M120"/>
      <c r="N120"/>
      <c r="O120"/>
    </row>
    <row r="121" spans="1:15" x14ac:dyDescent="0.75">
      <c r="A121" t="s">
        <v>30</v>
      </c>
      <c r="B121" s="1" t="s">
        <v>29</v>
      </c>
      <c r="C121" t="s">
        <v>11</v>
      </c>
      <c r="D121">
        <v>0.11700000000000001</v>
      </c>
      <c r="E121" s="10">
        <f>D121/N$5</f>
        <v>0.52253349573690633</v>
      </c>
      <c r="F121">
        <v>0.70399999999999996</v>
      </c>
      <c r="G121">
        <v>0.75</v>
      </c>
      <c r="H121">
        <v>0.33300000000000002</v>
      </c>
      <c r="I121" t="s">
        <v>10</v>
      </c>
      <c r="J121" t="s">
        <v>9</v>
      </c>
      <c r="M121"/>
      <c r="N121"/>
      <c r="O121"/>
    </row>
    <row r="122" spans="1:15" x14ac:dyDescent="0.75">
      <c r="A122" t="s">
        <v>13</v>
      </c>
      <c r="B122" s="1" t="s">
        <v>28</v>
      </c>
      <c r="C122" t="s">
        <v>14</v>
      </c>
      <c r="D122">
        <v>0.26800000000000002</v>
      </c>
      <c r="E122" s="10">
        <f>D122/N$4</f>
        <v>0.93788276465441811</v>
      </c>
      <c r="F122">
        <v>0.41399999999999998</v>
      </c>
      <c r="G122">
        <v>0.79900000000000004</v>
      </c>
      <c r="H122">
        <v>0.32100000000000001</v>
      </c>
      <c r="I122" t="s">
        <v>10</v>
      </c>
      <c r="J122" t="s">
        <v>9</v>
      </c>
      <c r="M122"/>
      <c r="N122"/>
      <c r="O122"/>
    </row>
    <row r="123" spans="1:15" x14ac:dyDescent="0.75">
      <c r="A123" t="s">
        <v>13</v>
      </c>
      <c r="B123" s="1" t="s">
        <v>28</v>
      </c>
      <c r="C123" t="s">
        <v>11</v>
      </c>
      <c r="D123">
        <v>0.107</v>
      </c>
      <c r="E123" s="10">
        <f>D123/N$5</f>
        <v>0.47787251319529039</v>
      </c>
      <c r="F123">
        <v>0.61299999999999999</v>
      </c>
      <c r="G123">
        <v>0.48</v>
      </c>
      <c r="H123">
        <v>0.27500000000000002</v>
      </c>
      <c r="I123" t="s">
        <v>10</v>
      </c>
      <c r="J123" t="s">
        <v>9</v>
      </c>
      <c r="M123"/>
      <c r="N123"/>
      <c r="O123"/>
    </row>
    <row r="124" spans="1:15" x14ac:dyDescent="0.75">
      <c r="A124" t="s">
        <v>13</v>
      </c>
      <c r="B124" s="1" t="s">
        <v>27</v>
      </c>
      <c r="C124" t="s">
        <v>14</v>
      </c>
      <c r="D124">
        <v>7.6999999999999999E-2</v>
      </c>
      <c r="E124" s="10">
        <f>D124/N$4</f>
        <v>0.26946631671041116</v>
      </c>
      <c r="F124">
        <v>0.57799999999999996</v>
      </c>
      <c r="G124">
        <v>0.872</v>
      </c>
      <c r="H124">
        <v>0.28699999999999998</v>
      </c>
      <c r="I124" t="s">
        <v>10</v>
      </c>
      <c r="J124" t="s">
        <v>9</v>
      </c>
      <c r="M124"/>
      <c r="N124"/>
      <c r="O124"/>
    </row>
    <row r="125" spans="1:15" x14ac:dyDescent="0.75">
      <c r="A125" t="s">
        <v>13</v>
      </c>
      <c r="B125" s="1" t="s">
        <v>27</v>
      </c>
      <c r="C125" t="s">
        <v>11</v>
      </c>
      <c r="D125">
        <v>0.11700000000000001</v>
      </c>
      <c r="E125" s="10">
        <f>D125/N$5</f>
        <v>0.52253349573690633</v>
      </c>
      <c r="F125">
        <v>0.71</v>
      </c>
      <c r="G125">
        <v>0.57099999999999995</v>
      </c>
      <c r="H125">
        <v>0.29199999999999998</v>
      </c>
      <c r="I125" t="s">
        <v>10</v>
      </c>
      <c r="J125" t="s">
        <v>9</v>
      </c>
      <c r="M125"/>
      <c r="N125"/>
      <c r="O125"/>
    </row>
    <row r="126" spans="1:15" x14ac:dyDescent="0.75">
      <c r="A126" t="s">
        <v>13</v>
      </c>
      <c r="B126" s="1" t="s">
        <v>26</v>
      </c>
      <c r="C126" t="s">
        <v>14</v>
      </c>
      <c r="D126">
        <v>0.45400000000000001</v>
      </c>
      <c r="E126" s="10">
        <f>D126/N$4</f>
        <v>1.5888013998250217</v>
      </c>
      <c r="F126">
        <v>0.54100000000000004</v>
      </c>
      <c r="G126">
        <v>0.85899999999999999</v>
      </c>
      <c r="H126">
        <v>0.30299999999999999</v>
      </c>
      <c r="I126" t="s">
        <v>10</v>
      </c>
      <c r="J126" t="s">
        <v>9</v>
      </c>
      <c r="M126"/>
      <c r="N126"/>
      <c r="O126"/>
    </row>
    <row r="127" spans="1:15" x14ac:dyDescent="0.75">
      <c r="A127" t="s">
        <v>13</v>
      </c>
      <c r="B127" s="1" t="s">
        <v>26</v>
      </c>
      <c r="C127" t="s">
        <v>11</v>
      </c>
      <c r="D127">
        <v>0.14799999999999999</v>
      </c>
      <c r="E127" s="10">
        <f>D127/N$5</f>
        <v>0.66098254161591563</v>
      </c>
      <c r="F127">
        <v>0.68</v>
      </c>
      <c r="G127">
        <v>0.54</v>
      </c>
      <c r="H127">
        <v>0.25700000000000001</v>
      </c>
      <c r="I127" t="s">
        <v>10</v>
      </c>
      <c r="J127" t="s">
        <v>9</v>
      </c>
      <c r="M127"/>
      <c r="N127"/>
      <c r="O127"/>
    </row>
    <row r="128" spans="1:15" x14ac:dyDescent="0.75">
      <c r="A128" t="s">
        <v>13</v>
      </c>
      <c r="B128" s="1" t="s">
        <v>25</v>
      </c>
      <c r="C128" t="s">
        <v>14</v>
      </c>
      <c r="D128">
        <v>0.34599999999999997</v>
      </c>
      <c r="E128" s="10">
        <f>D128/N$4</f>
        <v>1.2108486439195096</v>
      </c>
      <c r="F128">
        <v>0.44500000000000001</v>
      </c>
      <c r="G128">
        <v>0.85499999999999998</v>
      </c>
      <c r="H128">
        <v>0.307</v>
      </c>
      <c r="I128" t="s">
        <v>10</v>
      </c>
      <c r="J128" t="s">
        <v>9</v>
      </c>
      <c r="M128"/>
      <c r="N128"/>
      <c r="O128"/>
    </row>
    <row r="129" spans="1:15" x14ac:dyDescent="0.75">
      <c r="A129" t="s">
        <v>13</v>
      </c>
      <c r="B129" s="1" t="s">
        <v>25</v>
      </c>
      <c r="C129" t="s">
        <v>11</v>
      </c>
      <c r="D129">
        <v>0.14599999999999999</v>
      </c>
      <c r="E129" s="10">
        <f>D129/N$5</f>
        <v>0.65205034510759241</v>
      </c>
      <c r="F129">
        <v>0.623</v>
      </c>
      <c r="G129">
        <v>0.55700000000000005</v>
      </c>
      <c r="H129">
        <v>0.29199999999999998</v>
      </c>
      <c r="I129" t="s">
        <v>10</v>
      </c>
      <c r="J129" t="s">
        <v>9</v>
      </c>
      <c r="M129"/>
      <c r="N129"/>
      <c r="O129"/>
    </row>
    <row r="130" spans="1:15" x14ac:dyDescent="0.75">
      <c r="A130" t="s">
        <v>13</v>
      </c>
      <c r="B130" s="1" t="s">
        <v>24</v>
      </c>
      <c r="C130" t="s">
        <v>14</v>
      </c>
      <c r="D130">
        <v>0.19</v>
      </c>
      <c r="E130" s="10">
        <f>D130/N$4</f>
        <v>0.66491688538932625</v>
      </c>
      <c r="F130">
        <v>0.54300000000000004</v>
      </c>
      <c r="G130">
        <v>0.85699999999999998</v>
      </c>
      <c r="H130">
        <v>0.25700000000000001</v>
      </c>
      <c r="I130" t="s">
        <v>10</v>
      </c>
      <c r="J130" t="s">
        <v>9</v>
      </c>
      <c r="M130"/>
      <c r="N130"/>
      <c r="O130"/>
    </row>
    <row r="131" spans="1:15" x14ac:dyDescent="0.75">
      <c r="A131" t="s">
        <v>13</v>
      </c>
      <c r="B131" s="1" t="s">
        <v>24</v>
      </c>
      <c r="C131" t="s">
        <v>11</v>
      </c>
      <c r="D131">
        <v>0.152</v>
      </c>
      <c r="E131" s="10">
        <f>D131/N$5</f>
        <v>0.67884693463256207</v>
      </c>
      <c r="F131">
        <v>0.71</v>
      </c>
      <c r="G131">
        <v>0.66700000000000004</v>
      </c>
      <c r="H131">
        <v>0.26300000000000001</v>
      </c>
      <c r="I131" t="s">
        <v>10</v>
      </c>
      <c r="J131" t="s">
        <v>9</v>
      </c>
      <c r="M131"/>
      <c r="N131"/>
      <c r="O131"/>
    </row>
    <row r="132" spans="1:15" x14ac:dyDescent="0.75">
      <c r="A132" t="s">
        <v>13</v>
      </c>
      <c r="B132" s="1" t="s">
        <v>23</v>
      </c>
      <c r="C132" t="s">
        <v>14</v>
      </c>
      <c r="D132">
        <v>0.35499999999999998</v>
      </c>
      <c r="E132" s="10">
        <f>D132/N$4</f>
        <v>1.2423447069116358</v>
      </c>
      <c r="F132">
        <v>0.53900000000000003</v>
      </c>
      <c r="G132">
        <v>0.85099999999999998</v>
      </c>
      <c r="H132">
        <v>0.28100000000000003</v>
      </c>
      <c r="I132" t="s">
        <v>10</v>
      </c>
      <c r="J132" t="s">
        <v>9</v>
      </c>
      <c r="M132"/>
      <c r="N132"/>
      <c r="O132"/>
    </row>
    <row r="133" spans="1:15" x14ac:dyDescent="0.75">
      <c r="A133" t="s">
        <v>13</v>
      </c>
      <c r="B133" s="1" t="s">
        <v>23</v>
      </c>
      <c r="C133" t="s">
        <v>11</v>
      </c>
      <c r="D133">
        <v>0.188</v>
      </c>
      <c r="E133" s="10">
        <f>D133/N$5</f>
        <v>0.83962647178237937</v>
      </c>
      <c r="F133">
        <v>0.68100000000000005</v>
      </c>
      <c r="G133">
        <v>0.60199999999999998</v>
      </c>
      <c r="H133">
        <v>0.26400000000000001</v>
      </c>
      <c r="I133" t="s">
        <v>10</v>
      </c>
      <c r="J133" t="s">
        <v>9</v>
      </c>
      <c r="M133"/>
      <c r="N133"/>
      <c r="O133"/>
    </row>
    <row r="134" spans="1:15" x14ac:dyDescent="0.75">
      <c r="A134" t="s">
        <v>13</v>
      </c>
      <c r="B134" s="1" t="s">
        <v>22</v>
      </c>
      <c r="C134" t="s">
        <v>14</v>
      </c>
      <c r="D134">
        <v>0.47599999999999998</v>
      </c>
      <c r="E134" s="10">
        <f>D134/N$4</f>
        <v>1.6657917760279961</v>
      </c>
      <c r="F134">
        <v>0.52100000000000002</v>
      </c>
      <c r="G134">
        <v>0.89200000000000002</v>
      </c>
      <c r="H134">
        <v>0.29699999999999999</v>
      </c>
      <c r="I134" t="s">
        <v>10</v>
      </c>
      <c r="J134" t="s">
        <v>9</v>
      </c>
      <c r="M134"/>
      <c r="N134"/>
      <c r="O134"/>
    </row>
    <row r="135" spans="1:15" x14ac:dyDescent="0.75">
      <c r="A135" t="s">
        <v>13</v>
      </c>
      <c r="B135" s="1" t="s">
        <v>22</v>
      </c>
      <c r="C135" t="s">
        <v>11</v>
      </c>
      <c r="D135">
        <v>0.307</v>
      </c>
      <c r="E135" s="10">
        <f>D135/N$5</f>
        <v>1.3710921640276088</v>
      </c>
      <c r="F135">
        <v>0.64200000000000002</v>
      </c>
      <c r="G135">
        <v>0.61399999999999999</v>
      </c>
      <c r="H135">
        <v>0.29299999999999998</v>
      </c>
      <c r="I135" t="s">
        <v>10</v>
      </c>
      <c r="J135" t="s">
        <v>9</v>
      </c>
      <c r="M135"/>
      <c r="N135"/>
      <c r="O135"/>
    </row>
    <row r="136" spans="1:15" x14ac:dyDescent="0.75">
      <c r="A136" t="s">
        <v>13</v>
      </c>
      <c r="B136" s="1" t="s">
        <v>21</v>
      </c>
      <c r="C136" t="s">
        <v>14</v>
      </c>
      <c r="D136">
        <v>0.27400000000000002</v>
      </c>
      <c r="E136" s="10">
        <f>D136/N$4</f>
        <v>0.9588801399825021</v>
      </c>
      <c r="F136">
        <v>0.36899999999999999</v>
      </c>
      <c r="G136">
        <v>0.84399999999999997</v>
      </c>
      <c r="H136">
        <v>0.317</v>
      </c>
      <c r="I136" t="s">
        <v>10</v>
      </c>
      <c r="J136" t="s">
        <v>9</v>
      </c>
      <c r="M136"/>
      <c r="N136"/>
      <c r="O136"/>
    </row>
    <row r="137" spans="1:15" x14ac:dyDescent="0.75">
      <c r="A137" t="s">
        <v>13</v>
      </c>
      <c r="B137" s="1" t="s">
        <v>21</v>
      </c>
      <c r="C137" t="s">
        <v>11</v>
      </c>
      <c r="D137">
        <v>0.153</v>
      </c>
      <c r="E137" s="10">
        <f>D137/N$5</f>
        <v>0.68331303288672363</v>
      </c>
      <c r="F137">
        <v>0.55700000000000005</v>
      </c>
      <c r="G137">
        <v>0.51300000000000001</v>
      </c>
      <c r="H137">
        <v>0.28000000000000003</v>
      </c>
      <c r="I137" t="s">
        <v>10</v>
      </c>
      <c r="J137" t="s">
        <v>9</v>
      </c>
      <c r="M137"/>
      <c r="N137"/>
      <c r="O137"/>
    </row>
    <row r="138" spans="1:15" x14ac:dyDescent="0.75">
      <c r="A138" t="s">
        <v>13</v>
      </c>
      <c r="B138" s="1" t="s">
        <v>20</v>
      </c>
      <c r="C138" t="s">
        <v>14</v>
      </c>
      <c r="D138">
        <v>0.27300000000000002</v>
      </c>
      <c r="E138" s="10">
        <f>D138/N$4</f>
        <v>0.95538057742782134</v>
      </c>
      <c r="F138">
        <v>0.55700000000000005</v>
      </c>
      <c r="G138">
        <v>0.86199999999999999</v>
      </c>
      <c r="H138">
        <v>0.254</v>
      </c>
      <c r="I138" t="s">
        <v>10</v>
      </c>
      <c r="J138" t="s">
        <v>9</v>
      </c>
      <c r="M138"/>
      <c r="N138"/>
      <c r="O138"/>
    </row>
    <row r="139" spans="1:15" x14ac:dyDescent="0.75">
      <c r="A139" t="s">
        <v>13</v>
      </c>
      <c r="B139" s="1" t="s">
        <v>20</v>
      </c>
      <c r="C139" t="s">
        <v>11</v>
      </c>
      <c r="D139">
        <v>0.2</v>
      </c>
      <c r="E139" s="10">
        <f>D139/N$5</f>
        <v>0.89321965083231858</v>
      </c>
      <c r="F139">
        <v>0.71299999999999997</v>
      </c>
      <c r="G139">
        <v>0.68100000000000005</v>
      </c>
      <c r="H139">
        <v>0.25900000000000001</v>
      </c>
      <c r="I139" t="s">
        <v>10</v>
      </c>
      <c r="J139" t="s">
        <v>9</v>
      </c>
      <c r="M139"/>
      <c r="N139"/>
      <c r="O139"/>
    </row>
    <row r="140" spans="1:15" x14ac:dyDescent="0.75">
      <c r="A140" t="s">
        <v>13</v>
      </c>
      <c r="B140" s="1" t="s">
        <v>19</v>
      </c>
      <c r="C140" t="s">
        <v>14</v>
      </c>
      <c r="D140">
        <v>0.27</v>
      </c>
      <c r="E140" s="10">
        <f>D140/N$4</f>
        <v>0.9448818897637794</v>
      </c>
      <c r="F140">
        <v>0.437</v>
      </c>
      <c r="G140">
        <v>0.871</v>
      </c>
      <c r="H140">
        <v>0.32</v>
      </c>
      <c r="I140" t="s">
        <v>10</v>
      </c>
      <c r="J140" t="s">
        <v>9</v>
      </c>
      <c r="M140"/>
      <c r="N140"/>
      <c r="O140"/>
    </row>
    <row r="141" spans="1:15" x14ac:dyDescent="0.75">
      <c r="A141" t="s">
        <v>13</v>
      </c>
      <c r="B141" s="1" t="s">
        <v>19</v>
      </c>
      <c r="C141" t="s">
        <v>11</v>
      </c>
      <c r="D141">
        <v>0.159</v>
      </c>
      <c r="E141" s="10">
        <f>D141/N$5</f>
        <v>0.71010962241169318</v>
      </c>
      <c r="F141">
        <v>0.61799999999999999</v>
      </c>
      <c r="G141">
        <v>0.56399999999999995</v>
      </c>
      <c r="H141">
        <v>0.31</v>
      </c>
      <c r="I141" t="s">
        <v>10</v>
      </c>
      <c r="J141" t="s">
        <v>9</v>
      </c>
      <c r="M141"/>
      <c r="N141"/>
      <c r="O141"/>
    </row>
    <row r="142" spans="1:15" x14ac:dyDescent="0.75">
      <c r="A142" t="s">
        <v>13</v>
      </c>
      <c r="B142" s="1" t="s">
        <v>18</v>
      </c>
      <c r="C142" t="s">
        <v>14</v>
      </c>
      <c r="D142">
        <v>0.318</v>
      </c>
      <c r="E142" s="10">
        <f>D142/N$4</f>
        <v>1.1128608923884513</v>
      </c>
      <c r="F142">
        <v>0.59499999999999997</v>
      </c>
      <c r="G142">
        <v>0.83899999999999997</v>
      </c>
      <c r="H142">
        <v>0.26700000000000002</v>
      </c>
      <c r="I142" t="s">
        <v>10</v>
      </c>
      <c r="J142" t="s">
        <v>9</v>
      </c>
      <c r="M142"/>
      <c r="N142"/>
      <c r="O142"/>
    </row>
    <row r="143" spans="1:15" x14ac:dyDescent="0.75">
      <c r="A143" t="s">
        <v>13</v>
      </c>
      <c r="B143" s="1" t="s">
        <v>18</v>
      </c>
      <c r="C143" t="s">
        <v>11</v>
      </c>
      <c r="D143">
        <v>0.13400000000000001</v>
      </c>
      <c r="E143" s="10">
        <f>D143/N$5</f>
        <v>0.59845716605765342</v>
      </c>
      <c r="F143">
        <v>0.752</v>
      </c>
      <c r="G143">
        <v>0.57499999999999996</v>
      </c>
      <c r="H143">
        <v>0.22900000000000001</v>
      </c>
      <c r="I143" t="s">
        <v>10</v>
      </c>
      <c r="J143" t="s">
        <v>9</v>
      </c>
      <c r="M143"/>
      <c r="N143"/>
      <c r="O143"/>
    </row>
    <row r="144" spans="1:15" x14ac:dyDescent="0.75">
      <c r="A144" t="s">
        <v>13</v>
      </c>
      <c r="B144" s="1" t="s">
        <v>17</v>
      </c>
      <c r="C144" t="s">
        <v>14</v>
      </c>
      <c r="D144">
        <v>0.35599999999999998</v>
      </c>
      <c r="E144" s="10">
        <f>D144/N$4</f>
        <v>1.2458442694663163</v>
      </c>
      <c r="F144">
        <v>0.60099999999999998</v>
      </c>
      <c r="G144">
        <v>0.88400000000000001</v>
      </c>
      <c r="H144">
        <v>0.26200000000000001</v>
      </c>
      <c r="I144" t="s">
        <v>10</v>
      </c>
      <c r="J144" t="s">
        <v>9</v>
      </c>
      <c r="M144"/>
      <c r="N144"/>
      <c r="O144"/>
    </row>
    <row r="145" spans="1:15" x14ac:dyDescent="0.75">
      <c r="A145" t="s">
        <v>13</v>
      </c>
      <c r="B145" s="1" t="s">
        <v>17</v>
      </c>
      <c r="C145" t="s">
        <v>11</v>
      </c>
      <c r="D145">
        <v>0.28199999999999997</v>
      </c>
      <c r="E145" s="10">
        <f>D145/N$5</f>
        <v>1.2594397076735691</v>
      </c>
      <c r="F145">
        <v>0.73</v>
      </c>
      <c r="G145">
        <v>0.70399999999999996</v>
      </c>
      <c r="H145">
        <v>0.26500000000000001</v>
      </c>
      <c r="I145" t="s">
        <v>10</v>
      </c>
      <c r="J145" t="s">
        <v>9</v>
      </c>
      <c r="M145"/>
      <c r="N145"/>
      <c r="O145"/>
    </row>
    <row r="146" spans="1:15" x14ac:dyDescent="0.75">
      <c r="A146" t="s">
        <v>13</v>
      </c>
      <c r="B146" s="1" t="s">
        <v>16</v>
      </c>
      <c r="C146" t="s">
        <v>14</v>
      </c>
      <c r="D146">
        <v>0.29499999999999998</v>
      </c>
      <c r="E146" s="10">
        <f>D146/N$4</f>
        <v>1.0323709536307959</v>
      </c>
      <c r="F146">
        <v>0.28299999999999997</v>
      </c>
      <c r="G146">
        <v>0.83699999999999997</v>
      </c>
      <c r="H146">
        <v>0.33600000000000002</v>
      </c>
      <c r="I146" t="s">
        <v>10</v>
      </c>
      <c r="J146" t="s">
        <v>9</v>
      </c>
      <c r="M146"/>
      <c r="N146"/>
      <c r="O146"/>
    </row>
    <row r="147" spans="1:15" x14ac:dyDescent="0.75">
      <c r="A147" t="s">
        <v>13</v>
      </c>
      <c r="B147" s="1" t="s">
        <v>16</v>
      </c>
      <c r="C147" t="s">
        <v>11</v>
      </c>
      <c r="D147">
        <v>0.13600000000000001</v>
      </c>
      <c r="E147" s="10">
        <f>D147/N$5</f>
        <v>0.60738936256597664</v>
      </c>
      <c r="F147">
        <v>0.49299999999999999</v>
      </c>
      <c r="G147">
        <v>0.48099999999999998</v>
      </c>
      <c r="H147">
        <v>0.309</v>
      </c>
      <c r="I147" t="s">
        <v>10</v>
      </c>
      <c r="J147" t="s">
        <v>9</v>
      </c>
      <c r="M147"/>
      <c r="N147"/>
      <c r="O147"/>
    </row>
    <row r="148" spans="1:15" x14ac:dyDescent="0.75">
      <c r="A148" t="s">
        <v>13</v>
      </c>
      <c r="B148" s="1" t="s">
        <v>15</v>
      </c>
      <c r="C148" t="s">
        <v>14</v>
      </c>
      <c r="D148">
        <v>0.247</v>
      </c>
      <c r="E148" s="10">
        <f>D148/N$4</f>
        <v>0.86439195100612409</v>
      </c>
      <c r="F148">
        <v>0.32300000000000001</v>
      </c>
      <c r="G148">
        <v>0.84899999999999998</v>
      </c>
      <c r="H148">
        <v>0.313</v>
      </c>
      <c r="I148" t="s">
        <v>10</v>
      </c>
      <c r="J148" t="s">
        <v>9</v>
      </c>
      <c r="M148"/>
      <c r="N148"/>
      <c r="O148"/>
    </row>
    <row r="149" spans="1:15" x14ac:dyDescent="0.75">
      <c r="A149" t="s">
        <v>13</v>
      </c>
      <c r="B149" s="1" t="s">
        <v>15</v>
      </c>
      <c r="C149" t="s">
        <v>11</v>
      </c>
      <c r="D149">
        <v>0.185</v>
      </c>
      <c r="E149" s="10">
        <f>D149/N$5</f>
        <v>0.82622817701989459</v>
      </c>
      <c r="F149">
        <v>0.55300000000000005</v>
      </c>
      <c r="G149">
        <v>0.54700000000000004</v>
      </c>
      <c r="H149">
        <v>0.33100000000000002</v>
      </c>
      <c r="I149" t="s">
        <v>10</v>
      </c>
      <c r="J149" t="s">
        <v>9</v>
      </c>
      <c r="M149"/>
      <c r="N149"/>
      <c r="O149"/>
    </row>
    <row r="150" spans="1:15" x14ac:dyDescent="0.75">
      <c r="A150" t="s">
        <v>13</v>
      </c>
      <c r="B150" s="1" t="s">
        <v>12</v>
      </c>
      <c r="C150" t="s">
        <v>14</v>
      </c>
      <c r="D150">
        <v>0.23</v>
      </c>
      <c r="E150" s="10">
        <f>D150/N$4</f>
        <v>0.80489938757655277</v>
      </c>
      <c r="F150">
        <v>0.48299999999999998</v>
      </c>
      <c r="G150">
        <v>0.85299999999999998</v>
      </c>
      <c r="H150">
        <v>0.27800000000000002</v>
      </c>
      <c r="I150" t="s">
        <v>10</v>
      </c>
      <c r="J150" t="s">
        <v>9</v>
      </c>
      <c r="M150"/>
      <c r="N150"/>
      <c r="O150"/>
    </row>
    <row r="151" spans="1:15" x14ac:dyDescent="0.75">
      <c r="A151" t="s">
        <v>13</v>
      </c>
      <c r="B151" s="1" t="s">
        <v>12</v>
      </c>
      <c r="C151" t="s">
        <v>11</v>
      </c>
      <c r="D151">
        <v>0.17199999999999999</v>
      </c>
      <c r="E151" s="10">
        <f>D151/N$5</f>
        <v>0.76816889971579383</v>
      </c>
      <c r="F151">
        <v>0.66100000000000003</v>
      </c>
      <c r="G151">
        <v>0.60799999999999998</v>
      </c>
      <c r="H151">
        <v>0.28999999999999998</v>
      </c>
      <c r="I151" t="s">
        <v>10</v>
      </c>
      <c r="J151" t="s">
        <v>9</v>
      </c>
      <c r="M151"/>
      <c r="N151"/>
      <c r="O151"/>
    </row>
  </sheetData>
  <mergeCells count="6">
    <mergeCell ref="L38:L40"/>
    <mergeCell ref="L3:L5"/>
    <mergeCell ref="L9:L11"/>
    <mergeCell ref="M31:O31"/>
    <mergeCell ref="L32:L34"/>
    <mergeCell ref="M37:O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DFE7-0F89-4240-9C6D-7DFECF22609D}">
  <dimension ref="A1:P156"/>
  <sheetViews>
    <sheetView topLeftCell="F5" zoomScale="115" zoomScaleNormal="115" workbookViewId="0">
      <selection activeCell="D23" sqref="D23"/>
    </sheetView>
  </sheetViews>
  <sheetFormatPr defaultRowHeight="14.75" x14ac:dyDescent="0.75"/>
  <cols>
    <col min="1" max="1" width="74.1328125" customWidth="1"/>
    <col min="2" max="2" width="71.26953125" customWidth="1"/>
    <col min="3" max="3" width="36" customWidth="1"/>
    <col min="5" max="5" width="40.54296875" style="10" customWidth="1"/>
    <col min="13" max="13" width="20.1328125" customWidth="1"/>
    <col min="14" max="14" width="25.86328125" customWidth="1"/>
  </cols>
  <sheetData>
    <row r="1" spans="1:16" x14ac:dyDescent="0.75">
      <c r="A1" t="s">
        <v>88</v>
      </c>
      <c r="B1" t="s">
        <v>87</v>
      </c>
      <c r="C1" t="s">
        <v>86</v>
      </c>
      <c r="D1" t="s">
        <v>85</v>
      </c>
      <c r="E1" s="24" t="s">
        <v>76</v>
      </c>
      <c r="F1" t="s">
        <v>84</v>
      </c>
      <c r="G1" t="s">
        <v>83</v>
      </c>
      <c r="H1" t="s">
        <v>82</v>
      </c>
      <c r="I1" t="s">
        <v>81</v>
      </c>
      <c r="J1" t="s">
        <v>80</v>
      </c>
    </row>
    <row r="2" spans="1:16" ht="15.5" thickBot="1" x14ac:dyDescent="0.9">
      <c r="A2" t="s">
        <v>90</v>
      </c>
      <c r="B2" t="s">
        <v>117</v>
      </c>
      <c r="C2" t="s">
        <v>14</v>
      </c>
      <c r="D2">
        <v>0.17100000000000001</v>
      </c>
      <c r="E2" s="10">
        <f>D2/O$4</f>
        <v>0.6695379796397809</v>
      </c>
      <c r="F2">
        <v>0.29799999999999999</v>
      </c>
      <c r="G2">
        <v>0.70499999999999996</v>
      </c>
      <c r="H2">
        <v>0.27100000000000002</v>
      </c>
      <c r="I2" t="s">
        <v>10</v>
      </c>
      <c r="J2" t="s">
        <v>9</v>
      </c>
    </row>
    <row r="3" spans="1:16" ht="15.5" thickBot="1" x14ac:dyDescent="0.9">
      <c r="A3" t="s">
        <v>90</v>
      </c>
      <c r="B3" t="s">
        <v>116</v>
      </c>
      <c r="C3" t="s">
        <v>14</v>
      </c>
      <c r="D3">
        <v>0.11899999999999999</v>
      </c>
      <c r="E3" s="10">
        <f>D3/O$4</f>
        <v>0.46593578700078314</v>
      </c>
      <c r="F3">
        <v>0.32200000000000001</v>
      </c>
      <c r="G3">
        <v>0.72899999999999998</v>
      </c>
      <c r="H3">
        <v>0.22800000000000001</v>
      </c>
      <c r="I3" t="s">
        <v>10</v>
      </c>
      <c r="J3" t="s">
        <v>9</v>
      </c>
      <c r="N3" s="20"/>
      <c r="O3" s="19" t="s">
        <v>74</v>
      </c>
      <c r="P3" s="18" t="s">
        <v>0</v>
      </c>
    </row>
    <row r="4" spans="1:16" ht="15.5" thickBot="1" x14ac:dyDescent="0.9">
      <c r="A4" t="s">
        <v>90</v>
      </c>
      <c r="B4" t="s">
        <v>115</v>
      </c>
      <c r="C4" t="s">
        <v>14</v>
      </c>
      <c r="D4">
        <v>0.11799999999999999</v>
      </c>
      <c r="E4" s="10">
        <f>D4/O$4</f>
        <v>0.46202036021926396</v>
      </c>
      <c r="F4">
        <v>0.308</v>
      </c>
      <c r="G4">
        <v>0.73799999999999999</v>
      </c>
      <c r="H4">
        <v>0.28499999999999998</v>
      </c>
      <c r="I4" t="s">
        <v>10</v>
      </c>
      <c r="J4" t="s">
        <v>9</v>
      </c>
      <c r="M4" s="26" t="s">
        <v>77</v>
      </c>
      <c r="N4" s="16" t="s">
        <v>104</v>
      </c>
      <c r="O4" s="15">
        <f>AVERAGE(D2:D11)</f>
        <v>0.25539999999999996</v>
      </c>
      <c r="P4" s="14">
        <f>STDEV(D2:D11)/SQRT(10)</f>
        <v>2.7901095159708528E-2</v>
      </c>
    </row>
    <row r="5" spans="1:16" ht="15.5" thickBot="1" x14ac:dyDescent="0.9">
      <c r="A5" t="s">
        <v>90</v>
      </c>
      <c r="B5" t="s">
        <v>114</v>
      </c>
      <c r="C5" t="s">
        <v>14</v>
      </c>
      <c r="D5">
        <v>0.30299999999999999</v>
      </c>
      <c r="E5" s="10">
        <f>D5/O$4</f>
        <v>1.1863743148003134</v>
      </c>
      <c r="F5">
        <v>0.34499999999999997</v>
      </c>
      <c r="G5">
        <v>0.83899999999999997</v>
      </c>
      <c r="H5">
        <v>0.26900000000000002</v>
      </c>
      <c r="I5" t="s">
        <v>10</v>
      </c>
      <c r="J5" t="s">
        <v>9</v>
      </c>
      <c r="M5" s="25" t="s">
        <v>105</v>
      </c>
      <c r="N5" s="3" t="s">
        <v>104</v>
      </c>
      <c r="O5" s="12">
        <f>AVERAGE(D12:D26)</f>
        <v>0.13093333333333335</v>
      </c>
      <c r="P5" s="11">
        <f>STDEV(D12:D26)/SQRT(15)</f>
        <v>2.0217264349505302E-2</v>
      </c>
    </row>
    <row r="6" spans="1:16" x14ac:dyDescent="0.75">
      <c r="A6" t="s">
        <v>90</v>
      </c>
      <c r="B6" t="s">
        <v>113</v>
      </c>
      <c r="C6" t="s">
        <v>14</v>
      </c>
      <c r="D6">
        <v>0.313</v>
      </c>
      <c r="E6" s="10">
        <f>D6/O$4</f>
        <v>1.2255285826155053</v>
      </c>
      <c r="F6">
        <v>0.46600000000000003</v>
      </c>
      <c r="G6">
        <v>0.85499999999999998</v>
      </c>
      <c r="H6">
        <v>0.23400000000000001</v>
      </c>
      <c r="I6" t="s">
        <v>10</v>
      </c>
      <c r="J6" t="s">
        <v>9</v>
      </c>
    </row>
    <row r="7" spans="1:16" x14ac:dyDescent="0.75">
      <c r="A7" t="s">
        <v>90</v>
      </c>
      <c r="B7" t="s">
        <v>112</v>
      </c>
      <c r="C7" t="s">
        <v>14</v>
      </c>
      <c r="D7">
        <v>0.34799999999999998</v>
      </c>
      <c r="E7" s="10">
        <f>D7/O$4</f>
        <v>1.3625685199686768</v>
      </c>
      <c r="F7">
        <v>0.253</v>
      </c>
      <c r="G7">
        <v>0.87</v>
      </c>
      <c r="H7">
        <v>0.28899999999999998</v>
      </c>
      <c r="I7" t="s">
        <v>10</v>
      </c>
      <c r="J7" t="s">
        <v>9</v>
      </c>
    </row>
    <row r="8" spans="1:16" ht="15.5" thickBot="1" x14ac:dyDescent="0.9">
      <c r="A8" t="s">
        <v>90</v>
      </c>
      <c r="B8" t="s">
        <v>111</v>
      </c>
      <c r="C8" t="s">
        <v>14</v>
      </c>
      <c r="D8">
        <v>0.24</v>
      </c>
      <c r="E8" s="10">
        <f>D8/O$4</f>
        <v>0.93970242756460465</v>
      </c>
      <c r="F8">
        <v>0.249</v>
      </c>
      <c r="G8">
        <v>0.84399999999999997</v>
      </c>
      <c r="H8">
        <v>0.26700000000000002</v>
      </c>
      <c r="I8" t="s">
        <v>10</v>
      </c>
      <c r="J8" t="s">
        <v>9</v>
      </c>
    </row>
    <row r="9" spans="1:16" ht="15.5" thickBot="1" x14ac:dyDescent="0.9">
      <c r="A9" t="s">
        <v>90</v>
      </c>
      <c r="B9" t="s">
        <v>110</v>
      </c>
      <c r="C9" t="s">
        <v>14</v>
      </c>
      <c r="D9">
        <v>0.33600000000000002</v>
      </c>
      <c r="E9" s="10">
        <f>D9/O$4</f>
        <v>1.3155833985904466</v>
      </c>
      <c r="F9">
        <v>0.49399999999999999</v>
      </c>
      <c r="G9">
        <v>0.90200000000000002</v>
      </c>
      <c r="H9">
        <v>0.22600000000000001</v>
      </c>
      <c r="I9" t="s">
        <v>10</v>
      </c>
      <c r="J9" t="s">
        <v>9</v>
      </c>
      <c r="N9" s="23" t="s">
        <v>109</v>
      </c>
      <c r="O9" s="22"/>
      <c r="P9" s="22"/>
    </row>
    <row r="10" spans="1:16" ht="15.5" thickBot="1" x14ac:dyDescent="0.9">
      <c r="A10" t="s">
        <v>90</v>
      </c>
      <c r="B10" t="s">
        <v>108</v>
      </c>
      <c r="C10" t="s">
        <v>14</v>
      </c>
      <c r="D10">
        <v>0.29899999999999999</v>
      </c>
      <c r="E10" s="10">
        <f>D10/O$4</f>
        <v>1.1707126076742367</v>
      </c>
      <c r="F10">
        <v>0.29299999999999998</v>
      </c>
      <c r="G10">
        <v>0.84799999999999998</v>
      </c>
      <c r="H10">
        <v>0.25700000000000001</v>
      </c>
      <c r="I10" t="s">
        <v>10</v>
      </c>
      <c r="J10" t="s">
        <v>9</v>
      </c>
      <c r="N10" s="20"/>
      <c r="O10" s="19" t="s">
        <v>74</v>
      </c>
      <c r="P10" s="18" t="s">
        <v>0</v>
      </c>
    </row>
    <row r="11" spans="1:16" ht="15.5" thickBot="1" x14ac:dyDescent="0.9">
      <c r="A11" t="s">
        <v>90</v>
      </c>
      <c r="B11" t="s">
        <v>107</v>
      </c>
      <c r="C11" t="s">
        <v>14</v>
      </c>
      <c r="D11">
        <v>0.307</v>
      </c>
      <c r="E11" s="10">
        <f>D11/O$4</f>
        <v>1.2020360219263901</v>
      </c>
      <c r="F11">
        <v>0.31</v>
      </c>
      <c r="G11">
        <v>0.86799999999999999</v>
      </c>
      <c r="H11">
        <v>0.27</v>
      </c>
      <c r="I11" t="s">
        <v>10</v>
      </c>
      <c r="J11" t="s">
        <v>9</v>
      </c>
      <c r="M11" s="26" t="s">
        <v>77</v>
      </c>
      <c r="N11" s="16" t="s">
        <v>104</v>
      </c>
      <c r="O11" s="15">
        <f>AVERAGE(E2:E11)</f>
        <v>1</v>
      </c>
      <c r="P11" s="14">
        <f>STDEV(E2:E11)/SQRT(10)</f>
        <v>0.10924469522203821</v>
      </c>
    </row>
    <row r="12" spans="1:16" ht="15.5" thickBot="1" x14ac:dyDescent="0.9">
      <c r="A12" t="s">
        <v>90</v>
      </c>
      <c r="B12" t="s">
        <v>106</v>
      </c>
      <c r="C12" t="s">
        <v>14</v>
      </c>
      <c r="D12">
        <v>0.14899999999999999</v>
      </c>
      <c r="E12" s="10">
        <f>D12/O$4</f>
        <v>0.58339859044635867</v>
      </c>
      <c r="F12">
        <v>0.16500000000000001</v>
      </c>
      <c r="G12">
        <v>0.79300000000000004</v>
      </c>
      <c r="H12">
        <v>0.33100000000000002</v>
      </c>
      <c r="I12" t="s">
        <v>10</v>
      </c>
      <c r="J12" t="s">
        <v>9</v>
      </c>
      <c r="M12" s="25" t="s">
        <v>105</v>
      </c>
      <c r="N12" s="3" t="s">
        <v>104</v>
      </c>
      <c r="O12" s="12">
        <f>AVERAGE(E12:E26)</f>
        <v>0.51265987992691209</v>
      </c>
      <c r="P12" s="11">
        <f>STDEV(E12:E26)/SQRT(15)</f>
        <v>7.9159218283106125E-2</v>
      </c>
    </row>
    <row r="13" spans="1:16" x14ac:dyDescent="0.75">
      <c r="A13" t="s">
        <v>90</v>
      </c>
      <c r="B13" t="s">
        <v>103</v>
      </c>
      <c r="C13" t="s">
        <v>14</v>
      </c>
      <c r="D13">
        <v>0.13700000000000001</v>
      </c>
      <c r="E13" s="10">
        <f>D13/O$4</f>
        <v>0.53641346906812859</v>
      </c>
      <c r="F13">
        <v>0.16400000000000001</v>
      </c>
      <c r="G13">
        <v>0.77400000000000002</v>
      </c>
      <c r="H13">
        <v>0.317</v>
      </c>
      <c r="I13" t="s">
        <v>10</v>
      </c>
      <c r="J13" t="s">
        <v>9</v>
      </c>
    </row>
    <row r="14" spans="1:16" x14ac:dyDescent="0.75">
      <c r="A14" t="s">
        <v>90</v>
      </c>
      <c r="B14" t="s">
        <v>102</v>
      </c>
      <c r="C14" t="s">
        <v>14</v>
      </c>
      <c r="D14">
        <v>8.1000000000000003E-2</v>
      </c>
      <c r="E14" s="10">
        <f>D14/O$4</f>
        <v>0.3171495693030541</v>
      </c>
      <c r="F14">
        <v>0.19800000000000001</v>
      </c>
      <c r="G14">
        <v>0.73699999999999999</v>
      </c>
      <c r="H14">
        <v>0.317</v>
      </c>
      <c r="I14" t="s">
        <v>10</v>
      </c>
      <c r="J14" t="s">
        <v>9</v>
      </c>
    </row>
    <row r="15" spans="1:16" x14ac:dyDescent="0.75">
      <c r="A15" t="s">
        <v>90</v>
      </c>
      <c r="B15" t="s">
        <v>101</v>
      </c>
      <c r="C15" t="s">
        <v>14</v>
      </c>
      <c r="D15">
        <v>3.6999999999999998E-2</v>
      </c>
      <c r="E15" s="10">
        <f>D15/O$4</f>
        <v>0.14487079091620989</v>
      </c>
      <c r="F15">
        <v>0.223</v>
      </c>
      <c r="G15">
        <v>0.84399999999999997</v>
      </c>
      <c r="H15">
        <v>0.28799999999999998</v>
      </c>
      <c r="I15" t="s">
        <v>10</v>
      </c>
      <c r="J15" t="s">
        <v>9</v>
      </c>
    </row>
    <row r="16" spans="1:16" x14ac:dyDescent="0.75">
      <c r="A16" t="s">
        <v>90</v>
      </c>
      <c r="B16" t="s">
        <v>100</v>
      </c>
      <c r="C16" t="s">
        <v>14</v>
      </c>
      <c r="D16">
        <v>0.26200000000000001</v>
      </c>
      <c r="E16" s="10">
        <f>D16/O$4</f>
        <v>1.0258418167580268</v>
      </c>
      <c r="F16">
        <v>0.33400000000000002</v>
      </c>
      <c r="G16">
        <v>0.81799999999999995</v>
      </c>
      <c r="H16">
        <v>0.27200000000000002</v>
      </c>
      <c r="I16" t="s">
        <v>10</v>
      </c>
      <c r="J16" t="s">
        <v>9</v>
      </c>
    </row>
    <row r="17" spans="1:10" x14ac:dyDescent="0.75">
      <c r="A17" t="s">
        <v>90</v>
      </c>
      <c r="B17" t="s">
        <v>99</v>
      </c>
      <c r="C17" t="s">
        <v>14</v>
      </c>
      <c r="D17">
        <v>0.11600000000000001</v>
      </c>
      <c r="E17" s="10">
        <f>D17/O$4</f>
        <v>0.45418950665622559</v>
      </c>
      <c r="F17">
        <v>0.20399999999999999</v>
      </c>
      <c r="G17">
        <v>0.76300000000000001</v>
      </c>
      <c r="H17">
        <v>0.314</v>
      </c>
      <c r="I17" t="s">
        <v>10</v>
      </c>
      <c r="J17" t="s">
        <v>9</v>
      </c>
    </row>
    <row r="18" spans="1:10" x14ac:dyDescent="0.75">
      <c r="A18" t="s">
        <v>90</v>
      </c>
      <c r="B18" t="s">
        <v>98</v>
      </c>
      <c r="C18" t="s">
        <v>14</v>
      </c>
      <c r="D18">
        <v>0.22700000000000001</v>
      </c>
      <c r="E18" s="10">
        <f>D18/O$4</f>
        <v>0.88880187940485533</v>
      </c>
      <c r="F18">
        <v>0.245</v>
      </c>
      <c r="G18">
        <v>0.82899999999999996</v>
      </c>
      <c r="H18">
        <v>0.29399999999999998</v>
      </c>
      <c r="I18" t="s">
        <v>10</v>
      </c>
      <c r="J18" t="s">
        <v>9</v>
      </c>
    </row>
    <row r="19" spans="1:10" x14ac:dyDescent="0.75">
      <c r="A19" t="s">
        <v>90</v>
      </c>
      <c r="B19" t="s">
        <v>97</v>
      </c>
      <c r="C19" t="s">
        <v>14</v>
      </c>
      <c r="D19">
        <v>0.25900000000000001</v>
      </c>
      <c r="E19" s="10">
        <f>D19/O$4</f>
        <v>1.0140955364134692</v>
      </c>
      <c r="F19">
        <v>0.46700000000000003</v>
      </c>
      <c r="G19">
        <v>0.84199999999999997</v>
      </c>
      <c r="H19">
        <v>0.24199999999999999</v>
      </c>
      <c r="I19" t="s">
        <v>10</v>
      </c>
      <c r="J19" t="s">
        <v>9</v>
      </c>
    </row>
    <row r="20" spans="1:10" x14ac:dyDescent="0.75">
      <c r="A20" t="s">
        <v>90</v>
      </c>
      <c r="B20" t="s">
        <v>96</v>
      </c>
      <c r="C20" t="s">
        <v>14</v>
      </c>
      <c r="D20">
        <v>0.156</v>
      </c>
      <c r="E20" s="10">
        <f>D20/O$4</f>
        <v>0.610806577916993</v>
      </c>
      <c r="F20">
        <v>0.443</v>
      </c>
      <c r="G20">
        <v>0.86299999999999999</v>
      </c>
      <c r="H20">
        <v>0.27200000000000002</v>
      </c>
      <c r="I20" t="s">
        <v>10</v>
      </c>
      <c r="J20" t="s">
        <v>9</v>
      </c>
    </row>
    <row r="21" spans="1:10" x14ac:dyDescent="0.75">
      <c r="A21" t="s">
        <v>90</v>
      </c>
      <c r="B21" t="s">
        <v>95</v>
      </c>
      <c r="C21" t="s">
        <v>14</v>
      </c>
      <c r="D21">
        <v>5.1999999999999998E-2</v>
      </c>
      <c r="E21" s="10">
        <f>D21/O$4</f>
        <v>0.20360219263899768</v>
      </c>
      <c r="F21">
        <v>0.19400000000000001</v>
      </c>
      <c r="G21">
        <v>0.76</v>
      </c>
      <c r="H21">
        <v>0.41199999999999998</v>
      </c>
      <c r="I21" t="s">
        <v>10</v>
      </c>
      <c r="J21" t="s">
        <v>9</v>
      </c>
    </row>
    <row r="22" spans="1:10" ht="15" customHeight="1" x14ac:dyDescent="0.75">
      <c r="A22" t="s">
        <v>90</v>
      </c>
      <c r="B22" t="s">
        <v>94</v>
      </c>
      <c r="C22" t="s">
        <v>14</v>
      </c>
      <c r="D22">
        <v>0.154</v>
      </c>
      <c r="E22" s="10">
        <f>D22/O$4</f>
        <v>0.60297572435395463</v>
      </c>
      <c r="F22">
        <v>0.24099999999999999</v>
      </c>
      <c r="G22">
        <v>0.81299999999999994</v>
      </c>
      <c r="H22">
        <v>0.309</v>
      </c>
      <c r="I22" t="s">
        <v>10</v>
      </c>
      <c r="J22" t="s">
        <v>9</v>
      </c>
    </row>
    <row r="23" spans="1:10" x14ac:dyDescent="0.75">
      <c r="A23" t="s">
        <v>90</v>
      </c>
      <c r="B23" t="s">
        <v>93</v>
      </c>
      <c r="C23" t="s">
        <v>14</v>
      </c>
      <c r="D23">
        <v>4.5999999999999999E-2</v>
      </c>
      <c r="E23" s="10">
        <f>D23/O$4</f>
        <v>0.18010963194988255</v>
      </c>
      <c r="F23">
        <v>0.13700000000000001</v>
      </c>
      <c r="G23">
        <v>0.79100000000000004</v>
      </c>
      <c r="H23">
        <v>0.29899999999999999</v>
      </c>
      <c r="I23" t="s">
        <v>10</v>
      </c>
      <c r="J23" t="s">
        <v>9</v>
      </c>
    </row>
    <row r="24" spans="1:10" x14ac:dyDescent="0.75">
      <c r="A24" t="s">
        <v>90</v>
      </c>
      <c r="B24" t="s">
        <v>92</v>
      </c>
      <c r="C24" t="s">
        <v>14</v>
      </c>
      <c r="D24">
        <v>0.13300000000000001</v>
      </c>
      <c r="E24" s="10">
        <f>D24/O$4</f>
        <v>0.52075176194205175</v>
      </c>
      <c r="F24">
        <v>0.16700000000000001</v>
      </c>
      <c r="G24">
        <v>0.79400000000000004</v>
      </c>
      <c r="H24">
        <v>0.30599999999999999</v>
      </c>
      <c r="I24" t="s">
        <v>10</v>
      </c>
      <c r="J24" t="s">
        <v>9</v>
      </c>
    </row>
    <row r="25" spans="1:10" x14ac:dyDescent="0.75">
      <c r="A25" t="s">
        <v>90</v>
      </c>
      <c r="B25" t="s">
        <v>91</v>
      </c>
      <c r="C25" t="s">
        <v>14</v>
      </c>
      <c r="D25">
        <v>0.151</v>
      </c>
      <c r="E25" s="10">
        <f>D25/O$4</f>
        <v>0.59122944400939714</v>
      </c>
      <c r="F25">
        <v>0.214</v>
      </c>
      <c r="G25">
        <v>0.80800000000000005</v>
      </c>
      <c r="H25">
        <v>0.28399999999999997</v>
      </c>
      <c r="I25" t="s">
        <v>10</v>
      </c>
      <c r="J25" t="s">
        <v>9</v>
      </c>
    </row>
    <row r="26" spans="1:10" x14ac:dyDescent="0.75">
      <c r="A26" t="s">
        <v>90</v>
      </c>
      <c r="B26" t="s">
        <v>89</v>
      </c>
      <c r="C26" t="s">
        <v>14</v>
      </c>
      <c r="D26">
        <v>4.0000000000000001E-3</v>
      </c>
      <c r="E26" s="10">
        <f>D26/O$4</f>
        <v>1.5661707126076747E-2</v>
      </c>
      <c r="F26">
        <v>0.52700000000000002</v>
      </c>
      <c r="G26">
        <v>0.85099999999999998</v>
      </c>
      <c r="H26">
        <v>0.32600000000000001</v>
      </c>
      <c r="I26" t="s">
        <v>10</v>
      </c>
      <c r="J26" t="s">
        <v>9</v>
      </c>
    </row>
    <row r="85" spans="5:5" x14ac:dyDescent="0.75">
      <c r="E85" s="10" t="e">
        <f>D85/#REF!</f>
        <v>#REF!</v>
      </c>
    </row>
    <row r="86" spans="5:5" x14ac:dyDescent="0.75">
      <c r="E86" s="10" t="e">
        <f>D86/#REF!</f>
        <v>#REF!</v>
      </c>
    </row>
    <row r="87" spans="5:5" x14ac:dyDescent="0.75">
      <c r="E87" s="10" t="e">
        <f>D87/#REF!</f>
        <v>#REF!</v>
      </c>
    </row>
    <row r="88" spans="5:5" x14ac:dyDescent="0.75">
      <c r="E88" s="10" t="e">
        <f>D88/#REF!</f>
        <v>#REF!</v>
      </c>
    </row>
    <row r="89" spans="5:5" x14ac:dyDescent="0.75">
      <c r="E89" s="10" t="e">
        <f>D89/#REF!</f>
        <v>#REF!</v>
      </c>
    </row>
    <row r="90" spans="5:5" x14ac:dyDescent="0.75">
      <c r="E90" s="10" t="e">
        <f>D90/#REF!</f>
        <v>#REF!</v>
      </c>
    </row>
    <row r="91" spans="5:5" x14ac:dyDescent="0.75">
      <c r="E91" s="10" t="e">
        <f>D91/#REF!</f>
        <v>#REF!</v>
      </c>
    </row>
    <row r="92" spans="5:5" x14ac:dyDescent="0.75">
      <c r="E92" s="10" t="e">
        <f>D92/#REF!</f>
        <v>#REF!</v>
      </c>
    </row>
    <row r="93" spans="5:5" x14ac:dyDescent="0.75">
      <c r="E93" s="10" t="e">
        <f>D93/#REF!</f>
        <v>#REF!</v>
      </c>
    </row>
    <row r="94" spans="5:5" x14ac:dyDescent="0.75">
      <c r="E94" s="10" t="e">
        <f>D94/#REF!</f>
        <v>#REF!</v>
      </c>
    </row>
    <row r="95" spans="5:5" x14ac:dyDescent="0.75">
      <c r="E95" s="10" t="e">
        <f>D95/#REF!</f>
        <v>#REF!</v>
      </c>
    </row>
    <row r="96" spans="5:5" x14ac:dyDescent="0.75">
      <c r="E96" s="10" t="e">
        <f>D96/#REF!</f>
        <v>#REF!</v>
      </c>
    </row>
    <row r="97" spans="5:5" x14ac:dyDescent="0.75">
      <c r="E97" s="10" t="e">
        <f>D97/#REF!</f>
        <v>#REF!</v>
      </c>
    </row>
    <row r="98" spans="5:5" x14ac:dyDescent="0.75">
      <c r="E98" s="10" t="e">
        <f>D98/#REF!</f>
        <v>#REF!</v>
      </c>
    </row>
    <row r="99" spans="5:5" x14ac:dyDescent="0.75">
      <c r="E99" s="10" t="e">
        <f>D99/#REF!</f>
        <v>#REF!</v>
      </c>
    </row>
    <row r="100" spans="5:5" x14ac:dyDescent="0.75">
      <c r="E100" s="10" t="e">
        <f>D100/#REF!</f>
        <v>#REF!</v>
      </c>
    </row>
    <row r="101" spans="5:5" x14ac:dyDescent="0.75">
      <c r="E101" s="10" t="e">
        <f>D101/#REF!</f>
        <v>#REF!</v>
      </c>
    </row>
    <row r="102" spans="5:5" x14ac:dyDescent="0.75">
      <c r="E102" s="10" t="e">
        <f>D102/#REF!</f>
        <v>#REF!</v>
      </c>
    </row>
    <row r="103" spans="5:5" x14ac:dyDescent="0.75">
      <c r="E103" s="10" t="e">
        <f>D103/#REF!</f>
        <v>#REF!</v>
      </c>
    </row>
    <row r="104" spans="5:5" x14ac:dyDescent="0.75">
      <c r="E104" s="10" t="e">
        <f>D104/#REF!</f>
        <v>#REF!</v>
      </c>
    </row>
    <row r="105" spans="5:5" x14ac:dyDescent="0.75">
      <c r="E105" s="10" t="e">
        <f>D105/#REF!</f>
        <v>#REF!</v>
      </c>
    </row>
    <row r="106" spans="5:5" x14ac:dyDescent="0.75">
      <c r="E106" s="10" t="e">
        <f>D106/#REF!</f>
        <v>#REF!</v>
      </c>
    </row>
    <row r="107" spans="5:5" x14ac:dyDescent="0.75">
      <c r="E107" s="10" t="e">
        <f>D107/#REF!</f>
        <v>#REF!</v>
      </c>
    </row>
    <row r="108" spans="5:5" x14ac:dyDescent="0.75">
      <c r="E108" s="10" t="e">
        <f>D108/#REF!</f>
        <v>#REF!</v>
      </c>
    </row>
    <row r="109" spans="5:5" x14ac:dyDescent="0.75">
      <c r="E109" s="10" t="e">
        <f>D109/#REF!</f>
        <v>#REF!</v>
      </c>
    </row>
    <row r="110" spans="5:5" x14ac:dyDescent="0.75">
      <c r="E110" s="10" t="e">
        <f>D110/#REF!</f>
        <v>#REF!</v>
      </c>
    </row>
    <row r="111" spans="5:5" x14ac:dyDescent="0.75">
      <c r="E111" s="10" t="e">
        <f>D111/#REF!</f>
        <v>#REF!</v>
      </c>
    </row>
    <row r="112" spans="5:5" x14ac:dyDescent="0.75">
      <c r="E112" s="10" t="e">
        <f>D112/#REF!</f>
        <v>#REF!</v>
      </c>
    </row>
    <row r="113" spans="5:5" x14ac:dyDescent="0.75">
      <c r="E113" s="10" t="e">
        <f>D113/#REF!</f>
        <v>#REF!</v>
      </c>
    </row>
    <row r="114" spans="5:5" x14ac:dyDescent="0.75">
      <c r="E114" s="10" t="e">
        <f>D114/#REF!</f>
        <v>#REF!</v>
      </c>
    </row>
    <row r="127" spans="5:5" x14ac:dyDescent="0.75">
      <c r="E127" s="10" t="e">
        <f>D127/#REF!</f>
        <v>#REF!</v>
      </c>
    </row>
    <row r="128" spans="5:5" x14ac:dyDescent="0.75">
      <c r="E128" s="10" t="e">
        <f>D128/#REF!</f>
        <v>#REF!</v>
      </c>
    </row>
    <row r="129" spans="5:5" x14ac:dyDescent="0.75">
      <c r="E129" s="10" t="e">
        <f>D129/#REF!</f>
        <v>#REF!</v>
      </c>
    </row>
    <row r="130" spans="5:5" x14ac:dyDescent="0.75">
      <c r="E130" s="10" t="e">
        <f>D130/#REF!</f>
        <v>#REF!</v>
      </c>
    </row>
    <row r="131" spans="5:5" x14ac:dyDescent="0.75">
      <c r="E131" s="10" t="e">
        <f>D131/#REF!</f>
        <v>#REF!</v>
      </c>
    </row>
    <row r="132" spans="5:5" x14ac:dyDescent="0.75">
      <c r="E132" s="10" t="e">
        <f>D132/#REF!</f>
        <v>#REF!</v>
      </c>
    </row>
    <row r="133" spans="5:5" x14ac:dyDescent="0.75">
      <c r="E133" s="10" t="e">
        <f>D133/#REF!</f>
        <v>#REF!</v>
      </c>
    </row>
    <row r="134" spans="5:5" x14ac:dyDescent="0.75">
      <c r="E134" s="10" t="e">
        <f>D134/#REF!</f>
        <v>#REF!</v>
      </c>
    </row>
    <row r="135" spans="5:5" x14ac:dyDescent="0.75">
      <c r="E135" s="10" t="e">
        <f>D135/#REF!</f>
        <v>#REF!</v>
      </c>
    </row>
    <row r="136" spans="5:5" x14ac:dyDescent="0.75">
      <c r="E136" s="10" t="e">
        <f>D136/#REF!</f>
        <v>#REF!</v>
      </c>
    </row>
    <row r="137" spans="5:5" x14ac:dyDescent="0.75">
      <c r="E137" s="10" t="e">
        <f>D137/#REF!</f>
        <v>#REF!</v>
      </c>
    </row>
    <row r="138" spans="5:5" x14ac:dyDescent="0.75">
      <c r="E138" s="10" t="e">
        <f>D138/#REF!</f>
        <v>#REF!</v>
      </c>
    </row>
    <row r="139" spans="5:5" x14ac:dyDescent="0.75">
      <c r="E139" s="10" t="e">
        <f>D139/#REF!</f>
        <v>#REF!</v>
      </c>
    </row>
    <row r="140" spans="5:5" x14ac:dyDescent="0.75">
      <c r="E140" s="10" t="e">
        <f>D140/#REF!</f>
        <v>#REF!</v>
      </c>
    </row>
    <row r="141" spans="5:5" x14ac:dyDescent="0.75">
      <c r="E141" s="10" t="e">
        <f>D141/#REF!</f>
        <v>#REF!</v>
      </c>
    </row>
    <row r="142" spans="5:5" x14ac:dyDescent="0.75">
      <c r="E142" s="10" t="e">
        <f>D142/#REF!</f>
        <v>#REF!</v>
      </c>
    </row>
    <row r="143" spans="5:5" x14ac:dyDescent="0.75">
      <c r="E143" s="10" t="e">
        <f>D143/#REF!</f>
        <v>#REF!</v>
      </c>
    </row>
    <row r="144" spans="5:5" x14ac:dyDescent="0.75">
      <c r="E144" s="10" t="e">
        <f>D144/#REF!</f>
        <v>#REF!</v>
      </c>
    </row>
    <row r="145" spans="5:5" x14ac:dyDescent="0.75">
      <c r="E145" s="10" t="e">
        <f>D145/#REF!</f>
        <v>#REF!</v>
      </c>
    </row>
    <row r="146" spans="5:5" x14ac:dyDescent="0.75">
      <c r="E146" s="10" t="e">
        <f>D146/#REF!</f>
        <v>#REF!</v>
      </c>
    </row>
    <row r="147" spans="5:5" x14ac:dyDescent="0.75">
      <c r="E147" s="10" t="e">
        <f>D147/#REF!</f>
        <v>#REF!</v>
      </c>
    </row>
    <row r="148" spans="5:5" x14ac:dyDescent="0.75">
      <c r="E148" s="10" t="e">
        <f>D148/#REF!</f>
        <v>#REF!</v>
      </c>
    </row>
    <row r="149" spans="5:5" x14ac:dyDescent="0.75">
      <c r="E149" s="10" t="e">
        <f>D149/#REF!</f>
        <v>#REF!</v>
      </c>
    </row>
    <row r="150" spans="5:5" x14ac:dyDescent="0.75">
      <c r="E150" s="10" t="e">
        <f>D150/#REF!</f>
        <v>#REF!</v>
      </c>
    </row>
    <row r="151" spans="5:5" x14ac:dyDescent="0.75">
      <c r="E151" s="10" t="e">
        <f>D151/#REF!</f>
        <v>#REF!</v>
      </c>
    </row>
    <row r="152" spans="5:5" x14ac:dyDescent="0.75">
      <c r="E152" s="10" t="e">
        <f>D152/#REF!</f>
        <v>#REF!</v>
      </c>
    </row>
    <row r="153" spans="5:5" x14ac:dyDescent="0.75">
      <c r="E153" s="10" t="e">
        <f>D153/#REF!</f>
        <v>#REF!</v>
      </c>
    </row>
    <row r="154" spans="5:5" x14ac:dyDescent="0.75">
      <c r="E154" s="10" t="e">
        <f>D154/#REF!</f>
        <v>#REF!</v>
      </c>
    </row>
    <row r="155" spans="5:5" x14ac:dyDescent="0.75">
      <c r="E155" s="10" t="e">
        <f>D155/#REF!</f>
        <v>#REF!</v>
      </c>
    </row>
    <row r="156" spans="5:5" x14ac:dyDescent="0.75">
      <c r="E156" s="10" t="e">
        <f>D156/#REF!</f>
        <v>#REF!</v>
      </c>
    </row>
  </sheetData>
  <mergeCells count="1">
    <mergeCell ref="N9:P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EFAC-6BDA-4E02-8892-6080294751D4}">
  <dimension ref="A2:I42"/>
  <sheetViews>
    <sheetView topLeftCell="A28" workbookViewId="0">
      <selection activeCell="D23" sqref="D23"/>
    </sheetView>
  </sheetViews>
  <sheetFormatPr defaultRowHeight="14.75" x14ac:dyDescent="0.75"/>
  <cols>
    <col min="2" max="2" width="11.7265625" customWidth="1"/>
    <col min="3" max="3" width="146" style="27" customWidth="1"/>
    <col min="4" max="5" width="14.40625" style="27" customWidth="1"/>
    <col min="6" max="7" width="12.7265625" style="27" customWidth="1"/>
    <col min="8" max="8" width="16.86328125" style="27" customWidth="1"/>
    <col min="9" max="9" width="55" style="27" customWidth="1"/>
  </cols>
  <sheetData>
    <row r="2" spans="1:9" ht="15.5" thickBot="1" x14ac:dyDescent="0.9"/>
    <row r="3" spans="1:9" ht="16.75" thickBot="1" x14ac:dyDescent="0.9">
      <c r="B3" s="42" t="s">
        <v>136</v>
      </c>
      <c r="C3" s="27" t="s">
        <v>135</v>
      </c>
      <c r="D3" s="27" t="s">
        <v>4</v>
      </c>
      <c r="E3" s="27" t="s">
        <v>3</v>
      </c>
      <c r="F3" s="27" t="s">
        <v>2</v>
      </c>
      <c r="G3" s="27" t="s">
        <v>134</v>
      </c>
      <c r="H3" s="27" t="s">
        <v>133</v>
      </c>
      <c r="I3" s="43" t="s">
        <v>147</v>
      </c>
    </row>
    <row r="4" spans="1:9" ht="15" customHeight="1" x14ac:dyDescent="0.75">
      <c r="A4" s="41" t="s">
        <v>146</v>
      </c>
      <c r="B4" s="40">
        <v>1</v>
      </c>
      <c r="C4" s="39" t="s">
        <v>145</v>
      </c>
      <c r="D4" s="39">
        <v>329.79300000000001</v>
      </c>
      <c r="E4" s="39">
        <v>18.454000000000001</v>
      </c>
      <c r="F4" s="39">
        <v>77.513999999999996</v>
      </c>
      <c r="G4" s="39">
        <v>0</v>
      </c>
      <c r="H4" s="39">
        <v>255</v>
      </c>
      <c r="I4" s="27">
        <f>E4/E$17</f>
        <v>1.0144143263745526</v>
      </c>
    </row>
    <row r="5" spans="1:9" x14ac:dyDescent="0.75">
      <c r="A5" s="38"/>
      <c r="B5" s="40">
        <v>2</v>
      </c>
      <c r="C5" s="39" t="s">
        <v>144</v>
      </c>
      <c r="D5" s="39">
        <v>343.96800000000002</v>
      </c>
      <c r="E5" s="39">
        <v>15.682</v>
      </c>
      <c r="F5" s="39">
        <v>104.22799999999999</v>
      </c>
      <c r="G5" s="39">
        <v>0</v>
      </c>
      <c r="H5" s="39">
        <v>255</v>
      </c>
      <c r="I5" s="27">
        <f>E5/E$17</f>
        <v>0.86203779485237542</v>
      </c>
    </row>
    <row r="6" spans="1:9" x14ac:dyDescent="0.75">
      <c r="A6" s="38"/>
      <c r="B6" s="40">
        <v>3</v>
      </c>
      <c r="C6" s="39" t="s">
        <v>143</v>
      </c>
      <c r="D6" s="39">
        <v>648.49099999999999</v>
      </c>
      <c r="E6" s="39">
        <v>16.315999999999999</v>
      </c>
      <c r="F6" s="39">
        <v>137.44999999999999</v>
      </c>
      <c r="G6" s="39">
        <v>0</v>
      </c>
      <c r="H6" s="39">
        <v>255</v>
      </c>
      <c r="I6" s="27">
        <f>E6/E$17</f>
        <v>0.89688870429864531</v>
      </c>
    </row>
    <row r="7" spans="1:9" x14ac:dyDescent="0.75">
      <c r="A7" s="38"/>
      <c r="B7" s="40">
        <v>4</v>
      </c>
      <c r="C7" s="39" t="s">
        <v>142</v>
      </c>
      <c r="D7" s="39">
        <v>483.072</v>
      </c>
      <c r="E7" s="39">
        <v>16.957999999999998</v>
      </c>
      <c r="F7" s="39">
        <v>105.238</v>
      </c>
      <c r="G7" s="39">
        <v>0</v>
      </c>
      <c r="H7" s="39">
        <v>255</v>
      </c>
      <c r="I7" s="27">
        <f>E7/E$17</f>
        <v>0.93217937285464736</v>
      </c>
    </row>
    <row r="8" spans="1:9" x14ac:dyDescent="0.75">
      <c r="A8" s="38"/>
      <c r="B8" s="40">
        <v>5</v>
      </c>
      <c r="C8" s="39" t="s">
        <v>141</v>
      </c>
      <c r="D8" s="39">
        <v>424.36099999999999</v>
      </c>
      <c r="E8" s="39">
        <v>16.640999999999998</v>
      </c>
      <c r="F8" s="39">
        <v>139.43</v>
      </c>
      <c r="G8" s="39">
        <v>0</v>
      </c>
      <c r="H8" s="39">
        <v>255</v>
      </c>
      <c r="I8" s="27">
        <f>E8/E$17</f>
        <v>0.91475391813151241</v>
      </c>
    </row>
    <row r="9" spans="1:9" x14ac:dyDescent="0.75">
      <c r="A9" s="38"/>
      <c r="B9" s="40">
        <v>6</v>
      </c>
      <c r="C9" s="39" t="s">
        <v>140</v>
      </c>
      <c r="D9" s="39">
        <v>619.09</v>
      </c>
      <c r="E9" s="39">
        <v>24.158000000000001</v>
      </c>
      <c r="F9" s="39">
        <v>116.509</v>
      </c>
      <c r="G9" s="39">
        <v>0</v>
      </c>
      <c r="H9" s="39">
        <v>255</v>
      </c>
      <c r="I9" s="27">
        <f>E9/E$17</f>
        <v>1.3279625716135497</v>
      </c>
    </row>
    <row r="10" spans="1:9" x14ac:dyDescent="0.75">
      <c r="A10" s="38"/>
      <c r="B10" s="40">
        <v>7</v>
      </c>
      <c r="C10" s="39" t="s">
        <v>139</v>
      </c>
      <c r="D10" s="39">
        <v>608.88800000000003</v>
      </c>
      <c r="E10" s="39">
        <v>16.460999999999999</v>
      </c>
      <c r="F10" s="39">
        <v>103.44199999999999</v>
      </c>
      <c r="G10" s="39">
        <v>0</v>
      </c>
      <c r="H10" s="39">
        <v>255</v>
      </c>
      <c r="I10" s="27">
        <f>E10/E$17</f>
        <v>0.90485933816253983</v>
      </c>
    </row>
    <row r="11" spans="1:9" x14ac:dyDescent="0.75">
      <c r="A11" s="38"/>
      <c r="B11" s="40">
        <v>8</v>
      </c>
      <c r="C11" s="39" t="s">
        <v>138</v>
      </c>
      <c r="D11" s="39">
        <v>333.00599999999997</v>
      </c>
      <c r="E11" s="39">
        <v>20.483000000000001</v>
      </c>
      <c r="F11" s="39">
        <v>70.694000000000003</v>
      </c>
      <c r="G11" s="39">
        <v>0</v>
      </c>
      <c r="H11" s="39">
        <v>255</v>
      </c>
      <c r="I11" s="27">
        <f>E11/E$17</f>
        <v>1.1259482305803601</v>
      </c>
    </row>
    <row r="12" spans="1:9" x14ac:dyDescent="0.75">
      <c r="A12" s="38"/>
      <c r="B12" s="40">
        <v>9</v>
      </c>
      <c r="C12" s="39" t="s">
        <v>137</v>
      </c>
      <c r="D12" s="39">
        <v>396.209</v>
      </c>
      <c r="E12" s="39">
        <v>18.573</v>
      </c>
      <c r="F12" s="39">
        <v>88.9</v>
      </c>
      <c r="G12" s="39">
        <v>0</v>
      </c>
      <c r="H12" s="39">
        <v>255</v>
      </c>
      <c r="I12" s="27">
        <f>E12/E$17</f>
        <v>1.0209557431318179</v>
      </c>
    </row>
    <row r="13" spans="1:9" x14ac:dyDescent="0.75">
      <c r="A13" s="38"/>
    </row>
    <row r="14" spans="1:9" x14ac:dyDescent="0.75">
      <c r="A14" s="38"/>
      <c r="B14" s="40"/>
      <c r="C14" s="39"/>
      <c r="D14" s="39"/>
      <c r="E14" s="39"/>
      <c r="F14" s="39"/>
      <c r="G14" s="39"/>
      <c r="H14" s="39"/>
    </row>
    <row r="15" spans="1:9" ht="15.5" thickBot="1" x14ac:dyDescent="0.9">
      <c r="A15" s="37"/>
    </row>
    <row r="16" spans="1:9" s="34" customFormat="1" ht="15.5" thickBot="1" x14ac:dyDescent="0.9">
      <c r="C16" s="35"/>
      <c r="D16" s="35"/>
      <c r="E16" s="35"/>
      <c r="F16" s="35"/>
      <c r="G16" s="35"/>
      <c r="H16" s="35"/>
      <c r="I16" s="35"/>
    </row>
    <row r="17" spans="1:9" ht="15.5" thickBot="1" x14ac:dyDescent="0.9">
      <c r="D17" s="33" t="s">
        <v>74</v>
      </c>
      <c r="E17" s="31">
        <f>AVERAGE(E4:E12)</f>
        <v>18.191777777777776</v>
      </c>
      <c r="G17" s="33"/>
      <c r="H17" s="32"/>
      <c r="I17" s="31">
        <f>AVERAGE(I4:I12)</f>
        <v>1</v>
      </c>
    </row>
    <row r="18" spans="1:9" ht="15.5" thickBot="1" x14ac:dyDescent="0.9">
      <c r="D18" s="30" t="s">
        <v>0</v>
      </c>
      <c r="E18" s="28">
        <f>STDEV(E4:E12)/SQRT(9)</f>
        <v>0.89597739582377878</v>
      </c>
      <c r="G18" s="30"/>
      <c r="H18" s="29"/>
      <c r="I18" s="28">
        <f>STDEV(I4:I12)/SQRT(9)</f>
        <v>4.9251777740945558E-2</v>
      </c>
    </row>
    <row r="21" spans="1:9" ht="15.5" thickBot="1" x14ac:dyDescent="0.9"/>
    <row r="22" spans="1:9" ht="16.75" thickBot="1" x14ac:dyDescent="0.9">
      <c r="B22" s="42" t="s">
        <v>136</v>
      </c>
      <c r="C22" s="27" t="s">
        <v>135</v>
      </c>
      <c r="D22" s="27" t="s">
        <v>4</v>
      </c>
      <c r="E22" s="27" t="s">
        <v>3</v>
      </c>
      <c r="F22" s="27" t="s">
        <v>2</v>
      </c>
      <c r="G22" s="27" t="s">
        <v>134</v>
      </c>
      <c r="H22" s="27" t="s">
        <v>133</v>
      </c>
    </row>
    <row r="23" spans="1:9" ht="15" customHeight="1" x14ac:dyDescent="0.75">
      <c r="A23" s="41" t="s">
        <v>132</v>
      </c>
      <c r="B23" s="40">
        <v>1</v>
      </c>
      <c r="C23" s="39" t="s">
        <v>131</v>
      </c>
      <c r="D23" s="39">
        <v>214.48099999999999</v>
      </c>
      <c r="E23" s="39">
        <v>14.182</v>
      </c>
      <c r="F23" s="39">
        <v>85.26</v>
      </c>
      <c r="G23" s="39">
        <v>0</v>
      </c>
      <c r="H23" s="39">
        <v>255</v>
      </c>
      <c r="I23" s="27">
        <f>E23/E$17</f>
        <v>0.77958296177760411</v>
      </c>
    </row>
    <row r="24" spans="1:9" x14ac:dyDescent="0.75">
      <c r="A24" s="38"/>
      <c r="B24" s="40">
        <v>2</v>
      </c>
      <c r="C24" s="39" t="s">
        <v>130</v>
      </c>
      <c r="D24" s="39">
        <v>379.44900000000001</v>
      </c>
      <c r="E24" s="39">
        <v>14.584</v>
      </c>
      <c r="F24" s="39">
        <v>94.73</v>
      </c>
      <c r="G24" s="39">
        <v>0</v>
      </c>
      <c r="H24" s="39">
        <v>255</v>
      </c>
      <c r="I24" s="27">
        <f>E24/E$17</f>
        <v>0.80168085704164282</v>
      </c>
    </row>
    <row r="25" spans="1:9" x14ac:dyDescent="0.75">
      <c r="A25" s="38"/>
      <c r="B25" s="40">
        <v>3</v>
      </c>
      <c r="C25" s="39" t="s">
        <v>129</v>
      </c>
      <c r="D25" s="39">
        <v>207.977</v>
      </c>
      <c r="E25" s="39">
        <v>15.958</v>
      </c>
      <c r="F25" s="39">
        <v>66.366</v>
      </c>
      <c r="G25" s="39">
        <v>0</v>
      </c>
      <c r="H25" s="39">
        <v>255</v>
      </c>
      <c r="I25" s="27">
        <f>E25/E$17</f>
        <v>0.87720948413813327</v>
      </c>
    </row>
    <row r="26" spans="1:9" x14ac:dyDescent="0.75">
      <c r="A26" s="38"/>
      <c r="B26" s="40">
        <v>4</v>
      </c>
      <c r="C26" s="39" t="s">
        <v>128</v>
      </c>
      <c r="D26" s="39">
        <v>452.81599999999997</v>
      </c>
      <c r="E26" s="39">
        <v>15.943</v>
      </c>
      <c r="F26" s="39">
        <v>104.60299999999999</v>
      </c>
      <c r="G26" s="39">
        <v>0</v>
      </c>
      <c r="H26" s="39">
        <v>255</v>
      </c>
      <c r="I26" s="27">
        <f>E26/E$17</f>
        <v>0.87638493580738552</v>
      </c>
    </row>
    <row r="27" spans="1:9" x14ac:dyDescent="0.75">
      <c r="A27" s="38"/>
      <c r="B27" s="40">
        <v>5</v>
      </c>
      <c r="C27" s="39" t="s">
        <v>127</v>
      </c>
      <c r="D27" s="39">
        <v>345.00700000000001</v>
      </c>
      <c r="E27" s="39">
        <v>15.249000000000001</v>
      </c>
      <c r="F27" s="39">
        <v>92.596000000000004</v>
      </c>
      <c r="G27" s="39">
        <v>0</v>
      </c>
      <c r="H27" s="39">
        <v>255</v>
      </c>
      <c r="I27" s="27">
        <f>E27/E$17</f>
        <v>0.83823583303812477</v>
      </c>
    </row>
    <row r="28" spans="1:9" x14ac:dyDescent="0.75">
      <c r="A28" s="38"/>
      <c r="B28" s="40">
        <v>6</v>
      </c>
      <c r="C28" s="39" t="s">
        <v>126</v>
      </c>
      <c r="D28" s="39">
        <v>292.82799999999997</v>
      </c>
      <c r="E28" s="39">
        <v>15.845000000000001</v>
      </c>
      <c r="F28" s="39">
        <v>114.91800000000001</v>
      </c>
      <c r="G28" s="39">
        <v>0</v>
      </c>
      <c r="H28" s="39">
        <v>255</v>
      </c>
      <c r="I28" s="27">
        <f>E28/E$17</f>
        <v>0.87099788671316725</v>
      </c>
    </row>
    <row r="29" spans="1:9" x14ac:dyDescent="0.75">
      <c r="A29" s="38"/>
      <c r="B29" s="40">
        <v>7</v>
      </c>
      <c r="C29" s="39" t="s">
        <v>125</v>
      </c>
      <c r="D29" s="39">
        <v>601.97699999999998</v>
      </c>
      <c r="E29" s="39">
        <v>17.068000000000001</v>
      </c>
      <c r="F29" s="39">
        <v>109.583</v>
      </c>
      <c r="G29" s="39">
        <v>0</v>
      </c>
      <c r="H29" s="39">
        <v>255</v>
      </c>
      <c r="I29" s="27">
        <f>E29/E$17</f>
        <v>0.93822606061346414</v>
      </c>
    </row>
    <row r="30" spans="1:9" x14ac:dyDescent="0.75">
      <c r="A30" s="38"/>
      <c r="B30" s="40">
        <v>8</v>
      </c>
      <c r="C30" s="39" t="s">
        <v>124</v>
      </c>
      <c r="D30" s="39">
        <v>260.84300000000002</v>
      </c>
      <c r="E30" s="39">
        <v>9.3450000000000006</v>
      </c>
      <c r="F30" s="39">
        <v>82.706999999999994</v>
      </c>
      <c r="G30" s="39">
        <v>0</v>
      </c>
      <c r="H30" s="39">
        <v>255</v>
      </c>
      <c r="I30" s="27">
        <f>E30/E$17</f>
        <v>0.51369361005582503</v>
      </c>
    </row>
    <row r="31" spans="1:9" x14ac:dyDescent="0.75">
      <c r="A31" s="38"/>
      <c r="B31" s="40">
        <v>9</v>
      </c>
      <c r="C31" s="39" t="s">
        <v>123</v>
      </c>
      <c r="D31" s="39">
        <v>414.10700000000003</v>
      </c>
      <c r="E31" s="39">
        <v>13.57</v>
      </c>
      <c r="F31" s="39">
        <v>104.843</v>
      </c>
      <c r="G31" s="39">
        <v>0</v>
      </c>
      <c r="H31" s="39">
        <v>255</v>
      </c>
      <c r="I31" s="27">
        <f>E31/E$17</f>
        <v>0.74594138988309744</v>
      </c>
    </row>
    <row r="32" spans="1:9" x14ac:dyDescent="0.75">
      <c r="A32" s="38"/>
      <c r="B32" s="40">
        <v>10</v>
      </c>
      <c r="C32" s="39" t="s">
        <v>122</v>
      </c>
      <c r="D32" s="39">
        <v>233.80600000000001</v>
      </c>
      <c r="E32" s="39">
        <v>15.906000000000001</v>
      </c>
      <c r="F32" s="39">
        <v>61.576000000000001</v>
      </c>
      <c r="G32" s="39">
        <v>0</v>
      </c>
      <c r="H32" s="39">
        <v>255</v>
      </c>
      <c r="I32" s="27">
        <f>E32/E$17</f>
        <v>0.87435104992487456</v>
      </c>
    </row>
    <row r="33" spans="1:9" x14ac:dyDescent="0.75">
      <c r="A33" s="38"/>
      <c r="B33" s="40">
        <v>11</v>
      </c>
      <c r="C33" s="39" t="s">
        <v>121</v>
      </c>
      <c r="D33" s="39">
        <v>253.57</v>
      </c>
      <c r="E33" s="39">
        <v>16.148</v>
      </c>
      <c r="F33" s="39">
        <v>72.343000000000004</v>
      </c>
      <c r="G33" s="39">
        <v>0</v>
      </c>
      <c r="H33" s="39">
        <v>255</v>
      </c>
      <c r="I33" s="27">
        <f>E33/E$17</f>
        <v>0.88765376299427101</v>
      </c>
    </row>
    <row r="34" spans="1:9" x14ac:dyDescent="0.75">
      <c r="A34" s="38"/>
      <c r="B34" s="40">
        <v>12</v>
      </c>
      <c r="C34" s="39" t="s">
        <v>120</v>
      </c>
      <c r="D34" s="39">
        <v>295.68099999999998</v>
      </c>
      <c r="E34" s="39">
        <v>17.276</v>
      </c>
      <c r="F34" s="39">
        <v>72.007999999999996</v>
      </c>
      <c r="G34" s="39">
        <v>0</v>
      </c>
      <c r="H34" s="39">
        <v>255</v>
      </c>
      <c r="I34" s="27">
        <f>E34/E$17</f>
        <v>0.94965979746649898</v>
      </c>
    </row>
    <row r="35" spans="1:9" x14ac:dyDescent="0.75">
      <c r="A35" s="38"/>
      <c r="B35" s="40">
        <v>13</v>
      </c>
      <c r="C35" s="39" t="s">
        <v>119</v>
      </c>
      <c r="D35" s="39">
        <v>875.899</v>
      </c>
      <c r="E35" s="39">
        <v>15.058</v>
      </c>
      <c r="F35" s="39">
        <v>134.51499999999999</v>
      </c>
      <c r="G35" s="39">
        <v>0</v>
      </c>
      <c r="H35" s="39">
        <v>255</v>
      </c>
      <c r="I35" s="27">
        <f>E35/E$17</f>
        <v>0.82773658429327046</v>
      </c>
    </row>
    <row r="36" spans="1:9" x14ac:dyDescent="0.75">
      <c r="A36" s="38"/>
      <c r="B36" s="40">
        <v>14</v>
      </c>
      <c r="C36" s="39" t="s">
        <v>118</v>
      </c>
      <c r="D36" s="39">
        <v>214.59899999999999</v>
      </c>
      <c r="E36" s="39">
        <v>13.518000000000001</v>
      </c>
      <c r="F36" s="39">
        <v>74.504000000000005</v>
      </c>
      <c r="G36" s="39">
        <v>0</v>
      </c>
      <c r="H36" s="39">
        <v>255</v>
      </c>
      <c r="I36" s="27">
        <f>E36/E$17</f>
        <v>0.74308295566983873</v>
      </c>
    </row>
    <row r="37" spans="1:9" x14ac:dyDescent="0.75">
      <c r="A37" s="38"/>
      <c r="B37" s="40"/>
      <c r="C37" s="39"/>
      <c r="D37" s="39"/>
      <c r="E37" s="39"/>
      <c r="F37" s="39"/>
      <c r="G37" s="39"/>
      <c r="H37" s="39"/>
    </row>
    <row r="38" spans="1:9" x14ac:dyDescent="0.75">
      <c r="A38" s="38"/>
    </row>
    <row r="39" spans="1:9" ht="15.5" thickBot="1" x14ac:dyDescent="0.9">
      <c r="A39" s="37"/>
    </row>
    <row r="40" spans="1:9" s="34" customFormat="1" ht="15.5" thickBot="1" x14ac:dyDescent="0.9">
      <c r="A40" s="36"/>
      <c r="C40" s="35"/>
      <c r="D40" s="35"/>
      <c r="E40" s="35"/>
      <c r="F40" s="35"/>
      <c r="G40" s="35"/>
      <c r="H40" s="35"/>
      <c r="I40" s="35"/>
    </row>
    <row r="41" spans="1:9" ht="15.5" thickBot="1" x14ac:dyDescent="0.9">
      <c r="D41" s="33" t="s">
        <v>74</v>
      </c>
      <c r="E41" s="31">
        <f>AVERAGE(E23:E36)</f>
        <v>14.975</v>
      </c>
      <c r="G41" s="33"/>
      <c r="H41" s="32"/>
      <c r="I41" s="31">
        <f>AVERAGE(I23:I36)</f>
        <v>0.82317408352979993</v>
      </c>
    </row>
    <row r="42" spans="1:9" ht="15.5" thickBot="1" x14ac:dyDescent="0.9">
      <c r="D42" s="30" t="s">
        <v>0</v>
      </c>
      <c r="E42" s="28">
        <f>STDEV(E23:E36)/SQRT(14)</f>
        <v>0.53057931225539212</v>
      </c>
      <c r="G42" s="30"/>
      <c r="H42" s="29"/>
      <c r="I42" s="28">
        <f>STDEV(I23:I36)/SQRT(14)</f>
        <v>2.9165885749963635E-2</v>
      </c>
    </row>
  </sheetData>
  <mergeCells count="2">
    <mergeCell ref="A4:A15"/>
    <mergeCell ref="A23:A3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1DCB-2428-48CB-B272-39A4726591CE}">
  <dimension ref="A1:T60"/>
  <sheetViews>
    <sheetView topLeftCell="F1" workbookViewId="0">
      <selection activeCell="D23" sqref="D23"/>
    </sheetView>
  </sheetViews>
  <sheetFormatPr defaultRowHeight="14.75" x14ac:dyDescent="0.75"/>
  <cols>
    <col min="1" max="1" width="106" customWidth="1"/>
    <col min="2" max="2" width="70" customWidth="1"/>
    <col min="3" max="3" width="39.7265625" customWidth="1"/>
    <col min="5" max="5" width="40.54296875" style="10" customWidth="1"/>
    <col min="12" max="12" width="25.86328125" customWidth="1"/>
    <col min="15" max="15" width="19.40625" customWidth="1"/>
    <col min="16" max="16" width="25.54296875" customWidth="1"/>
  </cols>
  <sheetData>
    <row r="1" spans="1:20" x14ac:dyDescent="0.75">
      <c r="A1" t="s">
        <v>88</v>
      </c>
      <c r="B1" t="s">
        <v>87</v>
      </c>
      <c r="C1" t="s">
        <v>86</v>
      </c>
      <c r="D1" t="s">
        <v>85</v>
      </c>
      <c r="E1" s="24" t="s">
        <v>76</v>
      </c>
      <c r="F1" t="s">
        <v>84</v>
      </c>
      <c r="G1" t="s">
        <v>83</v>
      </c>
      <c r="H1" t="s">
        <v>82</v>
      </c>
      <c r="I1" t="s">
        <v>81</v>
      </c>
      <c r="J1" t="s">
        <v>80</v>
      </c>
      <c r="P1" s="10"/>
    </row>
    <row r="2" spans="1:20" x14ac:dyDescent="0.75">
      <c r="A2" t="s">
        <v>150</v>
      </c>
      <c r="B2" t="s">
        <v>196</v>
      </c>
      <c r="C2" t="s">
        <v>148</v>
      </c>
      <c r="D2">
        <v>0.16400000000000001</v>
      </c>
      <c r="E2" s="10">
        <f>D2/N$8</f>
        <v>0.51442910915934748</v>
      </c>
      <c r="F2">
        <v>0.58499999999999996</v>
      </c>
      <c r="G2">
        <v>0.63200000000000001</v>
      </c>
      <c r="H2">
        <v>0.17699999999999999</v>
      </c>
      <c r="I2" t="s">
        <v>10</v>
      </c>
      <c r="J2" t="s">
        <v>9</v>
      </c>
      <c r="P2" s="10"/>
    </row>
    <row r="3" spans="1:20" x14ac:dyDescent="0.75">
      <c r="A3" t="s">
        <v>150</v>
      </c>
      <c r="B3" t="s">
        <v>195</v>
      </c>
      <c r="C3" t="s">
        <v>148</v>
      </c>
      <c r="D3">
        <v>0.157</v>
      </c>
      <c r="E3" s="10">
        <f>D3/N$8</f>
        <v>0.49247176913425339</v>
      </c>
      <c r="F3">
        <v>0.59599999999999997</v>
      </c>
      <c r="G3">
        <v>0.80400000000000005</v>
      </c>
      <c r="H3">
        <v>0.16400000000000001</v>
      </c>
      <c r="I3" t="s">
        <v>10</v>
      </c>
      <c r="J3" t="s">
        <v>9</v>
      </c>
      <c r="P3" s="10"/>
    </row>
    <row r="4" spans="1:20" x14ac:dyDescent="0.75">
      <c r="A4" t="s">
        <v>150</v>
      </c>
      <c r="B4" t="s">
        <v>194</v>
      </c>
      <c r="C4" t="s">
        <v>148</v>
      </c>
      <c r="D4">
        <v>0.25600000000000001</v>
      </c>
      <c r="E4" s="10">
        <f>D4/N$8</f>
        <v>0.80301129234629853</v>
      </c>
      <c r="F4">
        <v>0.69199999999999995</v>
      </c>
      <c r="G4">
        <v>0.68200000000000005</v>
      </c>
      <c r="H4">
        <v>0.20699999999999999</v>
      </c>
      <c r="I4" t="s">
        <v>10</v>
      </c>
      <c r="J4" t="s">
        <v>9</v>
      </c>
      <c r="P4" s="10"/>
    </row>
    <row r="5" spans="1:20" x14ac:dyDescent="0.75">
      <c r="A5" t="s">
        <v>150</v>
      </c>
      <c r="B5" t="s">
        <v>193</v>
      </c>
      <c r="C5" t="s">
        <v>148</v>
      </c>
      <c r="D5">
        <v>0.20899999999999999</v>
      </c>
      <c r="E5" s="10">
        <f>D5/N$8</f>
        <v>0.65558343789209528</v>
      </c>
      <c r="F5">
        <v>0.69299999999999995</v>
      </c>
      <c r="G5">
        <v>0.75</v>
      </c>
      <c r="H5">
        <v>0.188</v>
      </c>
      <c r="I5" t="s">
        <v>10</v>
      </c>
      <c r="J5" t="s">
        <v>9</v>
      </c>
    </row>
    <row r="6" spans="1:20" ht="15.5" thickBot="1" x14ac:dyDescent="0.9">
      <c r="A6" t="s">
        <v>150</v>
      </c>
      <c r="B6" t="s">
        <v>192</v>
      </c>
      <c r="C6" t="s">
        <v>148</v>
      </c>
      <c r="D6">
        <v>0.21099999999999999</v>
      </c>
      <c r="E6" s="10">
        <f>D6/N$8</f>
        <v>0.66185696361355073</v>
      </c>
      <c r="F6">
        <v>0.68600000000000005</v>
      </c>
      <c r="G6">
        <v>0.67700000000000005</v>
      </c>
      <c r="H6">
        <v>0.186</v>
      </c>
      <c r="I6" t="s">
        <v>10</v>
      </c>
      <c r="J6" t="s">
        <v>9</v>
      </c>
      <c r="M6" s="58"/>
      <c r="N6" s="58"/>
      <c r="O6" s="58"/>
      <c r="P6" s="58"/>
      <c r="Q6" s="58"/>
      <c r="R6" s="58"/>
      <c r="S6" s="58"/>
      <c r="T6" s="57"/>
    </row>
    <row r="7" spans="1:20" ht="15.5" thickBot="1" x14ac:dyDescent="0.9">
      <c r="A7" t="s">
        <v>150</v>
      </c>
      <c r="B7" t="s">
        <v>191</v>
      </c>
      <c r="C7" t="s">
        <v>148</v>
      </c>
      <c r="D7">
        <v>0.251</v>
      </c>
      <c r="E7" s="10">
        <f>D7/N$8</f>
        <v>0.7873274780426599</v>
      </c>
      <c r="F7">
        <v>0.73599999999999999</v>
      </c>
      <c r="G7">
        <v>0.65600000000000003</v>
      </c>
      <c r="H7">
        <v>0.255</v>
      </c>
      <c r="I7" t="s">
        <v>10</v>
      </c>
      <c r="J7" t="s">
        <v>9</v>
      </c>
      <c r="M7" s="20"/>
      <c r="N7" s="19" t="s">
        <v>74</v>
      </c>
      <c r="O7" s="18" t="s">
        <v>0</v>
      </c>
      <c r="P7" s="55"/>
      <c r="Q7" s="54"/>
      <c r="R7" s="53" t="s">
        <v>74</v>
      </c>
      <c r="S7" s="52" t="s">
        <v>0</v>
      </c>
    </row>
    <row r="8" spans="1:20" ht="15.5" thickBot="1" x14ac:dyDescent="0.9">
      <c r="A8" t="s">
        <v>150</v>
      </c>
      <c r="B8" t="s">
        <v>190</v>
      </c>
      <c r="C8" t="s">
        <v>148</v>
      </c>
      <c r="D8">
        <v>0.23899999999999999</v>
      </c>
      <c r="E8" s="10">
        <f>D8/N$8</f>
        <v>0.74968632371392718</v>
      </c>
      <c r="F8">
        <v>0.78700000000000003</v>
      </c>
      <c r="G8">
        <v>0.64700000000000002</v>
      </c>
      <c r="H8">
        <v>0.252</v>
      </c>
      <c r="I8" t="s">
        <v>10</v>
      </c>
      <c r="J8" t="s">
        <v>9</v>
      </c>
      <c r="L8" s="26" t="s">
        <v>77</v>
      </c>
      <c r="M8" s="16" t="s">
        <v>162</v>
      </c>
      <c r="N8" s="15">
        <f>AVERAGE(D2:D16)</f>
        <v>0.31880000000000003</v>
      </c>
      <c r="O8" s="14">
        <f>STDEV(D2:D16)/SQRT(15)</f>
        <v>2.9915149848800532E-2</v>
      </c>
      <c r="P8" s="51" t="s">
        <v>164</v>
      </c>
      <c r="Q8" s="50" t="s">
        <v>162</v>
      </c>
      <c r="R8" s="49">
        <f>AVERAGE(D17:D31)</f>
        <v>0.10806666666666667</v>
      </c>
      <c r="S8" s="48">
        <f>STDEV(D17:D31)/SQRT(15)</f>
        <v>1.9827942444623485E-2</v>
      </c>
    </row>
    <row r="9" spans="1:20" ht="15.5" thickBot="1" x14ac:dyDescent="0.9">
      <c r="A9" t="s">
        <v>150</v>
      </c>
      <c r="B9" t="s">
        <v>189</v>
      </c>
      <c r="C9" t="s">
        <v>148</v>
      </c>
      <c r="D9">
        <v>0.33400000000000002</v>
      </c>
      <c r="E9" s="10">
        <f>D9/N$8</f>
        <v>1.0476787954830615</v>
      </c>
      <c r="F9">
        <v>0.82399999999999995</v>
      </c>
      <c r="G9">
        <v>0.68300000000000005</v>
      </c>
      <c r="H9">
        <v>0.223</v>
      </c>
      <c r="I9" t="s">
        <v>10</v>
      </c>
      <c r="J9" t="s">
        <v>9</v>
      </c>
      <c r="L9" s="25" t="s">
        <v>105</v>
      </c>
      <c r="M9" s="3" t="s">
        <v>162</v>
      </c>
      <c r="N9" s="12">
        <f>AVERAGE(D32:D46)</f>
        <v>8.7533333333333324E-2</v>
      </c>
      <c r="O9" s="11">
        <f>STDEV(D32:D46)/SQRT(15)</f>
        <v>2.0057504632019708E-2</v>
      </c>
      <c r="P9" s="47"/>
      <c r="Q9" s="46"/>
      <c r="R9" s="45"/>
      <c r="S9" s="44"/>
    </row>
    <row r="10" spans="1:20" x14ac:dyDescent="0.75">
      <c r="A10" t="s">
        <v>150</v>
      </c>
      <c r="B10" t="s">
        <v>188</v>
      </c>
      <c r="C10" t="s">
        <v>148</v>
      </c>
      <c r="D10">
        <v>0.45900000000000002</v>
      </c>
      <c r="E10" s="10">
        <f>D10/N$8</f>
        <v>1.4397741530740276</v>
      </c>
      <c r="F10">
        <v>0.90900000000000003</v>
      </c>
      <c r="G10">
        <v>0.83599999999999997</v>
      </c>
      <c r="H10">
        <v>0.34499999999999997</v>
      </c>
      <c r="I10" t="s">
        <v>10</v>
      </c>
      <c r="J10" t="s">
        <v>9</v>
      </c>
    </row>
    <row r="11" spans="1:20" x14ac:dyDescent="0.75">
      <c r="A11" t="s">
        <v>150</v>
      </c>
      <c r="B11" t="s">
        <v>187</v>
      </c>
      <c r="C11" t="s">
        <v>148</v>
      </c>
      <c r="D11">
        <v>0.33700000000000002</v>
      </c>
      <c r="E11" s="10">
        <f>D11/N$8</f>
        <v>1.0570890840652447</v>
      </c>
      <c r="F11">
        <v>0.76100000000000001</v>
      </c>
      <c r="G11">
        <v>0.59699999999999998</v>
      </c>
      <c r="H11">
        <v>0.26</v>
      </c>
      <c r="I11" t="s">
        <v>10</v>
      </c>
      <c r="J11" t="s">
        <v>9</v>
      </c>
      <c r="L11" t="s">
        <v>136</v>
      </c>
    </row>
    <row r="12" spans="1:20" x14ac:dyDescent="0.75">
      <c r="A12" t="s">
        <v>150</v>
      </c>
      <c r="B12" t="s">
        <v>186</v>
      </c>
      <c r="C12" t="s">
        <v>148</v>
      </c>
      <c r="D12">
        <v>0.46600000000000003</v>
      </c>
      <c r="E12" s="10">
        <f>D12/N$8</f>
        <v>1.4617314930991216</v>
      </c>
      <c r="F12">
        <v>0.89300000000000002</v>
      </c>
      <c r="G12">
        <v>0.78700000000000003</v>
      </c>
      <c r="H12">
        <v>0.35299999999999998</v>
      </c>
      <c r="I12" t="s">
        <v>10</v>
      </c>
      <c r="J12" t="s">
        <v>9</v>
      </c>
      <c r="L12" t="s">
        <v>6</v>
      </c>
    </row>
    <row r="13" spans="1:20" x14ac:dyDescent="0.75">
      <c r="A13" t="s">
        <v>150</v>
      </c>
      <c r="B13" t="s">
        <v>185</v>
      </c>
      <c r="C13" t="s">
        <v>148</v>
      </c>
      <c r="D13">
        <v>0.44900000000000001</v>
      </c>
      <c r="E13" s="10">
        <f>D13/N$8</f>
        <v>1.4084065244667503</v>
      </c>
      <c r="F13">
        <v>0.88800000000000001</v>
      </c>
      <c r="G13">
        <v>0.77600000000000002</v>
      </c>
      <c r="H13">
        <v>0.29199999999999998</v>
      </c>
      <c r="I13" t="s">
        <v>10</v>
      </c>
      <c r="J13" t="s">
        <v>9</v>
      </c>
    </row>
    <row r="14" spans="1:20" x14ac:dyDescent="0.75">
      <c r="A14" t="s">
        <v>150</v>
      </c>
      <c r="B14" t="s">
        <v>184</v>
      </c>
      <c r="C14" t="s">
        <v>148</v>
      </c>
      <c r="D14">
        <v>0.33700000000000002</v>
      </c>
      <c r="E14" s="10">
        <f>D14/N$8</f>
        <v>1.0570890840652447</v>
      </c>
      <c r="F14">
        <v>0.82299999999999995</v>
      </c>
      <c r="G14">
        <v>0.66900000000000004</v>
      </c>
      <c r="H14">
        <v>0.255</v>
      </c>
      <c r="I14" t="s">
        <v>10</v>
      </c>
      <c r="J14" t="s">
        <v>9</v>
      </c>
    </row>
    <row r="15" spans="1:20" x14ac:dyDescent="0.75">
      <c r="A15" t="s">
        <v>150</v>
      </c>
      <c r="B15" t="s">
        <v>183</v>
      </c>
      <c r="C15" t="s">
        <v>148</v>
      </c>
      <c r="D15">
        <v>0.42399999999999999</v>
      </c>
      <c r="E15" s="10">
        <f>D15/N$8</f>
        <v>1.3299874529485569</v>
      </c>
      <c r="F15">
        <v>0.85099999999999998</v>
      </c>
      <c r="G15">
        <v>0.74299999999999999</v>
      </c>
      <c r="H15">
        <v>0.33500000000000002</v>
      </c>
      <c r="I15" t="s">
        <v>10</v>
      </c>
      <c r="J15" t="s">
        <v>9</v>
      </c>
    </row>
    <row r="16" spans="1:20" x14ac:dyDescent="0.75">
      <c r="A16" t="s">
        <v>150</v>
      </c>
      <c r="B16" t="s">
        <v>182</v>
      </c>
      <c r="C16" t="s">
        <v>148</v>
      </c>
      <c r="D16">
        <v>0.48899999999999999</v>
      </c>
      <c r="E16" s="10">
        <f>D16/N$8</f>
        <v>1.5338770388958594</v>
      </c>
      <c r="F16">
        <v>0.88100000000000001</v>
      </c>
      <c r="G16">
        <v>0.76700000000000002</v>
      </c>
      <c r="H16">
        <v>0.36</v>
      </c>
      <c r="I16" t="s">
        <v>10</v>
      </c>
      <c r="J16" t="s">
        <v>9</v>
      </c>
    </row>
    <row r="17" spans="1:19" x14ac:dyDescent="0.75">
      <c r="A17" t="s">
        <v>150</v>
      </c>
      <c r="B17" t="s">
        <v>181</v>
      </c>
      <c r="C17" t="s">
        <v>148</v>
      </c>
      <c r="D17">
        <v>0.189</v>
      </c>
      <c r="E17" s="10">
        <f>D17/N$8</f>
        <v>0.59284818067754075</v>
      </c>
      <c r="F17">
        <v>0.82299999999999995</v>
      </c>
      <c r="G17">
        <v>0.442</v>
      </c>
      <c r="H17">
        <v>0.17799999999999999</v>
      </c>
      <c r="I17" t="s">
        <v>10</v>
      </c>
      <c r="J17" t="s">
        <v>9</v>
      </c>
    </row>
    <row r="18" spans="1:19" x14ac:dyDescent="0.75">
      <c r="A18" t="s">
        <v>150</v>
      </c>
      <c r="B18" t="s">
        <v>180</v>
      </c>
      <c r="C18" t="s">
        <v>148</v>
      </c>
      <c r="D18">
        <v>-3.1E-2</v>
      </c>
      <c r="E18" s="10">
        <f>D18/N$8</f>
        <v>-9.723964868255959E-2</v>
      </c>
      <c r="F18">
        <v>0.43</v>
      </c>
      <c r="G18">
        <v>0.372</v>
      </c>
      <c r="H18">
        <v>0.16</v>
      </c>
      <c r="I18" t="s">
        <v>10</v>
      </c>
      <c r="J18" t="s">
        <v>9</v>
      </c>
    </row>
    <row r="19" spans="1:19" x14ac:dyDescent="0.75">
      <c r="A19" t="s">
        <v>150</v>
      </c>
      <c r="B19" t="s">
        <v>179</v>
      </c>
      <c r="C19" t="s">
        <v>148</v>
      </c>
      <c r="D19">
        <v>3.2000000000000001E-2</v>
      </c>
      <c r="E19" s="10">
        <f>D19/N$8</f>
        <v>0.10037641154328732</v>
      </c>
      <c r="F19">
        <v>0.502</v>
      </c>
      <c r="G19">
        <v>0.47099999999999997</v>
      </c>
      <c r="H19">
        <v>0.153</v>
      </c>
      <c r="I19" t="s">
        <v>10</v>
      </c>
      <c r="J19" t="s">
        <v>9</v>
      </c>
    </row>
    <row r="20" spans="1:19" x14ac:dyDescent="0.75">
      <c r="A20" t="s">
        <v>150</v>
      </c>
      <c r="B20" t="s">
        <v>178</v>
      </c>
      <c r="C20" t="s">
        <v>148</v>
      </c>
      <c r="D20">
        <v>0.03</v>
      </c>
      <c r="E20" s="10">
        <f>D20/N$8</f>
        <v>9.4102885821831864E-2</v>
      </c>
      <c r="F20">
        <v>0.48499999999999999</v>
      </c>
      <c r="G20">
        <v>0.46200000000000002</v>
      </c>
      <c r="H20">
        <v>0.157</v>
      </c>
      <c r="I20" t="s">
        <v>10</v>
      </c>
      <c r="J20" t="s">
        <v>9</v>
      </c>
    </row>
    <row r="21" spans="1:19" x14ac:dyDescent="0.75">
      <c r="A21" t="s">
        <v>150</v>
      </c>
      <c r="B21" t="s">
        <v>177</v>
      </c>
      <c r="C21" t="s">
        <v>148</v>
      </c>
      <c r="D21">
        <v>7.4999999999999997E-2</v>
      </c>
      <c r="E21" s="10">
        <f>D21/N$8</f>
        <v>0.23525721455457965</v>
      </c>
      <c r="F21">
        <v>0.54500000000000004</v>
      </c>
      <c r="G21">
        <v>0.51200000000000001</v>
      </c>
      <c r="H21">
        <v>0.14699999999999999</v>
      </c>
      <c r="I21" t="s">
        <v>10</v>
      </c>
      <c r="J21" t="s">
        <v>9</v>
      </c>
    </row>
    <row r="22" spans="1:19" x14ac:dyDescent="0.75">
      <c r="A22" t="s">
        <v>150</v>
      </c>
      <c r="B22" t="s">
        <v>176</v>
      </c>
      <c r="C22" t="s">
        <v>148</v>
      </c>
      <c r="D22">
        <v>0.14499999999999999</v>
      </c>
      <c r="E22" s="10">
        <f>D22/N$8</f>
        <v>0.45483061480552062</v>
      </c>
      <c r="F22">
        <v>0.56200000000000006</v>
      </c>
      <c r="G22">
        <v>0.55200000000000005</v>
      </c>
      <c r="H22">
        <v>0.185</v>
      </c>
      <c r="I22" t="s">
        <v>10</v>
      </c>
      <c r="J22" t="s">
        <v>9</v>
      </c>
    </row>
    <row r="23" spans="1:19" x14ac:dyDescent="0.75">
      <c r="A23" t="s">
        <v>150</v>
      </c>
      <c r="B23" t="s">
        <v>175</v>
      </c>
      <c r="C23" t="s">
        <v>148</v>
      </c>
      <c r="D23">
        <v>0.253</v>
      </c>
      <c r="E23" s="10">
        <f>D23/N$8</f>
        <v>0.79360100376411535</v>
      </c>
      <c r="F23">
        <v>0.60699999999999998</v>
      </c>
      <c r="G23">
        <v>0.64300000000000002</v>
      </c>
      <c r="H23">
        <v>0.20499999999999999</v>
      </c>
      <c r="I23" t="s">
        <v>10</v>
      </c>
      <c r="J23" t="s">
        <v>9</v>
      </c>
    </row>
    <row r="24" spans="1:19" x14ac:dyDescent="0.75">
      <c r="A24" t="s">
        <v>150</v>
      </c>
      <c r="B24" t="s">
        <v>174</v>
      </c>
      <c r="C24" t="s">
        <v>148</v>
      </c>
      <c r="D24">
        <v>0.151</v>
      </c>
      <c r="E24" s="10">
        <f>D24/N$8</f>
        <v>0.47365119196988703</v>
      </c>
      <c r="F24">
        <v>0.54500000000000004</v>
      </c>
      <c r="G24">
        <v>0.503</v>
      </c>
      <c r="H24">
        <v>0.185</v>
      </c>
      <c r="I24" t="s">
        <v>10</v>
      </c>
      <c r="J24" t="s">
        <v>9</v>
      </c>
    </row>
    <row r="25" spans="1:19" x14ac:dyDescent="0.75">
      <c r="A25" t="s">
        <v>150</v>
      </c>
      <c r="B25" t="s">
        <v>173</v>
      </c>
      <c r="C25" t="s">
        <v>148</v>
      </c>
      <c r="D25">
        <v>5.1999999999999998E-2</v>
      </c>
      <c r="E25" s="10">
        <f>D25/N$8</f>
        <v>0.16311166875784189</v>
      </c>
      <c r="F25">
        <v>0.51700000000000002</v>
      </c>
      <c r="G25">
        <v>0.51</v>
      </c>
      <c r="H25">
        <v>0.16600000000000001</v>
      </c>
      <c r="I25" t="s">
        <v>10</v>
      </c>
      <c r="J25" t="s">
        <v>9</v>
      </c>
    </row>
    <row r="26" spans="1:19" x14ac:dyDescent="0.75">
      <c r="A26" t="s">
        <v>150</v>
      </c>
      <c r="B26" t="s">
        <v>172</v>
      </c>
      <c r="C26" t="s">
        <v>148</v>
      </c>
      <c r="D26">
        <v>8.3000000000000004E-2</v>
      </c>
      <c r="E26" s="10">
        <f>D26/N$8</f>
        <v>0.26035131744040152</v>
      </c>
      <c r="F26">
        <v>0.55000000000000004</v>
      </c>
      <c r="G26">
        <v>0.46300000000000002</v>
      </c>
      <c r="H26">
        <v>0.16200000000000001</v>
      </c>
      <c r="I26" t="s">
        <v>10</v>
      </c>
      <c r="J26" t="s">
        <v>9</v>
      </c>
    </row>
    <row r="27" spans="1:19" x14ac:dyDescent="0.75">
      <c r="A27" t="s">
        <v>150</v>
      </c>
      <c r="B27" t="s">
        <v>171</v>
      </c>
      <c r="C27" t="s">
        <v>148</v>
      </c>
      <c r="D27">
        <v>8.5999999999999993E-2</v>
      </c>
      <c r="E27" s="10">
        <f>D27/N$8</f>
        <v>0.26976160602258464</v>
      </c>
      <c r="F27">
        <v>0.56299999999999994</v>
      </c>
      <c r="G27">
        <v>0.54800000000000004</v>
      </c>
      <c r="H27">
        <v>0.159</v>
      </c>
      <c r="I27" t="s">
        <v>10</v>
      </c>
      <c r="J27" t="s">
        <v>9</v>
      </c>
    </row>
    <row r="28" spans="1:19" x14ac:dyDescent="0.75">
      <c r="A28" t="s">
        <v>150</v>
      </c>
      <c r="B28" t="s">
        <v>170</v>
      </c>
      <c r="C28" t="s">
        <v>148</v>
      </c>
      <c r="D28">
        <v>0.159</v>
      </c>
      <c r="E28" s="10">
        <f>D28/N$8</f>
        <v>0.4987452948557089</v>
      </c>
      <c r="F28">
        <v>0.51100000000000001</v>
      </c>
      <c r="G28">
        <v>0.54500000000000004</v>
      </c>
      <c r="H28">
        <v>0.218</v>
      </c>
      <c r="I28" t="s">
        <v>10</v>
      </c>
      <c r="J28" t="s">
        <v>9</v>
      </c>
    </row>
    <row r="29" spans="1:19" x14ac:dyDescent="0.75">
      <c r="A29" t="s">
        <v>150</v>
      </c>
      <c r="B29" t="s">
        <v>169</v>
      </c>
      <c r="C29" t="s">
        <v>148</v>
      </c>
      <c r="D29">
        <v>0.104</v>
      </c>
      <c r="E29" s="10">
        <f>D29/N$8</f>
        <v>0.32622333751568378</v>
      </c>
      <c r="F29">
        <v>0.39700000000000002</v>
      </c>
      <c r="G29">
        <v>0.57099999999999995</v>
      </c>
      <c r="H29">
        <v>0.20200000000000001</v>
      </c>
      <c r="I29" t="s">
        <v>10</v>
      </c>
      <c r="J29" t="s">
        <v>9</v>
      </c>
    </row>
    <row r="30" spans="1:19" ht="15.5" thickBot="1" x14ac:dyDescent="0.9">
      <c r="A30" t="s">
        <v>150</v>
      </c>
      <c r="B30" t="s">
        <v>168</v>
      </c>
      <c r="C30" t="s">
        <v>148</v>
      </c>
      <c r="D30">
        <v>0.216</v>
      </c>
      <c r="E30" s="10">
        <f>D30/N$8</f>
        <v>0.67754077791718936</v>
      </c>
      <c r="F30">
        <v>0.54</v>
      </c>
      <c r="G30">
        <v>0.51800000000000002</v>
      </c>
      <c r="H30">
        <v>0.224</v>
      </c>
      <c r="I30" t="s">
        <v>10</v>
      </c>
      <c r="J30" t="s">
        <v>9</v>
      </c>
    </row>
    <row r="31" spans="1:19" ht="15.5" thickBot="1" x14ac:dyDescent="0.9">
      <c r="A31" t="s">
        <v>150</v>
      </c>
      <c r="B31" t="s">
        <v>167</v>
      </c>
      <c r="C31" t="s">
        <v>148</v>
      </c>
      <c r="D31">
        <v>7.6999999999999999E-2</v>
      </c>
      <c r="E31" s="10">
        <f>D31/N$8</f>
        <v>0.24153074027603511</v>
      </c>
      <c r="F31">
        <v>0.46300000000000002</v>
      </c>
      <c r="G31">
        <v>0.45300000000000001</v>
      </c>
      <c r="H31">
        <v>0.191</v>
      </c>
      <c r="I31" t="s">
        <v>10</v>
      </c>
      <c r="J31" t="s">
        <v>9</v>
      </c>
      <c r="M31" s="23" t="s">
        <v>109</v>
      </c>
      <c r="N31" s="22"/>
      <c r="O31" s="22"/>
      <c r="P31" s="22"/>
      <c r="Q31" s="22"/>
      <c r="R31" s="22"/>
      <c r="S31" s="56"/>
    </row>
    <row r="32" spans="1:19" ht="15.5" thickBot="1" x14ac:dyDescent="0.9">
      <c r="A32" t="s">
        <v>150</v>
      </c>
      <c r="B32" t="s">
        <v>166</v>
      </c>
      <c r="C32" t="s">
        <v>148</v>
      </c>
      <c r="D32">
        <v>0.17799999999999999</v>
      </c>
      <c r="E32" s="10">
        <f>D32/N$8</f>
        <v>0.55834378920953565</v>
      </c>
      <c r="F32">
        <v>0.72599999999999998</v>
      </c>
      <c r="G32">
        <v>0.504</v>
      </c>
      <c r="H32">
        <v>0.23400000000000001</v>
      </c>
      <c r="I32" t="s">
        <v>10</v>
      </c>
      <c r="J32" t="s">
        <v>9</v>
      </c>
      <c r="M32" s="20"/>
      <c r="N32" s="19" t="s">
        <v>74</v>
      </c>
      <c r="O32" s="18" t="s">
        <v>0</v>
      </c>
      <c r="P32" s="55"/>
      <c r="Q32" s="54"/>
      <c r="R32" s="53" t="s">
        <v>74</v>
      </c>
      <c r="S32" s="52" t="s">
        <v>0</v>
      </c>
    </row>
    <row r="33" spans="1:19" ht="15.5" thickBot="1" x14ac:dyDescent="0.9">
      <c r="A33" t="s">
        <v>150</v>
      </c>
      <c r="B33" t="s">
        <v>165</v>
      </c>
      <c r="C33" t="s">
        <v>148</v>
      </c>
      <c r="D33">
        <v>0.20699999999999999</v>
      </c>
      <c r="E33" s="10">
        <f>D33/N$8</f>
        <v>0.64930991217063982</v>
      </c>
      <c r="F33">
        <v>0.54700000000000004</v>
      </c>
      <c r="G33">
        <v>0.58499999999999996</v>
      </c>
      <c r="H33">
        <v>0.20300000000000001</v>
      </c>
      <c r="I33" t="s">
        <v>10</v>
      </c>
      <c r="J33" t="s">
        <v>9</v>
      </c>
      <c r="L33" s="26" t="s">
        <v>77</v>
      </c>
      <c r="M33" s="16" t="s">
        <v>162</v>
      </c>
      <c r="N33" s="15">
        <f>AVERAGE(E2:E16)</f>
        <v>1</v>
      </c>
      <c r="O33" s="14">
        <f>STDEV(E2:E16)/SQRT(15)</f>
        <v>9.3836731018822228E-2</v>
      </c>
      <c r="P33" s="51" t="s">
        <v>164</v>
      </c>
      <c r="Q33" s="50" t="s">
        <v>162</v>
      </c>
      <c r="R33" s="49">
        <f>AVERAGE(E17:E31)</f>
        <v>0.33897950648264324</v>
      </c>
      <c r="S33" s="48">
        <f>STDEV(E17:E31)/SQRT(15)</f>
        <v>6.2195553464941898E-2</v>
      </c>
    </row>
    <row r="34" spans="1:19" ht="15.5" thickBot="1" x14ac:dyDescent="0.9">
      <c r="A34" t="s">
        <v>150</v>
      </c>
      <c r="B34" t="s">
        <v>163</v>
      </c>
      <c r="C34" t="s">
        <v>148</v>
      </c>
      <c r="D34">
        <v>0.115</v>
      </c>
      <c r="E34" s="10">
        <f>D34/N$8</f>
        <v>0.36072772898368882</v>
      </c>
      <c r="F34">
        <v>0.58199999999999996</v>
      </c>
      <c r="G34">
        <v>0.42399999999999999</v>
      </c>
      <c r="H34">
        <v>0.17299999999999999</v>
      </c>
      <c r="I34" t="s">
        <v>10</v>
      </c>
      <c r="J34" t="s">
        <v>9</v>
      </c>
      <c r="L34" s="25" t="s">
        <v>105</v>
      </c>
      <c r="M34" s="3" t="s">
        <v>162</v>
      </c>
      <c r="N34" s="12">
        <f>AVERAGE(E32:E46)</f>
        <v>0.27457130907570054</v>
      </c>
      <c r="O34" s="11">
        <f>STDEV(E32:E46)/SQRT(15)</f>
        <v>6.2915635608593798E-2</v>
      </c>
      <c r="P34" s="47"/>
      <c r="Q34" s="46"/>
      <c r="R34" s="45"/>
      <c r="S34" s="44"/>
    </row>
    <row r="35" spans="1:19" x14ac:dyDescent="0.75">
      <c r="A35" t="s">
        <v>150</v>
      </c>
      <c r="B35" t="s">
        <v>161</v>
      </c>
      <c r="C35" t="s">
        <v>148</v>
      </c>
      <c r="D35">
        <v>7.5999999999999998E-2</v>
      </c>
      <c r="E35" s="10">
        <f>D35/N$8</f>
        <v>0.23839397741530738</v>
      </c>
      <c r="F35">
        <v>0.61399999999999999</v>
      </c>
      <c r="G35">
        <v>0.61399999999999999</v>
      </c>
      <c r="H35">
        <v>0.25600000000000001</v>
      </c>
      <c r="I35" t="s">
        <v>10</v>
      </c>
      <c r="J35" t="s">
        <v>9</v>
      </c>
    </row>
    <row r="36" spans="1:19" x14ac:dyDescent="0.75">
      <c r="A36" t="s">
        <v>150</v>
      </c>
      <c r="B36" t="s">
        <v>160</v>
      </c>
      <c r="C36" t="s">
        <v>148</v>
      </c>
      <c r="D36">
        <v>5.5E-2</v>
      </c>
      <c r="E36" s="10">
        <f>D36/N$8</f>
        <v>0.17252195734002507</v>
      </c>
      <c r="F36">
        <v>0.55100000000000005</v>
      </c>
      <c r="G36">
        <v>0.54800000000000004</v>
      </c>
      <c r="H36">
        <v>0.14199999999999999</v>
      </c>
      <c r="I36" t="s">
        <v>10</v>
      </c>
      <c r="J36" t="s">
        <v>9</v>
      </c>
    </row>
    <row r="37" spans="1:19" x14ac:dyDescent="0.75">
      <c r="A37" t="s">
        <v>150</v>
      </c>
      <c r="B37" t="s">
        <v>159</v>
      </c>
      <c r="C37" t="s">
        <v>148</v>
      </c>
      <c r="D37">
        <v>-4.5999999999999999E-2</v>
      </c>
      <c r="E37" s="10">
        <f>D37/N$8</f>
        <v>-0.14429109159347553</v>
      </c>
      <c r="F37">
        <v>0.46100000000000002</v>
      </c>
      <c r="G37">
        <v>0.45600000000000002</v>
      </c>
      <c r="H37">
        <v>0.14299999999999999</v>
      </c>
      <c r="I37" t="s">
        <v>10</v>
      </c>
      <c r="J37" t="s">
        <v>9</v>
      </c>
    </row>
    <row r="38" spans="1:19" x14ac:dyDescent="0.75">
      <c r="A38" t="s">
        <v>150</v>
      </c>
      <c r="B38" t="s">
        <v>158</v>
      </c>
      <c r="C38" t="s">
        <v>148</v>
      </c>
      <c r="D38">
        <v>3.4000000000000002E-2</v>
      </c>
      <c r="E38" s="10">
        <f>D38/N$8</f>
        <v>0.10664993726474278</v>
      </c>
      <c r="F38">
        <v>0.54800000000000004</v>
      </c>
      <c r="G38">
        <v>0.46500000000000002</v>
      </c>
      <c r="H38">
        <v>0.14099999999999999</v>
      </c>
      <c r="I38" t="s">
        <v>10</v>
      </c>
      <c r="J38" t="s">
        <v>9</v>
      </c>
    </row>
    <row r="39" spans="1:19" x14ac:dyDescent="0.75">
      <c r="A39" t="s">
        <v>150</v>
      </c>
      <c r="B39" t="s">
        <v>157</v>
      </c>
      <c r="C39" t="s">
        <v>148</v>
      </c>
      <c r="D39">
        <v>-5.0999999999999997E-2</v>
      </c>
      <c r="E39" s="10">
        <f>D39/N$8</f>
        <v>-0.15997490589711416</v>
      </c>
      <c r="F39">
        <v>0.5</v>
      </c>
      <c r="G39">
        <v>0.39800000000000002</v>
      </c>
      <c r="H39">
        <v>0.106</v>
      </c>
      <c r="I39" t="s">
        <v>10</v>
      </c>
      <c r="J39" t="s">
        <v>9</v>
      </c>
    </row>
    <row r="40" spans="1:19" x14ac:dyDescent="0.75">
      <c r="A40" t="s">
        <v>150</v>
      </c>
      <c r="B40" t="s">
        <v>156</v>
      </c>
      <c r="C40" t="s">
        <v>148</v>
      </c>
      <c r="D40">
        <v>3.3000000000000002E-2</v>
      </c>
      <c r="E40" s="10">
        <f>D40/N$8</f>
        <v>0.10351317440401506</v>
      </c>
      <c r="F40">
        <v>0.51400000000000001</v>
      </c>
      <c r="G40">
        <v>0.437</v>
      </c>
      <c r="H40">
        <v>0.13300000000000001</v>
      </c>
      <c r="I40" t="s">
        <v>10</v>
      </c>
      <c r="J40" t="s">
        <v>9</v>
      </c>
    </row>
    <row r="41" spans="1:19" x14ac:dyDescent="0.75">
      <c r="A41" t="s">
        <v>150</v>
      </c>
      <c r="B41" t="s">
        <v>155</v>
      </c>
      <c r="C41" t="s">
        <v>148</v>
      </c>
      <c r="D41">
        <v>0.11799999999999999</v>
      </c>
      <c r="E41" s="10">
        <f>D41/N$8</f>
        <v>0.37013801756587195</v>
      </c>
      <c r="F41">
        <v>0.59799999999999998</v>
      </c>
      <c r="G41">
        <v>0.41499999999999998</v>
      </c>
      <c r="H41">
        <v>0.14299999999999999</v>
      </c>
      <c r="I41" t="s">
        <v>10</v>
      </c>
      <c r="J41" t="s">
        <v>9</v>
      </c>
    </row>
    <row r="42" spans="1:19" x14ac:dyDescent="0.75">
      <c r="A42" t="s">
        <v>150</v>
      </c>
      <c r="B42" t="s">
        <v>154</v>
      </c>
      <c r="C42" t="s">
        <v>148</v>
      </c>
      <c r="D42">
        <v>0.14599999999999999</v>
      </c>
      <c r="E42" s="10">
        <f>D42/N$8</f>
        <v>0.45796737766624834</v>
      </c>
      <c r="F42">
        <v>0.59099999999999997</v>
      </c>
      <c r="G42">
        <v>0.51900000000000002</v>
      </c>
      <c r="H42">
        <v>0.16300000000000001</v>
      </c>
      <c r="I42" t="s">
        <v>10</v>
      </c>
      <c r="J42" t="s">
        <v>9</v>
      </c>
    </row>
    <row r="43" spans="1:19" x14ac:dyDescent="0.75">
      <c r="A43" t="s">
        <v>150</v>
      </c>
      <c r="B43" t="s">
        <v>153</v>
      </c>
      <c r="C43" t="s">
        <v>148</v>
      </c>
      <c r="D43">
        <v>8.2000000000000003E-2</v>
      </c>
      <c r="E43" s="10">
        <f>D43/N$8</f>
        <v>0.25721455457967374</v>
      </c>
      <c r="F43">
        <v>0.61</v>
      </c>
      <c r="G43">
        <v>0.53</v>
      </c>
      <c r="H43">
        <v>0.23499999999999999</v>
      </c>
      <c r="I43" t="s">
        <v>10</v>
      </c>
      <c r="J43" t="s">
        <v>9</v>
      </c>
    </row>
    <row r="44" spans="1:19" x14ac:dyDescent="0.75">
      <c r="A44" t="s">
        <v>150</v>
      </c>
      <c r="B44" t="s">
        <v>152</v>
      </c>
      <c r="C44" t="s">
        <v>148</v>
      </c>
      <c r="D44">
        <v>0.18</v>
      </c>
      <c r="E44" s="10">
        <f>D44/N$8</f>
        <v>0.5646173149309911</v>
      </c>
      <c r="F44">
        <v>0.58299999999999996</v>
      </c>
      <c r="G44">
        <v>0.38800000000000001</v>
      </c>
      <c r="H44">
        <v>0.19900000000000001</v>
      </c>
      <c r="I44" t="s">
        <v>10</v>
      </c>
      <c r="J44" t="s">
        <v>9</v>
      </c>
    </row>
    <row r="45" spans="1:19" x14ac:dyDescent="0.75">
      <c r="A45" t="s">
        <v>150</v>
      </c>
      <c r="B45" t="s">
        <v>151</v>
      </c>
      <c r="C45" t="s">
        <v>148</v>
      </c>
      <c r="D45">
        <v>4.7E-2</v>
      </c>
      <c r="E45" s="10">
        <f>D45/N$8</f>
        <v>0.14742785445420326</v>
      </c>
      <c r="F45">
        <v>0.40699999999999997</v>
      </c>
      <c r="G45">
        <v>0.54700000000000004</v>
      </c>
      <c r="H45">
        <v>0.16</v>
      </c>
      <c r="I45" t="s">
        <v>10</v>
      </c>
      <c r="J45" t="s">
        <v>9</v>
      </c>
    </row>
    <row r="46" spans="1:19" x14ac:dyDescent="0.75">
      <c r="A46" t="s">
        <v>150</v>
      </c>
      <c r="B46" t="s">
        <v>149</v>
      </c>
      <c r="C46" t="s">
        <v>148</v>
      </c>
      <c r="D46">
        <v>0.13900000000000001</v>
      </c>
      <c r="E46" s="10">
        <f>D46/N$8</f>
        <v>0.43601003764115431</v>
      </c>
      <c r="F46">
        <v>0.52900000000000003</v>
      </c>
      <c r="G46">
        <v>0.51900000000000002</v>
      </c>
      <c r="H46">
        <v>0.17399999999999999</v>
      </c>
      <c r="I46" t="s">
        <v>10</v>
      </c>
      <c r="J46" t="s">
        <v>9</v>
      </c>
    </row>
    <row r="50" spans="16:16" x14ac:dyDescent="0.75">
      <c r="P50" s="10"/>
    </row>
    <row r="51" spans="16:16" x14ac:dyDescent="0.75">
      <c r="P51" s="10"/>
    </row>
    <row r="52" spans="16:16" x14ac:dyDescent="0.75">
      <c r="P52" s="10"/>
    </row>
    <row r="53" spans="16:16" x14ac:dyDescent="0.75">
      <c r="P53" s="10"/>
    </row>
    <row r="54" spans="16:16" x14ac:dyDescent="0.75">
      <c r="P54" s="10"/>
    </row>
    <row r="55" spans="16:16" x14ac:dyDescent="0.75">
      <c r="P55" s="10"/>
    </row>
    <row r="56" spans="16:16" x14ac:dyDescent="0.75">
      <c r="P56" s="10"/>
    </row>
    <row r="57" spans="16:16" x14ac:dyDescent="0.75">
      <c r="P57" s="10"/>
    </row>
    <row r="58" spans="16:16" x14ac:dyDescent="0.75">
      <c r="P58" s="10"/>
    </row>
    <row r="59" spans="16:16" x14ac:dyDescent="0.75">
      <c r="P59" s="10"/>
    </row>
    <row r="60" spans="16:16" x14ac:dyDescent="0.75">
      <c r="P60" s="10"/>
    </row>
  </sheetData>
  <mergeCells count="1">
    <mergeCell ref="M31:S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2881-2054-4049-B6C9-71E0CC9FF0E9}">
  <dimension ref="A1:Y207"/>
  <sheetViews>
    <sheetView topLeftCell="G1" workbookViewId="0">
      <selection activeCell="D23" sqref="D23"/>
    </sheetView>
  </sheetViews>
  <sheetFormatPr defaultRowHeight="14.75" x14ac:dyDescent="0.75"/>
  <cols>
    <col min="1" max="1" width="10.26953125" customWidth="1"/>
    <col min="2" max="2" width="79.40625" style="1" customWidth="1"/>
    <col min="3" max="3" width="39.26953125" customWidth="1"/>
    <col min="5" max="5" width="40.54296875" style="10" customWidth="1"/>
    <col min="13" max="13" width="26.54296875" style="1" customWidth="1"/>
    <col min="14" max="15" width="8.7265625" style="10"/>
    <col min="16" max="16" width="18.40625" style="10" customWidth="1"/>
    <col min="17" max="17" width="16.7265625" style="10" customWidth="1"/>
    <col min="18" max="19" width="8.7265625" style="10"/>
  </cols>
  <sheetData>
    <row r="1" spans="1:19" x14ac:dyDescent="0.75">
      <c r="A1" t="s">
        <v>88</v>
      </c>
      <c r="B1" s="1" t="s">
        <v>87</v>
      </c>
      <c r="C1" t="s">
        <v>86</v>
      </c>
      <c r="D1" t="s">
        <v>85</v>
      </c>
      <c r="E1" s="24" t="s">
        <v>76</v>
      </c>
      <c r="F1" t="s">
        <v>84</v>
      </c>
      <c r="G1" t="s">
        <v>83</v>
      </c>
      <c r="H1" t="s">
        <v>82</v>
      </c>
      <c r="I1" t="s">
        <v>81</v>
      </c>
      <c r="J1" t="s">
        <v>80</v>
      </c>
    </row>
    <row r="2" spans="1:19" ht="15" customHeight="1" thickBot="1" x14ac:dyDescent="0.9">
      <c r="A2" t="s">
        <v>30</v>
      </c>
      <c r="B2" s="1" t="s">
        <v>73</v>
      </c>
      <c r="C2" t="s">
        <v>11</v>
      </c>
      <c r="D2">
        <v>0.2</v>
      </c>
      <c r="E2" s="10">
        <f>D2/N$5</f>
        <v>0.89321965083231858</v>
      </c>
      <c r="F2">
        <v>0.87</v>
      </c>
      <c r="G2">
        <v>0.63300000000000001</v>
      </c>
      <c r="H2">
        <v>0.218</v>
      </c>
      <c r="I2" t="s">
        <v>10</v>
      </c>
      <c r="J2" t="s">
        <v>9</v>
      </c>
    </row>
    <row r="3" spans="1:19" x14ac:dyDescent="0.75">
      <c r="A3" t="s">
        <v>30</v>
      </c>
      <c r="B3" s="1" t="s">
        <v>70</v>
      </c>
      <c r="C3" t="s">
        <v>11</v>
      </c>
      <c r="D3">
        <v>0.26200000000000001</v>
      </c>
      <c r="E3" s="10">
        <f>D3/N$5</f>
        <v>1.1701177425903373</v>
      </c>
      <c r="F3">
        <v>0.75800000000000001</v>
      </c>
      <c r="G3">
        <v>0.72599999999999998</v>
      </c>
      <c r="H3">
        <v>0.3</v>
      </c>
      <c r="I3" t="s">
        <v>10</v>
      </c>
      <c r="J3" t="s">
        <v>9</v>
      </c>
      <c r="L3" s="21" t="s">
        <v>77</v>
      </c>
      <c r="M3" s="20"/>
      <c r="N3" s="19" t="s">
        <v>74</v>
      </c>
      <c r="O3" s="18" t="s">
        <v>0</v>
      </c>
      <c r="P3" s="63" t="s">
        <v>164</v>
      </c>
      <c r="Q3" s="54"/>
      <c r="R3" s="53" t="s">
        <v>74</v>
      </c>
      <c r="S3" s="52" t="s">
        <v>0</v>
      </c>
    </row>
    <row r="4" spans="1:19" x14ac:dyDescent="0.75">
      <c r="A4" t="s">
        <v>30</v>
      </c>
      <c r="B4" s="1" t="s">
        <v>69</v>
      </c>
      <c r="C4" t="s">
        <v>11</v>
      </c>
      <c r="D4">
        <v>0.27600000000000002</v>
      </c>
      <c r="E4" s="10">
        <f>D4/N$5</f>
        <v>1.2326431181485997</v>
      </c>
      <c r="F4">
        <v>0.74199999999999999</v>
      </c>
      <c r="G4">
        <v>0.73399999999999999</v>
      </c>
      <c r="H4">
        <v>0.31</v>
      </c>
      <c r="I4" t="s">
        <v>10</v>
      </c>
      <c r="J4" t="s">
        <v>9</v>
      </c>
      <c r="L4" s="17"/>
      <c r="M4" s="16"/>
      <c r="N4" s="15"/>
      <c r="O4" s="14"/>
      <c r="P4" s="62"/>
      <c r="Q4" s="61"/>
      <c r="R4" s="49"/>
      <c r="S4" s="48"/>
    </row>
    <row r="5" spans="1:19" ht="15" customHeight="1" thickBot="1" x14ac:dyDescent="0.9">
      <c r="A5" t="s">
        <v>30</v>
      </c>
      <c r="B5" s="1" t="s">
        <v>68</v>
      </c>
      <c r="C5" t="s">
        <v>11</v>
      </c>
      <c r="D5">
        <v>0.28399999999999997</v>
      </c>
      <c r="E5" s="10">
        <f>D5/N$5</f>
        <v>1.2683719041818922</v>
      </c>
      <c r="F5">
        <v>0.78300000000000003</v>
      </c>
      <c r="G5">
        <v>0.76100000000000001</v>
      </c>
      <c r="H5">
        <v>0.26600000000000001</v>
      </c>
      <c r="I5" t="s">
        <v>10</v>
      </c>
      <c r="J5" t="s">
        <v>9</v>
      </c>
      <c r="L5" s="13"/>
      <c r="M5" s="3" t="s">
        <v>71</v>
      </c>
      <c r="N5" s="12">
        <f>AVERAGE(D2,D3,D4,D5,D6,D7,D8,D9,D10,D11,D12,D13,D14,D15,D16,D17,D18,D19,D20,D21,D22,D23,D24,D25,D26,D27,D28,D29,D30,D31,D32,D33,D34,D35,D36,D37,D38,D39,D40,D41,D42,D43,D44,D45)</f>
        <v>0.22390909090909086</v>
      </c>
      <c r="O5" s="11">
        <f>STDEV(D2,D3,D4,D5,D6,D7,D8,D9,D10,D11,D12,D13,D14,D15,D16,D17,D18,D19,D20,D21,D22,D23,D24,D25,D26,D27,D28,D29,D30,D31,D32,D33,D34,D35,D36,D37,D38,D39,D40,D41,D42,D43,D44,D45)/SQRT(44)</f>
        <v>1.4826580973489618E-2</v>
      </c>
      <c r="P5" s="60"/>
      <c r="Q5" s="59" t="s">
        <v>254</v>
      </c>
      <c r="R5" s="45">
        <f>AVERAGE(D47,D48,D50,D51,D52,D53,D54,D55,D56,D57,D58,D59,D60,D61,D62,D63,D64,D65,D67,D68,D69,D70,D71,D72,D73,D74,D75,D76,D77,D78,D79,D80,D81,D82,D83,D84,D85,D86,D87,D88,D49,D66)</f>
        <v>0.26728571428571424</v>
      </c>
      <c r="S5" s="44">
        <f>STDEV(D47,D48,D50,D51,D52,D53,D54,D55,D56,D57,D58,D59,D60,D61,D62,D63,D64,D65,D67,D68,D69,D70,D71,D72,D73,D74,D75,D76,D77,D78,D79,D80,D81,D82,D83,D84,D85,D86,D87,D88)/SQRT(40)</f>
        <v>1.5131970209985792E-2</v>
      </c>
    </row>
    <row r="6" spans="1:19" x14ac:dyDescent="0.75">
      <c r="A6" t="s">
        <v>30</v>
      </c>
      <c r="B6" s="1" t="s">
        <v>67</v>
      </c>
      <c r="C6" t="s">
        <v>11</v>
      </c>
      <c r="D6">
        <v>0.24199999999999999</v>
      </c>
      <c r="E6" s="10">
        <f>D6/N$5</f>
        <v>1.0807957775071053</v>
      </c>
      <c r="F6">
        <v>0.68100000000000005</v>
      </c>
      <c r="G6">
        <v>0.72399999999999998</v>
      </c>
      <c r="H6">
        <v>0.26700000000000002</v>
      </c>
      <c r="I6" t="s">
        <v>10</v>
      </c>
      <c r="J6" t="s">
        <v>9</v>
      </c>
    </row>
    <row r="7" spans="1:19" x14ac:dyDescent="0.75">
      <c r="A7" t="s">
        <v>30</v>
      </c>
      <c r="B7" s="1" t="s">
        <v>66</v>
      </c>
      <c r="C7" t="s">
        <v>11</v>
      </c>
      <c r="D7">
        <v>0.17299999999999999</v>
      </c>
      <c r="E7" s="10">
        <f>D7/N$5</f>
        <v>0.77263499796995549</v>
      </c>
      <c r="F7">
        <v>0.84099999999999997</v>
      </c>
      <c r="G7">
        <v>0.79200000000000004</v>
      </c>
      <c r="H7">
        <v>0.26100000000000001</v>
      </c>
      <c r="I7" t="s">
        <v>10</v>
      </c>
      <c r="J7" t="s">
        <v>9</v>
      </c>
    </row>
    <row r="8" spans="1:19" ht="15.5" thickBot="1" x14ac:dyDescent="0.9">
      <c r="A8" t="s">
        <v>30</v>
      </c>
      <c r="B8" s="1" t="s">
        <v>65</v>
      </c>
      <c r="C8" t="s">
        <v>11</v>
      </c>
      <c r="D8">
        <v>0.27300000000000002</v>
      </c>
      <c r="E8" s="10">
        <f>D8/N$5</f>
        <v>1.2192448233861148</v>
      </c>
      <c r="F8">
        <v>0.80200000000000005</v>
      </c>
      <c r="G8">
        <v>0.72799999999999998</v>
      </c>
      <c r="H8">
        <v>0.25800000000000001</v>
      </c>
      <c r="I8" t="s">
        <v>10</v>
      </c>
      <c r="J8" t="s">
        <v>9</v>
      </c>
    </row>
    <row r="9" spans="1:19" x14ac:dyDescent="0.75">
      <c r="A9" t="s">
        <v>30</v>
      </c>
      <c r="B9" s="1" t="s">
        <v>64</v>
      </c>
      <c r="C9" t="s">
        <v>11</v>
      </c>
      <c r="D9">
        <v>0.13100000000000001</v>
      </c>
      <c r="E9" s="10">
        <f>D9/N$5</f>
        <v>0.58505887129516865</v>
      </c>
      <c r="F9">
        <v>0.65800000000000003</v>
      </c>
      <c r="G9">
        <v>0.66400000000000003</v>
      </c>
      <c r="H9">
        <v>0.314</v>
      </c>
      <c r="I9" t="s">
        <v>10</v>
      </c>
      <c r="J9" t="s">
        <v>9</v>
      </c>
      <c r="L9" s="21" t="s">
        <v>75</v>
      </c>
      <c r="M9" s="20"/>
      <c r="N9" s="19" t="s">
        <v>74</v>
      </c>
      <c r="O9" s="18" t="s">
        <v>0</v>
      </c>
      <c r="P9" s="63" t="s">
        <v>255</v>
      </c>
      <c r="Q9" s="54"/>
      <c r="R9" s="53" t="s">
        <v>74</v>
      </c>
      <c r="S9" s="52" t="s">
        <v>0</v>
      </c>
    </row>
    <row r="10" spans="1:19" x14ac:dyDescent="0.75">
      <c r="A10" t="s">
        <v>30</v>
      </c>
      <c r="B10" s="1" t="s">
        <v>63</v>
      </c>
      <c r="C10" t="s">
        <v>11</v>
      </c>
      <c r="D10">
        <v>0.254</v>
      </c>
      <c r="E10" s="10">
        <f>D10/N$5</f>
        <v>1.1343889565570444</v>
      </c>
      <c r="F10">
        <v>0.74</v>
      </c>
      <c r="G10">
        <v>0.65300000000000002</v>
      </c>
      <c r="H10">
        <v>0.28499999999999998</v>
      </c>
      <c r="I10" t="s">
        <v>10</v>
      </c>
      <c r="J10" t="s">
        <v>9</v>
      </c>
      <c r="L10" s="17"/>
      <c r="M10" s="16"/>
      <c r="N10" s="15"/>
      <c r="O10" s="14"/>
      <c r="P10" s="62"/>
      <c r="Q10" s="61"/>
      <c r="R10" s="49"/>
      <c r="S10" s="48"/>
    </row>
    <row r="11" spans="1:19" ht="15.5" thickBot="1" x14ac:dyDescent="0.9">
      <c r="A11" t="s">
        <v>30</v>
      </c>
      <c r="B11" s="1" t="s">
        <v>62</v>
      </c>
      <c r="C11" t="s">
        <v>11</v>
      </c>
      <c r="D11">
        <v>0.23899999999999999</v>
      </c>
      <c r="E11" s="10">
        <f>D11/N$5</f>
        <v>1.0673974827446207</v>
      </c>
      <c r="F11">
        <v>0.80400000000000005</v>
      </c>
      <c r="G11">
        <v>0.65900000000000003</v>
      </c>
      <c r="H11">
        <v>0.27300000000000002</v>
      </c>
      <c r="I11" t="s">
        <v>10</v>
      </c>
      <c r="J11" t="s">
        <v>9</v>
      </c>
      <c r="L11" s="13"/>
      <c r="M11" s="3" t="s">
        <v>78</v>
      </c>
      <c r="N11" s="12">
        <f>AVERAGE(D90,D91,D92,D93,D94,D95,D96,D97,D98,D99,D100,D101,D102,D103,D104,D105,D106,D107,D108,D109,D110,D111,D112,D113,D114,D115,D116,D117,D118,D119)</f>
        <v>0.20186666666666667</v>
      </c>
      <c r="O11" s="11">
        <f>STDEV(D90,D91,D92,D93,D94,D95,D96,D97,D98,D99,D100,D101,D102,D103,D104,D105,D106,D107,D108,D109,D110,D111,D112,D113,D114,D115,D116,D117,D118,D119)/SQRT(30)</f>
        <v>1.1755236869996789E-2</v>
      </c>
      <c r="P11" s="60"/>
      <c r="Q11" s="59" t="s">
        <v>254</v>
      </c>
      <c r="R11" s="45">
        <f>AVERAGE(D121,D122,D123,D124,D125,D126,D127,D128,D129,D130,D131,D132,D133,D134,D135,D136,D137,D138,D139,D140,D141,D142,D143,D144,D145,D146,D147,D148,D149,D150)</f>
        <v>0.18006666666666668</v>
      </c>
      <c r="S11" s="44">
        <f>STDEV(D121,D122,D123,D124,D125,D126,D127,D128,D129,D130,D131,D132,D133,D134,D135,D136,D137,D138,D139,D140,D141,D142,D143,D144,D145,D146,D147,D148,D149,D150)/SQRT(30)</f>
        <v>2.8099246659568092E-2</v>
      </c>
    </row>
    <row r="12" spans="1:19" x14ac:dyDescent="0.75">
      <c r="A12" t="s">
        <v>30</v>
      </c>
      <c r="B12" s="1" t="s">
        <v>61</v>
      </c>
      <c r="C12" t="s">
        <v>11</v>
      </c>
      <c r="D12">
        <v>0.24299999999999999</v>
      </c>
      <c r="E12" s="10">
        <f>D12/N$5</f>
        <v>1.0852618757612669</v>
      </c>
      <c r="F12">
        <v>0.81200000000000006</v>
      </c>
      <c r="G12">
        <v>0.66500000000000004</v>
      </c>
      <c r="H12">
        <v>0.27300000000000002</v>
      </c>
      <c r="I12" t="s">
        <v>10</v>
      </c>
      <c r="J12" t="s">
        <v>9</v>
      </c>
    </row>
    <row r="13" spans="1:19" x14ac:dyDescent="0.75">
      <c r="A13" t="s">
        <v>30</v>
      </c>
      <c r="B13" s="1" t="s">
        <v>60</v>
      </c>
      <c r="C13" t="s">
        <v>11</v>
      </c>
      <c r="D13">
        <v>0.10199999999999999</v>
      </c>
      <c r="E13" s="10">
        <f>D13/N$5</f>
        <v>0.4555420219244824</v>
      </c>
      <c r="F13">
        <v>0.78300000000000003</v>
      </c>
      <c r="G13">
        <v>0.68400000000000005</v>
      </c>
      <c r="H13">
        <v>0.28299999999999997</v>
      </c>
      <c r="I13" t="s">
        <v>10</v>
      </c>
      <c r="J13" t="s">
        <v>9</v>
      </c>
    </row>
    <row r="14" spans="1:19" x14ac:dyDescent="0.75">
      <c r="A14" t="s">
        <v>30</v>
      </c>
      <c r="B14" s="1" t="s">
        <v>59</v>
      </c>
      <c r="C14" t="s">
        <v>11</v>
      </c>
      <c r="D14">
        <v>0.21299999999999999</v>
      </c>
      <c r="E14" s="10">
        <f>D14/N$5</f>
        <v>0.95127892813641912</v>
      </c>
      <c r="F14">
        <v>0.61799999999999999</v>
      </c>
      <c r="G14">
        <v>0.63</v>
      </c>
      <c r="H14">
        <v>0.32400000000000001</v>
      </c>
      <c r="I14" t="s">
        <v>10</v>
      </c>
      <c r="J14" t="s">
        <v>9</v>
      </c>
    </row>
    <row r="15" spans="1:19" x14ac:dyDescent="0.75">
      <c r="A15" t="s">
        <v>30</v>
      </c>
      <c r="B15" s="1" t="s">
        <v>58</v>
      </c>
      <c r="C15" t="s">
        <v>11</v>
      </c>
      <c r="D15">
        <v>0.247</v>
      </c>
      <c r="E15" s="10">
        <f>D15/N$5</f>
        <v>1.1031262687779133</v>
      </c>
      <c r="F15">
        <v>0.92100000000000004</v>
      </c>
      <c r="G15">
        <v>0.72599999999999998</v>
      </c>
      <c r="H15">
        <v>0.311</v>
      </c>
      <c r="I15" t="s">
        <v>10</v>
      </c>
      <c r="J15" t="s">
        <v>9</v>
      </c>
    </row>
    <row r="16" spans="1:19" ht="15.75" customHeight="1" x14ac:dyDescent="0.75">
      <c r="A16" t="s">
        <v>30</v>
      </c>
      <c r="B16" s="1" t="s">
        <v>57</v>
      </c>
      <c r="C16" t="s">
        <v>11</v>
      </c>
      <c r="D16">
        <v>0.15</v>
      </c>
      <c r="E16" s="10">
        <f>D16/N$5</f>
        <v>0.66991473812423885</v>
      </c>
      <c r="F16">
        <v>0.64900000000000002</v>
      </c>
      <c r="G16">
        <v>0.56699999999999995</v>
      </c>
      <c r="H16">
        <v>0.27800000000000002</v>
      </c>
      <c r="I16" t="s">
        <v>10</v>
      </c>
      <c r="J16" t="s">
        <v>9</v>
      </c>
    </row>
    <row r="17" spans="1:19" ht="15.75" customHeight="1" x14ac:dyDescent="0.75">
      <c r="A17" t="s">
        <v>13</v>
      </c>
      <c r="B17" s="1" t="s">
        <v>56</v>
      </c>
      <c r="C17" t="s">
        <v>11</v>
      </c>
      <c r="D17">
        <v>0.26800000000000002</v>
      </c>
      <c r="E17" s="10">
        <f>D17/N$5</f>
        <v>1.1969143321153068</v>
      </c>
      <c r="F17">
        <v>0.51200000000000001</v>
      </c>
      <c r="G17">
        <v>0.73599999999999999</v>
      </c>
      <c r="H17">
        <v>0.152</v>
      </c>
      <c r="I17" t="s">
        <v>10</v>
      </c>
      <c r="J17" t="s">
        <v>9</v>
      </c>
    </row>
    <row r="18" spans="1:19" x14ac:dyDescent="0.75">
      <c r="A18" t="s">
        <v>13</v>
      </c>
      <c r="B18" s="1" t="s">
        <v>55</v>
      </c>
      <c r="C18" t="s">
        <v>11</v>
      </c>
      <c r="D18">
        <v>0.17499999999999999</v>
      </c>
      <c r="E18" s="10">
        <f>D18/N$5</f>
        <v>0.7815671944782786</v>
      </c>
      <c r="F18">
        <v>0.36199999999999999</v>
      </c>
      <c r="G18">
        <v>0.80200000000000005</v>
      </c>
      <c r="H18">
        <v>0.20899999999999999</v>
      </c>
      <c r="I18" t="s">
        <v>10</v>
      </c>
      <c r="J18" t="s">
        <v>9</v>
      </c>
    </row>
    <row r="19" spans="1:19" ht="15.75" customHeight="1" x14ac:dyDescent="0.75">
      <c r="A19" t="s">
        <v>13</v>
      </c>
      <c r="B19" s="1" t="s">
        <v>54</v>
      </c>
      <c r="C19" t="s">
        <v>11</v>
      </c>
      <c r="D19">
        <v>0.23</v>
      </c>
      <c r="E19" s="10">
        <f>D19/N$5</f>
        <v>1.0272025984571662</v>
      </c>
      <c r="F19">
        <v>0.42899999999999999</v>
      </c>
      <c r="G19">
        <v>0.83799999999999997</v>
      </c>
      <c r="H19">
        <v>0.19</v>
      </c>
      <c r="I19" t="s">
        <v>10</v>
      </c>
      <c r="J19" t="s">
        <v>9</v>
      </c>
    </row>
    <row r="20" spans="1:19" x14ac:dyDescent="0.75">
      <c r="A20" t="s">
        <v>13</v>
      </c>
      <c r="B20" s="1" t="s">
        <v>73</v>
      </c>
      <c r="C20" t="s">
        <v>11</v>
      </c>
      <c r="D20">
        <v>9.9000000000000005E-2</v>
      </c>
      <c r="E20" s="10">
        <f>D20/N$5</f>
        <v>0.44214372716199768</v>
      </c>
      <c r="F20">
        <v>0.61599999999999999</v>
      </c>
      <c r="G20">
        <v>0.55900000000000005</v>
      </c>
      <c r="H20">
        <v>0.32700000000000001</v>
      </c>
      <c r="I20" t="s">
        <v>10</v>
      </c>
      <c r="J20" t="s">
        <v>9</v>
      </c>
    </row>
    <row r="21" spans="1:19" x14ac:dyDescent="0.75">
      <c r="A21" t="s">
        <v>13</v>
      </c>
      <c r="B21" s="1" t="s">
        <v>70</v>
      </c>
      <c r="C21" t="s">
        <v>11</v>
      </c>
      <c r="D21">
        <v>-1.0999999999999999E-2</v>
      </c>
      <c r="E21" s="10">
        <f>D21/N$5</f>
        <v>-4.9127080795777517E-2</v>
      </c>
      <c r="F21">
        <v>0.49399999999999999</v>
      </c>
      <c r="G21">
        <v>0.44900000000000001</v>
      </c>
      <c r="H21">
        <v>0.20599999999999999</v>
      </c>
      <c r="I21" t="s">
        <v>10</v>
      </c>
      <c r="J21" t="s">
        <v>9</v>
      </c>
    </row>
    <row r="22" spans="1:19" x14ac:dyDescent="0.75">
      <c r="A22" t="s">
        <v>13</v>
      </c>
      <c r="B22" s="1" t="s">
        <v>69</v>
      </c>
      <c r="C22" t="s">
        <v>11</v>
      </c>
      <c r="D22">
        <v>0.114</v>
      </c>
      <c r="E22" s="10">
        <f>D22/N$5</f>
        <v>0.50913520097442155</v>
      </c>
      <c r="F22">
        <v>0.63400000000000001</v>
      </c>
      <c r="G22">
        <v>0.55800000000000005</v>
      </c>
      <c r="H22">
        <v>0.314</v>
      </c>
      <c r="I22" t="s">
        <v>10</v>
      </c>
      <c r="J22" t="s">
        <v>9</v>
      </c>
    </row>
    <row r="23" spans="1:19" x14ac:dyDescent="0.75">
      <c r="A23" t="s">
        <v>13</v>
      </c>
      <c r="B23" s="1" t="s">
        <v>68</v>
      </c>
      <c r="C23" t="s">
        <v>11</v>
      </c>
      <c r="D23">
        <v>0.20699999999999999</v>
      </c>
      <c r="E23" s="10">
        <f>D23/N$5</f>
        <v>0.92448233861144957</v>
      </c>
      <c r="F23">
        <v>0.58399999999999996</v>
      </c>
      <c r="G23">
        <v>0.54800000000000004</v>
      </c>
      <c r="H23">
        <v>0.32600000000000001</v>
      </c>
      <c r="I23" t="s">
        <v>10</v>
      </c>
      <c r="J23" t="s">
        <v>9</v>
      </c>
    </row>
    <row r="24" spans="1:19" x14ac:dyDescent="0.75">
      <c r="A24" t="s">
        <v>13</v>
      </c>
      <c r="B24" s="1" t="s">
        <v>67</v>
      </c>
      <c r="C24" t="s">
        <v>11</v>
      </c>
      <c r="D24">
        <v>0.16500000000000001</v>
      </c>
      <c r="E24" s="10">
        <f>D24/N$5</f>
        <v>0.73690621193666284</v>
      </c>
      <c r="F24">
        <v>0.624</v>
      </c>
      <c r="G24">
        <v>0.57099999999999995</v>
      </c>
      <c r="H24">
        <v>0.28000000000000003</v>
      </c>
      <c r="I24" t="s">
        <v>10</v>
      </c>
      <c r="J24" t="s">
        <v>9</v>
      </c>
    </row>
    <row r="25" spans="1:19" x14ac:dyDescent="0.75">
      <c r="A25" t="s">
        <v>13</v>
      </c>
      <c r="B25" s="1" t="s">
        <v>66</v>
      </c>
      <c r="C25" t="s">
        <v>11</v>
      </c>
      <c r="D25">
        <v>0.151</v>
      </c>
      <c r="E25" s="10">
        <f>D25/N$5</f>
        <v>0.67438083637840041</v>
      </c>
      <c r="F25">
        <v>0.67</v>
      </c>
      <c r="G25">
        <v>0.61399999999999999</v>
      </c>
      <c r="H25">
        <v>0.27600000000000002</v>
      </c>
      <c r="I25" t="s">
        <v>10</v>
      </c>
      <c r="J25" t="s">
        <v>9</v>
      </c>
      <c r="R25" s="10" t="s">
        <v>136</v>
      </c>
    </row>
    <row r="26" spans="1:19" x14ac:dyDescent="0.75">
      <c r="A26" t="s">
        <v>13</v>
      </c>
      <c r="B26" s="1" t="s">
        <v>65</v>
      </c>
      <c r="C26" t="s">
        <v>11</v>
      </c>
      <c r="D26">
        <v>0.28799999999999998</v>
      </c>
      <c r="E26" s="10">
        <f>D26/N$5</f>
        <v>1.2862362971985386</v>
      </c>
      <c r="F26">
        <v>0.5</v>
      </c>
      <c r="G26">
        <v>0.61499999999999999</v>
      </c>
      <c r="H26">
        <v>0.38200000000000001</v>
      </c>
      <c r="I26" t="s">
        <v>10</v>
      </c>
      <c r="J26" t="s">
        <v>9</v>
      </c>
      <c r="R26" s="10" t="s">
        <v>6</v>
      </c>
    </row>
    <row r="27" spans="1:19" x14ac:dyDescent="0.75">
      <c r="A27" t="s">
        <v>13</v>
      </c>
      <c r="B27" s="1" t="s">
        <v>64</v>
      </c>
      <c r="C27" t="s">
        <v>11</v>
      </c>
      <c r="D27">
        <v>0.24199999999999999</v>
      </c>
      <c r="E27" s="10">
        <f>D27/N$5</f>
        <v>1.0807957775071053</v>
      </c>
      <c r="F27">
        <v>0.66800000000000004</v>
      </c>
      <c r="G27">
        <v>0.75600000000000001</v>
      </c>
      <c r="H27">
        <v>0.33</v>
      </c>
      <c r="I27" t="s">
        <v>10</v>
      </c>
      <c r="J27" t="s">
        <v>9</v>
      </c>
    </row>
    <row r="28" spans="1:19" x14ac:dyDescent="0.75">
      <c r="A28" t="s">
        <v>13</v>
      </c>
      <c r="B28" s="1" t="s">
        <v>63</v>
      </c>
      <c r="C28" t="s">
        <v>11</v>
      </c>
      <c r="D28">
        <v>0.31900000000000001</v>
      </c>
      <c r="E28" s="10">
        <f>D28/N$5</f>
        <v>1.4246853430775481</v>
      </c>
      <c r="F28">
        <v>0.74</v>
      </c>
      <c r="G28">
        <v>0.77900000000000003</v>
      </c>
      <c r="H28">
        <v>0.314</v>
      </c>
      <c r="I28" t="s">
        <v>10</v>
      </c>
      <c r="J28" t="s">
        <v>9</v>
      </c>
    </row>
    <row r="29" spans="1:19" x14ac:dyDescent="0.75">
      <c r="A29" t="s">
        <v>13</v>
      </c>
      <c r="B29" s="1" t="s">
        <v>62</v>
      </c>
      <c r="C29" t="s">
        <v>11</v>
      </c>
      <c r="D29">
        <v>0.39500000000000002</v>
      </c>
      <c r="E29" s="10">
        <f>D29/N$5</f>
        <v>1.7641088103938292</v>
      </c>
      <c r="F29">
        <v>0.625</v>
      </c>
      <c r="G29">
        <v>0.8</v>
      </c>
      <c r="H29">
        <v>0.35299999999999998</v>
      </c>
      <c r="I29" t="s">
        <v>10</v>
      </c>
      <c r="J29" t="s">
        <v>9</v>
      </c>
    </row>
    <row r="30" spans="1:19" ht="15.5" thickBot="1" x14ac:dyDescent="0.9">
      <c r="A30" t="s">
        <v>13</v>
      </c>
      <c r="B30" s="1" t="s">
        <v>61</v>
      </c>
      <c r="C30" t="s">
        <v>11</v>
      </c>
      <c r="D30">
        <v>0.22700000000000001</v>
      </c>
      <c r="E30" s="10">
        <f>D30/N$5</f>
        <v>1.0138043036946816</v>
      </c>
      <c r="F30">
        <v>0.75700000000000001</v>
      </c>
      <c r="G30">
        <v>0.79400000000000004</v>
      </c>
      <c r="H30">
        <v>0.26900000000000002</v>
      </c>
      <c r="I30" t="s">
        <v>10</v>
      </c>
      <c r="J30" t="s">
        <v>9</v>
      </c>
    </row>
    <row r="31" spans="1:19" ht="15.5" thickBot="1" x14ac:dyDescent="0.9">
      <c r="A31" t="s">
        <v>13</v>
      </c>
      <c r="B31" s="1" t="s">
        <v>60</v>
      </c>
      <c r="C31" t="s">
        <v>11</v>
      </c>
      <c r="D31">
        <v>0.19400000000000001</v>
      </c>
      <c r="E31" s="10">
        <f>D31/N$5</f>
        <v>0.86642306130734892</v>
      </c>
      <c r="F31">
        <v>0.66700000000000004</v>
      </c>
      <c r="G31">
        <v>0.77100000000000002</v>
      </c>
      <c r="H31">
        <v>0.28100000000000003</v>
      </c>
      <c r="I31" t="s">
        <v>10</v>
      </c>
      <c r="J31" t="s">
        <v>9</v>
      </c>
      <c r="M31" s="23" t="s">
        <v>76</v>
      </c>
      <c r="N31" s="22"/>
      <c r="O31" s="22"/>
      <c r="P31" s="22"/>
      <c r="Q31" s="22"/>
      <c r="R31" s="22"/>
      <c r="S31" s="56"/>
    </row>
    <row r="32" spans="1:19" x14ac:dyDescent="0.75">
      <c r="A32" t="s">
        <v>13</v>
      </c>
      <c r="B32" s="1" t="s">
        <v>59</v>
      </c>
      <c r="C32" t="s">
        <v>11</v>
      </c>
      <c r="D32">
        <v>8.5000000000000006E-2</v>
      </c>
      <c r="E32" s="10">
        <f>D32/N$5</f>
        <v>0.37961835160373536</v>
      </c>
      <c r="F32">
        <v>0.78400000000000003</v>
      </c>
      <c r="G32">
        <v>0.72</v>
      </c>
      <c r="H32">
        <v>0.28599999999999998</v>
      </c>
      <c r="I32" t="s">
        <v>10</v>
      </c>
      <c r="J32" t="s">
        <v>9</v>
      </c>
      <c r="L32" s="21" t="s">
        <v>77</v>
      </c>
      <c r="M32" s="20"/>
      <c r="N32" s="19" t="s">
        <v>74</v>
      </c>
      <c r="O32" s="18" t="s">
        <v>0</v>
      </c>
      <c r="P32" s="63" t="s">
        <v>164</v>
      </c>
      <c r="Q32" s="54"/>
      <c r="R32" s="53" t="s">
        <v>74</v>
      </c>
      <c r="S32" s="52" t="s">
        <v>0</v>
      </c>
    </row>
    <row r="33" spans="1:19" x14ac:dyDescent="0.75">
      <c r="A33" t="s">
        <v>13</v>
      </c>
      <c r="B33" s="1" t="s">
        <v>58</v>
      </c>
      <c r="C33" t="s">
        <v>11</v>
      </c>
      <c r="D33">
        <v>0.22</v>
      </c>
      <c r="E33" s="10">
        <f>D33/N$5</f>
        <v>0.98254161591555034</v>
      </c>
      <c r="F33">
        <v>0.63300000000000001</v>
      </c>
      <c r="G33">
        <v>0.76</v>
      </c>
      <c r="H33">
        <v>0.30199999999999999</v>
      </c>
      <c r="I33" t="s">
        <v>10</v>
      </c>
      <c r="J33" t="s">
        <v>9</v>
      </c>
      <c r="L33" s="17"/>
      <c r="M33" s="16"/>
      <c r="N33" s="15"/>
      <c r="O33" s="14"/>
      <c r="P33" s="62"/>
      <c r="Q33" s="61"/>
      <c r="R33" s="49"/>
      <c r="S33" s="48"/>
    </row>
    <row r="34" spans="1:19" ht="15.5" thickBot="1" x14ac:dyDescent="0.9">
      <c r="A34" t="s">
        <v>13</v>
      </c>
      <c r="B34" s="1" t="s">
        <v>57</v>
      </c>
      <c r="C34" t="s">
        <v>11</v>
      </c>
      <c r="D34">
        <v>0.39300000000000002</v>
      </c>
      <c r="E34" s="10">
        <f>D34/N$5</f>
        <v>1.7551766138855058</v>
      </c>
      <c r="F34">
        <v>0.58199999999999996</v>
      </c>
      <c r="G34">
        <v>0.79400000000000004</v>
      </c>
      <c r="H34">
        <v>0.35</v>
      </c>
      <c r="I34" t="s">
        <v>10</v>
      </c>
      <c r="J34" t="s">
        <v>9</v>
      </c>
      <c r="L34" s="13"/>
      <c r="M34" s="3" t="s">
        <v>71</v>
      </c>
      <c r="N34" s="12">
        <f>AVERAGE(E2,E3,E4,E5,E6,E7,E8,E9,E10,E11,E12,E13,E14,E15,E16,E17,E18,E19,E20,E21,E22,E23,E24,E25,E26,E27,E28,E29,E30,E31,E32,E33,E34,E35,E36,E37,E38,E39,E40,E41,E42,E43,E44,E45)</f>
        <v>1.0000000000000002</v>
      </c>
      <c r="O34" s="11">
        <f>STDEV(E2,E3,E4,E5,E6,E7,E8,E9,E10,E11,E12,E13,E14,E15,E16,E17,E18,E19,E20,E21,E22,E23,E24,E25,E26,E27,E28,E29,E30,E31,E32,E33,E34,E35,E36,E37,E38,E39,E40,E41,E42,E43,E44,E45)/SQRT(44)</f>
        <v>6.621696740088745E-2</v>
      </c>
      <c r="P34" s="60"/>
      <c r="Q34" s="59" t="s">
        <v>254</v>
      </c>
      <c r="R34" s="45">
        <f>AVERAGE(E47,E48,E49,E50,E51,E52,E53,E54,E55,E56,E57,E58,E59,E60,E61,E62,E63,E64,E65,E66,E67,E68,E69,E70,E71,E72,E73,E74,E75,E76,E77,E78,E79,E80,E81,E82,E83,E84,E85,E86,E87,E88)</f>
        <v>1.1937242619337627</v>
      </c>
      <c r="S34" s="44">
        <f>STDEV(E47,E48,E49,E50,E51,E52,E53,E54,E55,E56,E57,E58,E59,E60,E61,E62,E63,E64,E65,E66,E67,E68,E69,E70,E71,E72,E73,E74,E75,E76,E77,E78,E79,E80,E81,E82,E83,E84,E85,E86,E87,E88)/SQRT(42)</f>
        <v>7.1328472499084167E-2</v>
      </c>
    </row>
    <row r="35" spans="1:19" x14ac:dyDescent="0.75">
      <c r="A35" t="s">
        <v>46</v>
      </c>
      <c r="B35" t="s">
        <v>56</v>
      </c>
      <c r="C35" t="s">
        <v>11</v>
      </c>
      <c r="D35">
        <v>-0.1</v>
      </c>
      <c r="E35" s="10">
        <f>D35/N$5</f>
        <v>-0.44660982541615929</v>
      </c>
      <c r="F35">
        <v>0.48099999999999998</v>
      </c>
      <c r="G35">
        <v>0.626</v>
      </c>
      <c r="H35">
        <v>0.128</v>
      </c>
      <c r="I35" t="s">
        <v>10</v>
      </c>
      <c r="J35" t="s">
        <v>9</v>
      </c>
    </row>
    <row r="36" spans="1:19" ht="15.5" thickBot="1" x14ac:dyDescent="0.9">
      <c r="A36" t="s">
        <v>46</v>
      </c>
      <c r="B36" t="s">
        <v>55</v>
      </c>
      <c r="C36" t="s">
        <v>11</v>
      </c>
      <c r="D36">
        <v>0.23599999999999999</v>
      </c>
      <c r="E36" s="10">
        <f>D36/N$5</f>
        <v>1.0539991879821358</v>
      </c>
      <c r="F36">
        <v>0.30299999999999999</v>
      </c>
      <c r="G36">
        <v>0.81799999999999995</v>
      </c>
      <c r="H36">
        <v>0.11799999999999999</v>
      </c>
      <c r="I36" t="s">
        <v>10</v>
      </c>
      <c r="J36" t="s">
        <v>9</v>
      </c>
    </row>
    <row r="37" spans="1:19" ht="15.5" thickBot="1" x14ac:dyDescent="0.9">
      <c r="A37" t="s">
        <v>46</v>
      </c>
      <c r="B37" t="s">
        <v>54</v>
      </c>
      <c r="C37" t="s">
        <v>11</v>
      </c>
      <c r="D37">
        <v>0.33900000000000002</v>
      </c>
      <c r="E37" s="10">
        <f>D37/N$5</f>
        <v>1.5140073081607799</v>
      </c>
      <c r="F37">
        <v>0.442</v>
      </c>
      <c r="G37">
        <v>0.88800000000000001</v>
      </c>
      <c r="H37">
        <v>0.21</v>
      </c>
      <c r="I37" t="s">
        <v>10</v>
      </c>
      <c r="J37" t="s">
        <v>9</v>
      </c>
      <c r="M37" s="23" t="s">
        <v>76</v>
      </c>
      <c r="N37" s="22"/>
      <c r="O37" s="22"/>
      <c r="P37" s="22"/>
      <c r="Q37" s="22"/>
      <c r="R37" s="22"/>
      <c r="S37" s="56"/>
    </row>
    <row r="38" spans="1:19" x14ac:dyDescent="0.75">
      <c r="A38" t="s">
        <v>46</v>
      </c>
      <c r="B38" t="s">
        <v>53</v>
      </c>
      <c r="C38" t="s">
        <v>11</v>
      </c>
      <c r="D38">
        <v>0.39</v>
      </c>
      <c r="E38" s="10">
        <f>D38/N$5</f>
        <v>1.7417783191230212</v>
      </c>
      <c r="F38">
        <v>0.51200000000000001</v>
      </c>
      <c r="G38">
        <v>0.88900000000000001</v>
      </c>
      <c r="H38">
        <v>0.193</v>
      </c>
      <c r="I38" t="s">
        <v>10</v>
      </c>
      <c r="J38" t="s">
        <v>9</v>
      </c>
      <c r="L38" s="21" t="s">
        <v>75</v>
      </c>
      <c r="M38" s="20"/>
      <c r="N38" s="19" t="s">
        <v>74</v>
      </c>
      <c r="O38" s="18" t="s">
        <v>0</v>
      </c>
      <c r="P38" s="63" t="s">
        <v>255</v>
      </c>
      <c r="Q38" s="54"/>
      <c r="R38" s="53" t="s">
        <v>74</v>
      </c>
      <c r="S38" s="52" t="s">
        <v>0</v>
      </c>
    </row>
    <row r="39" spans="1:19" x14ac:dyDescent="0.75">
      <c r="A39" t="s">
        <v>46</v>
      </c>
      <c r="B39" t="s">
        <v>52</v>
      </c>
      <c r="C39" t="s">
        <v>11</v>
      </c>
      <c r="D39">
        <v>0.311</v>
      </c>
      <c r="E39" s="10">
        <f>D39/N$5</f>
        <v>1.3889565570442552</v>
      </c>
      <c r="F39">
        <v>0.46600000000000003</v>
      </c>
      <c r="G39">
        <v>0.89</v>
      </c>
      <c r="H39">
        <v>0.17799999999999999</v>
      </c>
      <c r="I39" t="s">
        <v>10</v>
      </c>
      <c r="J39" t="s">
        <v>9</v>
      </c>
      <c r="L39" s="17"/>
      <c r="M39" s="16"/>
      <c r="N39" s="15"/>
      <c r="O39" s="14"/>
      <c r="P39" s="62"/>
      <c r="Q39" s="61"/>
      <c r="R39" s="49"/>
      <c r="S39" s="48"/>
    </row>
    <row r="40" spans="1:19" ht="15.5" thickBot="1" x14ac:dyDescent="0.9">
      <c r="A40" t="s">
        <v>46</v>
      </c>
      <c r="B40" t="s">
        <v>51</v>
      </c>
      <c r="C40" t="s">
        <v>11</v>
      </c>
      <c r="D40">
        <v>0.28000000000000003</v>
      </c>
      <c r="E40" s="10">
        <f>D40/N$5</f>
        <v>1.2505075111652459</v>
      </c>
      <c r="F40">
        <v>0.22600000000000001</v>
      </c>
      <c r="G40">
        <v>0.84299999999999997</v>
      </c>
      <c r="H40">
        <v>0.17399999999999999</v>
      </c>
      <c r="I40" t="s">
        <v>10</v>
      </c>
      <c r="J40" t="s">
        <v>9</v>
      </c>
      <c r="L40" s="13"/>
      <c r="M40" s="3" t="s">
        <v>71</v>
      </c>
      <c r="N40" s="12">
        <f>AVERAGE(E90,E91,E92,E93,E94,E95,E96,E97,E98,E99,E100,E101,E102,E103,E104,E105,E106,E107,E108,E109,E110,E111,E112,E113,E114,E115,E116,E117,E118,E119)</f>
        <v>0.90155636757342006</v>
      </c>
      <c r="O40" s="11">
        <f>STDEV(E90,E91,E92,E93,E94,E95,E96,E97,E98,E99,E100,E101,E102,E103,E104,E105,E106,E107,E108,E109,E110,E111,E112,E113,E114,E115,E116,E117,E118,E119)/SQRT(44)</f>
        <v>4.3350483644270028E-2</v>
      </c>
      <c r="P40" s="60"/>
      <c r="Q40" s="59" t="s">
        <v>254</v>
      </c>
      <c r="R40" s="45">
        <f>AVERAGE(E121,E122,E123,E124,E125,E126,E127,E128,E129,E130,E131,E132,E133,E134,E135,E136,E137,E138,E139,E140,E141,E142,E143,E144,E145,E146,E147,E148,E149,E150)</f>
        <v>0.80419542563269752</v>
      </c>
      <c r="S40" s="44">
        <f>STDEV(E121,E122,E123,E124,E125,E126,E127,E128,E129,E130,E131,E132,E133,E134,E135,E136,E137,E138,E139,E140,E141,E142,E143,E144,E145,E146,E147,E148,E149,E150)/SQRT(30)</f>
        <v>0.12549399644955303</v>
      </c>
    </row>
    <row r="41" spans="1:19" x14ac:dyDescent="0.75">
      <c r="A41" t="s">
        <v>46</v>
      </c>
      <c r="B41" t="s">
        <v>50</v>
      </c>
      <c r="C41" t="s">
        <v>11</v>
      </c>
      <c r="D41">
        <v>0.17</v>
      </c>
      <c r="E41" s="10">
        <f>D41/N$5</f>
        <v>0.75923670320747072</v>
      </c>
      <c r="F41">
        <v>0.23499999999999999</v>
      </c>
      <c r="G41">
        <v>0.82</v>
      </c>
      <c r="H41">
        <v>0.14599999999999999</v>
      </c>
      <c r="I41" t="s">
        <v>10</v>
      </c>
      <c r="J41" t="s">
        <v>9</v>
      </c>
    </row>
    <row r="42" spans="1:19" x14ac:dyDescent="0.75">
      <c r="A42" t="s">
        <v>46</v>
      </c>
      <c r="B42" t="s">
        <v>49</v>
      </c>
      <c r="C42" t="s">
        <v>11</v>
      </c>
      <c r="D42">
        <v>0.309</v>
      </c>
      <c r="E42" s="10">
        <f>D42/N$5</f>
        <v>1.3800243605359321</v>
      </c>
      <c r="F42">
        <v>0.58499999999999996</v>
      </c>
      <c r="G42">
        <v>0.89200000000000002</v>
      </c>
      <c r="H42">
        <v>0.248</v>
      </c>
      <c r="I42" t="s">
        <v>10</v>
      </c>
      <c r="J42" t="s">
        <v>9</v>
      </c>
    </row>
    <row r="43" spans="1:19" x14ac:dyDescent="0.75">
      <c r="A43" t="s">
        <v>46</v>
      </c>
      <c r="B43" t="s">
        <v>48</v>
      </c>
      <c r="C43" t="s">
        <v>11</v>
      </c>
      <c r="D43">
        <v>0.24</v>
      </c>
      <c r="E43" s="10">
        <f>D43/N$5</f>
        <v>1.0718635809987822</v>
      </c>
      <c r="F43">
        <v>0.36399999999999999</v>
      </c>
      <c r="G43">
        <v>0.83399999999999996</v>
      </c>
      <c r="H43">
        <v>0.151</v>
      </c>
      <c r="I43" t="s">
        <v>10</v>
      </c>
      <c r="J43" t="s">
        <v>9</v>
      </c>
    </row>
    <row r="44" spans="1:19" x14ac:dyDescent="0.75">
      <c r="A44" t="s">
        <v>46</v>
      </c>
      <c r="B44" t="s">
        <v>47</v>
      </c>
      <c r="C44" t="s">
        <v>11</v>
      </c>
      <c r="D44">
        <v>0.30399999999999999</v>
      </c>
      <c r="E44" s="10">
        <f>D44/N$5</f>
        <v>1.3576938692651241</v>
      </c>
      <c r="F44">
        <v>0.52400000000000002</v>
      </c>
      <c r="G44">
        <v>0.84</v>
      </c>
      <c r="H44">
        <v>0.21099999999999999</v>
      </c>
      <c r="I44" t="s">
        <v>10</v>
      </c>
      <c r="J44" t="s">
        <v>9</v>
      </c>
    </row>
    <row r="45" spans="1:19" x14ac:dyDescent="0.75">
      <c r="A45" t="s">
        <v>46</v>
      </c>
      <c r="B45" t="s">
        <v>45</v>
      </c>
      <c r="C45" t="s">
        <v>11</v>
      </c>
      <c r="D45">
        <v>0.32300000000000001</v>
      </c>
      <c r="E45" s="10">
        <f>D45/N$5</f>
        <v>1.4425497360941943</v>
      </c>
      <c r="F45">
        <v>0.63300000000000001</v>
      </c>
      <c r="G45">
        <v>0.89700000000000002</v>
      </c>
      <c r="H45">
        <v>0.315</v>
      </c>
      <c r="I45" t="s">
        <v>10</v>
      </c>
      <c r="J45" t="s">
        <v>9</v>
      </c>
    </row>
    <row r="47" spans="1:19" x14ac:dyDescent="0.75">
      <c r="A47" t="s">
        <v>30</v>
      </c>
      <c r="B47" s="1" t="s">
        <v>253</v>
      </c>
      <c r="C47" t="s">
        <v>11</v>
      </c>
      <c r="D47">
        <v>0.41899999999999998</v>
      </c>
      <c r="E47" s="10">
        <f>D47/N$5</f>
        <v>1.8712951684937071</v>
      </c>
      <c r="F47">
        <v>0.77300000000000002</v>
      </c>
      <c r="G47">
        <v>0.74</v>
      </c>
      <c r="H47">
        <v>0.28000000000000003</v>
      </c>
      <c r="I47" t="s">
        <v>10</v>
      </c>
      <c r="J47" t="s">
        <v>9</v>
      </c>
    </row>
    <row r="48" spans="1:19" x14ac:dyDescent="0.75">
      <c r="A48" t="s">
        <v>30</v>
      </c>
      <c r="B48" s="1" t="s">
        <v>252</v>
      </c>
      <c r="C48" t="s">
        <v>11</v>
      </c>
      <c r="D48">
        <v>0.26400000000000001</v>
      </c>
      <c r="E48" s="10">
        <f>D48/N$5</f>
        <v>1.1790499390986604</v>
      </c>
      <c r="F48">
        <v>0.70499999999999996</v>
      </c>
      <c r="G48">
        <v>0.74199999999999999</v>
      </c>
      <c r="H48">
        <v>0.313</v>
      </c>
      <c r="I48" t="s">
        <v>10</v>
      </c>
      <c r="J48" t="s">
        <v>9</v>
      </c>
    </row>
    <row r="49" spans="1:25" x14ac:dyDescent="0.75">
      <c r="A49" t="s">
        <v>30</v>
      </c>
      <c r="B49" s="1" t="s">
        <v>251</v>
      </c>
      <c r="C49" t="s">
        <v>11</v>
      </c>
      <c r="D49">
        <v>0.16500000000000001</v>
      </c>
      <c r="E49" s="10">
        <f>D49/N$5</f>
        <v>0.73690621193666284</v>
      </c>
      <c r="F49">
        <v>0.628</v>
      </c>
      <c r="G49">
        <v>0.68700000000000006</v>
      </c>
      <c r="H49">
        <v>0.33100000000000002</v>
      </c>
      <c r="I49" t="s">
        <v>10</v>
      </c>
      <c r="J49" t="s">
        <v>9</v>
      </c>
    </row>
    <row r="50" spans="1:25" x14ac:dyDescent="0.75">
      <c r="A50" t="s">
        <v>30</v>
      </c>
      <c r="B50" s="1" t="s">
        <v>250</v>
      </c>
      <c r="C50" t="s">
        <v>11</v>
      </c>
      <c r="D50">
        <v>0.34899999999999998</v>
      </c>
      <c r="E50" s="10">
        <f>D50/N$5</f>
        <v>1.5586682907023957</v>
      </c>
      <c r="F50">
        <v>0.74099999999999999</v>
      </c>
      <c r="G50">
        <v>0.77400000000000002</v>
      </c>
      <c r="H50">
        <v>0.32300000000000001</v>
      </c>
      <c r="I50" t="s">
        <v>10</v>
      </c>
      <c r="J50" t="s">
        <v>9</v>
      </c>
    </row>
    <row r="51" spans="1:25" x14ac:dyDescent="0.75">
      <c r="A51" t="s">
        <v>30</v>
      </c>
      <c r="B51" s="1" t="s">
        <v>249</v>
      </c>
      <c r="C51" t="s">
        <v>11</v>
      </c>
      <c r="D51">
        <v>0.185</v>
      </c>
      <c r="E51" s="10">
        <f>D51/N$5</f>
        <v>0.82622817701989459</v>
      </c>
      <c r="F51">
        <v>0.56200000000000006</v>
      </c>
      <c r="G51">
        <v>0.69399999999999995</v>
      </c>
      <c r="H51">
        <v>0.34499999999999997</v>
      </c>
      <c r="I51" t="s">
        <v>10</v>
      </c>
      <c r="J51" t="s">
        <v>9</v>
      </c>
    </row>
    <row r="52" spans="1:25" x14ac:dyDescent="0.75">
      <c r="A52" t="s">
        <v>30</v>
      </c>
      <c r="B52" s="1" t="s">
        <v>248</v>
      </c>
      <c r="C52" t="s">
        <v>11</v>
      </c>
      <c r="D52">
        <v>0.129</v>
      </c>
      <c r="E52" s="10">
        <f>D52/N$5</f>
        <v>0.57612667478684543</v>
      </c>
      <c r="F52">
        <v>0.66600000000000004</v>
      </c>
      <c r="G52">
        <v>0.71899999999999997</v>
      </c>
      <c r="H52">
        <v>0.29299999999999998</v>
      </c>
      <c r="I52" t="s">
        <v>10</v>
      </c>
      <c r="J52" t="s">
        <v>9</v>
      </c>
      <c r="N52"/>
      <c r="O52"/>
      <c r="Q52"/>
      <c r="R52"/>
      <c r="S52"/>
      <c r="X52" s="1"/>
      <c r="Y52" s="10"/>
    </row>
    <row r="53" spans="1:25" x14ac:dyDescent="0.75">
      <c r="A53" t="s">
        <v>30</v>
      </c>
      <c r="B53" s="1" t="s">
        <v>247</v>
      </c>
      <c r="C53" t="s">
        <v>11</v>
      </c>
      <c r="D53">
        <v>0.23599999999999999</v>
      </c>
      <c r="E53" s="10">
        <f>D53/N$5</f>
        <v>1.0539991879821358</v>
      </c>
      <c r="F53">
        <v>0.80600000000000005</v>
      </c>
      <c r="G53">
        <v>0.80600000000000005</v>
      </c>
      <c r="H53">
        <v>0.254</v>
      </c>
      <c r="I53" t="s">
        <v>10</v>
      </c>
      <c r="J53" t="s">
        <v>9</v>
      </c>
      <c r="N53"/>
      <c r="O53"/>
      <c r="Q53"/>
      <c r="R53"/>
      <c r="S53"/>
      <c r="X53" s="1"/>
      <c r="Y53" s="10"/>
    </row>
    <row r="54" spans="1:25" x14ac:dyDescent="0.75">
      <c r="A54" t="s">
        <v>30</v>
      </c>
      <c r="B54" s="1" t="s">
        <v>246</v>
      </c>
      <c r="C54" t="s">
        <v>11</v>
      </c>
      <c r="D54">
        <v>0.23899999999999999</v>
      </c>
      <c r="E54" s="10">
        <f>D54/N$5</f>
        <v>1.0673974827446207</v>
      </c>
      <c r="F54">
        <v>0.68400000000000005</v>
      </c>
      <c r="G54">
        <v>0.745</v>
      </c>
      <c r="H54">
        <v>0.29399999999999998</v>
      </c>
      <c r="I54" t="s">
        <v>10</v>
      </c>
      <c r="J54" t="s">
        <v>9</v>
      </c>
      <c r="N54"/>
      <c r="O54"/>
      <c r="Q54"/>
      <c r="R54"/>
      <c r="S54"/>
      <c r="X54" s="1"/>
      <c r="Y54" s="10"/>
    </row>
    <row r="55" spans="1:25" x14ac:dyDescent="0.75">
      <c r="A55" t="s">
        <v>30</v>
      </c>
      <c r="B55" s="1" t="s">
        <v>245</v>
      </c>
      <c r="C55" t="s">
        <v>11</v>
      </c>
      <c r="D55">
        <v>0.29799999999999999</v>
      </c>
      <c r="E55" s="10">
        <f>D55/N$5</f>
        <v>1.3308972797401546</v>
      </c>
      <c r="F55">
        <v>0.78900000000000003</v>
      </c>
      <c r="G55">
        <v>0.83399999999999996</v>
      </c>
      <c r="H55">
        <v>0.34300000000000003</v>
      </c>
      <c r="I55" t="s">
        <v>10</v>
      </c>
      <c r="J55" t="s">
        <v>9</v>
      </c>
      <c r="N55"/>
      <c r="O55"/>
      <c r="Q55"/>
      <c r="R55"/>
      <c r="S55"/>
      <c r="X55" s="1"/>
      <c r="Y55" s="10"/>
    </row>
    <row r="56" spans="1:25" x14ac:dyDescent="0.75">
      <c r="A56" t="s">
        <v>30</v>
      </c>
      <c r="B56" s="1" t="s">
        <v>244</v>
      </c>
      <c r="C56" t="s">
        <v>11</v>
      </c>
      <c r="D56">
        <v>0.251</v>
      </c>
      <c r="E56" s="10">
        <f>D56/N$5</f>
        <v>1.1209906617945598</v>
      </c>
      <c r="F56">
        <v>0.877</v>
      </c>
      <c r="G56">
        <v>0.83499999999999996</v>
      </c>
      <c r="H56">
        <v>0.34399999999999997</v>
      </c>
      <c r="I56" t="s">
        <v>10</v>
      </c>
      <c r="J56" t="s">
        <v>9</v>
      </c>
      <c r="N56"/>
      <c r="O56"/>
      <c r="Q56"/>
      <c r="R56"/>
      <c r="S56"/>
      <c r="X56" s="1"/>
      <c r="Y56" s="10"/>
    </row>
    <row r="57" spans="1:25" x14ac:dyDescent="0.75">
      <c r="A57" t="s">
        <v>30</v>
      </c>
      <c r="B57" s="1" t="s">
        <v>243</v>
      </c>
      <c r="C57" t="s">
        <v>11</v>
      </c>
      <c r="D57">
        <v>0.64400000000000002</v>
      </c>
      <c r="E57" s="10">
        <f>D57/N$5</f>
        <v>2.8761672756800656</v>
      </c>
      <c r="F57">
        <v>0.92900000000000005</v>
      </c>
      <c r="G57">
        <v>0.88300000000000001</v>
      </c>
      <c r="H57">
        <v>0.36799999999999999</v>
      </c>
      <c r="I57" t="s">
        <v>10</v>
      </c>
      <c r="J57" t="s">
        <v>9</v>
      </c>
      <c r="N57"/>
      <c r="O57"/>
      <c r="Q57"/>
      <c r="R57"/>
      <c r="S57"/>
      <c r="X57" s="1"/>
      <c r="Y57" s="10"/>
    </row>
    <row r="58" spans="1:25" x14ac:dyDescent="0.75">
      <c r="A58" t="s">
        <v>30</v>
      </c>
      <c r="B58" s="1" t="s">
        <v>242</v>
      </c>
      <c r="C58" t="s">
        <v>11</v>
      </c>
      <c r="D58">
        <v>0.3</v>
      </c>
      <c r="E58" s="10">
        <f>D58/N$5</f>
        <v>1.3398294762484777</v>
      </c>
      <c r="F58">
        <v>0.76800000000000002</v>
      </c>
      <c r="G58">
        <v>0.84</v>
      </c>
      <c r="H58">
        <v>0.23100000000000001</v>
      </c>
      <c r="I58" t="s">
        <v>10</v>
      </c>
      <c r="J58" t="s">
        <v>9</v>
      </c>
      <c r="M58"/>
      <c r="N58"/>
      <c r="O58"/>
      <c r="P58"/>
      <c r="Q58"/>
      <c r="R58"/>
      <c r="S58"/>
    </row>
    <row r="59" spans="1:25" x14ac:dyDescent="0.75">
      <c r="A59" t="s">
        <v>30</v>
      </c>
      <c r="B59" s="1" t="s">
        <v>241</v>
      </c>
      <c r="C59" t="s">
        <v>11</v>
      </c>
      <c r="D59">
        <v>0.315</v>
      </c>
      <c r="E59" s="10">
        <f>D59/N$5</f>
        <v>1.4068209500609017</v>
      </c>
      <c r="F59">
        <v>0.79900000000000004</v>
      </c>
      <c r="G59">
        <v>0.82799999999999996</v>
      </c>
      <c r="H59">
        <v>0.27400000000000002</v>
      </c>
      <c r="I59" t="s">
        <v>10</v>
      </c>
      <c r="J59" t="s">
        <v>9</v>
      </c>
      <c r="M59"/>
      <c r="N59"/>
      <c r="O59"/>
      <c r="P59"/>
      <c r="Q59"/>
      <c r="R59"/>
      <c r="S59"/>
    </row>
    <row r="60" spans="1:25" x14ac:dyDescent="0.75">
      <c r="A60" t="s">
        <v>30</v>
      </c>
      <c r="B60" s="1" t="s">
        <v>240</v>
      </c>
      <c r="C60" t="s">
        <v>11</v>
      </c>
      <c r="D60">
        <v>0.27800000000000002</v>
      </c>
      <c r="E60" s="10">
        <f>D60/N$5</f>
        <v>1.2415753146569228</v>
      </c>
      <c r="F60">
        <v>0.755</v>
      </c>
      <c r="G60">
        <v>0.83599999999999997</v>
      </c>
      <c r="H60">
        <v>0.24</v>
      </c>
      <c r="I60" t="s">
        <v>10</v>
      </c>
      <c r="J60" t="s">
        <v>9</v>
      </c>
      <c r="M60"/>
      <c r="N60"/>
      <c r="O60"/>
      <c r="P60"/>
      <c r="Q60"/>
      <c r="R60"/>
      <c r="S60"/>
    </row>
    <row r="61" spans="1:25" x14ac:dyDescent="0.75">
      <c r="A61" t="s">
        <v>30</v>
      </c>
      <c r="B61" s="1" t="s">
        <v>239</v>
      </c>
      <c r="C61" t="s">
        <v>11</v>
      </c>
      <c r="D61">
        <v>0.28299999999999997</v>
      </c>
      <c r="E61" s="10">
        <f>D61/N$5</f>
        <v>1.2639058059277306</v>
      </c>
      <c r="F61">
        <v>0.73499999999999999</v>
      </c>
      <c r="G61">
        <v>0.81899999999999995</v>
      </c>
      <c r="H61">
        <v>0.30499999999999999</v>
      </c>
      <c r="I61" t="s">
        <v>10</v>
      </c>
      <c r="J61" t="s">
        <v>9</v>
      </c>
      <c r="M61"/>
      <c r="N61"/>
      <c r="O61"/>
      <c r="P61"/>
      <c r="Q61"/>
      <c r="R61"/>
      <c r="S61"/>
    </row>
    <row r="62" spans="1:25" x14ac:dyDescent="0.75">
      <c r="A62" t="s">
        <v>13</v>
      </c>
      <c r="B62" s="1" t="s">
        <v>253</v>
      </c>
      <c r="C62" t="s">
        <v>11</v>
      </c>
      <c r="D62">
        <v>0.251</v>
      </c>
      <c r="E62" s="10">
        <f>D62/N$5</f>
        <v>1.1209906617945598</v>
      </c>
      <c r="F62">
        <v>0.52500000000000002</v>
      </c>
      <c r="G62">
        <v>0.59699999999999998</v>
      </c>
      <c r="H62">
        <v>0.38300000000000001</v>
      </c>
      <c r="I62" t="s">
        <v>10</v>
      </c>
      <c r="J62" t="s">
        <v>9</v>
      </c>
      <c r="M62"/>
      <c r="N62"/>
      <c r="O62"/>
      <c r="P62"/>
      <c r="Q62"/>
      <c r="R62"/>
      <c r="S62"/>
    </row>
    <row r="63" spans="1:25" x14ac:dyDescent="0.75">
      <c r="A63" t="s">
        <v>13</v>
      </c>
      <c r="B63" s="1" t="s">
        <v>252</v>
      </c>
      <c r="C63" t="s">
        <v>11</v>
      </c>
      <c r="D63">
        <v>0.216</v>
      </c>
      <c r="E63" s="10">
        <f>D63/N$5</f>
        <v>0.96467722289890401</v>
      </c>
      <c r="F63">
        <v>0.65400000000000003</v>
      </c>
      <c r="G63">
        <v>0.63</v>
      </c>
      <c r="H63">
        <v>0.28399999999999997</v>
      </c>
      <c r="I63" t="s">
        <v>10</v>
      </c>
      <c r="J63" t="s">
        <v>9</v>
      </c>
      <c r="M63"/>
      <c r="N63"/>
      <c r="O63"/>
      <c r="P63"/>
      <c r="Q63"/>
      <c r="R63"/>
      <c r="S63"/>
    </row>
    <row r="64" spans="1:25" x14ac:dyDescent="0.75">
      <c r="A64" t="s">
        <v>13</v>
      </c>
      <c r="B64" s="1" t="s">
        <v>251</v>
      </c>
      <c r="C64" t="s">
        <v>11</v>
      </c>
      <c r="D64">
        <v>0.378</v>
      </c>
      <c r="E64" s="10">
        <f>D64/N$5</f>
        <v>1.6881851400730821</v>
      </c>
      <c r="F64">
        <v>0.67</v>
      </c>
      <c r="G64">
        <v>0.74299999999999999</v>
      </c>
      <c r="H64">
        <v>0.318</v>
      </c>
      <c r="I64" t="s">
        <v>10</v>
      </c>
      <c r="J64" t="s">
        <v>9</v>
      </c>
      <c r="M64"/>
      <c r="N64"/>
      <c r="O64"/>
      <c r="P64"/>
      <c r="Q64"/>
      <c r="R64"/>
      <c r="S64"/>
    </row>
    <row r="65" spans="1:19" x14ac:dyDescent="0.75">
      <c r="A65" t="s">
        <v>13</v>
      </c>
      <c r="B65" s="1" t="s">
        <v>250</v>
      </c>
      <c r="C65" t="s">
        <v>11</v>
      </c>
      <c r="D65">
        <v>0.309</v>
      </c>
      <c r="E65" s="10">
        <f>D65/N$5</f>
        <v>1.3800243605359321</v>
      </c>
      <c r="F65">
        <v>0.56899999999999995</v>
      </c>
      <c r="G65">
        <v>0.68500000000000005</v>
      </c>
      <c r="H65">
        <v>0.33800000000000002</v>
      </c>
      <c r="I65" t="s">
        <v>10</v>
      </c>
      <c r="J65" t="s">
        <v>9</v>
      </c>
      <c r="M65"/>
      <c r="N65"/>
      <c r="O65"/>
      <c r="P65"/>
      <c r="Q65"/>
      <c r="R65"/>
      <c r="S65"/>
    </row>
    <row r="66" spans="1:19" x14ac:dyDescent="0.75">
      <c r="A66" t="s">
        <v>13</v>
      </c>
      <c r="B66" s="1" t="s">
        <v>249</v>
      </c>
      <c r="C66" t="s">
        <v>11</v>
      </c>
      <c r="D66">
        <v>6.0000000000000001E-3</v>
      </c>
      <c r="E66" s="10">
        <f>D66/N$5</f>
        <v>2.6796589524969557E-2</v>
      </c>
      <c r="F66">
        <v>0.52700000000000002</v>
      </c>
      <c r="G66">
        <v>0.38200000000000001</v>
      </c>
      <c r="H66">
        <v>0.251</v>
      </c>
      <c r="I66" t="s">
        <v>10</v>
      </c>
      <c r="J66" t="s">
        <v>9</v>
      </c>
      <c r="M66"/>
      <c r="N66"/>
      <c r="O66"/>
      <c r="P66"/>
      <c r="Q66"/>
      <c r="R66"/>
      <c r="S66"/>
    </row>
    <row r="67" spans="1:19" x14ac:dyDescent="0.75">
      <c r="A67" t="s">
        <v>13</v>
      </c>
      <c r="B67" s="1" t="s">
        <v>248</v>
      </c>
      <c r="C67" t="s">
        <v>11</v>
      </c>
      <c r="D67">
        <v>0.216</v>
      </c>
      <c r="E67" s="10">
        <f>D67/N$5</f>
        <v>0.96467722289890401</v>
      </c>
      <c r="F67">
        <v>0.46899999999999997</v>
      </c>
      <c r="G67">
        <v>0.54500000000000004</v>
      </c>
      <c r="H67">
        <v>0.34399999999999997</v>
      </c>
      <c r="I67" t="s">
        <v>10</v>
      </c>
      <c r="J67" t="s">
        <v>9</v>
      </c>
      <c r="M67"/>
      <c r="N67"/>
      <c r="O67"/>
      <c r="P67"/>
      <c r="Q67"/>
      <c r="R67"/>
      <c r="S67"/>
    </row>
    <row r="68" spans="1:19" x14ac:dyDescent="0.75">
      <c r="A68" t="s">
        <v>13</v>
      </c>
      <c r="B68" s="1" t="s">
        <v>247</v>
      </c>
      <c r="C68" t="s">
        <v>11</v>
      </c>
      <c r="D68">
        <v>0.32100000000000001</v>
      </c>
      <c r="E68" s="10">
        <f>D68/N$5</f>
        <v>1.4336175395858712</v>
      </c>
      <c r="F68">
        <v>0.69299999999999995</v>
      </c>
      <c r="G68">
        <v>0.63800000000000001</v>
      </c>
      <c r="H68">
        <v>0.28499999999999998</v>
      </c>
      <c r="I68" t="s">
        <v>10</v>
      </c>
      <c r="J68" t="s">
        <v>9</v>
      </c>
      <c r="M68"/>
      <c r="N68"/>
      <c r="O68"/>
      <c r="P68"/>
      <c r="Q68"/>
      <c r="R68"/>
      <c r="S68"/>
    </row>
    <row r="69" spans="1:19" x14ac:dyDescent="0.75">
      <c r="A69" t="s">
        <v>13</v>
      </c>
      <c r="B69" s="1" t="s">
        <v>246</v>
      </c>
      <c r="C69" t="s">
        <v>11</v>
      </c>
      <c r="D69">
        <v>0.26800000000000002</v>
      </c>
      <c r="E69" s="10">
        <f>D69/N$5</f>
        <v>1.1969143321153068</v>
      </c>
      <c r="F69">
        <v>0.71899999999999997</v>
      </c>
      <c r="G69">
        <v>0.65100000000000002</v>
      </c>
      <c r="H69">
        <v>0.28699999999999998</v>
      </c>
      <c r="I69" t="s">
        <v>10</v>
      </c>
      <c r="J69" t="s">
        <v>9</v>
      </c>
      <c r="M69"/>
      <c r="N69"/>
      <c r="O69"/>
      <c r="P69"/>
      <c r="Q69"/>
      <c r="R69"/>
      <c r="S69"/>
    </row>
    <row r="70" spans="1:19" x14ac:dyDescent="0.75">
      <c r="A70" t="s">
        <v>13</v>
      </c>
      <c r="B70" s="1" t="s">
        <v>245</v>
      </c>
      <c r="C70" t="s">
        <v>11</v>
      </c>
      <c r="D70">
        <v>0.26500000000000001</v>
      </c>
      <c r="E70" s="10">
        <f>D70/N$5</f>
        <v>1.183516037352822</v>
      </c>
      <c r="F70">
        <v>0.47699999999999998</v>
      </c>
      <c r="G70">
        <v>0.60299999999999998</v>
      </c>
      <c r="H70">
        <v>0.34300000000000003</v>
      </c>
      <c r="I70" t="s">
        <v>10</v>
      </c>
      <c r="J70" t="s">
        <v>9</v>
      </c>
      <c r="M70"/>
      <c r="N70"/>
      <c r="O70"/>
      <c r="P70"/>
      <c r="Q70"/>
      <c r="R70"/>
      <c r="S70"/>
    </row>
    <row r="71" spans="1:19" x14ac:dyDescent="0.75">
      <c r="A71" t="s">
        <v>13</v>
      </c>
      <c r="B71" s="1" t="s">
        <v>244</v>
      </c>
      <c r="C71" t="s">
        <v>11</v>
      </c>
      <c r="D71">
        <v>0.17699999999999999</v>
      </c>
      <c r="E71" s="10">
        <f>D71/N$5</f>
        <v>0.79049939098660182</v>
      </c>
      <c r="F71">
        <v>0.69899999999999995</v>
      </c>
      <c r="G71">
        <v>0.69799999999999995</v>
      </c>
      <c r="H71">
        <v>0.27700000000000002</v>
      </c>
      <c r="I71" t="s">
        <v>10</v>
      </c>
      <c r="J71" t="s">
        <v>9</v>
      </c>
      <c r="M71"/>
      <c r="N71"/>
      <c r="O71"/>
      <c r="P71"/>
      <c r="Q71"/>
      <c r="R71"/>
      <c r="S71"/>
    </row>
    <row r="72" spans="1:19" x14ac:dyDescent="0.75">
      <c r="A72" t="s">
        <v>13</v>
      </c>
      <c r="B72" s="1" t="s">
        <v>243</v>
      </c>
      <c r="C72" t="s">
        <v>11</v>
      </c>
      <c r="D72">
        <v>0.371</v>
      </c>
      <c r="E72" s="10">
        <f>D72/N$5</f>
        <v>1.6569224522939507</v>
      </c>
      <c r="F72">
        <v>0.59499999999999997</v>
      </c>
      <c r="G72">
        <v>0.65600000000000003</v>
      </c>
      <c r="H72">
        <v>0.36499999999999999</v>
      </c>
      <c r="I72" t="s">
        <v>10</v>
      </c>
      <c r="J72" t="s">
        <v>9</v>
      </c>
      <c r="M72"/>
      <c r="N72"/>
      <c r="O72"/>
      <c r="P72"/>
      <c r="Q72"/>
      <c r="R72"/>
      <c r="S72"/>
    </row>
    <row r="73" spans="1:19" x14ac:dyDescent="0.75">
      <c r="A73" t="s">
        <v>13</v>
      </c>
      <c r="B73" s="1" t="s">
        <v>242</v>
      </c>
      <c r="C73" t="s">
        <v>11</v>
      </c>
      <c r="D73">
        <v>0.16900000000000001</v>
      </c>
      <c r="E73" s="10">
        <f>D73/N$5</f>
        <v>0.75477060495330917</v>
      </c>
      <c r="F73">
        <v>0.50900000000000001</v>
      </c>
      <c r="G73">
        <v>0.63</v>
      </c>
      <c r="H73">
        <v>0.34100000000000003</v>
      </c>
      <c r="I73" t="s">
        <v>10</v>
      </c>
      <c r="J73" t="s">
        <v>9</v>
      </c>
      <c r="M73"/>
      <c r="N73"/>
      <c r="O73"/>
      <c r="P73"/>
      <c r="Q73"/>
      <c r="R73"/>
      <c r="S73"/>
    </row>
    <row r="74" spans="1:19" x14ac:dyDescent="0.75">
      <c r="A74" t="s">
        <v>13</v>
      </c>
      <c r="B74" s="1" t="s">
        <v>241</v>
      </c>
      <c r="C74" t="s">
        <v>11</v>
      </c>
      <c r="D74">
        <v>0.436</v>
      </c>
      <c r="E74" s="10">
        <f>D74/N$5</f>
        <v>1.9472188388144542</v>
      </c>
      <c r="F74">
        <v>0.51300000000000001</v>
      </c>
      <c r="G74">
        <v>0.72899999999999998</v>
      </c>
      <c r="H74">
        <v>0.38</v>
      </c>
      <c r="I74" t="s">
        <v>10</v>
      </c>
      <c r="J74" t="s">
        <v>9</v>
      </c>
      <c r="M74"/>
      <c r="N74"/>
      <c r="O74"/>
      <c r="P74"/>
      <c r="Q74"/>
      <c r="R74"/>
      <c r="S74"/>
    </row>
    <row r="75" spans="1:19" x14ac:dyDescent="0.75">
      <c r="A75" t="s">
        <v>13</v>
      </c>
      <c r="B75" s="1" t="s">
        <v>240</v>
      </c>
      <c r="C75" t="s">
        <v>11</v>
      </c>
      <c r="D75">
        <v>0.41899999999999998</v>
      </c>
      <c r="E75" s="10">
        <f>D75/N$5</f>
        <v>1.8712951684937071</v>
      </c>
      <c r="F75">
        <v>0.749</v>
      </c>
      <c r="G75">
        <v>0.745</v>
      </c>
      <c r="H75">
        <v>0.32100000000000001</v>
      </c>
      <c r="I75" t="s">
        <v>10</v>
      </c>
      <c r="J75" t="s">
        <v>9</v>
      </c>
      <c r="M75"/>
      <c r="N75"/>
      <c r="O75"/>
      <c r="P75"/>
      <c r="Q75"/>
      <c r="R75"/>
      <c r="S75"/>
    </row>
    <row r="76" spans="1:19" x14ac:dyDescent="0.75">
      <c r="A76" t="s">
        <v>13</v>
      </c>
      <c r="B76" s="1" t="s">
        <v>239</v>
      </c>
      <c r="C76" t="s">
        <v>11</v>
      </c>
      <c r="D76">
        <v>0.22900000000000001</v>
      </c>
      <c r="E76" s="10">
        <f>D76/N$5</f>
        <v>1.0227365002030047</v>
      </c>
      <c r="F76">
        <v>0.58099999999999996</v>
      </c>
      <c r="G76">
        <v>0.60099999999999998</v>
      </c>
      <c r="H76">
        <v>0.33600000000000002</v>
      </c>
      <c r="I76" t="s">
        <v>10</v>
      </c>
      <c r="J76" t="s">
        <v>9</v>
      </c>
      <c r="M76"/>
      <c r="N76"/>
      <c r="O76"/>
      <c r="P76"/>
      <c r="Q76"/>
      <c r="R76"/>
      <c r="S76"/>
    </row>
    <row r="77" spans="1:19" x14ac:dyDescent="0.75">
      <c r="A77" t="s">
        <v>46</v>
      </c>
      <c r="B77" t="s">
        <v>238</v>
      </c>
      <c r="C77" t="s">
        <v>11</v>
      </c>
      <c r="D77">
        <v>0.29099999999999998</v>
      </c>
      <c r="E77" s="10">
        <f>D77/N$5</f>
        <v>1.2996345919610233</v>
      </c>
      <c r="F77">
        <v>0.34300000000000003</v>
      </c>
      <c r="G77">
        <v>0.89700000000000002</v>
      </c>
      <c r="H77">
        <v>9.1999999999999998E-2</v>
      </c>
      <c r="I77" t="s">
        <v>10</v>
      </c>
      <c r="J77" t="s">
        <v>9</v>
      </c>
      <c r="M77"/>
      <c r="N77"/>
      <c r="O77"/>
      <c r="P77"/>
      <c r="Q77"/>
      <c r="R77"/>
      <c r="S77"/>
    </row>
    <row r="78" spans="1:19" x14ac:dyDescent="0.75">
      <c r="A78" t="s">
        <v>46</v>
      </c>
      <c r="B78" t="s">
        <v>237</v>
      </c>
      <c r="C78" t="s">
        <v>11</v>
      </c>
      <c r="D78">
        <v>0.19800000000000001</v>
      </c>
      <c r="E78" s="10">
        <f>D78/N$5</f>
        <v>0.88428745432399536</v>
      </c>
      <c r="F78">
        <v>0.41499999999999998</v>
      </c>
      <c r="G78">
        <v>0.79700000000000004</v>
      </c>
      <c r="H78">
        <v>0.20300000000000001</v>
      </c>
      <c r="I78" t="s">
        <v>10</v>
      </c>
      <c r="J78" t="s">
        <v>9</v>
      </c>
      <c r="M78"/>
      <c r="N78"/>
      <c r="O78"/>
      <c r="P78"/>
      <c r="Q78"/>
      <c r="R78"/>
      <c r="S78"/>
    </row>
    <row r="79" spans="1:19" x14ac:dyDescent="0.75">
      <c r="A79" t="s">
        <v>46</v>
      </c>
      <c r="B79" t="s">
        <v>236</v>
      </c>
      <c r="C79" t="s">
        <v>11</v>
      </c>
      <c r="D79">
        <v>0.21099999999999999</v>
      </c>
      <c r="E79" s="10">
        <f>D79/N$5</f>
        <v>0.94234673162809601</v>
      </c>
      <c r="F79">
        <v>0.47199999999999998</v>
      </c>
      <c r="G79">
        <v>0.81200000000000006</v>
      </c>
      <c r="H79">
        <v>0.192</v>
      </c>
      <c r="I79" t="s">
        <v>10</v>
      </c>
      <c r="J79" t="s">
        <v>9</v>
      </c>
      <c r="M79"/>
      <c r="N79"/>
      <c r="O79"/>
      <c r="P79"/>
      <c r="Q79"/>
      <c r="R79"/>
      <c r="S79"/>
    </row>
    <row r="80" spans="1:19" x14ac:dyDescent="0.75">
      <c r="A80" t="s">
        <v>46</v>
      </c>
      <c r="B80" t="s">
        <v>235</v>
      </c>
      <c r="C80" t="s">
        <v>11</v>
      </c>
      <c r="D80">
        <v>0.26400000000000001</v>
      </c>
      <c r="E80" s="10">
        <f>D80/N$5</f>
        <v>1.1790499390986604</v>
      </c>
      <c r="F80">
        <v>0.46500000000000002</v>
      </c>
      <c r="G80">
        <v>0.83899999999999997</v>
      </c>
      <c r="H80">
        <v>0.20100000000000001</v>
      </c>
      <c r="I80" t="s">
        <v>10</v>
      </c>
      <c r="J80" t="s">
        <v>9</v>
      </c>
      <c r="M80"/>
      <c r="N80"/>
      <c r="O80"/>
      <c r="P80"/>
      <c r="Q80"/>
      <c r="R80"/>
      <c r="S80"/>
    </row>
    <row r="81" spans="1:19" x14ac:dyDescent="0.75">
      <c r="A81" t="s">
        <v>46</v>
      </c>
      <c r="B81" t="s">
        <v>234</v>
      </c>
      <c r="C81" t="s">
        <v>11</v>
      </c>
      <c r="D81">
        <v>0.222</v>
      </c>
      <c r="E81" s="10">
        <f>D81/N$5</f>
        <v>0.99147381242387356</v>
      </c>
      <c r="F81">
        <v>0.47899999999999998</v>
      </c>
      <c r="G81">
        <v>0.83299999999999996</v>
      </c>
      <c r="H81">
        <v>0.17499999999999999</v>
      </c>
      <c r="I81" t="s">
        <v>10</v>
      </c>
      <c r="J81" t="s">
        <v>9</v>
      </c>
      <c r="M81"/>
      <c r="N81"/>
      <c r="O81"/>
      <c r="P81"/>
      <c r="Q81"/>
      <c r="R81"/>
      <c r="S81"/>
    </row>
    <row r="82" spans="1:19" x14ac:dyDescent="0.75">
      <c r="A82" t="s">
        <v>46</v>
      </c>
      <c r="B82" t="s">
        <v>233</v>
      </c>
      <c r="C82" t="s">
        <v>11</v>
      </c>
      <c r="D82">
        <v>0.151</v>
      </c>
      <c r="E82" s="10">
        <f>D82/N$5</f>
        <v>0.67438083637840041</v>
      </c>
      <c r="F82">
        <v>0.52100000000000002</v>
      </c>
      <c r="G82">
        <v>0.77900000000000003</v>
      </c>
      <c r="H82">
        <v>0.16400000000000001</v>
      </c>
      <c r="I82" t="s">
        <v>10</v>
      </c>
      <c r="J82" t="s">
        <v>9</v>
      </c>
      <c r="M82"/>
      <c r="N82"/>
      <c r="O82"/>
      <c r="P82"/>
      <c r="Q82"/>
      <c r="R82"/>
      <c r="S82"/>
    </row>
    <row r="83" spans="1:19" x14ac:dyDescent="0.75">
      <c r="A83" t="s">
        <v>46</v>
      </c>
      <c r="B83" t="s">
        <v>232</v>
      </c>
      <c r="C83" t="s">
        <v>11</v>
      </c>
      <c r="D83">
        <v>0.20799999999999999</v>
      </c>
      <c r="E83" s="10">
        <f>D83/N$5</f>
        <v>0.92894843686561124</v>
      </c>
      <c r="F83">
        <v>0.74</v>
      </c>
      <c r="G83">
        <v>0.82599999999999996</v>
      </c>
      <c r="H83">
        <v>0.20699999999999999</v>
      </c>
      <c r="I83" t="s">
        <v>10</v>
      </c>
      <c r="J83" t="s">
        <v>9</v>
      </c>
      <c r="M83"/>
      <c r="N83"/>
      <c r="O83"/>
      <c r="P83"/>
      <c r="Q83"/>
      <c r="R83"/>
      <c r="S83"/>
    </row>
    <row r="84" spans="1:19" x14ac:dyDescent="0.75">
      <c r="A84" t="s">
        <v>46</v>
      </c>
      <c r="B84" t="s">
        <v>231</v>
      </c>
      <c r="C84" t="s">
        <v>11</v>
      </c>
      <c r="D84">
        <v>0.246</v>
      </c>
      <c r="E84" s="10">
        <f>D84/N$5</f>
        <v>1.0986601705237518</v>
      </c>
      <c r="F84">
        <v>0.38100000000000001</v>
      </c>
      <c r="G84">
        <v>0.85599999999999998</v>
      </c>
      <c r="H84">
        <v>0.20799999999999999</v>
      </c>
      <c r="I84" t="s">
        <v>10</v>
      </c>
      <c r="J84" t="s">
        <v>9</v>
      </c>
      <c r="M84"/>
      <c r="N84"/>
      <c r="O84"/>
      <c r="P84"/>
      <c r="Q84"/>
      <c r="R84"/>
      <c r="S84"/>
    </row>
    <row r="85" spans="1:19" x14ac:dyDescent="0.75">
      <c r="A85" t="s">
        <v>46</v>
      </c>
      <c r="B85" t="s">
        <v>230</v>
      </c>
      <c r="C85" t="s">
        <v>11</v>
      </c>
      <c r="D85">
        <v>0.38800000000000001</v>
      </c>
      <c r="E85" s="10">
        <f>D85/N$5</f>
        <v>1.7328461226146978</v>
      </c>
      <c r="F85">
        <v>0.60399999999999998</v>
      </c>
      <c r="G85">
        <v>0.88400000000000001</v>
      </c>
      <c r="H85">
        <v>0.32900000000000001</v>
      </c>
      <c r="I85" t="s">
        <v>10</v>
      </c>
      <c r="J85" t="s">
        <v>9</v>
      </c>
      <c r="M85"/>
      <c r="N85"/>
      <c r="O85"/>
      <c r="P85"/>
      <c r="Q85"/>
      <c r="R85"/>
      <c r="S85"/>
    </row>
    <row r="86" spans="1:19" x14ac:dyDescent="0.75">
      <c r="A86" t="s">
        <v>46</v>
      </c>
      <c r="B86" t="s">
        <v>229</v>
      </c>
      <c r="C86" t="s">
        <v>11</v>
      </c>
      <c r="D86">
        <v>0.17499999999999999</v>
      </c>
      <c r="E86" s="10">
        <f>D86/N$5</f>
        <v>0.7815671944782786</v>
      </c>
      <c r="F86">
        <v>0.54200000000000004</v>
      </c>
      <c r="G86">
        <v>0.82699999999999996</v>
      </c>
      <c r="H86">
        <v>0.186</v>
      </c>
      <c r="I86" t="s">
        <v>10</v>
      </c>
      <c r="J86" t="s">
        <v>9</v>
      </c>
      <c r="M86"/>
      <c r="N86"/>
      <c r="O86"/>
      <c r="P86"/>
      <c r="Q86"/>
      <c r="R86"/>
      <c r="S86"/>
    </row>
    <row r="87" spans="1:19" x14ac:dyDescent="0.75">
      <c r="A87" t="s">
        <v>46</v>
      </c>
      <c r="B87" t="s">
        <v>228</v>
      </c>
      <c r="C87" t="s">
        <v>11</v>
      </c>
      <c r="D87">
        <v>0.24</v>
      </c>
      <c r="E87" s="10">
        <f>D87/N$5</f>
        <v>1.0718635809987822</v>
      </c>
      <c r="F87">
        <v>0.73799999999999999</v>
      </c>
      <c r="G87">
        <v>0.85699999999999998</v>
      </c>
      <c r="H87">
        <v>0.27</v>
      </c>
      <c r="I87" t="s">
        <v>10</v>
      </c>
      <c r="J87" t="s">
        <v>9</v>
      </c>
      <c r="M87"/>
      <c r="N87"/>
      <c r="O87"/>
      <c r="P87"/>
      <c r="Q87"/>
      <c r="R87"/>
      <c r="S87"/>
    </row>
    <row r="88" spans="1:19" x14ac:dyDescent="0.75">
      <c r="A88" t="s">
        <v>46</v>
      </c>
      <c r="B88" t="s">
        <v>227</v>
      </c>
      <c r="C88" t="s">
        <v>11</v>
      </c>
      <c r="D88">
        <v>0.246</v>
      </c>
      <c r="E88" s="10">
        <f>D88/N$5</f>
        <v>1.0986601705237518</v>
      </c>
      <c r="F88">
        <v>0.68899999999999995</v>
      </c>
      <c r="G88">
        <v>0.86299999999999999</v>
      </c>
      <c r="H88">
        <v>0.246</v>
      </c>
      <c r="I88" t="s">
        <v>10</v>
      </c>
      <c r="J88" t="s">
        <v>9</v>
      </c>
      <c r="M88"/>
      <c r="N88"/>
      <c r="O88"/>
      <c r="P88"/>
      <c r="Q88"/>
      <c r="R88"/>
      <c r="S88"/>
    </row>
    <row r="90" spans="1:19" x14ac:dyDescent="0.75">
      <c r="A90" t="s">
        <v>30</v>
      </c>
      <c r="B90" s="1" t="s">
        <v>44</v>
      </c>
      <c r="C90" t="s">
        <v>11</v>
      </c>
      <c r="D90">
        <v>0.23</v>
      </c>
      <c r="E90" s="10">
        <f>D90/N$5</f>
        <v>1.0272025984571662</v>
      </c>
      <c r="F90">
        <v>0.65200000000000002</v>
      </c>
      <c r="G90">
        <v>0.70699999999999996</v>
      </c>
      <c r="H90">
        <v>0.29399999999999998</v>
      </c>
      <c r="I90" t="s">
        <v>10</v>
      </c>
      <c r="J90" t="s">
        <v>9</v>
      </c>
      <c r="M90"/>
      <c r="N90"/>
      <c r="O90"/>
      <c r="P90"/>
      <c r="Q90"/>
      <c r="R90"/>
      <c r="S90"/>
    </row>
    <row r="91" spans="1:19" x14ac:dyDescent="0.75">
      <c r="A91" t="s">
        <v>30</v>
      </c>
      <c r="B91" s="1" t="s">
        <v>43</v>
      </c>
      <c r="C91" t="s">
        <v>11</v>
      </c>
      <c r="D91">
        <v>0.152</v>
      </c>
      <c r="E91" s="10">
        <f>D91/N$5</f>
        <v>0.67884693463256207</v>
      </c>
      <c r="F91">
        <v>0.53900000000000003</v>
      </c>
      <c r="G91">
        <v>0.624</v>
      </c>
      <c r="H91">
        <v>0.32800000000000001</v>
      </c>
      <c r="I91" t="s">
        <v>10</v>
      </c>
      <c r="J91" t="s">
        <v>9</v>
      </c>
      <c r="M91"/>
      <c r="N91"/>
      <c r="O91"/>
      <c r="P91"/>
      <c r="Q91"/>
      <c r="R91"/>
      <c r="S91"/>
    </row>
    <row r="92" spans="1:19" x14ac:dyDescent="0.75">
      <c r="A92" t="s">
        <v>30</v>
      </c>
      <c r="B92" s="1" t="s">
        <v>42</v>
      </c>
      <c r="C92" t="s">
        <v>11</v>
      </c>
      <c r="D92">
        <v>0.245</v>
      </c>
      <c r="E92" s="10">
        <f>D92/N$5</f>
        <v>1.0941940722695902</v>
      </c>
      <c r="F92">
        <v>0.745</v>
      </c>
      <c r="G92">
        <v>0.71199999999999997</v>
      </c>
      <c r="H92">
        <v>0.252</v>
      </c>
      <c r="I92" t="s">
        <v>10</v>
      </c>
      <c r="J92" t="s">
        <v>9</v>
      </c>
      <c r="M92"/>
      <c r="N92"/>
      <c r="O92"/>
      <c r="P92"/>
      <c r="Q92"/>
      <c r="R92"/>
      <c r="S92"/>
    </row>
    <row r="93" spans="1:19" x14ac:dyDescent="0.75">
      <c r="A93" t="s">
        <v>30</v>
      </c>
      <c r="B93" s="1" t="s">
        <v>41</v>
      </c>
      <c r="C93" t="s">
        <v>11</v>
      </c>
      <c r="D93">
        <v>0.192</v>
      </c>
      <c r="E93" s="10">
        <f>D93/N$5</f>
        <v>0.85749086479902581</v>
      </c>
      <c r="F93">
        <v>0.51100000000000001</v>
      </c>
      <c r="G93">
        <v>0.67600000000000005</v>
      </c>
      <c r="H93">
        <v>0.32100000000000001</v>
      </c>
      <c r="I93" t="s">
        <v>10</v>
      </c>
      <c r="J93" t="s">
        <v>9</v>
      </c>
      <c r="M93"/>
      <c r="N93"/>
      <c r="O93"/>
      <c r="P93"/>
      <c r="Q93"/>
      <c r="R93"/>
      <c r="S93"/>
    </row>
    <row r="94" spans="1:19" x14ac:dyDescent="0.75">
      <c r="A94" t="s">
        <v>30</v>
      </c>
      <c r="B94" s="1" t="s">
        <v>40</v>
      </c>
      <c r="C94" t="s">
        <v>11</v>
      </c>
      <c r="D94">
        <v>0.23499999999999999</v>
      </c>
      <c r="E94" s="10">
        <f>D94/N$5</f>
        <v>1.0495330897279742</v>
      </c>
      <c r="F94">
        <v>0.68200000000000005</v>
      </c>
      <c r="G94">
        <v>0.71799999999999997</v>
      </c>
      <c r="H94">
        <v>0.34699999999999998</v>
      </c>
      <c r="I94" t="s">
        <v>10</v>
      </c>
      <c r="J94" t="s">
        <v>9</v>
      </c>
      <c r="M94"/>
      <c r="N94"/>
      <c r="O94"/>
      <c r="P94"/>
      <c r="Q94"/>
      <c r="R94"/>
      <c r="S94"/>
    </row>
    <row r="95" spans="1:19" x14ac:dyDescent="0.75">
      <c r="A95" t="s">
        <v>30</v>
      </c>
      <c r="B95" s="1" t="s">
        <v>39</v>
      </c>
      <c r="C95" t="s">
        <v>11</v>
      </c>
      <c r="D95">
        <v>0.20499999999999999</v>
      </c>
      <c r="E95" s="10">
        <f>D95/N$5</f>
        <v>0.91555014210312635</v>
      </c>
      <c r="F95">
        <v>0.69</v>
      </c>
      <c r="G95">
        <v>0.71299999999999997</v>
      </c>
      <c r="H95">
        <v>0.31900000000000001</v>
      </c>
      <c r="I95" t="s">
        <v>10</v>
      </c>
      <c r="J95" t="s">
        <v>9</v>
      </c>
      <c r="M95"/>
      <c r="N95"/>
      <c r="O95"/>
      <c r="P95"/>
      <c r="Q95"/>
      <c r="R95"/>
      <c r="S95"/>
    </row>
    <row r="96" spans="1:19" x14ac:dyDescent="0.75">
      <c r="A96" t="s">
        <v>30</v>
      </c>
      <c r="B96" s="1" t="s">
        <v>38</v>
      </c>
      <c r="C96" t="s">
        <v>11</v>
      </c>
      <c r="D96">
        <v>0.17</v>
      </c>
      <c r="E96" s="10">
        <f>D96/N$5</f>
        <v>0.75923670320747072</v>
      </c>
      <c r="F96">
        <v>0.58799999999999997</v>
      </c>
      <c r="G96">
        <v>0.65400000000000003</v>
      </c>
      <c r="H96">
        <v>0.36099999999999999</v>
      </c>
      <c r="I96" t="s">
        <v>10</v>
      </c>
      <c r="J96" t="s">
        <v>9</v>
      </c>
      <c r="M96"/>
      <c r="N96"/>
      <c r="O96"/>
      <c r="P96"/>
      <c r="Q96"/>
      <c r="R96"/>
      <c r="S96"/>
    </row>
    <row r="97" spans="1:19" x14ac:dyDescent="0.75">
      <c r="A97" t="s">
        <v>30</v>
      </c>
      <c r="B97" s="1" t="s">
        <v>37</v>
      </c>
      <c r="C97" t="s">
        <v>11</v>
      </c>
      <c r="D97">
        <v>0.27200000000000002</v>
      </c>
      <c r="E97" s="10">
        <f>D97/N$5</f>
        <v>1.2147787251319533</v>
      </c>
      <c r="F97">
        <v>0.69599999999999995</v>
      </c>
      <c r="G97">
        <v>0.71499999999999997</v>
      </c>
      <c r="H97">
        <v>0.34899999999999998</v>
      </c>
      <c r="I97" t="s">
        <v>10</v>
      </c>
      <c r="J97" t="s">
        <v>9</v>
      </c>
      <c r="M97"/>
      <c r="N97"/>
      <c r="O97"/>
      <c r="P97"/>
      <c r="Q97"/>
      <c r="R97"/>
      <c r="S97"/>
    </row>
    <row r="98" spans="1:19" x14ac:dyDescent="0.75">
      <c r="A98" t="s">
        <v>30</v>
      </c>
      <c r="B98" s="1" t="s">
        <v>36</v>
      </c>
      <c r="C98" t="s">
        <v>11</v>
      </c>
      <c r="D98">
        <v>0.26400000000000001</v>
      </c>
      <c r="E98" s="10">
        <f>D98/N$5</f>
        <v>1.1790499390986604</v>
      </c>
      <c r="F98">
        <v>0.66900000000000004</v>
      </c>
      <c r="G98">
        <v>0.72899999999999998</v>
      </c>
      <c r="H98">
        <v>0.32600000000000001</v>
      </c>
      <c r="I98" t="s">
        <v>10</v>
      </c>
      <c r="J98" t="s">
        <v>9</v>
      </c>
      <c r="M98"/>
      <c r="N98"/>
      <c r="O98"/>
      <c r="P98"/>
      <c r="Q98"/>
      <c r="R98"/>
      <c r="S98"/>
    </row>
    <row r="99" spans="1:19" x14ac:dyDescent="0.75">
      <c r="A99" t="s">
        <v>30</v>
      </c>
      <c r="B99" s="1" t="s">
        <v>35</v>
      </c>
      <c r="C99" t="s">
        <v>11</v>
      </c>
      <c r="D99">
        <v>0.251</v>
      </c>
      <c r="E99" s="10">
        <f>D99/N$5</f>
        <v>1.1209906617945598</v>
      </c>
      <c r="F99">
        <v>0.76900000000000002</v>
      </c>
      <c r="G99">
        <v>0.78100000000000003</v>
      </c>
      <c r="H99">
        <v>0.27500000000000002</v>
      </c>
      <c r="I99" t="s">
        <v>10</v>
      </c>
      <c r="J99" t="s">
        <v>9</v>
      </c>
      <c r="M99"/>
      <c r="N99"/>
      <c r="O99"/>
      <c r="P99"/>
      <c r="Q99"/>
      <c r="R99"/>
      <c r="S99"/>
    </row>
    <row r="100" spans="1:19" x14ac:dyDescent="0.75">
      <c r="A100" t="s">
        <v>30</v>
      </c>
      <c r="B100" s="1" t="s">
        <v>34</v>
      </c>
      <c r="C100" t="s">
        <v>11</v>
      </c>
      <c r="D100">
        <v>0.35299999999999998</v>
      </c>
      <c r="E100" s="10">
        <f>D100/N$5</f>
        <v>1.5765326837190421</v>
      </c>
      <c r="F100">
        <v>0.86399999999999999</v>
      </c>
      <c r="G100">
        <v>0.80900000000000005</v>
      </c>
      <c r="H100">
        <v>0.28799999999999998</v>
      </c>
      <c r="I100" t="s">
        <v>10</v>
      </c>
      <c r="J100" t="s">
        <v>9</v>
      </c>
      <c r="M100"/>
      <c r="N100"/>
      <c r="O100"/>
      <c r="P100"/>
      <c r="Q100"/>
      <c r="R100"/>
      <c r="S100"/>
    </row>
    <row r="101" spans="1:19" x14ac:dyDescent="0.75">
      <c r="A101" t="s">
        <v>30</v>
      </c>
      <c r="B101" s="1" t="s">
        <v>33</v>
      </c>
      <c r="C101" t="s">
        <v>11</v>
      </c>
      <c r="D101">
        <v>0.29699999999999999</v>
      </c>
      <c r="E101" s="10">
        <f>D101/N$5</f>
        <v>1.3264311814859928</v>
      </c>
      <c r="F101">
        <v>0.7</v>
      </c>
      <c r="G101">
        <v>0.71099999999999997</v>
      </c>
      <c r="H101">
        <v>0.33200000000000002</v>
      </c>
      <c r="I101" t="s">
        <v>10</v>
      </c>
      <c r="J101" t="s">
        <v>9</v>
      </c>
      <c r="M101"/>
      <c r="N101"/>
      <c r="O101"/>
      <c r="P101"/>
      <c r="Q101"/>
      <c r="R101"/>
      <c r="S101"/>
    </row>
    <row r="102" spans="1:19" x14ac:dyDescent="0.75">
      <c r="A102" t="s">
        <v>30</v>
      </c>
      <c r="B102" s="1" t="s">
        <v>32</v>
      </c>
      <c r="C102" t="s">
        <v>11</v>
      </c>
      <c r="D102">
        <v>0.20899999999999999</v>
      </c>
      <c r="E102" s="10">
        <f>D102/N$5</f>
        <v>0.93341453511977279</v>
      </c>
      <c r="F102">
        <v>0.71899999999999997</v>
      </c>
      <c r="G102">
        <v>0.76</v>
      </c>
      <c r="H102">
        <v>0.33400000000000002</v>
      </c>
      <c r="I102" t="s">
        <v>10</v>
      </c>
      <c r="J102" t="s">
        <v>9</v>
      </c>
      <c r="M102"/>
      <c r="N102"/>
      <c r="O102"/>
      <c r="P102"/>
      <c r="Q102"/>
      <c r="R102"/>
      <c r="S102"/>
    </row>
    <row r="103" spans="1:19" x14ac:dyDescent="0.75">
      <c r="A103" t="s">
        <v>30</v>
      </c>
      <c r="B103" s="1" t="s">
        <v>31</v>
      </c>
      <c r="C103" t="s">
        <v>11</v>
      </c>
      <c r="D103">
        <v>0.27800000000000002</v>
      </c>
      <c r="E103" s="10">
        <f>D103/N$5</f>
        <v>1.2415753146569228</v>
      </c>
      <c r="F103">
        <v>0.70199999999999996</v>
      </c>
      <c r="G103">
        <v>0.71899999999999997</v>
      </c>
      <c r="H103">
        <v>0.35099999999999998</v>
      </c>
      <c r="I103" t="s">
        <v>10</v>
      </c>
      <c r="J103" t="s">
        <v>9</v>
      </c>
      <c r="M103"/>
      <c r="N103"/>
      <c r="O103"/>
      <c r="P103"/>
      <c r="Q103"/>
      <c r="R103"/>
      <c r="S103"/>
    </row>
    <row r="104" spans="1:19" x14ac:dyDescent="0.75">
      <c r="A104" t="s">
        <v>30</v>
      </c>
      <c r="B104" s="1" t="s">
        <v>29</v>
      </c>
      <c r="C104" t="s">
        <v>11</v>
      </c>
      <c r="D104">
        <v>0.11700000000000001</v>
      </c>
      <c r="E104" s="10">
        <f>D104/N$5</f>
        <v>0.52253349573690633</v>
      </c>
      <c r="F104">
        <v>0.70399999999999996</v>
      </c>
      <c r="G104">
        <v>0.75</v>
      </c>
      <c r="H104">
        <v>0.33300000000000002</v>
      </c>
      <c r="I104" t="s">
        <v>10</v>
      </c>
      <c r="J104" t="s">
        <v>9</v>
      </c>
      <c r="M104"/>
      <c r="N104"/>
      <c r="O104"/>
      <c r="P104"/>
      <c r="Q104"/>
      <c r="R104"/>
      <c r="S104"/>
    </row>
    <row r="105" spans="1:19" x14ac:dyDescent="0.75">
      <c r="A105" t="s">
        <v>13</v>
      </c>
      <c r="B105" s="1" t="s">
        <v>28</v>
      </c>
      <c r="C105" t="s">
        <v>11</v>
      </c>
      <c r="D105">
        <v>0.107</v>
      </c>
      <c r="E105" s="10">
        <f>D105/N$5</f>
        <v>0.47787251319529039</v>
      </c>
      <c r="F105">
        <v>0.61299999999999999</v>
      </c>
      <c r="G105">
        <v>0.48</v>
      </c>
      <c r="H105">
        <v>0.27500000000000002</v>
      </c>
      <c r="I105" t="s">
        <v>10</v>
      </c>
      <c r="J105" t="s">
        <v>9</v>
      </c>
      <c r="M105"/>
      <c r="N105"/>
      <c r="O105"/>
      <c r="P105"/>
      <c r="Q105"/>
      <c r="R105"/>
      <c r="S105"/>
    </row>
    <row r="106" spans="1:19" x14ac:dyDescent="0.75">
      <c r="A106" t="s">
        <v>13</v>
      </c>
      <c r="B106" s="1" t="s">
        <v>27</v>
      </c>
      <c r="C106" t="s">
        <v>11</v>
      </c>
      <c r="D106">
        <v>0.11700000000000001</v>
      </c>
      <c r="E106" s="10">
        <f>D106/N$5</f>
        <v>0.52253349573690633</v>
      </c>
      <c r="F106">
        <v>0.71</v>
      </c>
      <c r="G106">
        <v>0.57099999999999995</v>
      </c>
      <c r="H106">
        <v>0.29199999999999998</v>
      </c>
      <c r="I106" t="s">
        <v>10</v>
      </c>
      <c r="J106" t="s">
        <v>9</v>
      </c>
      <c r="M106"/>
      <c r="N106"/>
      <c r="O106"/>
      <c r="P106"/>
      <c r="Q106"/>
      <c r="R106"/>
      <c r="S106"/>
    </row>
    <row r="107" spans="1:19" x14ac:dyDescent="0.75">
      <c r="A107" t="s">
        <v>13</v>
      </c>
      <c r="B107" s="1" t="s">
        <v>26</v>
      </c>
      <c r="C107" t="s">
        <v>11</v>
      </c>
      <c r="D107">
        <v>0.14799999999999999</v>
      </c>
      <c r="E107" s="10">
        <f>D107/N$5</f>
        <v>0.66098254161591563</v>
      </c>
      <c r="F107">
        <v>0.68</v>
      </c>
      <c r="G107">
        <v>0.54</v>
      </c>
      <c r="H107">
        <v>0.25700000000000001</v>
      </c>
      <c r="I107" t="s">
        <v>10</v>
      </c>
      <c r="J107" t="s">
        <v>9</v>
      </c>
      <c r="M107"/>
      <c r="N107"/>
      <c r="O107"/>
      <c r="P107"/>
      <c r="Q107"/>
      <c r="R107"/>
      <c r="S107"/>
    </row>
    <row r="108" spans="1:19" x14ac:dyDescent="0.75">
      <c r="A108" t="s">
        <v>13</v>
      </c>
      <c r="B108" s="1" t="s">
        <v>25</v>
      </c>
      <c r="C108" t="s">
        <v>11</v>
      </c>
      <c r="D108">
        <v>0.14599999999999999</v>
      </c>
      <c r="E108" s="10">
        <f>D108/N$5</f>
        <v>0.65205034510759241</v>
      </c>
      <c r="F108">
        <v>0.623</v>
      </c>
      <c r="G108">
        <v>0.55700000000000005</v>
      </c>
      <c r="H108">
        <v>0.29199999999999998</v>
      </c>
      <c r="I108" t="s">
        <v>10</v>
      </c>
      <c r="J108" t="s">
        <v>9</v>
      </c>
      <c r="M108"/>
      <c r="N108"/>
      <c r="O108"/>
      <c r="P108"/>
      <c r="Q108"/>
      <c r="R108"/>
      <c r="S108"/>
    </row>
    <row r="109" spans="1:19" x14ac:dyDescent="0.75">
      <c r="A109" t="s">
        <v>13</v>
      </c>
      <c r="B109" s="1" t="s">
        <v>24</v>
      </c>
      <c r="C109" t="s">
        <v>11</v>
      </c>
      <c r="D109">
        <v>0.152</v>
      </c>
      <c r="E109" s="10">
        <f>D109/N$5</f>
        <v>0.67884693463256207</v>
      </c>
      <c r="F109">
        <v>0.71</v>
      </c>
      <c r="G109">
        <v>0.66700000000000004</v>
      </c>
      <c r="H109">
        <v>0.26300000000000001</v>
      </c>
      <c r="I109" t="s">
        <v>10</v>
      </c>
      <c r="J109" t="s">
        <v>9</v>
      </c>
      <c r="M109"/>
      <c r="N109"/>
      <c r="O109"/>
      <c r="P109"/>
      <c r="Q109"/>
      <c r="R109"/>
      <c r="S109"/>
    </row>
    <row r="110" spans="1:19" x14ac:dyDescent="0.75">
      <c r="A110" t="s">
        <v>13</v>
      </c>
      <c r="B110" s="1" t="s">
        <v>23</v>
      </c>
      <c r="C110" t="s">
        <v>11</v>
      </c>
      <c r="D110">
        <v>0.188</v>
      </c>
      <c r="E110" s="10">
        <f>D110/N$5</f>
        <v>0.83962647178237937</v>
      </c>
      <c r="F110">
        <v>0.68100000000000005</v>
      </c>
      <c r="G110">
        <v>0.60199999999999998</v>
      </c>
      <c r="H110">
        <v>0.26400000000000001</v>
      </c>
      <c r="I110" t="s">
        <v>10</v>
      </c>
      <c r="J110" t="s">
        <v>9</v>
      </c>
      <c r="M110"/>
      <c r="N110"/>
      <c r="O110"/>
      <c r="P110"/>
      <c r="Q110"/>
      <c r="R110"/>
      <c r="S110"/>
    </row>
    <row r="111" spans="1:19" x14ac:dyDescent="0.75">
      <c r="A111" t="s">
        <v>13</v>
      </c>
      <c r="B111" s="1" t="s">
        <v>22</v>
      </c>
      <c r="C111" t="s">
        <v>11</v>
      </c>
      <c r="D111">
        <v>0.307</v>
      </c>
      <c r="E111" s="10">
        <f>D111/N$5</f>
        <v>1.3710921640276088</v>
      </c>
      <c r="F111">
        <v>0.64200000000000002</v>
      </c>
      <c r="G111">
        <v>0.61399999999999999</v>
      </c>
      <c r="H111">
        <v>0.29299999999999998</v>
      </c>
      <c r="I111" t="s">
        <v>10</v>
      </c>
      <c r="J111" t="s">
        <v>9</v>
      </c>
      <c r="M111"/>
      <c r="N111"/>
      <c r="O111"/>
      <c r="P111"/>
      <c r="Q111"/>
      <c r="R111"/>
      <c r="S111"/>
    </row>
    <row r="112" spans="1:19" x14ac:dyDescent="0.75">
      <c r="A112" t="s">
        <v>13</v>
      </c>
      <c r="B112" s="1" t="s">
        <v>21</v>
      </c>
      <c r="C112" t="s">
        <v>11</v>
      </c>
      <c r="D112">
        <v>0.153</v>
      </c>
      <c r="E112" s="10">
        <f>D112/N$5</f>
        <v>0.68331303288672363</v>
      </c>
      <c r="F112">
        <v>0.55700000000000005</v>
      </c>
      <c r="G112">
        <v>0.51300000000000001</v>
      </c>
      <c r="H112">
        <v>0.28000000000000003</v>
      </c>
      <c r="I112" t="s">
        <v>10</v>
      </c>
      <c r="J112" t="s">
        <v>9</v>
      </c>
      <c r="M112"/>
      <c r="N112"/>
      <c r="O112"/>
      <c r="P112"/>
      <c r="Q112"/>
      <c r="R112"/>
      <c r="S112"/>
    </row>
    <row r="113" spans="1:19" x14ac:dyDescent="0.75">
      <c r="A113" t="s">
        <v>13</v>
      </c>
      <c r="B113" s="1" t="s">
        <v>20</v>
      </c>
      <c r="C113" t="s">
        <v>11</v>
      </c>
      <c r="D113">
        <v>0.2</v>
      </c>
      <c r="E113" s="10">
        <f>D113/N$5</f>
        <v>0.89321965083231858</v>
      </c>
      <c r="F113">
        <v>0.71299999999999997</v>
      </c>
      <c r="G113">
        <v>0.68100000000000005</v>
      </c>
      <c r="H113">
        <v>0.25900000000000001</v>
      </c>
      <c r="I113" t="s">
        <v>10</v>
      </c>
      <c r="J113" t="s">
        <v>9</v>
      </c>
      <c r="M113"/>
      <c r="N113"/>
      <c r="O113"/>
      <c r="P113"/>
      <c r="Q113"/>
      <c r="R113"/>
      <c r="S113"/>
    </row>
    <row r="114" spans="1:19" x14ac:dyDescent="0.75">
      <c r="A114" t="s">
        <v>13</v>
      </c>
      <c r="B114" s="1" t="s">
        <v>19</v>
      </c>
      <c r="C114" t="s">
        <v>11</v>
      </c>
      <c r="D114">
        <v>0.159</v>
      </c>
      <c r="E114" s="10">
        <f>D114/N$5</f>
        <v>0.71010962241169318</v>
      </c>
      <c r="F114">
        <v>0.61799999999999999</v>
      </c>
      <c r="G114">
        <v>0.56399999999999995</v>
      </c>
      <c r="H114">
        <v>0.31</v>
      </c>
      <c r="I114" t="s">
        <v>10</v>
      </c>
      <c r="J114" t="s">
        <v>9</v>
      </c>
      <c r="M114"/>
      <c r="N114"/>
      <c r="O114"/>
      <c r="P114"/>
      <c r="Q114"/>
      <c r="R114"/>
      <c r="S114"/>
    </row>
    <row r="115" spans="1:19" x14ac:dyDescent="0.75">
      <c r="A115" t="s">
        <v>13</v>
      </c>
      <c r="B115" s="1" t="s">
        <v>18</v>
      </c>
      <c r="C115" t="s">
        <v>11</v>
      </c>
      <c r="D115">
        <v>0.13400000000000001</v>
      </c>
      <c r="E115" s="10">
        <f>D115/N$5</f>
        <v>0.59845716605765342</v>
      </c>
      <c r="F115">
        <v>0.752</v>
      </c>
      <c r="G115">
        <v>0.57499999999999996</v>
      </c>
      <c r="H115">
        <v>0.22900000000000001</v>
      </c>
      <c r="I115" t="s">
        <v>10</v>
      </c>
      <c r="J115" t="s">
        <v>9</v>
      </c>
      <c r="M115"/>
      <c r="N115"/>
      <c r="O115"/>
      <c r="P115"/>
      <c r="Q115"/>
      <c r="R115"/>
      <c r="S115"/>
    </row>
    <row r="116" spans="1:19" x14ac:dyDescent="0.75">
      <c r="A116" t="s">
        <v>13</v>
      </c>
      <c r="B116" s="1" t="s">
        <v>17</v>
      </c>
      <c r="C116" t="s">
        <v>11</v>
      </c>
      <c r="D116">
        <v>0.28199999999999997</v>
      </c>
      <c r="E116" s="10">
        <f>D116/N$5</f>
        <v>1.2594397076735691</v>
      </c>
      <c r="F116">
        <v>0.73</v>
      </c>
      <c r="G116">
        <v>0.70399999999999996</v>
      </c>
      <c r="H116">
        <v>0.26500000000000001</v>
      </c>
      <c r="I116" t="s">
        <v>10</v>
      </c>
      <c r="J116" t="s">
        <v>9</v>
      </c>
      <c r="M116"/>
      <c r="N116"/>
      <c r="O116"/>
      <c r="P116"/>
      <c r="Q116"/>
      <c r="R116"/>
      <c r="S116"/>
    </row>
    <row r="117" spans="1:19" x14ac:dyDescent="0.75">
      <c r="A117" t="s">
        <v>13</v>
      </c>
      <c r="B117" s="1" t="s">
        <v>16</v>
      </c>
      <c r="C117" t="s">
        <v>11</v>
      </c>
      <c r="D117">
        <v>0.13600000000000001</v>
      </c>
      <c r="E117" s="10">
        <f>D117/N$5</f>
        <v>0.60738936256597664</v>
      </c>
      <c r="F117">
        <v>0.49299999999999999</v>
      </c>
      <c r="G117">
        <v>0.48099999999999998</v>
      </c>
      <c r="H117">
        <v>0.309</v>
      </c>
      <c r="I117" t="s">
        <v>10</v>
      </c>
      <c r="J117" t="s">
        <v>9</v>
      </c>
      <c r="M117"/>
      <c r="N117"/>
      <c r="O117"/>
      <c r="P117"/>
      <c r="Q117"/>
      <c r="R117"/>
      <c r="S117"/>
    </row>
    <row r="118" spans="1:19" x14ac:dyDescent="0.75">
      <c r="A118" t="s">
        <v>13</v>
      </c>
      <c r="B118" s="1" t="s">
        <v>15</v>
      </c>
      <c r="C118" t="s">
        <v>11</v>
      </c>
      <c r="D118">
        <v>0.185</v>
      </c>
      <c r="E118" s="10">
        <f>D118/N$5</f>
        <v>0.82622817701989459</v>
      </c>
      <c r="F118">
        <v>0.55300000000000005</v>
      </c>
      <c r="G118">
        <v>0.54700000000000004</v>
      </c>
      <c r="H118">
        <v>0.33100000000000002</v>
      </c>
      <c r="I118" t="s">
        <v>10</v>
      </c>
      <c r="J118" t="s">
        <v>9</v>
      </c>
      <c r="M118"/>
      <c r="N118"/>
      <c r="O118"/>
      <c r="P118"/>
      <c r="Q118"/>
      <c r="R118"/>
      <c r="S118"/>
    </row>
    <row r="119" spans="1:19" x14ac:dyDescent="0.75">
      <c r="A119" t="s">
        <v>13</v>
      </c>
      <c r="B119" s="1" t="s">
        <v>12</v>
      </c>
      <c r="C119" t="s">
        <v>11</v>
      </c>
      <c r="D119">
        <v>0.17199999999999999</v>
      </c>
      <c r="E119" s="10">
        <f>D119/N$5</f>
        <v>0.76816889971579383</v>
      </c>
      <c r="F119">
        <v>0.66100000000000003</v>
      </c>
      <c r="G119">
        <v>0.60799999999999998</v>
      </c>
      <c r="H119">
        <v>0.28999999999999998</v>
      </c>
      <c r="I119" t="s">
        <v>10</v>
      </c>
      <c r="J119" t="s">
        <v>9</v>
      </c>
      <c r="M119"/>
      <c r="N119"/>
      <c r="O119"/>
      <c r="P119"/>
      <c r="Q119"/>
      <c r="R119"/>
      <c r="S119"/>
    </row>
    <row r="121" spans="1:19" x14ac:dyDescent="0.75">
      <c r="A121" t="s">
        <v>30</v>
      </c>
      <c r="B121" s="1" t="s">
        <v>226</v>
      </c>
      <c r="C121" t="s">
        <v>11</v>
      </c>
      <c r="D121">
        <v>0.51500000000000001</v>
      </c>
      <c r="E121" s="10">
        <f>D121/N$5</f>
        <v>2.3000406008932202</v>
      </c>
      <c r="F121">
        <v>0.89500000000000002</v>
      </c>
      <c r="G121">
        <v>0.80600000000000005</v>
      </c>
      <c r="H121">
        <v>0.32500000000000001</v>
      </c>
      <c r="I121" t="s">
        <v>10</v>
      </c>
      <c r="J121" t="s">
        <v>9</v>
      </c>
      <c r="M121"/>
      <c r="N121"/>
      <c r="O121"/>
      <c r="P121"/>
      <c r="Q121"/>
      <c r="R121"/>
      <c r="S121"/>
    </row>
    <row r="122" spans="1:19" x14ac:dyDescent="0.75">
      <c r="A122" t="s">
        <v>30</v>
      </c>
      <c r="B122" s="1" t="s">
        <v>225</v>
      </c>
      <c r="C122" t="s">
        <v>11</v>
      </c>
      <c r="D122">
        <v>0.17100000000000001</v>
      </c>
      <c r="E122" s="10">
        <f>D122/N$5</f>
        <v>0.76370280146163239</v>
      </c>
      <c r="F122">
        <v>0.69199999999999995</v>
      </c>
      <c r="G122">
        <v>0.72599999999999998</v>
      </c>
      <c r="H122">
        <v>0.32700000000000001</v>
      </c>
      <c r="I122" t="s">
        <v>10</v>
      </c>
      <c r="J122" t="s">
        <v>9</v>
      </c>
      <c r="M122"/>
      <c r="N122"/>
      <c r="O122"/>
      <c r="P122"/>
      <c r="Q122"/>
      <c r="R122"/>
      <c r="S122"/>
    </row>
    <row r="123" spans="1:19" x14ac:dyDescent="0.75">
      <c r="A123" t="s">
        <v>30</v>
      </c>
      <c r="B123" s="1" t="s">
        <v>224</v>
      </c>
      <c r="C123" t="s">
        <v>11</v>
      </c>
      <c r="D123">
        <v>0.27300000000000002</v>
      </c>
      <c r="E123" s="10">
        <f>D123/N$5</f>
        <v>1.2192448233861148</v>
      </c>
      <c r="F123">
        <v>0.81299999999999994</v>
      </c>
      <c r="G123">
        <v>0.747</v>
      </c>
      <c r="H123">
        <v>0.28299999999999997</v>
      </c>
      <c r="I123" t="s">
        <v>10</v>
      </c>
      <c r="J123" t="s">
        <v>9</v>
      </c>
      <c r="M123"/>
      <c r="N123"/>
      <c r="O123"/>
      <c r="P123"/>
      <c r="Q123"/>
      <c r="R123"/>
      <c r="S123"/>
    </row>
    <row r="124" spans="1:19" x14ac:dyDescent="0.75">
      <c r="A124" t="s">
        <v>30</v>
      </c>
      <c r="B124" s="1" t="s">
        <v>223</v>
      </c>
      <c r="C124" t="s">
        <v>11</v>
      </c>
      <c r="D124">
        <v>8.5999999999999993E-2</v>
      </c>
      <c r="E124" s="10">
        <f>D124/N$5</f>
        <v>0.38408444985789691</v>
      </c>
      <c r="F124">
        <v>0.79</v>
      </c>
      <c r="G124">
        <v>0.79600000000000004</v>
      </c>
      <c r="H124">
        <v>0.32200000000000001</v>
      </c>
      <c r="I124" t="s">
        <v>10</v>
      </c>
      <c r="J124" t="s">
        <v>9</v>
      </c>
      <c r="M124"/>
      <c r="N124"/>
      <c r="O124"/>
      <c r="P124"/>
      <c r="Q124"/>
      <c r="R124"/>
      <c r="S124"/>
    </row>
    <row r="125" spans="1:19" x14ac:dyDescent="0.75">
      <c r="A125" t="s">
        <v>30</v>
      </c>
      <c r="B125" s="1" t="s">
        <v>222</v>
      </c>
      <c r="C125" t="s">
        <v>11</v>
      </c>
      <c r="D125">
        <v>0.25900000000000001</v>
      </c>
      <c r="E125" s="10">
        <f>D125/N$5</f>
        <v>1.1567194478278524</v>
      </c>
      <c r="F125">
        <v>0.73499999999999999</v>
      </c>
      <c r="G125">
        <v>0.76600000000000001</v>
      </c>
      <c r="H125">
        <v>0.33300000000000002</v>
      </c>
      <c r="I125" t="s">
        <v>10</v>
      </c>
      <c r="J125" t="s">
        <v>9</v>
      </c>
      <c r="M125"/>
      <c r="N125"/>
      <c r="O125"/>
      <c r="P125"/>
      <c r="Q125"/>
      <c r="R125"/>
      <c r="S125"/>
    </row>
    <row r="126" spans="1:19" x14ac:dyDescent="0.75">
      <c r="A126" t="s">
        <v>30</v>
      </c>
      <c r="B126" s="1" t="s">
        <v>221</v>
      </c>
      <c r="C126" t="s">
        <v>11</v>
      </c>
      <c r="D126">
        <v>0.184</v>
      </c>
      <c r="E126" s="10">
        <f>D126/N$5</f>
        <v>0.82176207876573304</v>
      </c>
      <c r="F126">
        <v>0.65600000000000003</v>
      </c>
      <c r="G126">
        <v>0.72899999999999998</v>
      </c>
      <c r="H126">
        <v>0.32100000000000001</v>
      </c>
      <c r="I126" t="s">
        <v>10</v>
      </c>
      <c r="J126" t="s">
        <v>9</v>
      </c>
      <c r="M126"/>
      <c r="N126"/>
      <c r="O126"/>
      <c r="P126"/>
      <c r="Q126"/>
      <c r="R126"/>
      <c r="S126"/>
    </row>
    <row r="127" spans="1:19" x14ac:dyDescent="0.75">
      <c r="A127" t="s">
        <v>30</v>
      </c>
      <c r="B127" s="1" t="s">
        <v>220</v>
      </c>
      <c r="C127" t="s">
        <v>11</v>
      </c>
      <c r="D127">
        <v>0.27100000000000002</v>
      </c>
      <c r="E127" s="10">
        <f>D127/N$5</f>
        <v>1.2103126268777917</v>
      </c>
      <c r="F127">
        <v>0.71299999999999997</v>
      </c>
      <c r="G127">
        <v>0.751</v>
      </c>
      <c r="H127">
        <v>0.32600000000000001</v>
      </c>
      <c r="I127" t="s">
        <v>10</v>
      </c>
      <c r="J127" t="s">
        <v>9</v>
      </c>
      <c r="M127"/>
      <c r="N127"/>
      <c r="O127"/>
      <c r="P127"/>
      <c r="Q127"/>
      <c r="R127"/>
      <c r="S127"/>
    </row>
    <row r="128" spans="1:19" x14ac:dyDescent="0.75">
      <c r="A128" t="s">
        <v>30</v>
      </c>
      <c r="B128" s="1" t="s">
        <v>219</v>
      </c>
      <c r="C128" t="s">
        <v>11</v>
      </c>
      <c r="D128">
        <v>0.315</v>
      </c>
      <c r="E128" s="10">
        <f>D128/N$5</f>
        <v>1.4068209500609017</v>
      </c>
      <c r="F128">
        <v>0.76200000000000001</v>
      </c>
      <c r="G128">
        <v>0.78600000000000003</v>
      </c>
      <c r="H128">
        <v>0.312</v>
      </c>
      <c r="I128" t="s">
        <v>10</v>
      </c>
      <c r="J128" t="s">
        <v>9</v>
      </c>
      <c r="M128"/>
      <c r="N128"/>
      <c r="O128"/>
      <c r="P128"/>
      <c r="Q128"/>
      <c r="R128"/>
      <c r="S128"/>
    </row>
    <row r="129" spans="1:19" x14ac:dyDescent="0.75">
      <c r="A129" t="s">
        <v>30</v>
      </c>
      <c r="B129" s="1" t="s">
        <v>218</v>
      </c>
      <c r="C129" t="s">
        <v>11</v>
      </c>
      <c r="D129">
        <v>0.29699999999999999</v>
      </c>
      <c r="E129" s="10">
        <f>D129/N$5</f>
        <v>1.3264311814859928</v>
      </c>
      <c r="F129">
        <v>0.66800000000000004</v>
      </c>
      <c r="G129">
        <v>0.72699999999999998</v>
      </c>
      <c r="H129">
        <v>0.33300000000000002</v>
      </c>
      <c r="I129" t="s">
        <v>10</v>
      </c>
      <c r="J129" t="s">
        <v>9</v>
      </c>
      <c r="M129"/>
      <c r="N129"/>
      <c r="O129"/>
      <c r="P129"/>
      <c r="Q129"/>
      <c r="R129"/>
      <c r="S129"/>
    </row>
    <row r="130" spans="1:19" x14ac:dyDescent="0.75">
      <c r="A130" t="s">
        <v>30</v>
      </c>
      <c r="B130" s="1" t="s">
        <v>217</v>
      </c>
      <c r="C130" t="s">
        <v>11</v>
      </c>
      <c r="D130">
        <v>0.39800000000000002</v>
      </c>
      <c r="E130" s="10">
        <f>D130/N$5</f>
        <v>1.7775071051563138</v>
      </c>
      <c r="F130">
        <v>0.754</v>
      </c>
      <c r="G130">
        <v>0.753</v>
      </c>
      <c r="H130">
        <v>0.31</v>
      </c>
      <c r="I130" t="s">
        <v>10</v>
      </c>
      <c r="J130" t="s">
        <v>9</v>
      </c>
      <c r="M130"/>
      <c r="N130"/>
      <c r="O130"/>
      <c r="P130"/>
      <c r="Q130"/>
      <c r="R130"/>
      <c r="S130"/>
    </row>
    <row r="131" spans="1:19" x14ac:dyDescent="0.75">
      <c r="A131" t="s">
        <v>30</v>
      </c>
      <c r="B131" s="1" t="s">
        <v>216</v>
      </c>
      <c r="C131" t="s">
        <v>11</v>
      </c>
      <c r="D131">
        <v>0.38300000000000001</v>
      </c>
      <c r="E131" s="10">
        <f>D131/N$5</f>
        <v>1.7105156313438898</v>
      </c>
      <c r="F131">
        <v>0.81399999999999995</v>
      </c>
      <c r="G131">
        <v>0.82199999999999995</v>
      </c>
      <c r="H131">
        <v>0.29299999999999998</v>
      </c>
      <c r="I131" t="s">
        <v>10</v>
      </c>
      <c r="J131" t="s">
        <v>9</v>
      </c>
      <c r="M131"/>
      <c r="N131"/>
      <c r="O131"/>
      <c r="P131"/>
      <c r="Q131"/>
      <c r="R131"/>
      <c r="S131"/>
    </row>
    <row r="132" spans="1:19" x14ac:dyDescent="0.75">
      <c r="A132" t="s">
        <v>30</v>
      </c>
      <c r="B132" s="1" t="s">
        <v>215</v>
      </c>
      <c r="C132" t="s">
        <v>11</v>
      </c>
      <c r="D132">
        <v>0.32800000000000001</v>
      </c>
      <c r="E132" s="10">
        <f>D132/N$5</f>
        <v>1.4648802273650023</v>
      </c>
      <c r="F132">
        <v>0.78800000000000003</v>
      </c>
      <c r="G132">
        <v>0.77700000000000002</v>
      </c>
      <c r="H132">
        <v>0.30599999999999999</v>
      </c>
      <c r="I132" t="s">
        <v>10</v>
      </c>
      <c r="J132" t="s">
        <v>9</v>
      </c>
      <c r="M132"/>
      <c r="N132"/>
      <c r="O132"/>
      <c r="P132"/>
      <c r="Q132"/>
      <c r="R132"/>
      <c r="S132"/>
    </row>
    <row r="133" spans="1:19" x14ac:dyDescent="0.75">
      <c r="A133" t="s">
        <v>30</v>
      </c>
      <c r="B133" s="1" t="s">
        <v>214</v>
      </c>
      <c r="C133" t="s">
        <v>11</v>
      </c>
      <c r="D133">
        <v>0.32200000000000001</v>
      </c>
      <c r="E133" s="10">
        <f>D133/N$5</f>
        <v>1.4380836378400328</v>
      </c>
      <c r="F133">
        <v>0.61599999999999999</v>
      </c>
      <c r="G133">
        <v>0.68300000000000005</v>
      </c>
      <c r="H133">
        <v>0.34499999999999997</v>
      </c>
      <c r="I133" t="s">
        <v>10</v>
      </c>
      <c r="J133" t="s">
        <v>9</v>
      </c>
      <c r="M133"/>
      <c r="N133"/>
      <c r="O133"/>
      <c r="P133"/>
      <c r="Q133"/>
      <c r="R133"/>
      <c r="S133"/>
    </row>
    <row r="134" spans="1:19" x14ac:dyDescent="0.75">
      <c r="A134" t="s">
        <v>30</v>
      </c>
      <c r="B134" s="1" t="s">
        <v>213</v>
      </c>
      <c r="C134" t="s">
        <v>11</v>
      </c>
      <c r="D134">
        <v>0.377</v>
      </c>
      <c r="E134" s="10">
        <f>D134/N$5</f>
        <v>1.6837190418189203</v>
      </c>
      <c r="F134">
        <v>0.69299999999999995</v>
      </c>
      <c r="G134">
        <v>0.754</v>
      </c>
      <c r="H134">
        <v>0.35699999999999998</v>
      </c>
      <c r="I134" t="s">
        <v>10</v>
      </c>
      <c r="J134" t="s">
        <v>9</v>
      </c>
      <c r="M134"/>
      <c r="N134"/>
      <c r="O134"/>
      <c r="P134"/>
      <c r="Q134"/>
      <c r="R134"/>
      <c r="S134"/>
    </row>
    <row r="135" spans="1:19" x14ac:dyDescent="0.75">
      <c r="A135" t="s">
        <v>30</v>
      </c>
      <c r="B135" s="1" t="s">
        <v>212</v>
      </c>
      <c r="C135" t="s">
        <v>11</v>
      </c>
      <c r="D135">
        <v>0.24299999999999999</v>
      </c>
      <c r="E135" s="10">
        <f>D135/N$5</f>
        <v>1.0852618757612669</v>
      </c>
      <c r="F135">
        <v>0.83</v>
      </c>
      <c r="G135">
        <v>0.82299999999999995</v>
      </c>
      <c r="H135">
        <v>0.29499999999999998</v>
      </c>
      <c r="I135" t="s">
        <v>10</v>
      </c>
      <c r="J135" t="s">
        <v>9</v>
      </c>
      <c r="M135"/>
      <c r="N135"/>
      <c r="O135"/>
      <c r="P135"/>
      <c r="Q135"/>
      <c r="R135"/>
      <c r="S135"/>
    </row>
    <row r="136" spans="1:19" x14ac:dyDescent="0.75">
      <c r="A136" t="s">
        <v>13</v>
      </c>
      <c r="B136" s="1" t="s">
        <v>211</v>
      </c>
      <c r="C136" t="s">
        <v>11</v>
      </c>
      <c r="D136">
        <v>9.6000000000000002E-2</v>
      </c>
      <c r="E136" s="10">
        <f>D136/N$5</f>
        <v>0.4287454323995129</v>
      </c>
      <c r="F136">
        <v>0.56000000000000005</v>
      </c>
      <c r="G136">
        <v>0.39600000000000002</v>
      </c>
      <c r="H136">
        <v>0.29799999999999999</v>
      </c>
      <c r="I136" t="s">
        <v>10</v>
      </c>
      <c r="J136" t="s">
        <v>9</v>
      </c>
      <c r="M136"/>
      <c r="N136"/>
      <c r="O136"/>
      <c r="P136"/>
      <c r="Q136"/>
      <c r="R136"/>
      <c r="S136"/>
    </row>
    <row r="137" spans="1:19" x14ac:dyDescent="0.75">
      <c r="A137" t="s">
        <v>13</v>
      </c>
      <c r="B137" s="1" t="s">
        <v>210</v>
      </c>
      <c r="C137" t="s">
        <v>11</v>
      </c>
      <c r="D137">
        <v>0.154</v>
      </c>
      <c r="E137" s="10">
        <f>D137/N$5</f>
        <v>0.68777913114088518</v>
      </c>
      <c r="F137">
        <v>0.55400000000000005</v>
      </c>
      <c r="G137">
        <v>0.48699999999999999</v>
      </c>
      <c r="H137">
        <v>0.309</v>
      </c>
      <c r="I137" t="s">
        <v>10</v>
      </c>
      <c r="J137" t="s">
        <v>9</v>
      </c>
      <c r="M137"/>
      <c r="N137"/>
      <c r="O137"/>
      <c r="P137"/>
      <c r="Q137"/>
      <c r="R137"/>
      <c r="S137"/>
    </row>
    <row r="138" spans="1:19" x14ac:dyDescent="0.75">
      <c r="A138" t="s">
        <v>13</v>
      </c>
      <c r="B138" s="1" t="s">
        <v>209</v>
      </c>
      <c r="C138" t="s">
        <v>11</v>
      </c>
      <c r="D138">
        <v>8.2000000000000003E-2</v>
      </c>
      <c r="E138" s="10">
        <f>D138/N$5</f>
        <v>0.36622005684125059</v>
      </c>
      <c r="F138">
        <v>0.55500000000000005</v>
      </c>
      <c r="G138">
        <v>0.443</v>
      </c>
      <c r="H138">
        <v>0.29499999999999998</v>
      </c>
      <c r="I138" t="s">
        <v>10</v>
      </c>
      <c r="J138" t="s">
        <v>9</v>
      </c>
      <c r="M138"/>
      <c r="N138"/>
      <c r="O138"/>
      <c r="P138"/>
      <c r="Q138"/>
      <c r="R138"/>
      <c r="S138"/>
    </row>
    <row r="139" spans="1:19" x14ac:dyDescent="0.75">
      <c r="A139" t="s">
        <v>13</v>
      </c>
      <c r="B139" s="1" t="s">
        <v>208</v>
      </c>
      <c r="C139" t="s">
        <v>11</v>
      </c>
      <c r="D139">
        <v>4.2000000000000003E-2</v>
      </c>
      <c r="E139" s="10">
        <f>D139/N$5</f>
        <v>0.1875761266747869</v>
      </c>
      <c r="F139">
        <v>0.58499999999999996</v>
      </c>
      <c r="G139">
        <v>0.48</v>
      </c>
      <c r="H139">
        <v>0.27200000000000002</v>
      </c>
      <c r="I139" t="s">
        <v>10</v>
      </c>
      <c r="J139" t="s">
        <v>9</v>
      </c>
      <c r="M139"/>
      <c r="N139"/>
      <c r="O139"/>
      <c r="P139"/>
      <c r="Q139"/>
      <c r="R139"/>
      <c r="S139"/>
    </row>
    <row r="140" spans="1:19" x14ac:dyDescent="0.75">
      <c r="A140" t="s">
        <v>13</v>
      </c>
      <c r="B140" s="1" t="s">
        <v>207</v>
      </c>
      <c r="C140" t="s">
        <v>11</v>
      </c>
      <c r="D140">
        <v>0.151</v>
      </c>
      <c r="E140" s="10">
        <f>D140/N$5</f>
        <v>0.67438083637840041</v>
      </c>
      <c r="F140">
        <v>0.60799999999999998</v>
      </c>
      <c r="G140">
        <v>0.52900000000000003</v>
      </c>
      <c r="H140">
        <v>0.27800000000000002</v>
      </c>
      <c r="I140" t="s">
        <v>10</v>
      </c>
      <c r="J140" t="s">
        <v>9</v>
      </c>
      <c r="M140"/>
      <c r="N140"/>
      <c r="O140"/>
      <c r="P140"/>
      <c r="Q140"/>
      <c r="R140"/>
      <c r="S140"/>
    </row>
    <row r="141" spans="1:19" x14ac:dyDescent="0.75">
      <c r="A141" t="s">
        <v>13</v>
      </c>
      <c r="B141" s="1" t="s">
        <v>206</v>
      </c>
      <c r="C141" t="s">
        <v>11</v>
      </c>
      <c r="D141">
        <v>-1.2E-2</v>
      </c>
      <c r="E141" s="10">
        <f>D141/N$5</f>
        <v>-5.3593179049939113E-2</v>
      </c>
      <c r="F141">
        <v>0.51100000000000001</v>
      </c>
      <c r="G141">
        <v>0.39600000000000002</v>
      </c>
      <c r="H141">
        <v>0.32100000000000001</v>
      </c>
      <c r="I141" t="s">
        <v>10</v>
      </c>
      <c r="J141" t="s">
        <v>9</v>
      </c>
      <c r="M141"/>
      <c r="N141"/>
      <c r="O141"/>
      <c r="P141"/>
      <c r="Q141"/>
      <c r="R141"/>
      <c r="S141"/>
    </row>
    <row r="142" spans="1:19" x14ac:dyDescent="0.75">
      <c r="A142" t="s">
        <v>13</v>
      </c>
      <c r="B142" s="1" t="s">
        <v>205</v>
      </c>
      <c r="C142" t="s">
        <v>11</v>
      </c>
      <c r="D142">
        <v>1.0999999999999999E-2</v>
      </c>
      <c r="E142" s="10">
        <f>D142/N$5</f>
        <v>4.9127080795777517E-2</v>
      </c>
      <c r="F142">
        <v>0.505</v>
      </c>
      <c r="G142">
        <v>0.433</v>
      </c>
      <c r="H142">
        <v>0.16200000000000001</v>
      </c>
      <c r="I142" t="s">
        <v>10</v>
      </c>
      <c r="J142" t="s">
        <v>9</v>
      </c>
      <c r="M142"/>
      <c r="N142"/>
      <c r="O142"/>
      <c r="P142"/>
      <c r="Q142"/>
      <c r="R142"/>
      <c r="S142"/>
    </row>
    <row r="143" spans="1:19" x14ac:dyDescent="0.75">
      <c r="A143" t="s">
        <v>13</v>
      </c>
      <c r="B143" s="1" t="s">
        <v>204</v>
      </c>
      <c r="C143" t="s">
        <v>11</v>
      </c>
      <c r="D143">
        <v>-0.152</v>
      </c>
      <c r="E143" s="10">
        <f>D143/N$5</f>
        <v>-0.67884693463256207</v>
      </c>
      <c r="F143">
        <v>0.41599999999999998</v>
      </c>
      <c r="G143">
        <v>0.34899999999999998</v>
      </c>
      <c r="H143">
        <v>0.184</v>
      </c>
      <c r="I143" t="s">
        <v>10</v>
      </c>
      <c r="J143" t="s">
        <v>9</v>
      </c>
      <c r="M143"/>
      <c r="N143"/>
      <c r="O143"/>
      <c r="P143"/>
      <c r="Q143"/>
      <c r="R143"/>
      <c r="S143"/>
    </row>
    <row r="144" spans="1:19" x14ac:dyDescent="0.75">
      <c r="A144" t="s">
        <v>13</v>
      </c>
      <c r="B144" s="1" t="s">
        <v>203</v>
      </c>
      <c r="C144" t="s">
        <v>11</v>
      </c>
      <c r="D144">
        <v>2.5999999999999999E-2</v>
      </c>
      <c r="E144" s="10">
        <f>D144/N$5</f>
        <v>0.1161185546082014</v>
      </c>
      <c r="F144">
        <v>0.499</v>
      </c>
      <c r="G144">
        <v>0.45200000000000001</v>
      </c>
      <c r="H144">
        <v>0.313</v>
      </c>
      <c r="I144" t="s">
        <v>10</v>
      </c>
      <c r="J144" t="s">
        <v>9</v>
      </c>
      <c r="M144"/>
      <c r="N144"/>
      <c r="O144"/>
      <c r="P144"/>
      <c r="Q144"/>
      <c r="R144"/>
      <c r="S144"/>
    </row>
    <row r="145" spans="1:19" x14ac:dyDescent="0.75">
      <c r="A145" t="s">
        <v>13</v>
      </c>
      <c r="B145" s="1" t="s">
        <v>202</v>
      </c>
      <c r="C145" t="s">
        <v>11</v>
      </c>
      <c r="D145">
        <v>-0.107</v>
      </c>
      <c r="E145" s="10">
        <f>D145/N$5</f>
        <v>-0.47787251319529039</v>
      </c>
      <c r="F145">
        <v>0.438</v>
      </c>
      <c r="G145">
        <v>0.34499999999999997</v>
      </c>
      <c r="H145">
        <v>0.17399999999999999</v>
      </c>
      <c r="I145" t="s">
        <v>10</v>
      </c>
      <c r="J145" t="s">
        <v>9</v>
      </c>
      <c r="M145"/>
      <c r="N145"/>
      <c r="O145"/>
      <c r="P145"/>
      <c r="Q145"/>
      <c r="R145"/>
      <c r="S145"/>
    </row>
    <row r="146" spans="1:19" x14ac:dyDescent="0.75">
      <c r="A146" t="s">
        <v>13</v>
      </c>
      <c r="B146" s="1" t="s">
        <v>201</v>
      </c>
      <c r="C146" t="s">
        <v>11</v>
      </c>
      <c r="D146">
        <v>5.8000000000000003E-2</v>
      </c>
      <c r="E146" s="10">
        <f>D146/N$5</f>
        <v>0.25903369874137239</v>
      </c>
      <c r="F146">
        <v>0.627</v>
      </c>
      <c r="G146">
        <v>0.48599999999999999</v>
      </c>
      <c r="H146">
        <v>0.247</v>
      </c>
      <c r="I146" t="s">
        <v>10</v>
      </c>
      <c r="J146" t="s">
        <v>9</v>
      </c>
      <c r="M146"/>
      <c r="N146"/>
      <c r="O146"/>
      <c r="P146"/>
      <c r="Q146"/>
      <c r="R146"/>
      <c r="S146"/>
    </row>
    <row r="147" spans="1:19" x14ac:dyDescent="0.75">
      <c r="A147" t="s">
        <v>13</v>
      </c>
      <c r="B147" s="1" t="s">
        <v>200</v>
      </c>
      <c r="C147" t="s">
        <v>11</v>
      </c>
      <c r="D147">
        <v>0.17699999999999999</v>
      </c>
      <c r="E147" s="10">
        <f>D147/N$5</f>
        <v>0.79049939098660182</v>
      </c>
      <c r="F147">
        <v>0.71699999999999997</v>
      </c>
      <c r="G147">
        <v>0.624</v>
      </c>
      <c r="H147">
        <v>0.252</v>
      </c>
      <c r="I147" t="s">
        <v>10</v>
      </c>
      <c r="J147" t="s">
        <v>9</v>
      </c>
      <c r="M147"/>
      <c r="N147"/>
      <c r="O147"/>
      <c r="P147"/>
      <c r="Q147"/>
      <c r="R147"/>
      <c r="S147"/>
    </row>
    <row r="148" spans="1:19" x14ac:dyDescent="0.75">
      <c r="A148" t="s">
        <v>13</v>
      </c>
      <c r="B148" s="1" t="s">
        <v>199</v>
      </c>
      <c r="C148" t="s">
        <v>11</v>
      </c>
      <c r="D148">
        <v>0.17399999999999999</v>
      </c>
      <c r="E148" s="10">
        <f>D148/N$5</f>
        <v>0.77710109622411705</v>
      </c>
      <c r="F148">
        <v>0.53200000000000003</v>
      </c>
      <c r="G148">
        <v>0.47299999999999998</v>
      </c>
      <c r="H148">
        <v>0.34100000000000003</v>
      </c>
      <c r="I148" t="s">
        <v>10</v>
      </c>
      <c r="J148" t="s">
        <v>9</v>
      </c>
      <c r="M148"/>
      <c r="N148"/>
      <c r="O148"/>
      <c r="P148"/>
      <c r="Q148"/>
      <c r="R148"/>
      <c r="S148"/>
    </row>
    <row r="149" spans="1:19" x14ac:dyDescent="0.75">
      <c r="A149" t="s">
        <v>13</v>
      </c>
      <c r="B149" s="1" t="s">
        <v>198</v>
      </c>
      <c r="C149" t="s">
        <v>11</v>
      </c>
      <c r="D149">
        <v>0.13700000000000001</v>
      </c>
      <c r="E149" s="10">
        <f>D149/N$5</f>
        <v>0.6118554608201382</v>
      </c>
      <c r="F149">
        <v>0.499</v>
      </c>
      <c r="G149">
        <v>0.503</v>
      </c>
      <c r="H149">
        <v>0.32800000000000001</v>
      </c>
      <c r="I149" t="s">
        <v>10</v>
      </c>
      <c r="J149" t="s">
        <v>9</v>
      </c>
      <c r="M149"/>
      <c r="N149"/>
      <c r="O149"/>
      <c r="P149"/>
      <c r="Q149"/>
      <c r="R149"/>
      <c r="S149"/>
    </row>
    <row r="150" spans="1:19" x14ac:dyDescent="0.75">
      <c r="A150" t="s">
        <v>13</v>
      </c>
      <c r="B150" s="1" t="s">
        <v>197</v>
      </c>
      <c r="C150" t="s">
        <v>11</v>
      </c>
      <c r="D150">
        <v>0.14299999999999999</v>
      </c>
      <c r="E150" s="10">
        <f>D150/N$5</f>
        <v>0.63865205034510764</v>
      </c>
      <c r="F150">
        <v>0.503</v>
      </c>
      <c r="G150">
        <v>0.49</v>
      </c>
      <c r="H150">
        <v>0.34799999999999998</v>
      </c>
      <c r="I150" t="s">
        <v>10</v>
      </c>
      <c r="J150" t="s">
        <v>9</v>
      </c>
      <c r="M150"/>
      <c r="N150"/>
      <c r="O150"/>
      <c r="P150"/>
      <c r="Q150"/>
      <c r="R150"/>
      <c r="S150"/>
    </row>
    <row r="157" spans="1:19" x14ac:dyDescent="0.75">
      <c r="O157"/>
      <c r="P157"/>
      <c r="Q157"/>
    </row>
    <row r="158" spans="1:19" x14ac:dyDescent="0.75">
      <c r="O158"/>
      <c r="P158"/>
      <c r="Q158"/>
    </row>
    <row r="159" spans="1:19" x14ac:dyDescent="0.75">
      <c r="O159"/>
      <c r="P159"/>
      <c r="Q159"/>
    </row>
    <row r="160" spans="1:19" x14ac:dyDescent="0.75">
      <c r="O160"/>
      <c r="P160"/>
      <c r="Q160"/>
    </row>
    <row r="161" spans="15:17" x14ac:dyDescent="0.75">
      <c r="O161"/>
      <c r="P161"/>
      <c r="Q161"/>
    </row>
    <row r="162" spans="15:17" x14ac:dyDescent="0.75">
      <c r="O162"/>
      <c r="P162"/>
      <c r="Q162"/>
    </row>
    <row r="163" spans="15:17" x14ac:dyDescent="0.75">
      <c r="O163"/>
      <c r="P163"/>
      <c r="Q163"/>
    </row>
    <row r="164" spans="15:17" x14ac:dyDescent="0.75">
      <c r="O164"/>
      <c r="P164"/>
      <c r="Q164"/>
    </row>
    <row r="165" spans="15:17" x14ac:dyDescent="0.75">
      <c r="O165"/>
      <c r="P165"/>
      <c r="Q165"/>
    </row>
    <row r="166" spans="15:17" x14ac:dyDescent="0.75">
      <c r="O166"/>
      <c r="P166"/>
      <c r="Q166"/>
    </row>
    <row r="167" spans="15:17" x14ac:dyDescent="0.75">
      <c r="O167"/>
      <c r="P167"/>
      <c r="Q167"/>
    </row>
    <row r="168" spans="15:17" x14ac:dyDescent="0.75">
      <c r="O168"/>
      <c r="P168"/>
      <c r="Q168"/>
    </row>
    <row r="169" spans="15:17" x14ac:dyDescent="0.75">
      <c r="O169"/>
      <c r="P169"/>
      <c r="Q169"/>
    </row>
    <row r="170" spans="15:17" x14ac:dyDescent="0.75">
      <c r="O170"/>
      <c r="P170"/>
      <c r="Q170"/>
    </row>
    <row r="171" spans="15:17" x14ac:dyDescent="0.75">
      <c r="O171"/>
      <c r="P171"/>
      <c r="Q171"/>
    </row>
    <row r="172" spans="15:17" x14ac:dyDescent="0.75">
      <c r="O172"/>
      <c r="P172"/>
      <c r="Q172"/>
    </row>
    <row r="173" spans="15:17" x14ac:dyDescent="0.75">
      <c r="O173"/>
      <c r="P173"/>
      <c r="Q173"/>
    </row>
    <row r="174" spans="15:17" x14ac:dyDescent="0.75">
      <c r="O174"/>
      <c r="P174"/>
      <c r="Q174"/>
    </row>
    <row r="175" spans="15:17" x14ac:dyDescent="0.75">
      <c r="O175"/>
      <c r="P175"/>
      <c r="Q175"/>
    </row>
    <row r="176" spans="15:17" x14ac:dyDescent="0.75">
      <c r="O176"/>
      <c r="P176"/>
      <c r="Q176"/>
    </row>
    <row r="177" spans="15:17" x14ac:dyDescent="0.75">
      <c r="O177"/>
      <c r="P177"/>
      <c r="Q177"/>
    </row>
    <row r="178" spans="15:17" x14ac:dyDescent="0.75">
      <c r="O178"/>
      <c r="P178"/>
      <c r="Q178"/>
    </row>
    <row r="179" spans="15:17" x14ac:dyDescent="0.75">
      <c r="O179"/>
      <c r="P179"/>
      <c r="Q179"/>
    </row>
    <row r="180" spans="15:17" x14ac:dyDescent="0.75">
      <c r="O180"/>
      <c r="P180"/>
      <c r="Q180"/>
    </row>
    <row r="181" spans="15:17" x14ac:dyDescent="0.75">
      <c r="O181"/>
      <c r="P181"/>
      <c r="Q181"/>
    </row>
    <row r="182" spans="15:17" x14ac:dyDescent="0.75">
      <c r="O182"/>
      <c r="P182"/>
      <c r="Q182"/>
    </row>
    <row r="183" spans="15:17" x14ac:dyDescent="0.75">
      <c r="O183"/>
      <c r="P183"/>
      <c r="Q183"/>
    </row>
    <row r="184" spans="15:17" x14ac:dyDescent="0.75">
      <c r="O184"/>
      <c r="P184"/>
      <c r="Q184"/>
    </row>
    <row r="185" spans="15:17" x14ac:dyDescent="0.75">
      <c r="O185"/>
      <c r="P185"/>
      <c r="Q185"/>
    </row>
    <row r="186" spans="15:17" x14ac:dyDescent="0.75">
      <c r="O186"/>
      <c r="P186"/>
      <c r="Q186"/>
    </row>
    <row r="187" spans="15:17" x14ac:dyDescent="0.75">
      <c r="O187"/>
      <c r="P187"/>
      <c r="Q187"/>
    </row>
    <row r="188" spans="15:17" x14ac:dyDescent="0.75">
      <c r="O188"/>
      <c r="P188"/>
      <c r="Q188"/>
    </row>
    <row r="189" spans="15:17" x14ac:dyDescent="0.75">
      <c r="O189"/>
      <c r="P189"/>
      <c r="Q189"/>
    </row>
    <row r="190" spans="15:17" x14ac:dyDescent="0.75">
      <c r="O190"/>
      <c r="P190"/>
      <c r="Q190"/>
    </row>
    <row r="191" spans="15:17" x14ac:dyDescent="0.75">
      <c r="O191"/>
      <c r="P191"/>
      <c r="Q191"/>
    </row>
    <row r="192" spans="15:17" x14ac:dyDescent="0.75">
      <c r="O192"/>
      <c r="P192"/>
      <c r="Q192"/>
    </row>
    <row r="193" spans="15:17" x14ac:dyDescent="0.75">
      <c r="O193"/>
      <c r="P193"/>
      <c r="Q193"/>
    </row>
    <row r="194" spans="15:17" x14ac:dyDescent="0.75">
      <c r="O194"/>
      <c r="P194"/>
      <c r="Q194"/>
    </row>
    <row r="195" spans="15:17" x14ac:dyDescent="0.75">
      <c r="O195"/>
      <c r="P195"/>
      <c r="Q195"/>
    </row>
    <row r="196" spans="15:17" x14ac:dyDescent="0.75">
      <c r="O196"/>
      <c r="P196"/>
      <c r="Q196"/>
    </row>
    <row r="197" spans="15:17" x14ac:dyDescent="0.75">
      <c r="O197"/>
      <c r="P197"/>
      <c r="Q197"/>
    </row>
    <row r="198" spans="15:17" x14ac:dyDescent="0.75">
      <c r="O198"/>
      <c r="P198"/>
      <c r="Q198"/>
    </row>
    <row r="199" spans="15:17" x14ac:dyDescent="0.75">
      <c r="O199"/>
      <c r="P199"/>
      <c r="Q199"/>
    </row>
    <row r="200" spans="15:17" x14ac:dyDescent="0.75">
      <c r="O200"/>
      <c r="P200"/>
      <c r="Q200"/>
    </row>
    <row r="201" spans="15:17" x14ac:dyDescent="0.75">
      <c r="O201"/>
      <c r="P201"/>
      <c r="Q201"/>
    </row>
    <row r="202" spans="15:17" x14ac:dyDescent="0.75">
      <c r="O202"/>
      <c r="P202"/>
      <c r="Q202"/>
    </row>
    <row r="203" spans="15:17" x14ac:dyDescent="0.75">
      <c r="O203"/>
      <c r="P203"/>
      <c r="Q203"/>
    </row>
    <row r="204" spans="15:17" x14ac:dyDescent="0.75">
      <c r="O204"/>
      <c r="P204"/>
      <c r="Q204"/>
    </row>
    <row r="205" spans="15:17" x14ac:dyDescent="0.75">
      <c r="O205"/>
      <c r="P205"/>
      <c r="Q205"/>
    </row>
    <row r="206" spans="15:17" x14ac:dyDescent="0.75">
      <c r="O206"/>
      <c r="P206"/>
      <c r="Q206"/>
    </row>
    <row r="207" spans="15:17" x14ac:dyDescent="0.75">
      <c r="O207"/>
      <c r="P207"/>
      <c r="Q207"/>
    </row>
  </sheetData>
  <mergeCells count="10">
    <mergeCell ref="M37:S37"/>
    <mergeCell ref="L38:L40"/>
    <mergeCell ref="P38:P40"/>
    <mergeCell ref="L3:L5"/>
    <mergeCell ref="P3:P5"/>
    <mergeCell ref="L9:L11"/>
    <mergeCell ref="P9:P11"/>
    <mergeCell ref="M31:S31"/>
    <mergeCell ref="L32:L34"/>
    <mergeCell ref="P32:P3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C1984-F7BC-442D-B97A-5E3E82C44C18}">
  <dimension ref="A2:S96"/>
  <sheetViews>
    <sheetView topLeftCell="L1" workbookViewId="0">
      <selection activeCell="D23" sqref="D23"/>
    </sheetView>
  </sheetViews>
  <sheetFormatPr defaultRowHeight="14.75" x14ac:dyDescent="0.75"/>
  <cols>
    <col min="2" max="2" width="11.7265625" customWidth="1"/>
    <col min="3" max="3" width="146" style="27" customWidth="1"/>
    <col min="4" max="5" width="14.40625" style="27" customWidth="1"/>
    <col min="6" max="7" width="12.7265625" style="27" customWidth="1"/>
    <col min="8" max="8" width="16.86328125" style="27" customWidth="1"/>
    <col min="9" max="9" width="55" style="27" customWidth="1"/>
    <col min="12" max="12" width="9.40625" customWidth="1"/>
    <col min="13" max="13" width="128" style="27" customWidth="1"/>
    <col min="14" max="15" width="14.40625" style="27" customWidth="1"/>
    <col min="16" max="17" width="12.7265625" style="27" customWidth="1"/>
    <col min="18" max="18" width="16.86328125" style="27" customWidth="1"/>
    <col min="19" max="19" width="55" style="27" customWidth="1"/>
  </cols>
  <sheetData>
    <row r="2" spans="1:19" ht="15.5" thickBot="1" x14ac:dyDescent="0.9"/>
    <row r="3" spans="1:19" ht="16.75" thickBot="1" x14ac:dyDescent="0.9">
      <c r="B3" s="42" t="s">
        <v>136</v>
      </c>
      <c r="C3" s="27" t="s">
        <v>135</v>
      </c>
      <c r="D3" s="27" t="s">
        <v>4</v>
      </c>
      <c r="E3" s="27" t="s">
        <v>3</v>
      </c>
      <c r="F3" s="27" t="s">
        <v>2</v>
      </c>
      <c r="G3" s="27" t="s">
        <v>134</v>
      </c>
      <c r="H3" s="27" t="s">
        <v>133</v>
      </c>
      <c r="I3" s="43" t="s">
        <v>147</v>
      </c>
      <c r="L3" s="65" t="s">
        <v>6</v>
      </c>
      <c r="M3" s="27" t="s">
        <v>135</v>
      </c>
      <c r="N3" s="27" t="s">
        <v>4</v>
      </c>
      <c r="O3" s="27" t="s">
        <v>3</v>
      </c>
      <c r="P3" s="27" t="s">
        <v>2</v>
      </c>
      <c r="Q3" s="27" t="s">
        <v>134</v>
      </c>
      <c r="R3" s="27" t="s">
        <v>133</v>
      </c>
      <c r="S3" s="43" t="s">
        <v>147</v>
      </c>
    </row>
    <row r="4" spans="1:19" ht="15" customHeight="1" x14ac:dyDescent="0.75">
      <c r="A4" s="41" t="s">
        <v>146</v>
      </c>
      <c r="B4" s="40">
        <v>1</v>
      </c>
      <c r="C4" s="39" t="s">
        <v>370</v>
      </c>
      <c r="D4" s="39">
        <v>383.68099999999998</v>
      </c>
      <c r="E4" s="39">
        <v>18.600999999999999</v>
      </c>
      <c r="F4" s="39">
        <v>101.747</v>
      </c>
      <c r="G4" s="39">
        <v>0</v>
      </c>
      <c r="H4" s="39">
        <v>255</v>
      </c>
      <c r="I4" s="27">
        <f>E4/E$20</f>
        <v>1.1476950668218782</v>
      </c>
      <c r="K4" s="41" t="s">
        <v>146</v>
      </c>
      <c r="L4" s="40">
        <v>1</v>
      </c>
      <c r="M4" s="39" t="s">
        <v>369</v>
      </c>
      <c r="N4" s="39">
        <v>491.327</v>
      </c>
      <c r="O4" s="39">
        <v>16.670000000000002</v>
      </c>
      <c r="P4" s="39">
        <v>111.24299999999999</v>
      </c>
      <c r="Q4" s="39">
        <v>0</v>
      </c>
      <c r="R4" s="39">
        <v>255</v>
      </c>
      <c r="S4" s="27">
        <f>O4/O$19</f>
        <v>0.80086476098967097</v>
      </c>
    </row>
    <row r="5" spans="1:19" x14ac:dyDescent="0.75">
      <c r="A5" s="38"/>
      <c r="B5" s="40">
        <v>2</v>
      </c>
      <c r="C5" s="39" t="s">
        <v>368</v>
      </c>
      <c r="D5" s="39">
        <v>323.91699999999997</v>
      </c>
      <c r="E5" s="39">
        <v>19.78</v>
      </c>
      <c r="F5" s="39">
        <v>87.242999999999995</v>
      </c>
      <c r="G5" s="39">
        <v>0</v>
      </c>
      <c r="H5" s="39">
        <v>255</v>
      </c>
      <c r="I5" s="27">
        <f>E5/E$20</f>
        <v>1.2204402140603599</v>
      </c>
      <c r="K5" s="38"/>
      <c r="L5" s="40">
        <v>2</v>
      </c>
      <c r="M5" s="39" t="s">
        <v>367</v>
      </c>
      <c r="N5" s="39">
        <v>550.87199999999996</v>
      </c>
      <c r="O5" s="39">
        <v>20.765999999999998</v>
      </c>
      <c r="P5" s="39">
        <v>135.47900000000001</v>
      </c>
      <c r="Q5" s="39">
        <v>0</v>
      </c>
      <c r="R5" s="39">
        <v>255</v>
      </c>
      <c r="S5" s="27">
        <f>O5/O$19</f>
        <v>0.99764592841700683</v>
      </c>
    </row>
    <row r="6" spans="1:19" x14ac:dyDescent="0.75">
      <c r="A6" s="38"/>
      <c r="B6" s="40">
        <v>3</v>
      </c>
      <c r="C6" s="39" t="s">
        <v>366</v>
      </c>
      <c r="D6" s="39">
        <v>502.524</v>
      </c>
      <c r="E6" s="39">
        <v>17.489999999999998</v>
      </c>
      <c r="F6" s="39">
        <v>98.686000000000007</v>
      </c>
      <c r="G6" s="39">
        <v>0</v>
      </c>
      <c r="H6" s="39">
        <v>255</v>
      </c>
      <c r="I6" s="27">
        <f>E6/E$20</f>
        <v>1.0791455684487206</v>
      </c>
      <c r="K6" s="38"/>
      <c r="L6" s="40">
        <v>3</v>
      </c>
      <c r="M6" s="39" t="s">
        <v>365</v>
      </c>
      <c r="N6" s="39">
        <v>473.28199999999998</v>
      </c>
      <c r="O6" s="39">
        <v>16.873000000000001</v>
      </c>
      <c r="P6" s="39">
        <v>115.40600000000001</v>
      </c>
      <c r="Q6" s="39">
        <v>0</v>
      </c>
      <c r="R6" s="39">
        <v>255</v>
      </c>
      <c r="S6" s="27">
        <f>O6/O$19</f>
        <v>0.81061734326207058</v>
      </c>
    </row>
    <row r="7" spans="1:19" x14ac:dyDescent="0.75">
      <c r="A7" s="38"/>
      <c r="B7" s="40">
        <v>4</v>
      </c>
      <c r="C7" s="39" t="s">
        <v>364</v>
      </c>
      <c r="D7" s="39">
        <v>360.78899999999999</v>
      </c>
      <c r="E7" s="39">
        <v>19.446999999999999</v>
      </c>
      <c r="F7" s="39">
        <v>77.034000000000006</v>
      </c>
      <c r="G7" s="39">
        <v>0</v>
      </c>
      <c r="H7" s="39">
        <v>255</v>
      </c>
      <c r="I7" s="27">
        <f>E7/E$20</f>
        <v>1.1998938747639947</v>
      </c>
      <c r="K7" s="38"/>
      <c r="L7" s="40">
        <v>4</v>
      </c>
      <c r="M7" s="39" t="s">
        <v>363</v>
      </c>
      <c r="N7" s="39">
        <v>392.536</v>
      </c>
      <c r="O7" s="39">
        <v>16.43</v>
      </c>
      <c r="P7" s="39">
        <v>96.613</v>
      </c>
      <c r="Q7" s="39">
        <v>0</v>
      </c>
      <c r="R7" s="39">
        <v>255</v>
      </c>
      <c r="S7" s="27">
        <f>O7/O$19</f>
        <v>0.78933461446072539</v>
      </c>
    </row>
    <row r="8" spans="1:19" x14ac:dyDescent="0.75">
      <c r="A8" s="38"/>
      <c r="B8" s="40">
        <v>5</v>
      </c>
      <c r="C8" s="39" t="s">
        <v>362</v>
      </c>
      <c r="D8" s="39">
        <v>758.72400000000005</v>
      </c>
      <c r="E8" s="39">
        <v>17.132999999999999</v>
      </c>
      <c r="F8" s="39">
        <v>134.49799999999999</v>
      </c>
      <c r="G8" s="39">
        <v>0</v>
      </c>
      <c r="H8" s="39">
        <v>255</v>
      </c>
      <c r="I8" s="27">
        <f>E8/E$20</f>
        <v>1.0571184119057706</v>
      </c>
      <c r="K8" s="38"/>
      <c r="L8" s="40">
        <v>5</v>
      </c>
      <c r="M8" s="39" t="s">
        <v>361</v>
      </c>
      <c r="N8" s="39">
        <v>886.25599999999997</v>
      </c>
      <c r="O8" s="39">
        <v>17.227</v>
      </c>
      <c r="P8" s="39">
        <v>122.346</v>
      </c>
      <c r="Q8" s="39">
        <v>0</v>
      </c>
      <c r="R8" s="39">
        <v>255</v>
      </c>
      <c r="S8" s="27">
        <f>O8/O$19</f>
        <v>0.82762430939226517</v>
      </c>
    </row>
    <row r="9" spans="1:19" x14ac:dyDescent="0.75">
      <c r="A9" s="38"/>
      <c r="B9" s="40">
        <v>6</v>
      </c>
      <c r="C9" s="39" t="s">
        <v>360</v>
      </c>
      <c r="D9" s="39">
        <v>905.11800000000005</v>
      </c>
      <c r="E9" s="39">
        <v>14.308999999999999</v>
      </c>
      <c r="F9" s="39">
        <v>135.10499999999999</v>
      </c>
      <c r="G9" s="39">
        <v>0</v>
      </c>
      <c r="H9" s="39">
        <v>255</v>
      </c>
      <c r="I9" s="27">
        <f>E9/E$20</f>
        <v>0.88287558255761822</v>
      </c>
      <c r="K9" s="38"/>
      <c r="L9" s="40">
        <v>6</v>
      </c>
      <c r="M9" s="39" t="s">
        <v>359</v>
      </c>
      <c r="N9" s="39">
        <v>530.255</v>
      </c>
      <c r="O9" s="39">
        <v>21.707999999999998</v>
      </c>
      <c r="P9" s="39">
        <v>129.869</v>
      </c>
      <c r="Q9" s="39">
        <v>0</v>
      </c>
      <c r="R9" s="39">
        <v>255</v>
      </c>
      <c r="S9" s="27">
        <f>O9/O$19</f>
        <v>1.0429017535431178</v>
      </c>
    </row>
    <row r="10" spans="1:19" x14ac:dyDescent="0.75">
      <c r="A10" s="38"/>
      <c r="B10" s="40">
        <v>7</v>
      </c>
      <c r="C10" s="39" t="s">
        <v>358</v>
      </c>
      <c r="D10" s="39">
        <v>501.83800000000002</v>
      </c>
      <c r="E10" s="39">
        <v>15.864000000000001</v>
      </c>
      <c r="F10" s="39">
        <v>90.117000000000004</v>
      </c>
      <c r="G10" s="39">
        <v>0</v>
      </c>
      <c r="H10" s="39">
        <v>255</v>
      </c>
      <c r="I10" s="27">
        <f>E10/E$20</f>
        <v>0.97882019999259606</v>
      </c>
      <c r="K10" s="38"/>
      <c r="L10" s="40">
        <v>7</v>
      </c>
      <c r="M10" s="39" t="s">
        <v>357</v>
      </c>
      <c r="N10" s="39">
        <v>632.36800000000005</v>
      </c>
      <c r="O10" s="39">
        <v>23.981000000000002</v>
      </c>
      <c r="P10" s="39">
        <v>182.92400000000001</v>
      </c>
      <c r="Q10" s="39">
        <v>0</v>
      </c>
      <c r="R10" s="39">
        <v>255</v>
      </c>
      <c r="S10" s="27">
        <f>O10/O$19</f>
        <v>1.1521018496276723</v>
      </c>
    </row>
    <row r="11" spans="1:19" x14ac:dyDescent="0.75">
      <c r="A11" s="38"/>
      <c r="B11" s="40">
        <v>8</v>
      </c>
      <c r="C11" s="39" t="s">
        <v>356</v>
      </c>
      <c r="D11" s="39">
        <v>580.52300000000002</v>
      </c>
      <c r="E11" s="39">
        <v>13.06</v>
      </c>
      <c r="F11" s="39">
        <v>117.128</v>
      </c>
      <c r="G11" s="39">
        <v>0</v>
      </c>
      <c r="H11" s="39">
        <v>255</v>
      </c>
      <c r="I11" s="27">
        <f>E11/E$20</f>
        <v>0.80581138501659755</v>
      </c>
      <c r="K11" s="38"/>
      <c r="L11" s="40">
        <v>8</v>
      </c>
      <c r="M11" s="39" t="s">
        <v>355</v>
      </c>
      <c r="N11" s="39">
        <v>1154.877</v>
      </c>
      <c r="O11" s="39">
        <v>41.954000000000001</v>
      </c>
      <c r="P11" s="39">
        <v>197.054</v>
      </c>
      <c r="Q11" s="39">
        <v>0</v>
      </c>
      <c r="R11" s="39">
        <v>255</v>
      </c>
      <c r="S11" s="27">
        <f>O11/O$19</f>
        <v>2.0155656978140764</v>
      </c>
    </row>
    <row r="12" spans="1:19" x14ac:dyDescent="0.75">
      <c r="A12" s="38"/>
      <c r="B12" s="40">
        <v>9</v>
      </c>
      <c r="C12" s="39" t="s">
        <v>354</v>
      </c>
      <c r="D12" s="39">
        <v>361.84399999999999</v>
      </c>
      <c r="E12" s="39">
        <v>11.898999999999999</v>
      </c>
      <c r="F12" s="39">
        <v>110.901</v>
      </c>
      <c r="G12" s="39">
        <v>0</v>
      </c>
      <c r="H12" s="39">
        <v>255</v>
      </c>
      <c r="I12" s="27">
        <f>E12/E$20</f>
        <v>0.73417685071305461</v>
      </c>
      <c r="K12" s="38"/>
      <c r="L12" s="40">
        <v>9</v>
      </c>
      <c r="M12" s="39" t="s">
        <v>353</v>
      </c>
      <c r="N12" s="39">
        <v>1034.4590000000001</v>
      </c>
      <c r="O12" s="39">
        <v>19.358000000000001</v>
      </c>
      <c r="P12" s="39">
        <v>168.96100000000001</v>
      </c>
      <c r="Q12" s="39">
        <v>0</v>
      </c>
      <c r="R12" s="39">
        <v>255</v>
      </c>
      <c r="S12" s="27">
        <f>O12/O$19</f>
        <v>0.9300024021138602</v>
      </c>
    </row>
    <row r="13" spans="1:19" x14ac:dyDescent="0.75">
      <c r="A13" s="38"/>
      <c r="B13" s="40">
        <v>10</v>
      </c>
      <c r="C13" s="39" t="s">
        <v>352</v>
      </c>
      <c r="D13" s="39">
        <v>621.72699999999998</v>
      </c>
      <c r="E13" s="39">
        <v>15.571</v>
      </c>
      <c r="F13" s="39">
        <v>117.76900000000001</v>
      </c>
      <c r="G13" s="39">
        <v>0</v>
      </c>
      <c r="H13" s="39">
        <v>255</v>
      </c>
      <c r="I13" s="27">
        <f>E13/E$20</f>
        <v>0.96074188944053907</v>
      </c>
      <c r="K13" s="38"/>
      <c r="L13" s="40">
        <v>10</v>
      </c>
      <c r="M13" s="39" t="s">
        <v>351</v>
      </c>
      <c r="N13" s="39">
        <v>1339.213</v>
      </c>
      <c r="O13" s="39">
        <v>18.242999999999999</v>
      </c>
      <c r="P13" s="39">
        <v>177.91800000000001</v>
      </c>
      <c r="Q13" s="39">
        <v>0</v>
      </c>
      <c r="R13" s="39">
        <v>255</v>
      </c>
      <c r="S13" s="27">
        <f>O13/O$19</f>
        <v>0.87643526303146757</v>
      </c>
    </row>
    <row r="14" spans="1:19" x14ac:dyDescent="0.75">
      <c r="A14" s="38"/>
      <c r="B14" s="40">
        <v>11</v>
      </c>
      <c r="C14" s="39" t="s">
        <v>350</v>
      </c>
      <c r="D14" s="39">
        <v>430.02800000000002</v>
      </c>
      <c r="E14" s="39">
        <v>17.100000000000001</v>
      </c>
      <c r="F14" s="39">
        <v>89.744</v>
      </c>
      <c r="G14" s="39">
        <v>0</v>
      </c>
      <c r="H14" s="39">
        <v>255</v>
      </c>
      <c r="I14" s="27">
        <f>E14/E$20</f>
        <v>1.0550822881917166</v>
      </c>
      <c r="K14" s="38"/>
      <c r="L14" s="40">
        <v>11</v>
      </c>
      <c r="M14" s="39" t="s">
        <v>349</v>
      </c>
      <c r="N14" s="39">
        <v>992.54300000000001</v>
      </c>
      <c r="O14" s="39">
        <v>18.344999999999999</v>
      </c>
      <c r="P14" s="39">
        <v>169.292</v>
      </c>
      <c r="Q14" s="39">
        <v>0</v>
      </c>
      <c r="R14" s="39">
        <v>255</v>
      </c>
      <c r="S14" s="27">
        <f>O14/O$19</f>
        <v>0.88133557530626938</v>
      </c>
    </row>
    <row r="15" spans="1:19" x14ac:dyDescent="0.75">
      <c r="A15" s="38"/>
      <c r="B15" s="40">
        <v>12</v>
      </c>
      <c r="C15" s="39" t="s">
        <v>348</v>
      </c>
      <c r="D15" s="39">
        <v>370.55200000000002</v>
      </c>
      <c r="E15" s="39">
        <v>15.63</v>
      </c>
      <c r="F15" s="39">
        <v>101.70399999999999</v>
      </c>
      <c r="G15" s="39">
        <v>0</v>
      </c>
      <c r="H15" s="39">
        <v>255</v>
      </c>
      <c r="I15" s="27">
        <f>E15/E$20</f>
        <v>0.96438223183839356</v>
      </c>
      <c r="K15" s="38"/>
      <c r="L15" s="40">
        <v>12</v>
      </c>
      <c r="M15" s="39" t="s">
        <v>347</v>
      </c>
      <c r="N15" s="39">
        <v>673.87800000000004</v>
      </c>
      <c r="O15" s="39">
        <v>22.379000000000001</v>
      </c>
      <c r="P15" s="39">
        <v>159.05099999999999</v>
      </c>
      <c r="Q15" s="39">
        <v>0</v>
      </c>
      <c r="R15" s="39">
        <v>255</v>
      </c>
      <c r="S15" s="27">
        <f>O15/O$19</f>
        <v>1.0751381215469613</v>
      </c>
    </row>
    <row r="16" spans="1:19" x14ac:dyDescent="0.75">
      <c r="A16" s="38"/>
      <c r="B16" s="40">
        <v>13</v>
      </c>
      <c r="C16" s="39" t="s">
        <v>346</v>
      </c>
      <c r="D16" s="39">
        <v>530.45899999999995</v>
      </c>
      <c r="E16" s="39">
        <v>15.545</v>
      </c>
      <c r="F16" s="39">
        <v>101.08799999999999</v>
      </c>
      <c r="G16" s="39">
        <v>0</v>
      </c>
      <c r="H16" s="39">
        <v>255</v>
      </c>
      <c r="I16" s="27">
        <f>E16/E$20</f>
        <v>0.95913767075673884</v>
      </c>
      <c r="K16" s="38"/>
      <c r="L16" s="40">
        <v>13</v>
      </c>
      <c r="M16" s="27" t="s">
        <v>345</v>
      </c>
      <c r="N16" s="27">
        <v>724.53099999999995</v>
      </c>
      <c r="O16" s="27">
        <v>16.661000000000001</v>
      </c>
      <c r="P16" s="27">
        <v>133.012</v>
      </c>
      <c r="Q16" s="27">
        <v>0</v>
      </c>
      <c r="R16" s="27">
        <v>255</v>
      </c>
      <c r="S16" s="27">
        <f>O16/O$19</f>
        <v>0.80043238049483545</v>
      </c>
    </row>
    <row r="17" spans="1:19" x14ac:dyDescent="0.75">
      <c r="A17" s="38"/>
      <c r="B17" s="40">
        <v>14</v>
      </c>
      <c r="C17" s="39" t="s">
        <v>344</v>
      </c>
      <c r="D17" s="39">
        <v>507.05099999999999</v>
      </c>
      <c r="E17" s="39">
        <v>15.074</v>
      </c>
      <c r="F17" s="39">
        <v>131.01400000000001</v>
      </c>
      <c r="G17" s="39">
        <v>0</v>
      </c>
      <c r="H17" s="39">
        <v>255</v>
      </c>
      <c r="I17" s="27">
        <f>E17/E$20</f>
        <v>0.93007663229251081</v>
      </c>
      <c r="K17" s="38"/>
    </row>
    <row r="18" spans="1:19" ht="15.5" thickBot="1" x14ac:dyDescent="0.9">
      <c r="A18" s="38"/>
      <c r="B18" s="40">
        <v>15</v>
      </c>
      <c r="C18" s="27" t="s">
        <v>343</v>
      </c>
      <c r="D18" s="27">
        <v>723.55899999999997</v>
      </c>
      <c r="E18" s="27">
        <v>16.606000000000002</v>
      </c>
      <c r="F18" s="27">
        <v>130.08199999999999</v>
      </c>
      <c r="G18" s="27">
        <v>0</v>
      </c>
      <c r="H18" s="27">
        <v>255</v>
      </c>
      <c r="I18" s="27">
        <f>E18/E$20</f>
        <v>1.0246021331995114</v>
      </c>
      <c r="K18" s="38"/>
    </row>
    <row r="19" spans="1:19" ht="15.5" thickBot="1" x14ac:dyDescent="0.9">
      <c r="A19" s="38"/>
      <c r="B19" s="40"/>
      <c r="K19" s="38"/>
      <c r="N19" s="33" t="s">
        <v>74</v>
      </c>
      <c r="O19" s="31">
        <f>AVERAGE(O4:O16)</f>
        <v>20.815000000000001</v>
      </c>
      <c r="Q19" s="33"/>
      <c r="R19" s="32"/>
      <c r="S19" s="31">
        <f>AVERAGE(S4:S16)</f>
        <v>1</v>
      </c>
    </row>
    <row r="20" spans="1:19" ht="15.5" thickBot="1" x14ac:dyDescent="0.9">
      <c r="A20" s="38"/>
      <c r="B20" s="40"/>
      <c r="D20" s="33" t="s">
        <v>74</v>
      </c>
      <c r="E20" s="31">
        <f>AVERAGE(E4:E18)</f>
        <v>16.207266666666666</v>
      </c>
      <c r="G20" s="33"/>
      <c r="H20" s="32"/>
      <c r="I20" s="31">
        <f>AVERAGE(I4:I18)</f>
        <v>1.0000000000000002</v>
      </c>
      <c r="K20" s="38"/>
      <c r="N20" s="30" t="s">
        <v>0</v>
      </c>
      <c r="O20" s="28">
        <f>STDEV(O4:O16)/SQRT(13)</f>
        <v>1.8896544080998727</v>
      </c>
      <c r="Q20" s="30"/>
      <c r="R20" s="29"/>
      <c r="S20" s="28">
        <f>STDEV(S4:S16)/SQRT(13)</f>
        <v>9.0783300893580124E-2</v>
      </c>
    </row>
    <row r="21" spans="1:19" ht="15.5" thickBot="1" x14ac:dyDescent="0.9">
      <c r="A21" s="38"/>
      <c r="B21" s="40"/>
      <c r="D21" s="30" t="s">
        <v>0</v>
      </c>
      <c r="E21" s="28">
        <f>STDEV(E4:E18)/SQRT(15)</f>
        <v>0.56525284242807261</v>
      </c>
      <c r="G21" s="30"/>
      <c r="H21" s="29"/>
      <c r="I21" s="28">
        <f>STDEV(I4:I18)/SQRT(15)</f>
        <v>3.4876506572858207E-2</v>
      </c>
      <c r="K21" s="38"/>
    </row>
    <row r="22" spans="1:19" x14ac:dyDescent="0.75">
      <c r="A22" s="38"/>
      <c r="K22" s="38"/>
    </row>
    <row r="23" spans="1:19" x14ac:dyDescent="0.75">
      <c r="A23" s="38"/>
      <c r="B23">
        <v>1</v>
      </c>
      <c r="C23" s="27" t="s">
        <v>342</v>
      </c>
      <c r="D23" s="27">
        <v>447.73500000000001</v>
      </c>
      <c r="E23" s="27">
        <v>12.023999999999999</v>
      </c>
      <c r="F23" s="27">
        <v>111.345</v>
      </c>
      <c r="G23" s="27">
        <v>0</v>
      </c>
      <c r="H23" s="27">
        <v>255</v>
      </c>
      <c r="I23" s="27">
        <f>E23/E$39</f>
        <v>0.75228990439961962</v>
      </c>
      <c r="K23" s="38"/>
      <c r="L23">
        <v>1</v>
      </c>
      <c r="M23" s="27" t="s">
        <v>341</v>
      </c>
      <c r="N23" s="27">
        <v>789.54200000000003</v>
      </c>
      <c r="O23" s="27">
        <v>12.108000000000001</v>
      </c>
      <c r="P23" s="27">
        <v>135.05600000000001</v>
      </c>
      <c r="Q23" s="27">
        <v>0</v>
      </c>
      <c r="R23" s="27">
        <v>255</v>
      </c>
      <c r="S23" s="27">
        <f>O23/O$39</f>
        <v>0.84037062926662398</v>
      </c>
    </row>
    <row r="24" spans="1:19" x14ac:dyDescent="0.75">
      <c r="A24" s="38"/>
      <c r="B24" s="40">
        <v>2</v>
      </c>
      <c r="C24" s="39" t="s">
        <v>340</v>
      </c>
      <c r="D24" s="39">
        <v>923.62800000000004</v>
      </c>
      <c r="E24" s="39">
        <v>14.914</v>
      </c>
      <c r="F24" s="39">
        <v>121.78400000000001</v>
      </c>
      <c r="G24" s="39">
        <v>0</v>
      </c>
      <c r="H24" s="39">
        <v>255</v>
      </c>
      <c r="I24" s="27">
        <f>E24/E$39</f>
        <v>0.93310475999799802</v>
      </c>
      <c r="K24" s="38"/>
      <c r="L24">
        <v>2</v>
      </c>
      <c r="M24" s="27" t="s">
        <v>339</v>
      </c>
      <c r="N24" s="27">
        <v>576.43399999999997</v>
      </c>
      <c r="O24" s="27">
        <v>12.742000000000001</v>
      </c>
      <c r="P24" s="27">
        <v>169.304</v>
      </c>
      <c r="Q24" s="27">
        <v>0</v>
      </c>
      <c r="R24" s="27">
        <v>255</v>
      </c>
      <c r="S24" s="27">
        <f>O24/O$39</f>
        <v>0.88437417889951464</v>
      </c>
    </row>
    <row r="25" spans="1:19" x14ac:dyDescent="0.75">
      <c r="A25" s="38"/>
      <c r="B25" s="40">
        <v>3</v>
      </c>
      <c r="C25" s="39" t="s">
        <v>338</v>
      </c>
      <c r="D25" s="39">
        <v>443.11399999999998</v>
      </c>
      <c r="E25" s="39">
        <v>14.25</v>
      </c>
      <c r="F25" s="39">
        <v>95.745999999999995</v>
      </c>
      <c r="G25" s="39">
        <v>0</v>
      </c>
      <c r="H25" s="39">
        <v>255</v>
      </c>
      <c r="I25" s="27">
        <f>E25/E$39</f>
        <v>0.89156113919615609</v>
      </c>
      <c r="K25" s="38"/>
      <c r="L25">
        <v>3</v>
      </c>
      <c r="M25" s="39" t="s">
        <v>337</v>
      </c>
      <c r="N25" s="39">
        <v>306.85700000000003</v>
      </c>
      <c r="O25" s="39">
        <v>13.494</v>
      </c>
      <c r="P25" s="39">
        <v>100.16800000000001</v>
      </c>
      <c r="Q25" s="39">
        <v>0</v>
      </c>
      <c r="R25" s="39">
        <v>255</v>
      </c>
      <c r="S25" s="27">
        <f>O25/O$39</f>
        <v>0.93656766363758048</v>
      </c>
    </row>
    <row r="26" spans="1:19" x14ac:dyDescent="0.75">
      <c r="A26" s="38"/>
      <c r="B26" s="40">
        <v>4</v>
      </c>
      <c r="C26" s="39" t="s">
        <v>336</v>
      </c>
      <c r="D26" s="39">
        <v>668.10299999999995</v>
      </c>
      <c r="E26" s="39">
        <v>19.393999999999998</v>
      </c>
      <c r="F26" s="39">
        <v>118.676</v>
      </c>
      <c r="G26" s="39">
        <v>0</v>
      </c>
      <c r="H26" s="39">
        <v>255</v>
      </c>
      <c r="I26" s="27">
        <f>E26/E$39</f>
        <v>1.2133990690224736</v>
      </c>
      <c r="K26" s="38"/>
      <c r="L26">
        <v>4</v>
      </c>
      <c r="M26" s="39" t="s">
        <v>335</v>
      </c>
      <c r="N26" s="39">
        <v>851.24699999999996</v>
      </c>
      <c r="O26" s="39">
        <v>18.212</v>
      </c>
      <c r="P26" s="39">
        <v>142.386</v>
      </c>
      <c r="Q26" s="39">
        <v>0</v>
      </c>
      <c r="R26" s="39">
        <v>255</v>
      </c>
      <c r="S26" s="27">
        <f>O26/O$39</f>
        <v>1.2640262553851798</v>
      </c>
    </row>
    <row r="27" spans="1:19" x14ac:dyDescent="0.75">
      <c r="A27" s="38"/>
      <c r="B27" s="40">
        <v>5</v>
      </c>
      <c r="C27" s="39" t="s">
        <v>334</v>
      </c>
      <c r="D27" s="39">
        <v>690.26199999999994</v>
      </c>
      <c r="E27" s="39">
        <v>16.864000000000001</v>
      </c>
      <c r="F27" s="39">
        <v>122.572</v>
      </c>
      <c r="G27" s="39">
        <v>0</v>
      </c>
      <c r="H27" s="39">
        <v>255</v>
      </c>
      <c r="I27" s="27">
        <f>E27/E$39</f>
        <v>1.0551078632564195</v>
      </c>
      <c r="K27" s="38"/>
      <c r="L27">
        <v>5</v>
      </c>
      <c r="M27" s="39" t="s">
        <v>333</v>
      </c>
      <c r="N27" s="39">
        <v>349.47399999999999</v>
      </c>
      <c r="O27" s="39">
        <v>14.929</v>
      </c>
      <c r="P27" s="39">
        <v>104.736</v>
      </c>
      <c r="Q27" s="39">
        <v>0</v>
      </c>
      <c r="R27" s="39">
        <v>255</v>
      </c>
      <c r="S27" s="27">
        <f>O27/O$39</f>
        <v>1.0361656032640758</v>
      </c>
    </row>
    <row r="28" spans="1:19" x14ac:dyDescent="0.75">
      <c r="A28" s="38"/>
      <c r="B28" s="40">
        <v>6</v>
      </c>
      <c r="C28" s="39" t="s">
        <v>332</v>
      </c>
      <c r="D28" s="39">
        <v>771.20799999999997</v>
      </c>
      <c r="E28" s="39">
        <v>15.71</v>
      </c>
      <c r="F28" s="39">
        <v>118.294</v>
      </c>
      <c r="G28" s="39">
        <v>0</v>
      </c>
      <c r="H28" s="39">
        <v>255</v>
      </c>
      <c r="I28" s="27">
        <f>E28/E$39</f>
        <v>0.98290705240502541</v>
      </c>
      <c r="K28" s="38"/>
      <c r="L28">
        <v>6</v>
      </c>
      <c r="M28" s="39" t="s">
        <v>331</v>
      </c>
      <c r="N28" s="39">
        <v>488.49200000000002</v>
      </c>
      <c r="O28" s="39">
        <v>15.894</v>
      </c>
      <c r="P28" s="39">
        <v>108.098</v>
      </c>
      <c r="Q28" s="39">
        <v>0</v>
      </c>
      <c r="R28" s="39">
        <v>255</v>
      </c>
      <c r="S28" s="27">
        <f>O28/O$39</f>
        <v>1.10314261492928</v>
      </c>
    </row>
    <row r="29" spans="1:19" x14ac:dyDescent="0.75">
      <c r="A29" s="38"/>
      <c r="B29" s="40">
        <v>7</v>
      </c>
      <c r="C29" s="39" t="s">
        <v>330</v>
      </c>
      <c r="D29" s="39">
        <v>1413.0350000000001</v>
      </c>
      <c r="E29" s="39">
        <v>13.105</v>
      </c>
      <c r="F29" s="39">
        <v>146.285</v>
      </c>
      <c r="G29" s="39">
        <v>0</v>
      </c>
      <c r="H29" s="39">
        <v>255</v>
      </c>
      <c r="I29" s="27">
        <f>E29/E$39</f>
        <v>0.81992341959057025</v>
      </c>
      <c r="K29" s="38"/>
      <c r="L29">
        <v>7</v>
      </c>
      <c r="M29" s="39" t="s">
        <v>329</v>
      </c>
      <c r="N29" s="39">
        <v>630.29399999999998</v>
      </c>
      <c r="O29" s="39">
        <v>11.823</v>
      </c>
      <c r="P29" s="39">
        <v>141.08000000000001</v>
      </c>
      <c r="Q29" s="39">
        <v>0</v>
      </c>
      <c r="R29" s="39">
        <v>255</v>
      </c>
      <c r="S29" s="27">
        <f>O29/O$39</f>
        <v>0.82058985380073468</v>
      </c>
    </row>
    <row r="30" spans="1:19" x14ac:dyDescent="0.75">
      <c r="A30" s="38"/>
      <c r="B30" s="40">
        <v>8</v>
      </c>
      <c r="C30" s="39" t="s">
        <v>328</v>
      </c>
      <c r="D30" s="39">
        <v>701.31399999999996</v>
      </c>
      <c r="E30" s="39">
        <v>23.706</v>
      </c>
      <c r="F30" s="39">
        <v>140.70599999999999</v>
      </c>
      <c r="G30" s="39">
        <v>0</v>
      </c>
      <c r="H30" s="39">
        <v>255</v>
      </c>
      <c r="I30" s="27">
        <f>E30/E$39</f>
        <v>1.4831823414585317</v>
      </c>
      <c r="K30" s="38"/>
      <c r="L30">
        <v>8</v>
      </c>
      <c r="M30" s="39" t="s">
        <v>327</v>
      </c>
      <c r="N30" s="39">
        <v>570.28</v>
      </c>
      <c r="O30" s="39">
        <v>14.824</v>
      </c>
      <c r="P30" s="39">
        <v>125.354</v>
      </c>
      <c r="Q30" s="39">
        <v>0</v>
      </c>
      <c r="R30" s="39">
        <v>255</v>
      </c>
      <c r="S30" s="27">
        <f>O30/O$39</f>
        <v>1.0288779491450639</v>
      </c>
    </row>
    <row r="31" spans="1:19" x14ac:dyDescent="0.75">
      <c r="A31" s="38"/>
      <c r="B31" s="40">
        <v>9</v>
      </c>
      <c r="C31" s="39" t="s">
        <v>326</v>
      </c>
      <c r="D31" s="39">
        <v>383.238</v>
      </c>
      <c r="E31" s="39">
        <v>14.337</v>
      </c>
      <c r="F31" s="39">
        <v>96.444999999999993</v>
      </c>
      <c r="G31" s="39">
        <v>0</v>
      </c>
      <c r="H31" s="39">
        <v>255</v>
      </c>
      <c r="I31" s="27">
        <f>E31/E$39</f>
        <v>0.89700435457230099</v>
      </c>
      <c r="K31" s="38"/>
      <c r="L31">
        <v>9</v>
      </c>
      <c r="M31" s="39" t="s">
        <v>325</v>
      </c>
      <c r="N31" s="39">
        <v>522.851</v>
      </c>
      <c r="O31" s="39">
        <v>12.662000000000001</v>
      </c>
      <c r="P31" s="39">
        <v>114.673</v>
      </c>
      <c r="Q31" s="39">
        <v>0</v>
      </c>
      <c r="R31" s="39">
        <v>255</v>
      </c>
      <c r="S31" s="27">
        <f>O31/O$39</f>
        <v>0.8788216805231247</v>
      </c>
    </row>
    <row r="32" spans="1:19" x14ac:dyDescent="0.75">
      <c r="A32" s="38"/>
      <c r="B32" s="40">
        <v>10</v>
      </c>
      <c r="C32" s="39" t="s">
        <v>324</v>
      </c>
      <c r="D32" s="39">
        <v>452.51299999999998</v>
      </c>
      <c r="E32" s="39">
        <v>18.706</v>
      </c>
      <c r="F32" s="39">
        <v>115.46599999999999</v>
      </c>
      <c r="G32" s="39">
        <v>0</v>
      </c>
      <c r="H32" s="39">
        <v>255</v>
      </c>
      <c r="I32" s="27">
        <f>E32/E$39</f>
        <v>1.1703538715651436</v>
      </c>
      <c r="K32" s="38"/>
      <c r="L32">
        <v>10</v>
      </c>
      <c r="M32" s="39" t="s">
        <v>323</v>
      </c>
      <c r="N32" s="39">
        <v>666.13099999999997</v>
      </c>
      <c r="O32" s="39">
        <v>14.214</v>
      </c>
      <c r="P32" s="39">
        <v>126.148</v>
      </c>
      <c r="Q32" s="39">
        <v>0</v>
      </c>
      <c r="R32" s="39">
        <v>255</v>
      </c>
      <c r="S32" s="27">
        <f>O32/O$39</f>
        <v>0.98654014902509035</v>
      </c>
    </row>
    <row r="33" spans="1:19" x14ac:dyDescent="0.75">
      <c r="A33" s="38"/>
      <c r="B33" s="40">
        <v>11</v>
      </c>
      <c r="C33" s="39" t="s">
        <v>322</v>
      </c>
      <c r="D33" s="39">
        <v>433.322</v>
      </c>
      <c r="E33" s="39">
        <v>15.565</v>
      </c>
      <c r="F33" s="39">
        <v>82.088999999999999</v>
      </c>
      <c r="G33" s="39">
        <v>0</v>
      </c>
      <c r="H33" s="39">
        <v>255</v>
      </c>
      <c r="I33" s="27">
        <f>E33/E$39</f>
        <v>0.97383502677811706</v>
      </c>
      <c r="K33" s="38"/>
      <c r="L33">
        <v>11</v>
      </c>
      <c r="M33" s="39" t="s">
        <v>321</v>
      </c>
      <c r="N33" s="39">
        <v>669.32</v>
      </c>
      <c r="O33" s="39">
        <v>13.875</v>
      </c>
      <c r="P33" s="39">
        <v>113.536</v>
      </c>
      <c r="Q33" s="39">
        <v>0</v>
      </c>
      <c r="R33" s="39">
        <v>255</v>
      </c>
      <c r="S33" s="27">
        <f>O33/O$39</f>
        <v>0.96301143715513771</v>
      </c>
    </row>
    <row r="34" spans="1:19" x14ac:dyDescent="0.75">
      <c r="A34" s="38"/>
      <c r="B34" s="40">
        <v>12</v>
      </c>
      <c r="C34" s="39" t="s">
        <v>320</v>
      </c>
      <c r="D34" s="39">
        <v>927.28300000000002</v>
      </c>
      <c r="E34" s="39">
        <v>12.302</v>
      </c>
      <c r="F34" s="39">
        <v>118.307</v>
      </c>
      <c r="G34" s="39">
        <v>0</v>
      </c>
      <c r="H34" s="39">
        <v>255</v>
      </c>
      <c r="I34" s="27">
        <f>E34/E$39</f>
        <v>0.76968316732569209</v>
      </c>
      <c r="K34" s="38"/>
      <c r="L34">
        <v>12</v>
      </c>
      <c r="M34" s="39" t="s">
        <v>319</v>
      </c>
      <c r="N34" s="39">
        <v>574.09299999999996</v>
      </c>
      <c r="O34" s="39">
        <v>18.809000000000001</v>
      </c>
      <c r="P34" s="39">
        <v>109.3</v>
      </c>
      <c r="Q34" s="39">
        <v>0</v>
      </c>
      <c r="R34" s="39">
        <v>255</v>
      </c>
      <c r="S34" s="27">
        <f>O34/O$39</f>
        <v>1.30546177451899</v>
      </c>
    </row>
    <row r="35" spans="1:19" x14ac:dyDescent="0.75">
      <c r="A35" s="38"/>
      <c r="B35" s="40">
        <v>13</v>
      </c>
      <c r="C35" s="39" t="s">
        <v>318</v>
      </c>
      <c r="D35" s="39">
        <v>397.28800000000001</v>
      </c>
      <c r="E35" s="39">
        <v>17.004999999999999</v>
      </c>
      <c r="F35" s="39">
        <v>86.885999999999996</v>
      </c>
      <c r="G35" s="39">
        <v>0</v>
      </c>
      <c r="H35" s="39">
        <v>255</v>
      </c>
      <c r="I35" s="27">
        <f>E35/E$39</f>
        <v>1.0639296261074129</v>
      </c>
      <c r="K35" s="38"/>
      <c r="L35">
        <v>13</v>
      </c>
      <c r="M35" s="39" t="s">
        <v>317</v>
      </c>
      <c r="N35" s="39">
        <v>751.78899999999999</v>
      </c>
      <c r="O35" s="39">
        <v>13.315</v>
      </c>
      <c r="P35" s="39">
        <v>129.93</v>
      </c>
      <c r="Q35" s="39">
        <v>0</v>
      </c>
      <c r="R35" s="39">
        <v>255</v>
      </c>
      <c r="S35" s="27">
        <f>O35/O$39</f>
        <v>0.92414394852040782</v>
      </c>
    </row>
    <row r="36" spans="1:19" x14ac:dyDescent="0.75">
      <c r="A36" s="38"/>
      <c r="B36" s="40">
        <v>14</v>
      </c>
      <c r="C36" s="39" t="s">
        <v>316</v>
      </c>
      <c r="D36" s="39">
        <v>1063.075</v>
      </c>
      <c r="E36" s="39">
        <v>18.187999999999999</v>
      </c>
      <c r="F36" s="39">
        <v>148.30099999999999</v>
      </c>
      <c r="G36" s="39">
        <v>0</v>
      </c>
      <c r="H36" s="39">
        <v>255</v>
      </c>
      <c r="I36" s="27">
        <f>E36/E$39</f>
        <v>1.1379448420841884</v>
      </c>
      <c r="K36" s="38"/>
      <c r="L36">
        <v>14</v>
      </c>
      <c r="M36" s="39" t="s">
        <v>315</v>
      </c>
      <c r="N36" s="39">
        <v>392.81799999999998</v>
      </c>
      <c r="O36" s="39">
        <v>14.81</v>
      </c>
      <c r="P36" s="39">
        <v>97.622</v>
      </c>
      <c r="Q36" s="39">
        <v>0</v>
      </c>
      <c r="R36" s="39">
        <v>255</v>
      </c>
      <c r="S36" s="27">
        <f>O36/O$39</f>
        <v>1.0279062619291957</v>
      </c>
    </row>
    <row r="37" spans="1:19" x14ac:dyDescent="0.75">
      <c r="A37" s="38"/>
      <c r="B37" s="40">
        <v>15</v>
      </c>
      <c r="C37" s="39" t="s">
        <v>314</v>
      </c>
      <c r="D37" s="39">
        <v>416.96</v>
      </c>
      <c r="E37" s="39">
        <v>13.678000000000001</v>
      </c>
      <c r="F37" s="39">
        <v>92.314999999999998</v>
      </c>
      <c r="G37" s="39">
        <v>0</v>
      </c>
      <c r="H37" s="39">
        <v>255</v>
      </c>
      <c r="I37" s="27">
        <f>E37/E$39</f>
        <v>0.8557735622403525</v>
      </c>
      <c r="K37" s="38"/>
      <c r="L37" s="40"/>
      <c r="M37" s="39"/>
      <c r="N37" s="39"/>
      <c r="O37" s="39"/>
      <c r="P37" s="39"/>
      <c r="Q37" s="39"/>
      <c r="R37" s="39"/>
    </row>
    <row r="38" spans="1:19" ht="15.5" thickBot="1" x14ac:dyDescent="0.9">
      <c r="A38" s="38"/>
      <c r="B38" s="40"/>
      <c r="C38" s="39"/>
      <c r="D38" s="39"/>
      <c r="E38" s="39"/>
      <c r="F38" s="39"/>
      <c r="G38" s="39"/>
      <c r="H38" s="39"/>
      <c r="K38" s="38"/>
      <c r="L38" s="40"/>
      <c r="M38" s="39"/>
    </row>
    <row r="39" spans="1:19" ht="15.5" thickBot="1" x14ac:dyDescent="0.9">
      <c r="A39" s="38"/>
      <c r="B39" s="40"/>
      <c r="C39" s="39"/>
      <c r="D39" s="33" t="s">
        <v>74</v>
      </c>
      <c r="E39" s="31">
        <f>AVERAGE(E23:E37)</f>
        <v>15.983199999999998</v>
      </c>
      <c r="G39" s="33"/>
      <c r="H39" s="32"/>
      <c r="I39" s="31">
        <f>AVERAGE(I23:I37)</f>
        <v>1.0000000000000002</v>
      </c>
      <c r="K39" s="38"/>
      <c r="L39" s="40"/>
      <c r="M39" s="39"/>
      <c r="N39" s="33" t="s">
        <v>74</v>
      </c>
      <c r="O39" s="31">
        <f>AVERAGE(O23:O36)</f>
        <v>14.407928571428572</v>
      </c>
      <c r="Q39" s="33"/>
      <c r="R39" s="32"/>
      <c r="S39" s="31">
        <f>AVERAGE(S23:S36)</f>
        <v>1</v>
      </c>
    </row>
    <row r="40" spans="1:19" ht="15.5" thickBot="1" x14ac:dyDescent="0.9">
      <c r="A40" s="38"/>
      <c r="B40" s="40"/>
      <c r="C40" s="39"/>
      <c r="D40" s="30" t="s">
        <v>0</v>
      </c>
      <c r="E40" s="28">
        <f>STDEV(E23:E37)/SQRT(15)</f>
        <v>0.80267712301368466</v>
      </c>
      <c r="G40" s="30"/>
      <c r="H40" s="29"/>
      <c r="I40" s="28">
        <f>STDEV(I23:I37)/SQRT(15)</f>
        <v>5.0220051242159558E-2</v>
      </c>
      <c r="K40" s="38"/>
      <c r="L40" s="40"/>
      <c r="M40" s="39"/>
      <c r="N40" s="30" t="s">
        <v>0</v>
      </c>
      <c r="O40" s="28">
        <f>STDEV(O23:O36)/SQRT(14)</f>
        <v>0.55865606459487704</v>
      </c>
      <c r="Q40" s="30"/>
      <c r="R40" s="29"/>
      <c r="S40" s="28">
        <f>STDEV(S23:S36)/SQRT(14)</f>
        <v>3.8774211145293218E-2</v>
      </c>
    </row>
    <row r="41" spans="1:19" x14ac:dyDescent="0.75">
      <c r="A41" s="38"/>
      <c r="B41" s="40"/>
      <c r="C41" s="39"/>
      <c r="D41" s="67"/>
      <c r="E41" s="67"/>
      <c r="G41" s="67"/>
      <c r="H41" s="67"/>
      <c r="I41" s="67"/>
      <c r="K41" s="38"/>
      <c r="L41" s="40"/>
      <c r="M41" s="39"/>
      <c r="N41" s="67"/>
      <c r="O41" s="67"/>
      <c r="Q41" s="67"/>
      <c r="R41" s="67"/>
      <c r="S41" s="67"/>
    </row>
    <row r="42" spans="1:19" x14ac:dyDescent="0.75">
      <c r="A42" s="38"/>
      <c r="B42" s="40"/>
      <c r="C42" s="39"/>
      <c r="D42" s="67"/>
      <c r="E42" s="67"/>
      <c r="G42" s="67"/>
      <c r="H42" s="67"/>
      <c r="I42" s="67"/>
      <c r="K42" s="38"/>
      <c r="L42" s="40"/>
      <c r="M42" s="39"/>
      <c r="N42" s="67"/>
      <c r="O42" s="67"/>
      <c r="Q42" s="67"/>
      <c r="R42" s="67"/>
      <c r="S42" s="67"/>
    </row>
    <row r="43" spans="1:19" x14ac:dyDescent="0.75">
      <c r="A43" s="38"/>
      <c r="B43" s="40"/>
      <c r="C43" s="39"/>
      <c r="D43" s="39"/>
      <c r="E43" s="39"/>
      <c r="F43" s="39"/>
      <c r="G43" s="39"/>
      <c r="H43" s="39"/>
      <c r="I43" s="39"/>
      <c r="K43" s="38"/>
    </row>
    <row r="44" spans="1:19" ht="15.5" thickBot="1" x14ac:dyDescent="0.9">
      <c r="A44" s="37"/>
      <c r="K44" s="37"/>
    </row>
    <row r="45" spans="1:19" s="34" customFormat="1" ht="15.5" thickBot="1" x14ac:dyDescent="0.9">
      <c r="C45" s="35"/>
      <c r="D45" s="35"/>
      <c r="E45" s="35"/>
      <c r="F45" s="35"/>
      <c r="G45" s="35"/>
      <c r="H45" s="35"/>
      <c r="I45" s="35"/>
      <c r="M45" s="35"/>
      <c r="N45" s="35"/>
      <c r="O45" s="35"/>
      <c r="P45" s="35"/>
      <c r="Q45" s="35"/>
      <c r="R45" s="35"/>
      <c r="S45" s="35"/>
    </row>
    <row r="46" spans="1:19" ht="15.5" thickBot="1" x14ac:dyDescent="0.9">
      <c r="D46" s="33" t="s">
        <v>74</v>
      </c>
      <c r="E46" s="31">
        <f>AVERAGE(E20,E39)</f>
        <v>16.095233333333333</v>
      </c>
      <c r="G46" s="33"/>
      <c r="H46" s="32"/>
      <c r="I46" s="31">
        <f>AVERAGE(I20,I39)</f>
        <v>1.0000000000000002</v>
      </c>
      <c r="N46" s="33" t="s">
        <v>74</v>
      </c>
      <c r="O46" s="31">
        <f>AVERAGE(O19,O39)</f>
        <v>17.611464285714288</v>
      </c>
      <c r="Q46" s="33"/>
      <c r="R46" s="32"/>
      <c r="S46" s="31">
        <f>AVERAGE(S19,S39)</f>
        <v>1</v>
      </c>
    </row>
    <row r="47" spans="1:19" ht="15.5" thickBot="1" x14ac:dyDescent="0.9">
      <c r="D47" s="30" t="s">
        <v>0</v>
      </c>
      <c r="E47" s="28">
        <f>STDEV(E20,E39)/SQRT(2)</f>
        <v>0.11203333333333365</v>
      </c>
      <c r="G47" s="30"/>
      <c r="H47" s="29"/>
      <c r="I47" s="28">
        <f>STDEV(I20,I39)/SQRT(2)</f>
        <v>0</v>
      </c>
      <c r="N47" s="30" t="s">
        <v>0</v>
      </c>
      <c r="O47" s="28">
        <f>STDEV(O19,O39)/SQRT(2)</f>
        <v>3.2035357142857124</v>
      </c>
      <c r="Q47" s="30"/>
      <c r="R47" s="29"/>
      <c r="S47" s="28">
        <f>STDEV(S19,S39)/SQRT(2)</f>
        <v>0</v>
      </c>
    </row>
    <row r="50" spans="1:19" ht="15.5" thickBot="1" x14ac:dyDescent="0.9"/>
    <row r="51" spans="1:19" ht="16.75" thickBot="1" x14ac:dyDescent="0.9">
      <c r="B51" s="42" t="s">
        <v>136</v>
      </c>
      <c r="C51" s="27" t="s">
        <v>135</v>
      </c>
      <c r="D51" s="27" t="s">
        <v>4</v>
      </c>
      <c r="E51" s="27" t="s">
        <v>3</v>
      </c>
      <c r="F51" s="27" t="s">
        <v>2</v>
      </c>
      <c r="G51" s="27" t="s">
        <v>134</v>
      </c>
      <c r="H51" s="27" t="s">
        <v>133</v>
      </c>
      <c r="I51" s="66"/>
      <c r="L51" s="65" t="s">
        <v>6</v>
      </c>
      <c r="M51" s="27" t="s">
        <v>135</v>
      </c>
      <c r="N51" s="27" t="s">
        <v>4</v>
      </c>
      <c r="O51" s="27" t="s">
        <v>3</v>
      </c>
      <c r="P51" s="27" t="s">
        <v>2</v>
      </c>
      <c r="Q51" s="27" t="s">
        <v>134</v>
      </c>
      <c r="R51" s="27" t="s">
        <v>133</v>
      </c>
    </row>
    <row r="52" spans="1:19" ht="15" customHeight="1" x14ac:dyDescent="0.75">
      <c r="A52" s="41" t="s">
        <v>313</v>
      </c>
      <c r="B52" s="40">
        <v>1</v>
      </c>
      <c r="C52" s="39" t="s">
        <v>312</v>
      </c>
      <c r="D52" s="39">
        <v>315.33199999999999</v>
      </c>
      <c r="E52" s="39">
        <v>15.173</v>
      </c>
      <c r="F52" s="39">
        <v>82.063999999999993</v>
      </c>
      <c r="G52" s="39">
        <v>0</v>
      </c>
      <c r="H52" s="39">
        <v>255</v>
      </c>
      <c r="I52" s="27">
        <f>E52/E$20</f>
        <v>0.93618500343467337</v>
      </c>
      <c r="K52" s="41" t="s">
        <v>311</v>
      </c>
      <c r="L52">
        <v>1</v>
      </c>
      <c r="M52" s="27" t="s">
        <v>310</v>
      </c>
      <c r="N52" s="27">
        <v>521.39400000000001</v>
      </c>
      <c r="O52" s="27">
        <v>16.773</v>
      </c>
      <c r="P52" s="27">
        <v>117.95099999999999</v>
      </c>
      <c r="Q52" s="27">
        <v>0</v>
      </c>
      <c r="R52" s="27">
        <v>0</v>
      </c>
      <c r="S52" s="27">
        <f>O52/O$19</f>
        <v>0.80581311554167656</v>
      </c>
    </row>
    <row r="53" spans="1:19" x14ac:dyDescent="0.75">
      <c r="A53" s="38"/>
      <c r="B53" s="40">
        <v>2</v>
      </c>
      <c r="C53" s="39" t="s">
        <v>309</v>
      </c>
      <c r="D53" s="39">
        <v>633.19899999999996</v>
      </c>
      <c r="E53" s="39">
        <v>13.178000000000001</v>
      </c>
      <c r="F53" s="39">
        <v>118.16800000000001</v>
      </c>
      <c r="G53" s="39">
        <v>0</v>
      </c>
      <c r="H53" s="39">
        <v>255</v>
      </c>
      <c r="I53" s="27">
        <f>E53/E$20</f>
        <v>0.81309206981230653</v>
      </c>
      <c r="K53" s="38"/>
      <c r="L53">
        <v>2</v>
      </c>
      <c r="M53" s="27" t="s">
        <v>308</v>
      </c>
      <c r="N53" s="27">
        <v>1179.4179999999999</v>
      </c>
      <c r="O53" s="27">
        <v>12.631</v>
      </c>
      <c r="P53" s="27">
        <v>172.27199999999999</v>
      </c>
      <c r="Q53" s="27">
        <v>0</v>
      </c>
      <c r="R53" s="27">
        <v>0</v>
      </c>
      <c r="S53" s="27">
        <f>O53/O$19</f>
        <v>0.60682200336295933</v>
      </c>
    </row>
    <row r="54" spans="1:19" x14ac:dyDescent="0.75">
      <c r="A54" s="38"/>
      <c r="B54" s="40">
        <v>3</v>
      </c>
      <c r="C54" s="39" t="s">
        <v>307</v>
      </c>
      <c r="D54" s="39">
        <v>378.94200000000001</v>
      </c>
      <c r="E54" s="39">
        <v>15.837999999999999</v>
      </c>
      <c r="F54" s="39">
        <v>73.56</v>
      </c>
      <c r="G54" s="39">
        <v>0</v>
      </c>
      <c r="H54" s="39">
        <v>255</v>
      </c>
      <c r="I54" s="27">
        <f>E54/E$20</f>
        <v>0.97721598130879561</v>
      </c>
      <c r="K54" s="38"/>
      <c r="L54">
        <v>3</v>
      </c>
      <c r="M54" s="27" t="s">
        <v>306</v>
      </c>
      <c r="N54" s="27">
        <v>714.48099999999999</v>
      </c>
      <c r="O54" s="27">
        <v>20.661000000000001</v>
      </c>
      <c r="P54" s="27">
        <v>125.322</v>
      </c>
      <c r="Q54" s="27">
        <v>0</v>
      </c>
      <c r="R54" s="27">
        <v>0</v>
      </c>
      <c r="S54" s="27">
        <f>O54/O$19</f>
        <v>0.99260148931059333</v>
      </c>
    </row>
    <row r="55" spans="1:19" x14ac:dyDescent="0.75">
      <c r="A55" s="38"/>
      <c r="B55" s="40">
        <v>4</v>
      </c>
      <c r="C55" s="39" t="s">
        <v>305</v>
      </c>
      <c r="D55" s="39">
        <v>491.476</v>
      </c>
      <c r="E55" s="39">
        <v>13.571999999999999</v>
      </c>
      <c r="F55" s="39">
        <v>126.687</v>
      </c>
      <c r="G55" s="39">
        <v>0</v>
      </c>
      <c r="H55" s="39">
        <v>255</v>
      </c>
      <c r="I55" s="27">
        <f>E55/E$20</f>
        <v>0.83740215294374132</v>
      </c>
      <c r="K55" s="38"/>
      <c r="L55">
        <v>4</v>
      </c>
      <c r="M55" s="27" t="s">
        <v>304</v>
      </c>
      <c r="N55" s="27">
        <v>548.31600000000003</v>
      </c>
      <c r="O55" s="27">
        <v>19.994</v>
      </c>
      <c r="P55" s="27">
        <v>143.01900000000001</v>
      </c>
      <c r="Q55" s="27">
        <v>0</v>
      </c>
      <c r="R55" s="27">
        <v>0</v>
      </c>
      <c r="S55" s="27">
        <f>O55/O$19</f>
        <v>0.96055729041556559</v>
      </c>
    </row>
    <row r="56" spans="1:19" x14ac:dyDescent="0.75">
      <c r="A56" s="38"/>
      <c r="B56" s="40">
        <v>5</v>
      </c>
      <c r="C56" s="39" t="s">
        <v>303</v>
      </c>
      <c r="D56" s="39">
        <v>463.524</v>
      </c>
      <c r="E56" s="39">
        <v>13.881</v>
      </c>
      <c r="F56" s="39">
        <v>82.162999999999997</v>
      </c>
      <c r="G56" s="39">
        <v>0</v>
      </c>
      <c r="H56" s="39">
        <v>255</v>
      </c>
      <c r="I56" s="27">
        <f>E56/E$20</f>
        <v>0.8564676749935215</v>
      </c>
      <c r="K56" s="38"/>
      <c r="L56">
        <v>5</v>
      </c>
      <c r="M56" s="27" t="s">
        <v>302</v>
      </c>
      <c r="N56" s="27">
        <v>367.63600000000002</v>
      </c>
      <c r="O56" s="27">
        <v>19.138999999999999</v>
      </c>
      <c r="P56" s="27">
        <v>96.052999999999997</v>
      </c>
      <c r="Q56" s="27">
        <v>0</v>
      </c>
      <c r="R56" s="27">
        <v>0</v>
      </c>
      <c r="S56" s="27">
        <f>O56/O$19</f>
        <v>0.91948114340619735</v>
      </c>
    </row>
    <row r="57" spans="1:19" x14ac:dyDescent="0.75">
      <c r="A57" s="38"/>
      <c r="B57" s="40">
        <v>6</v>
      </c>
      <c r="C57" s="39" t="s">
        <v>301</v>
      </c>
      <c r="D57" s="39">
        <v>471.42899999999997</v>
      </c>
      <c r="E57" s="39">
        <v>15.132</v>
      </c>
      <c r="F57" s="39">
        <v>82.86</v>
      </c>
      <c r="G57" s="39">
        <v>0</v>
      </c>
      <c r="H57" s="39">
        <v>255</v>
      </c>
      <c r="I57" s="27">
        <f>E57/E$20</f>
        <v>0.93365527397175752</v>
      </c>
      <c r="K57" s="38"/>
      <c r="L57">
        <v>6</v>
      </c>
      <c r="M57" s="27" t="s">
        <v>300</v>
      </c>
      <c r="N57" s="27">
        <v>540.81500000000005</v>
      </c>
      <c r="O57" s="27">
        <v>23.036999999999999</v>
      </c>
      <c r="P57" s="27">
        <v>132.96100000000001</v>
      </c>
      <c r="Q57" s="27">
        <v>0</v>
      </c>
      <c r="R57" s="27">
        <v>0</v>
      </c>
      <c r="S57" s="27">
        <f>O57/O$19</f>
        <v>1.1067499399471534</v>
      </c>
    </row>
    <row r="58" spans="1:19" x14ac:dyDescent="0.75">
      <c r="A58" s="38"/>
      <c r="B58" s="40">
        <v>7</v>
      </c>
      <c r="C58" s="39" t="s">
        <v>299</v>
      </c>
      <c r="D58" s="39">
        <v>454.41500000000002</v>
      </c>
      <c r="E58" s="39">
        <v>17.896000000000001</v>
      </c>
      <c r="F58" s="39">
        <v>103.505</v>
      </c>
      <c r="G58" s="39">
        <v>0</v>
      </c>
      <c r="H58" s="39">
        <v>255</v>
      </c>
      <c r="I58" s="27">
        <f>E58/E$20</f>
        <v>1.104196060203448</v>
      </c>
      <c r="K58" s="38"/>
      <c r="L58">
        <v>7</v>
      </c>
      <c r="M58" s="27" t="s">
        <v>298</v>
      </c>
      <c r="N58" s="27">
        <v>737.26099999999997</v>
      </c>
      <c r="O58" s="27">
        <v>18.236000000000001</v>
      </c>
      <c r="P58" s="27">
        <v>139.54499999999999</v>
      </c>
      <c r="Q58" s="27">
        <v>0</v>
      </c>
      <c r="R58" s="27">
        <v>0</v>
      </c>
      <c r="S58" s="27">
        <f>O58/O$19</f>
        <v>0.87609896709104007</v>
      </c>
    </row>
    <row r="59" spans="1:19" x14ac:dyDescent="0.75">
      <c r="A59" s="38"/>
      <c r="B59" s="40">
        <v>8</v>
      </c>
      <c r="C59" s="39" t="s">
        <v>297</v>
      </c>
      <c r="D59" s="39">
        <v>706.16</v>
      </c>
      <c r="E59" s="39">
        <v>17.911999999999999</v>
      </c>
      <c r="F59" s="39">
        <v>111.024</v>
      </c>
      <c r="G59" s="39">
        <v>0</v>
      </c>
      <c r="H59" s="39">
        <v>255</v>
      </c>
      <c r="I59" s="27">
        <f>E59/E$20</f>
        <v>1.1051832717011711</v>
      </c>
      <c r="K59" s="38"/>
      <c r="L59">
        <v>8</v>
      </c>
      <c r="M59" s="27" t="s">
        <v>296</v>
      </c>
      <c r="N59" s="27">
        <v>406.733</v>
      </c>
      <c r="O59" s="27">
        <v>19.466999999999999</v>
      </c>
      <c r="P59" s="27">
        <v>96.543000000000006</v>
      </c>
      <c r="Q59" s="27">
        <v>0</v>
      </c>
      <c r="R59" s="27">
        <v>0</v>
      </c>
      <c r="S59" s="27">
        <f>O59/O$19</f>
        <v>0.93523901032908952</v>
      </c>
    </row>
    <row r="60" spans="1:19" x14ac:dyDescent="0.75">
      <c r="A60" s="38"/>
      <c r="B60" s="40">
        <v>9</v>
      </c>
      <c r="C60" s="39" t="s">
        <v>295</v>
      </c>
      <c r="D60" s="39">
        <v>1121.116</v>
      </c>
      <c r="E60" s="39">
        <v>14.637</v>
      </c>
      <c r="F60" s="39">
        <v>160.256</v>
      </c>
      <c r="G60" s="39">
        <v>0</v>
      </c>
      <c r="H60" s="39">
        <v>255</v>
      </c>
      <c r="I60" s="27">
        <f>E60/E$20</f>
        <v>0.90311341826094471</v>
      </c>
      <c r="K60" s="38"/>
      <c r="L60">
        <v>9</v>
      </c>
      <c r="M60" s="27" t="s">
        <v>294</v>
      </c>
      <c r="N60" s="27">
        <v>1483.22</v>
      </c>
      <c r="O60" s="27">
        <v>19.573</v>
      </c>
      <c r="P60" s="27">
        <v>203.72200000000001</v>
      </c>
      <c r="Q60" s="27">
        <v>0</v>
      </c>
      <c r="R60" s="27">
        <v>0</v>
      </c>
      <c r="S60" s="27">
        <f>O60/O$19</f>
        <v>0.94033149171270713</v>
      </c>
    </row>
    <row r="61" spans="1:19" x14ac:dyDescent="0.75">
      <c r="A61" s="38"/>
      <c r="B61" s="40">
        <v>10</v>
      </c>
      <c r="C61" s="39" t="s">
        <v>293</v>
      </c>
      <c r="D61" s="39">
        <v>842.08199999999999</v>
      </c>
      <c r="E61" s="39">
        <v>12.324999999999999</v>
      </c>
      <c r="F61" s="39">
        <v>116.009</v>
      </c>
      <c r="G61" s="39">
        <v>0</v>
      </c>
      <c r="H61" s="39">
        <v>255</v>
      </c>
      <c r="I61" s="27">
        <f>E61/E$20</f>
        <v>0.76046135683993599</v>
      </c>
      <c r="K61" s="38"/>
      <c r="L61">
        <v>10</v>
      </c>
      <c r="M61" s="27" t="s">
        <v>292</v>
      </c>
      <c r="N61" s="27">
        <v>857.81100000000004</v>
      </c>
      <c r="O61" s="27">
        <v>16.594999999999999</v>
      </c>
      <c r="P61" s="27">
        <v>150.11099999999999</v>
      </c>
      <c r="Q61" s="27">
        <v>0</v>
      </c>
      <c r="R61" s="27">
        <v>255</v>
      </c>
      <c r="S61" s="27">
        <f>O61/O$19</f>
        <v>0.79726159019937537</v>
      </c>
    </row>
    <row r="62" spans="1:19" x14ac:dyDescent="0.75">
      <c r="A62" s="38"/>
      <c r="B62" s="40">
        <v>11</v>
      </c>
      <c r="C62" s="39" t="s">
        <v>291</v>
      </c>
      <c r="D62" s="39">
        <v>454.19499999999999</v>
      </c>
      <c r="E62" s="39">
        <v>17.254000000000001</v>
      </c>
      <c r="F62" s="39">
        <v>115.154</v>
      </c>
      <c r="G62" s="39">
        <v>0</v>
      </c>
      <c r="H62" s="39">
        <v>255</v>
      </c>
      <c r="I62" s="27">
        <f>E62/E$20</f>
        <v>1.0645841988573028</v>
      </c>
      <c r="K62" s="38"/>
      <c r="L62">
        <v>11</v>
      </c>
      <c r="M62" s="27" t="s">
        <v>290</v>
      </c>
      <c r="N62" s="27">
        <v>332.61700000000002</v>
      </c>
      <c r="O62" s="27">
        <v>20.192</v>
      </c>
      <c r="P62" s="27">
        <v>89.474000000000004</v>
      </c>
      <c r="Q62" s="27">
        <v>0</v>
      </c>
      <c r="R62" s="27">
        <v>255</v>
      </c>
      <c r="S62" s="27">
        <f>O62/O$19</f>
        <v>0.97006966130194561</v>
      </c>
    </row>
    <row r="63" spans="1:19" x14ac:dyDescent="0.75">
      <c r="A63" s="38"/>
      <c r="B63" s="40">
        <v>12</v>
      </c>
      <c r="C63" s="39" t="s">
        <v>289</v>
      </c>
      <c r="D63" s="39">
        <v>512.90700000000004</v>
      </c>
      <c r="E63" s="39">
        <v>16.559999999999999</v>
      </c>
      <c r="F63" s="39">
        <v>97.200999999999993</v>
      </c>
      <c r="G63" s="39">
        <v>0</v>
      </c>
      <c r="H63" s="39">
        <v>255</v>
      </c>
      <c r="I63" s="27">
        <f>E63/E$20</f>
        <v>1.021763900143557</v>
      </c>
      <c r="K63" s="38"/>
      <c r="L63">
        <v>12</v>
      </c>
      <c r="M63" s="27" t="s">
        <v>288</v>
      </c>
      <c r="N63" s="27">
        <v>510.75900000000001</v>
      </c>
      <c r="O63" s="27">
        <v>20.864000000000001</v>
      </c>
      <c r="P63" s="27">
        <v>124.467</v>
      </c>
      <c r="Q63" s="27">
        <v>0</v>
      </c>
      <c r="R63" s="27">
        <v>255</v>
      </c>
      <c r="S63" s="27">
        <f>O63/O$19</f>
        <v>1.0023540715829931</v>
      </c>
    </row>
    <row r="64" spans="1:19" x14ac:dyDescent="0.75">
      <c r="A64" s="38"/>
      <c r="B64" s="40">
        <v>13</v>
      </c>
      <c r="C64" s="39" t="s">
        <v>287</v>
      </c>
      <c r="D64" s="39">
        <v>425.03199999999998</v>
      </c>
      <c r="E64" s="39">
        <v>18.626999999999999</v>
      </c>
      <c r="F64" s="39">
        <v>107.748</v>
      </c>
      <c r="G64" s="39">
        <v>0</v>
      </c>
      <c r="H64" s="39">
        <v>255</v>
      </c>
      <c r="I64" s="27">
        <f>E64/E$20</f>
        <v>1.1492992855056785</v>
      </c>
      <c r="K64" s="38"/>
      <c r="L64">
        <v>13</v>
      </c>
      <c r="M64" s="27" t="s">
        <v>286</v>
      </c>
      <c r="N64" s="27">
        <v>943.55200000000002</v>
      </c>
      <c r="O64" s="27">
        <v>20.664000000000001</v>
      </c>
      <c r="P64" s="27">
        <v>162.87200000000001</v>
      </c>
      <c r="Q64" s="27">
        <v>0</v>
      </c>
      <c r="R64" s="27">
        <v>255</v>
      </c>
      <c r="S64" s="27">
        <f>O64/O$19</f>
        <v>0.99274561614220513</v>
      </c>
    </row>
    <row r="65" spans="1:19" x14ac:dyDescent="0.75">
      <c r="A65" s="38"/>
      <c r="B65" s="40">
        <v>14</v>
      </c>
      <c r="C65" s="39" t="s">
        <v>285</v>
      </c>
      <c r="D65" s="39">
        <v>714.86400000000003</v>
      </c>
      <c r="E65" s="39">
        <v>15.202999999999999</v>
      </c>
      <c r="F65" s="39">
        <v>119.89400000000001</v>
      </c>
      <c r="G65" s="39">
        <v>0</v>
      </c>
      <c r="H65" s="39">
        <v>255</v>
      </c>
      <c r="I65" s="27">
        <f>E65/E$20</f>
        <v>0.93803602499290439</v>
      </c>
      <c r="K65" s="38"/>
      <c r="L65">
        <v>14</v>
      </c>
      <c r="M65" s="27" t="s">
        <v>284</v>
      </c>
      <c r="N65" s="27">
        <v>870.01099999999997</v>
      </c>
      <c r="O65" s="27">
        <v>14.266</v>
      </c>
      <c r="P65" s="27">
        <v>160.393</v>
      </c>
      <c r="Q65" s="27">
        <v>0</v>
      </c>
      <c r="R65" s="27">
        <v>255</v>
      </c>
      <c r="S65" s="27">
        <f>O65/O$19</f>
        <v>0.68537112659140043</v>
      </c>
    </row>
    <row r="66" spans="1:19" x14ac:dyDescent="0.75">
      <c r="A66" s="38"/>
      <c r="K66" s="38"/>
    </row>
    <row r="67" spans="1:19" ht="15.5" thickBot="1" x14ac:dyDescent="0.9">
      <c r="A67" s="38"/>
      <c r="B67" s="40"/>
      <c r="C67" s="39"/>
      <c r="D67" s="39"/>
      <c r="E67" s="39"/>
      <c r="F67" s="39"/>
      <c r="G67" s="39"/>
      <c r="H67" s="39"/>
      <c r="K67" s="38"/>
    </row>
    <row r="68" spans="1:19" ht="15.5" thickBot="1" x14ac:dyDescent="0.9">
      <c r="A68" s="38"/>
      <c r="B68" s="40"/>
      <c r="C68" s="39"/>
      <c r="D68" s="33" t="s">
        <v>74</v>
      </c>
      <c r="E68" s="31">
        <f>AVERAGE(E52:E65)</f>
        <v>15.513428571428571</v>
      </c>
      <c r="G68" s="33"/>
      <c r="H68" s="32"/>
      <c r="I68" s="31">
        <f>AVERAGE(I52:I65)</f>
        <v>0.95718969092640993</v>
      </c>
      <c r="K68" s="38"/>
      <c r="N68" s="33" t="s">
        <v>74</v>
      </c>
      <c r="O68" s="31">
        <f>AVERAGE(O52:O65)</f>
        <v>18.720857142857145</v>
      </c>
      <c r="Q68" s="33"/>
      <c r="R68" s="32"/>
      <c r="S68" s="31">
        <f>AVERAGE(S52:S65)</f>
        <v>0.89939260835249291</v>
      </c>
    </row>
    <row r="69" spans="1:19" ht="15.5" thickBot="1" x14ac:dyDescent="0.9">
      <c r="A69" s="38"/>
      <c r="B69" s="40"/>
      <c r="C69" s="39"/>
      <c r="D69" s="30" t="s">
        <v>0</v>
      </c>
      <c r="E69" s="28">
        <f>STDEV(E52:E65)/SQRT(14)</f>
        <v>0.51640403632079945</v>
      </c>
      <c r="G69" s="30"/>
      <c r="H69" s="29"/>
      <c r="I69" s="28">
        <f>STDEV(I52:I65)/SQRT(14)</f>
        <v>3.1862500132911545E-2</v>
      </c>
      <c r="K69" s="38"/>
      <c r="N69" s="30" t="s">
        <v>0</v>
      </c>
      <c r="O69" s="28">
        <f>STDEV(O52:O65)/SQRT(14)</f>
        <v>0.74673500939376691</v>
      </c>
      <c r="Q69" s="30"/>
      <c r="R69" s="29"/>
      <c r="S69" s="28">
        <f>STDEV(S52:S65)/SQRT(14)</f>
        <v>3.5874850319182007E-2</v>
      </c>
    </row>
    <row r="70" spans="1:19" x14ac:dyDescent="0.75">
      <c r="A70" s="38"/>
      <c r="K70" s="38"/>
    </row>
    <row r="71" spans="1:19" x14ac:dyDescent="0.75">
      <c r="A71" s="38"/>
      <c r="B71">
        <v>1</v>
      </c>
      <c r="C71" s="27" t="s">
        <v>283</v>
      </c>
      <c r="D71" s="27">
        <v>601.45000000000005</v>
      </c>
      <c r="E71" s="27">
        <v>14.991</v>
      </c>
      <c r="F71" s="27">
        <v>97.295000000000002</v>
      </c>
      <c r="G71" s="27">
        <v>0</v>
      </c>
      <c r="H71" s="27">
        <v>255</v>
      </c>
      <c r="I71" s="27">
        <f>E71/E$39</f>
        <v>0.93792231843435614</v>
      </c>
      <c r="K71" s="38"/>
    </row>
    <row r="72" spans="1:19" x14ac:dyDescent="0.75">
      <c r="A72" s="38"/>
      <c r="B72">
        <v>2</v>
      </c>
      <c r="C72" s="27" t="s">
        <v>282</v>
      </c>
      <c r="D72" s="27">
        <v>411.03399999999999</v>
      </c>
      <c r="E72" s="27">
        <v>14.715</v>
      </c>
      <c r="F72" s="27">
        <v>105.84399999999999</v>
      </c>
      <c r="G72" s="27">
        <v>0</v>
      </c>
      <c r="H72" s="27">
        <v>255</v>
      </c>
      <c r="I72" s="27">
        <f>E72/E$39</f>
        <v>0.92065418689624112</v>
      </c>
      <c r="K72" s="38"/>
      <c r="L72">
        <v>1</v>
      </c>
      <c r="M72" s="27" t="s">
        <v>281</v>
      </c>
      <c r="N72" s="27">
        <v>331.56900000000002</v>
      </c>
      <c r="O72" s="27">
        <v>9.9260000000000002</v>
      </c>
      <c r="P72" s="27">
        <v>102.256</v>
      </c>
      <c r="Q72" s="27">
        <v>0</v>
      </c>
      <c r="R72" s="27">
        <v>255</v>
      </c>
      <c r="S72" s="27">
        <f>O72/O$39</f>
        <v>0.68892623605058723</v>
      </c>
    </row>
    <row r="73" spans="1:19" x14ac:dyDescent="0.75">
      <c r="A73" s="38"/>
      <c r="B73">
        <v>3</v>
      </c>
      <c r="C73" s="64" t="s">
        <v>280</v>
      </c>
      <c r="D73" s="27">
        <v>292.02600000000001</v>
      </c>
      <c r="E73" s="27">
        <v>13.571</v>
      </c>
      <c r="F73" s="27">
        <v>79.453000000000003</v>
      </c>
      <c r="G73" s="27">
        <v>0</v>
      </c>
      <c r="H73" s="27">
        <v>255</v>
      </c>
      <c r="I73" s="27">
        <f>E73/E$39</f>
        <v>0.84907903298463394</v>
      </c>
      <c r="K73" s="38"/>
      <c r="L73">
        <v>2</v>
      </c>
      <c r="M73" s="27" t="s">
        <v>279</v>
      </c>
      <c r="N73" s="27">
        <v>558.13800000000003</v>
      </c>
      <c r="O73" s="27">
        <v>11.779</v>
      </c>
      <c r="P73" s="27">
        <v>118.797</v>
      </c>
      <c r="Q73" s="27">
        <v>0</v>
      </c>
      <c r="R73" s="27">
        <v>255</v>
      </c>
      <c r="S73" s="27">
        <f>O73/O$39</f>
        <v>0.81753597969372016</v>
      </c>
    </row>
    <row r="74" spans="1:19" x14ac:dyDescent="0.75">
      <c r="A74" s="38"/>
      <c r="B74">
        <v>4</v>
      </c>
      <c r="C74" s="64" t="s">
        <v>278</v>
      </c>
      <c r="D74" s="27">
        <v>523.18600000000004</v>
      </c>
      <c r="E74" s="27">
        <v>14.034000000000001</v>
      </c>
      <c r="F74" s="27">
        <v>97.513000000000005</v>
      </c>
      <c r="G74" s="27">
        <v>0</v>
      </c>
      <c r="H74" s="27">
        <v>255</v>
      </c>
      <c r="I74" s="27">
        <f>E74/E$39</f>
        <v>0.87804694929676175</v>
      </c>
      <c r="K74" s="38"/>
      <c r="L74">
        <v>3</v>
      </c>
      <c r="M74" s="27" t="s">
        <v>277</v>
      </c>
      <c r="N74" s="27">
        <v>548.59400000000005</v>
      </c>
      <c r="O74" s="27">
        <v>10.038</v>
      </c>
      <c r="P74" s="27">
        <v>103.68600000000001</v>
      </c>
      <c r="Q74" s="27">
        <v>0</v>
      </c>
      <c r="R74" s="27">
        <v>255</v>
      </c>
      <c r="S74" s="27">
        <f>O74/O$39</f>
        <v>0.69669973377753314</v>
      </c>
    </row>
    <row r="75" spans="1:19" x14ac:dyDescent="0.75">
      <c r="A75" s="38"/>
      <c r="B75">
        <v>5</v>
      </c>
      <c r="C75" s="64" t="s">
        <v>276</v>
      </c>
      <c r="D75" s="27">
        <v>499.52199999999999</v>
      </c>
      <c r="E75" s="27">
        <v>16.082000000000001</v>
      </c>
      <c r="F75" s="27">
        <v>98.894999999999996</v>
      </c>
      <c r="G75" s="27">
        <v>0</v>
      </c>
      <c r="H75" s="27">
        <v>255</v>
      </c>
      <c r="I75" s="27">
        <f>E75/E$39</f>
        <v>1.0061814905650934</v>
      </c>
      <c r="K75" s="38"/>
      <c r="L75">
        <v>4</v>
      </c>
      <c r="M75" s="27" t="s">
        <v>275</v>
      </c>
      <c r="N75" s="27">
        <v>607.18700000000001</v>
      </c>
      <c r="O75" s="27">
        <v>11.992000000000001</v>
      </c>
      <c r="P75" s="27">
        <v>111.089</v>
      </c>
      <c r="Q75" s="27">
        <v>0</v>
      </c>
      <c r="R75" s="27">
        <v>255</v>
      </c>
      <c r="S75" s="27">
        <f>O75/O$39</f>
        <v>0.83231950662085863</v>
      </c>
    </row>
    <row r="76" spans="1:19" x14ac:dyDescent="0.75">
      <c r="A76" s="38"/>
      <c r="B76">
        <v>6</v>
      </c>
      <c r="C76" s="64" t="s">
        <v>274</v>
      </c>
      <c r="D76" s="27">
        <v>607.80100000000004</v>
      </c>
      <c r="E76" s="27">
        <v>15.672000000000001</v>
      </c>
      <c r="F76" s="27">
        <v>91.840999999999994</v>
      </c>
      <c r="G76" s="27">
        <v>0</v>
      </c>
      <c r="H76" s="27">
        <v>255</v>
      </c>
      <c r="I76" s="27">
        <f>E76/E$39</f>
        <v>0.98052955603383563</v>
      </c>
      <c r="K76" s="38"/>
      <c r="L76">
        <v>5</v>
      </c>
      <c r="M76" s="27" t="s">
        <v>273</v>
      </c>
      <c r="N76" s="27">
        <v>631.59900000000005</v>
      </c>
      <c r="O76" s="27">
        <v>12.981</v>
      </c>
      <c r="P76" s="27">
        <v>111.41</v>
      </c>
      <c r="Q76" s="27">
        <v>0</v>
      </c>
      <c r="R76" s="27">
        <v>255</v>
      </c>
      <c r="S76" s="27">
        <f>O76/O$39</f>
        <v>0.9009622677989797</v>
      </c>
    </row>
    <row r="77" spans="1:19" x14ac:dyDescent="0.75">
      <c r="A77" s="38"/>
      <c r="B77">
        <v>7</v>
      </c>
      <c r="C77" s="64" t="s">
        <v>272</v>
      </c>
      <c r="D77" s="27">
        <v>492.16300000000001</v>
      </c>
      <c r="E77" s="27">
        <v>18.776</v>
      </c>
      <c r="F77" s="27">
        <v>105.374</v>
      </c>
      <c r="G77" s="27">
        <v>0</v>
      </c>
      <c r="H77" s="27">
        <v>255</v>
      </c>
      <c r="I77" s="27">
        <f>E77/E$39</f>
        <v>1.1747334701436509</v>
      </c>
      <c r="K77" s="38"/>
      <c r="L77">
        <v>6</v>
      </c>
      <c r="M77" s="27" t="s">
        <v>271</v>
      </c>
      <c r="N77" s="27">
        <v>599.29999999999995</v>
      </c>
      <c r="O77" s="27">
        <v>9.3510000000000009</v>
      </c>
      <c r="P77" s="27">
        <v>98.731999999999999</v>
      </c>
      <c r="Q77" s="27">
        <v>0</v>
      </c>
      <c r="R77" s="27">
        <v>255</v>
      </c>
      <c r="S77" s="27">
        <f>O77/O$39</f>
        <v>0.64901765397028421</v>
      </c>
    </row>
    <row r="78" spans="1:19" x14ac:dyDescent="0.75">
      <c r="A78" s="38"/>
      <c r="B78">
        <v>8</v>
      </c>
      <c r="C78" s="64" t="s">
        <v>270</v>
      </c>
      <c r="D78" s="27">
        <v>649.97900000000004</v>
      </c>
      <c r="E78" s="27">
        <v>17.13</v>
      </c>
      <c r="F78" s="27">
        <v>117.60899999999999</v>
      </c>
      <c r="G78" s="27">
        <v>0</v>
      </c>
      <c r="H78" s="27">
        <v>255</v>
      </c>
      <c r="I78" s="27">
        <f>E78/E$39</f>
        <v>1.0717503378547475</v>
      </c>
      <c r="K78" s="38"/>
      <c r="L78">
        <v>7</v>
      </c>
      <c r="M78" s="27" t="s">
        <v>269</v>
      </c>
      <c r="N78" s="27">
        <v>436.30399999999997</v>
      </c>
      <c r="O78" s="27">
        <v>14.872999999999999</v>
      </c>
      <c r="P78" s="27">
        <v>83.272000000000006</v>
      </c>
      <c r="Q78" s="27">
        <v>0</v>
      </c>
      <c r="R78" s="27">
        <v>255</v>
      </c>
      <c r="S78" s="27">
        <f>O78/O$39</f>
        <v>1.0322788544006027</v>
      </c>
    </row>
    <row r="79" spans="1:19" x14ac:dyDescent="0.75">
      <c r="A79" s="38"/>
      <c r="B79">
        <v>9</v>
      </c>
      <c r="C79" s="64" t="s">
        <v>268</v>
      </c>
      <c r="D79" s="27">
        <v>457.38299999999998</v>
      </c>
      <c r="E79" s="27">
        <v>14.869</v>
      </c>
      <c r="F79" s="27">
        <v>95.186999999999998</v>
      </c>
      <c r="G79" s="27">
        <v>0</v>
      </c>
      <c r="H79" s="27">
        <v>255</v>
      </c>
      <c r="I79" s="27">
        <f>E79/E$39</f>
        <v>0.93028930376895747</v>
      </c>
      <c r="K79" s="38"/>
      <c r="L79">
        <v>8</v>
      </c>
      <c r="M79" s="27" t="s">
        <v>267</v>
      </c>
      <c r="N79" s="27">
        <v>444.84699999999998</v>
      </c>
      <c r="O79" s="27">
        <v>13.41</v>
      </c>
      <c r="P79" s="27">
        <v>84.569000000000003</v>
      </c>
      <c r="Q79" s="27">
        <v>0</v>
      </c>
      <c r="R79" s="27">
        <v>255</v>
      </c>
      <c r="S79" s="27">
        <f>O79/O$39</f>
        <v>0.93073754034237099</v>
      </c>
    </row>
    <row r="80" spans="1:19" x14ac:dyDescent="0.75">
      <c r="A80" s="38"/>
      <c r="B80">
        <v>10</v>
      </c>
      <c r="C80" s="27" t="s">
        <v>266</v>
      </c>
      <c r="D80" s="27">
        <v>228.12299999999999</v>
      </c>
      <c r="E80" s="27">
        <v>17.655999999999999</v>
      </c>
      <c r="F80" s="27">
        <v>60.006</v>
      </c>
      <c r="G80" s="27">
        <v>0</v>
      </c>
      <c r="H80" s="27">
        <v>255</v>
      </c>
      <c r="I80" s="27">
        <f>E80/E$39</f>
        <v>1.104659892887532</v>
      </c>
      <c r="K80" s="38"/>
      <c r="L80">
        <v>9</v>
      </c>
      <c r="M80" s="27" t="s">
        <v>265</v>
      </c>
      <c r="N80" s="27">
        <v>425.86099999999999</v>
      </c>
      <c r="O80" s="27">
        <v>13.372</v>
      </c>
      <c r="P80" s="27">
        <v>86.387</v>
      </c>
      <c r="Q80" s="27">
        <v>0</v>
      </c>
      <c r="R80" s="27">
        <v>255</v>
      </c>
      <c r="S80" s="27">
        <f>O80/O$39</f>
        <v>0.92810010361358575</v>
      </c>
    </row>
    <row r="81" spans="1:19" x14ac:dyDescent="0.75">
      <c r="A81" s="38"/>
      <c r="B81">
        <v>11</v>
      </c>
      <c r="C81" s="64" t="s">
        <v>264</v>
      </c>
      <c r="D81" s="27">
        <v>654.28499999999997</v>
      </c>
      <c r="E81" s="27">
        <v>17.785</v>
      </c>
      <c r="F81" s="27">
        <v>133.17099999999999</v>
      </c>
      <c r="G81" s="27">
        <v>0</v>
      </c>
      <c r="H81" s="27">
        <v>255</v>
      </c>
      <c r="I81" s="27">
        <f>E81/E$39</f>
        <v>1.1127308674107814</v>
      </c>
      <c r="K81" s="38"/>
      <c r="L81">
        <v>10</v>
      </c>
      <c r="M81" s="27" t="s">
        <v>263</v>
      </c>
      <c r="N81" s="27">
        <v>968.63400000000001</v>
      </c>
      <c r="O81" s="27">
        <v>11.238</v>
      </c>
      <c r="P81" s="27">
        <v>126.621</v>
      </c>
      <c r="Q81" s="27">
        <v>0</v>
      </c>
      <c r="R81" s="27">
        <v>255</v>
      </c>
      <c r="S81" s="27">
        <f>O81/O$39</f>
        <v>0.77998720942338284</v>
      </c>
    </row>
    <row r="82" spans="1:19" x14ac:dyDescent="0.75">
      <c r="A82" s="38"/>
      <c r="B82">
        <v>12</v>
      </c>
      <c r="C82" s="64" t="s">
        <v>262</v>
      </c>
      <c r="D82" s="27">
        <v>320.12700000000001</v>
      </c>
      <c r="E82" s="27">
        <v>16.045000000000002</v>
      </c>
      <c r="F82" s="27">
        <v>68.960999999999999</v>
      </c>
      <c r="G82" s="27">
        <v>0</v>
      </c>
      <c r="H82" s="27">
        <v>255</v>
      </c>
      <c r="I82" s="27">
        <f>E82/E$39</f>
        <v>1.0038665598878824</v>
      </c>
      <c r="K82" s="38"/>
      <c r="L82">
        <v>11</v>
      </c>
      <c r="M82" s="27" t="s">
        <v>261</v>
      </c>
      <c r="N82" s="27">
        <v>326.99</v>
      </c>
      <c r="O82" s="27">
        <v>13.991</v>
      </c>
      <c r="P82" s="27">
        <v>83.414000000000001</v>
      </c>
      <c r="Q82" s="27">
        <v>0</v>
      </c>
      <c r="R82" s="27">
        <v>255</v>
      </c>
      <c r="S82" s="27">
        <f>O82/O$39</f>
        <v>0.97106255980090317</v>
      </c>
    </row>
    <row r="83" spans="1:19" x14ac:dyDescent="0.75">
      <c r="A83" s="38"/>
      <c r="B83">
        <v>13</v>
      </c>
      <c r="C83" s="64" t="s">
        <v>260</v>
      </c>
      <c r="D83" s="27">
        <v>418.22199999999998</v>
      </c>
      <c r="E83" s="27">
        <v>18.271000000000001</v>
      </c>
      <c r="F83" s="27">
        <v>91.814999999999998</v>
      </c>
      <c r="G83" s="27">
        <v>0</v>
      </c>
      <c r="H83" s="27">
        <v>255</v>
      </c>
      <c r="I83" s="27">
        <f>E83/E$39</f>
        <v>1.1431377946844188</v>
      </c>
      <c r="K83" s="38"/>
      <c r="L83">
        <v>12</v>
      </c>
      <c r="M83" s="27" t="s">
        <v>259</v>
      </c>
      <c r="N83" s="27">
        <v>258.05</v>
      </c>
      <c r="O83" s="27">
        <v>14.804</v>
      </c>
      <c r="P83" s="27">
        <v>59.524000000000001</v>
      </c>
      <c r="Q83" s="27">
        <v>0</v>
      </c>
      <c r="R83" s="27">
        <v>255</v>
      </c>
      <c r="S83" s="27">
        <f>O83/O$39</f>
        <v>1.0274898245509665</v>
      </c>
    </row>
    <row r="84" spans="1:19" x14ac:dyDescent="0.75">
      <c r="A84" s="38"/>
      <c r="B84">
        <v>14</v>
      </c>
      <c r="C84" s="64" t="s">
        <v>258</v>
      </c>
      <c r="D84" s="27">
        <v>778.65899999999999</v>
      </c>
      <c r="E84" s="27">
        <v>13.933</v>
      </c>
      <c r="F84" s="27">
        <v>107.509</v>
      </c>
      <c r="G84" s="27">
        <v>0</v>
      </c>
      <c r="H84" s="27">
        <v>255</v>
      </c>
      <c r="I84" s="27">
        <f>E84/E$39</f>
        <v>0.8717278142049153</v>
      </c>
      <c r="K84" s="38"/>
      <c r="L84">
        <v>13</v>
      </c>
      <c r="M84" s="27" t="s">
        <v>257</v>
      </c>
      <c r="N84" s="27">
        <v>541.31799999999998</v>
      </c>
      <c r="O84" s="27">
        <v>16.305</v>
      </c>
      <c r="P84" s="27">
        <v>115.185</v>
      </c>
      <c r="Q84" s="27">
        <v>0</v>
      </c>
      <c r="R84" s="27">
        <v>255</v>
      </c>
      <c r="S84" s="27">
        <f>O84/O$39</f>
        <v>1.1316685753379834</v>
      </c>
    </row>
    <row r="85" spans="1:19" x14ac:dyDescent="0.75">
      <c r="A85" s="38"/>
      <c r="K85" s="38"/>
      <c r="L85">
        <v>14</v>
      </c>
      <c r="M85" s="27" t="s">
        <v>256</v>
      </c>
      <c r="N85" s="27">
        <v>308.714</v>
      </c>
      <c r="O85" s="27">
        <v>4.4390000000000001</v>
      </c>
      <c r="P85" s="27">
        <v>73.588999999999999</v>
      </c>
      <c r="Q85" s="27">
        <v>0</v>
      </c>
      <c r="R85" s="27">
        <v>255</v>
      </c>
      <c r="S85" s="27">
        <f>O85/O$39</f>
        <v>0.3080942536599392</v>
      </c>
    </row>
    <row r="86" spans="1:19" ht="15.5" thickBot="1" x14ac:dyDescent="0.9">
      <c r="A86" s="38"/>
      <c r="K86" s="38"/>
    </row>
    <row r="87" spans="1:19" ht="15.5" thickBot="1" x14ac:dyDescent="0.9">
      <c r="A87" s="38"/>
      <c r="D87" s="33" t="s">
        <v>74</v>
      </c>
      <c r="E87" s="31">
        <f>AVERAGE(E71:E84)</f>
        <v>15.966428571428569</v>
      </c>
      <c r="G87" s="33"/>
      <c r="H87" s="32"/>
      <c r="I87" s="31">
        <f>AVERAGE(I71:I84)</f>
        <v>0.99895068393241482</v>
      </c>
      <c r="K87" s="38"/>
    </row>
    <row r="88" spans="1:19" ht="15.5" thickBot="1" x14ac:dyDescent="0.9">
      <c r="A88" s="38"/>
      <c r="D88" s="30" t="s">
        <v>0</v>
      </c>
      <c r="E88" s="28">
        <f>STDEV(E71:E84)/SQRT(14)</f>
        <v>0.45787244149922546</v>
      </c>
      <c r="G88" s="30"/>
      <c r="H88" s="29"/>
      <c r="I88" s="28">
        <f>STDEV(I71:I84)/SQRT(14)</f>
        <v>2.8647107056110205E-2</v>
      </c>
      <c r="K88" s="38"/>
      <c r="N88" s="33" t="s">
        <v>74</v>
      </c>
      <c r="O88" s="31">
        <f>AVERAGE(O72:O85)</f>
        <v>12.035642857142859</v>
      </c>
      <c r="Q88" s="33"/>
      <c r="R88" s="32"/>
      <c r="S88" s="31">
        <f>AVERAGE(S72:S85)</f>
        <v>0.83534859278869256</v>
      </c>
    </row>
    <row r="89" spans="1:19" ht="15.5" thickBot="1" x14ac:dyDescent="0.9">
      <c r="A89" s="38"/>
      <c r="B89" s="40"/>
      <c r="C89" s="39"/>
      <c r="D89" s="39"/>
      <c r="E89" s="39"/>
      <c r="F89" s="39"/>
      <c r="G89" s="39"/>
      <c r="H89" s="39"/>
      <c r="K89" s="38"/>
      <c r="N89" s="30" t="s">
        <v>0</v>
      </c>
      <c r="O89" s="28">
        <f>STDEV(O72:O85)/SQRT(14)</f>
        <v>0.79970839882760592</v>
      </c>
      <c r="Q89" s="30"/>
      <c r="R89" s="29"/>
      <c r="S89" s="28">
        <f>STDEV(S72:S85)/SQRT(14)</f>
        <v>5.5504744825946743E-2</v>
      </c>
    </row>
    <row r="90" spans="1:19" x14ac:dyDescent="0.75">
      <c r="A90" s="38"/>
      <c r="B90" s="40"/>
      <c r="C90" s="39"/>
      <c r="D90" s="39"/>
      <c r="E90" s="39"/>
      <c r="F90" s="39"/>
      <c r="G90" s="39"/>
      <c r="H90" s="39"/>
      <c r="K90" s="38"/>
    </row>
    <row r="91" spans="1:19" x14ac:dyDescent="0.75">
      <c r="A91" s="38"/>
      <c r="B91" s="40"/>
      <c r="C91" s="39"/>
      <c r="D91" s="39"/>
      <c r="E91" s="39"/>
      <c r="F91" s="39"/>
      <c r="G91" s="39"/>
      <c r="H91" s="39"/>
      <c r="K91" s="38"/>
    </row>
    <row r="92" spans="1:19" x14ac:dyDescent="0.75">
      <c r="A92" s="38"/>
      <c r="B92" s="40"/>
      <c r="C92" s="39"/>
      <c r="D92" s="39"/>
      <c r="E92" s="39"/>
      <c r="F92" s="39"/>
      <c r="G92" s="39"/>
      <c r="H92" s="39"/>
      <c r="K92" s="38"/>
    </row>
    <row r="93" spans="1:19" ht="15.5" thickBot="1" x14ac:dyDescent="0.9">
      <c r="A93" s="37"/>
      <c r="K93" s="37"/>
    </row>
    <row r="94" spans="1:19" s="34" customFormat="1" ht="15.5" thickBot="1" x14ac:dyDescent="0.9">
      <c r="A94" s="36"/>
      <c r="C94" s="35"/>
      <c r="D94" s="35"/>
      <c r="E94" s="35"/>
      <c r="F94" s="35"/>
      <c r="G94" s="35"/>
      <c r="H94" s="35"/>
      <c r="I94" s="35"/>
      <c r="K94" s="36"/>
      <c r="M94" s="35"/>
      <c r="N94" s="35"/>
      <c r="O94" s="35"/>
      <c r="P94" s="35"/>
      <c r="Q94" s="35"/>
      <c r="R94" s="35"/>
      <c r="S94" s="35"/>
    </row>
    <row r="95" spans="1:19" ht="15.5" thickBot="1" x14ac:dyDescent="0.9">
      <c r="D95" s="33" t="s">
        <v>74</v>
      </c>
      <c r="E95" s="31">
        <f>AVERAGE(E68,E87)</f>
        <v>15.739928571428571</v>
      </c>
      <c r="G95" s="33"/>
      <c r="H95" s="32"/>
      <c r="I95" s="31">
        <f>AVERAGE(I68,I87)</f>
        <v>0.97807018742941243</v>
      </c>
      <c r="N95" s="33" t="s">
        <v>74</v>
      </c>
      <c r="O95" s="31">
        <f>AVERAGE(O68,O88)</f>
        <v>15.378250000000001</v>
      </c>
      <c r="Q95" s="33"/>
      <c r="R95" s="32"/>
      <c r="S95" s="31">
        <f>AVERAGE(S68,S88)</f>
        <v>0.86737060057059279</v>
      </c>
    </row>
    <row r="96" spans="1:19" ht="15.5" thickBot="1" x14ac:dyDescent="0.9">
      <c r="D96" s="30" t="s">
        <v>0</v>
      </c>
      <c r="E96" s="28">
        <f>STDEV(E68,E87)/SQRT(2)</f>
        <v>0.22649999999999881</v>
      </c>
      <c r="G96" s="30"/>
      <c r="H96" s="29"/>
      <c r="I96" s="28">
        <f>STDEV(I68,I87)/SQRT(2)</f>
        <v>2.088049650300244E-2</v>
      </c>
      <c r="N96" s="30" t="s">
        <v>0</v>
      </c>
      <c r="O96" s="28">
        <f>STDEV(O68,O88)/SQRT(2)</f>
        <v>3.3426071428571502</v>
      </c>
      <c r="Q96" s="30"/>
      <c r="R96" s="29"/>
      <c r="S96" s="28">
        <f>STDEV(S68,S88)/SQRT(2)</f>
        <v>3.2022007781900175E-2</v>
      </c>
    </row>
  </sheetData>
  <mergeCells count="4">
    <mergeCell ref="A4:A44"/>
    <mergeCell ref="K4:K44"/>
    <mergeCell ref="A52:A93"/>
    <mergeCell ref="K52:K9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FC48A-11B0-48A3-BC8D-69A211D1E49A}">
  <dimension ref="A1:T41"/>
  <sheetViews>
    <sheetView tabSelected="1" topLeftCell="E1" workbookViewId="0">
      <selection activeCell="L17" sqref="L17"/>
    </sheetView>
  </sheetViews>
  <sheetFormatPr defaultRowHeight="14.75" x14ac:dyDescent="0.75"/>
  <cols>
    <col min="1" max="1" width="69.26953125" customWidth="1"/>
    <col min="2" max="2" width="54" customWidth="1"/>
    <col min="3" max="3" width="39.7265625" customWidth="1"/>
    <col min="5" max="5" width="40.54296875" style="10" customWidth="1"/>
    <col min="12" max="12" width="13.86328125" customWidth="1"/>
    <col min="13" max="13" width="26.54296875" customWidth="1"/>
    <col min="16" max="16" width="18.40625" customWidth="1"/>
    <col min="17" max="17" width="16.7265625" customWidth="1"/>
  </cols>
  <sheetData>
    <row r="1" spans="1:20" x14ac:dyDescent="0.75">
      <c r="A1" t="s">
        <v>88</v>
      </c>
      <c r="B1" t="s">
        <v>87</v>
      </c>
      <c r="C1" t="s">
        <v>86</v>
      </c>
      <c r="D1" t="s">
        <v>85</v>
      </c>
      <c r="E1" s="24" t="s">
        <v>76</v>
      </c>
      <c r="F1" t="s">
        <v>84</v>
      </c>
      <c r="G1" t="s">
        <v>83</v>
      </c>
      <c r="H1" t="s">
        <v>82</v>
      </c>
      <c r="I1" t="s">
        <v>81</v>
      </c>
      <c r="J1" t="s">
        <v>80</v>
      </c>
      <c r="L1" s="79" t="s">
        <v>77</v>
      </c>
      <c r="M1" s="20"/>
      <c r="N1" s="19" t="s">
        <v>74</v>
      </c>
      <c r="O1" s="18" t="s">
        <v>0</v>
      </c>
      <c r="P1" s="78" t="s">
        <v>164</v>
      </c>
      <c r="Q1" s="54"/>
      <c r="R1" s="53" t="s">
        <v>74</v>
      </c>
      <c r="S1" s="52" t="s">
        <v>0</v>
      </c>
    </row>
    <row r="2" spans="1:20" x14ac:dyDescent="0.75">
      <c r="A2" t="s">
        <v>373</v>
      </c>
      <c r="B2" t="s">
        <v>413</v>
      </c>
      <c r="C2" t="s">
        <v>371</v>
      </c>
      <c r="D2">
        <v>9.7000000000000003E-2</v>
      </c>
      <c r="E2" s="10">
        <f>D2/N$2</f>
        <v>0.38683948155533399</v>
      </c>
      <c r="F2">
        <v>0.39200000000000002</v>
      </c>
      <c r="G2">
        <v>0.80600000000000005</v>
      </c>
      <c r="H2">
        <v>0.17299999999999999</v>
      </c>
      <c r="I2" t="s">
        <v>10</v>
      </c>
      <c r="J2" t="s">
        <v>9</v>
      </c>
      <c r="L2" s="83"/>
      <c r="M2" s="16" t="s">
        <v>388</v>
      </c>
      <c r="N2" s="15">
        <f>AVERAGE(D2,D3,D4,D5,D6,D7,D8,D9,D10,D11,D12,D13,D14,D15,D16,D17,D18,D19,D20,D21)</f>
        <v>0.25075000000000003</v>
      </c>
      <c r="O2" s="14">
        <f>STDEV(D2,D3,D4,D5,D6,D7,D8,D9,D10,D11,D12,D13,D14,D15,D16,D17,D18,D19,D20,D21)/SQRT(20)</f>
        <v>3.3628220839677266E-2</v>
      </c>
      <c r="P2" s="82"/>
      <c r="Q2" s="61" t="s">
        <v>388</v>
      </c>
      <c r="R2" s="49">
        <f>AVERAGE(D26,D27,D28,D29,D30,D31,D32,D22,D23,D24,D25,D34,D33,D35,D36,D37,D38,D39,D40,D41)</f>
        <v>0.26269999999999999</v>
      </c>
      <c r="S2" s="48">
        <f>STDEV(D26,D27,D28,D29,D30,D31,D32,D22,D23,D24,D25,D34,D33,D35,D36,D37,D38,D39,D40,D41)/SQRT(20)</f>
        <v>2.7588813522493996E-2</v>
      </c>
    </row>
    <row r="3" spans="1:20" ht="15.5" thickBot="1" x14ac:dyDescent="0.9">
      <c r="A3" t="s">
        <v>373</v>
      </c>
      <c r="B3" t="s">
        <v>412</v>
      </c>
      <c r="C3" t="s">
        <v>371</v>
      </c>
      <c r="D3">
        <v>0.14299999999999999</v>
      </c>
      <c r="E3" s="10">
        <f>D3/N$2</f>
        <v>0.57028913260219327</v>
      </c>
      <c r="F3">
        <v>0.34300000000000003</v>
      </c>
      <c r="G3">
        <v>0.81899999999999995</v>
      </c>
      <c r="H3">
        <v>0.21199999999999999</v>
      </c>
      <c r="I3" t="s">
        <v>10</v>
      </c>
      <c r="J3" t="s">
        <v>9</v>
      </c>
      <c r="L3" s="81"/>
      <c r="M3" s="3"/>
      <c r="N3" s="12"/>
      <c r="O3" s="11"/>
      <c r="P3" s="80"/>
      <c r="Q3" s="59"/>
      <c r="R3" s="45"/>
      <c r="S3" s="44"/>
    </row>
    <row r="4" spans="1:20" x14ac:dyDescent="0.75">
      <c r="A4" t="s">
        <v>373</v>
      </c>
      <c r="B4" t="s">
        <v>411</v>
      </c>
      <c r="C4" t="s">
        <v>371</v>
      </c>
      <c r="D4">
        <v>0.13500000000000001</v>
      </c>
      <c r="E4" s="10">
        <f>D4/N$2</f>
        <v>0.5383848454636091</v>
      </c>
      <c r="F4">
        <v>0.40100000000000002</v>
      </c>
      <c r="G4">
        <v>0.81299999999999994</v>
      </c>
      <c r="H4">
        <v>0.188</v>
      </c>
      <c r="I4" t="s">
        <v>10</v>
      </c>
      <c r="J4" t="s">
        <v>9</v>
      </c>
    </row>
    <row r="5" spans="1:20" x14ac:dyDescent="0.75">
      <c r="A5" t="s">
        <v>373</v>
      </c>
      <c r="B5" t="s">
        <v>410</v>
      </c>
      <c r="C5" t="s">
        <v>371</v>
      </c>
      <c r="D5">
        <v>0.121</v>
      </c>
      <c r="E5" s="10">
        <f>D5/N$2</f>
        <v>0.48255234297108668</v>
      </c>
      <c r="F5">
        <v>0.437</v>
      </c>
      <c r="G5">
        <v>0.80800000000000005</v>
      </c>
      <c r="H5">
        <v>0.186</v>
      </c>
      <c r="I5" t="s">
        <v>10</v>
      </c>
      <c r="J5" t="s">
        <v>9</v>
      </c>
    </row>
    <row r="6" spans="1:20" x14ac:dyDescent="0.75">
      <c r="A6" t="s">
        <v>373</v>
      </c>
      <c r="B6" t="s">
        <v>409</v>
      </c>
      <c r="C6" t="s">
        <v>371</v>
      </c>
      <c r="D6">
        <v>0.16800000000000001</v>
      </c>
      <c r="E6" s="10">
        <f>D6/N$2</f>
        <v>0.66999002991026912</v>
      </c>
      <c r="F6">
        <v>0.23599999999999999</v>
      </c>
      <c r="G6">
        <v>0.83299999999999996</v>
      </c>
      <c r="H6">
        <v>0.20699999999999999</v>
      </c>
      <c r="I6" t="s">
        <v>10</v>
      </c>
      <c r="J6" t="s">
        <v>9</v>
      </c>
    </row>
    <row r="7" spans="1:20" x14ac:dyDescent="0.75">
      <c r="A7" t="s">
        <v>373</v>
      </c>
      <c r="B7" t="s">
        <v>408</v>
      </c>
      <c r="C7" t="s">
        <v>371</v>
      </c>
      <c r="D7">
        <v>0.114</v>
      </c>
      <c r="E7" s="10">
        <f>D7/N$2</f>
        <v>0.4546360917248255</v>
      </c>
      <c r="F7">
        <v>0.318</v>
      </c>
      <c r="G7">
        <v>0.82399999999999995</v>
      </c>
      <c r="H7">
        <v>0.186</v>
      </c>
      <c r="I7" t="s">
        <v>10</v>
      </c>
      <c r="J7" t="s">
        <v>9</v>
      </c>
    </row>
    <row r="8" spans="1:20" x14ac:dyDescent="0.75">
      <c r="A8" t="s">
        <v>373</v>
      </c>
      <c r="B8" t="s">
        <v>407</v>
      </c>
      <c r="C8" t="s">
        <v>371</v>
      </c>
      <c r="D8">
        <v>0.1</v>
      </c>
      <c r="E8" s="10">
        <f>D8/N$2</f>
        <v>0.39880358923230308</v>
      </c>
      <c r="F8">
        <v>0.35</v>
      </c>
      <c r="G8">
        <v>0.79500000000000004</v>
      </c>
      <c r="H8">
        <v>0.19500000000000001</v>
      </c>
      <c r="I8" t="s">
        <v>10</v>
      </c>
      <c r="J8" t="s">
        <v>9</v>
      </c>
    </row>
    <row r="9" spans="1:20" x14ac:dyDescent="0.75">
      <c r="A9" t="s">
        <v>373</v>
      </c>
      <c r="B9" t="s">
        <v>406</v>
      </c>
      <c r="C9" t="s">
        <v>371</v>
      </c>
      <c r="D9">
        <v>0.11799999999999999</v>
      </c>
      <c r="E9" s="10">
        <f>D9/N$2</f>
        <v>0.47058823529411759</v>
      </c>
      <c r="F9">
        <v>0.307</v>
      </c>
      <c r="G9">
        <v>0.86499999999999999</v>
      </c>
      <c r="H9">
        <v>0.246</v>
      </c>
      <c r="I9" t="s">
        <v>10</v>
      </c>
      <c r="J9" t="s">
        <v>9</v>
      </c>
    </row>
    <row r="10" spans="1:20" x14ac:dyDescent="0.75">
      <c r="A10" t="s">
        <v>373</v>
      </c>
      <c r="B10" t="s">
        <v>405</v>
      </c>
      <c r="C10" t="s">
        <v>371</v>
      </c>
      <c r="D10">
        <v>7.6999999999999999E-2</v>
      </c>
      <c r="E10" s="10">
        <f>D10/N$2</f>
        <v>0.30707876370887333</v>
      </c>
      <c r="F10">
        <v>0.30499999999999999</v>
      </c>
      <c r="G10">
        <v>0.85299999999999998</v>
      </c>
      <c r="H10">
        <v>0.23799999999999999</v>
      </c>
      <c r="I10" t="s">
        <v>10</v>
      </c>
      <c r="J10" t="s">
        <v>9</v>
      </c>
    </row>
    <row r="11" spans="1:20" x14ac:dyDescent="0.75">
      <c r="A11" t="s">
        <v>373</v>
      </c>
      <c r="B11" t="s">
        <v>404</v>
      </c>
      <c r="C11" t="s">
        <v>371</v>
      </c>
      <c r="D11">
        <v>0.157</v>
      </c>
      <c r="E11" s="10">
        <f>D11/N$2</f>
        <v>0.62612163509471574</v>
      </c>
      <c r="F11">
        <v>0.34</v>
      </c>
      <c r="G11">
        <v>0.88800000000000001</v>
      </c>
      <c r="H11">
        <v>0.248</v>
      </c>
      <c r="I11" t="s">
        <v>10</v>
      </c>
      <c r="J11" t="s">
        <v>9</v>
      </c>
    </row>
    <row r="12" spans="1:20" x14ac:dyDescent="0.75">
      <c r="A12" t="s">
        <v>373</v>
      </c>
      <c r="B12" t="s">
        <v>403</v>
      </c>
      <c r="C12" t="s">
        <v>371</v>
      </c>
      <c r="D12">
        <v>0.114</v>
      </c>
      <c r="E12" s="10">
        <f>D12/N$2</f>
        <v>0.4546360917248255</v>
      </c>
      <c r="F12">
        <v>0.23400000000000001</v>
      </c>
      <c r="G12">
        <v>0.90100000000000002</v>
      </c>
      <c r="H12">
        <v>0.215</v>
      </c>
      <c r="I12" t="s">
        <v>10</v>
      </c>
      <c r="J12" t="s">
        <v>9</v>
      </c>
    </row>
    <row r="13" spans="1:20" x14ac:dyDescent="0.75">
      <c r="A13" t="s">
        <v>373</v>
      </c>
      <c r="B13" t="s">
        <v>402</v>
      </c>
      <c r="C13" t="s">
        <v>371</v>
      </c>
      <c r="D13">
        <v>0.372</v>
      </c>
      <c r="E13" s="10">
        <f>D13/N$2</f>
        <v>1.4835493519441674</v>
      </c>
      <c r="F13">
        <v>0.20399999999999999</v>
      </c>
      <c r="G13">
        <v>0.872</v>
      </c>
      <c r="H13">
        <v>0.20100000000000001</v>
      </c>
      <c r="I13" t="s">
        <v>10</v>
      </c>
      <c r="J13" t="s">
        <v>9</v>
      </c>
      <c r="T13" t="s">
        <v>136</v>
      </c>
    </row>
    <row r="14" spans="1:20" ht="15.75" customHeight="1" x14ac:dyDescent="0.75">
      <c r="A14" t="s">
        <v>373</v>
      </c>
      <c r="B14" t="s">
        <v>401</v>
      </c>
      <c r="C14" t="s">
        <v>371</v>
      </c>
      <c r="D14">
        <v>0.36399999999999999</v>
      </c>
      <c r="E14" s="10">
        <f>D14/N$2</f>
        <v>1.451645064805583</v>
      </c>
      <c r="F14">
        <v>0.54100000000000004</v>
      </c>
      <c r="G14">
        <v>0.90100000000000002</v>
      </c>
      <c r="H14">
        <v>0.32800000000000001</v>
      </c>
      <c r="I14" t="s">
        <v>10</v>
      </c>
      <c r="J14" t="s">
        <v>9</v>
      </c>
      <c r="T14" t="s">
        <v>6</v>
      </c>
    </row>
    <row r="15" spans="1:20" x14ac:dyDescent="0.75">
      <c r="A15" t="s">
        <v>373</v>
      </c>
      <c r="B15" t="s">
        <v>400</v>
      </c>
      <c r="C15" t="s">
        <v>371</v>
      </c>
      <c r="D15">
        <v>0.35399999999999998</v>
      </c>
      <c r="E15" s="10">
        <f>D15/N$2</f>
        <v>1.4117647058823528</v>
      </c>
      <c r="F15">
        <v>0.67</v>
      </c>
      <c r="G15">
        <v>0.91400000000000003</v>
      </c>
      <c r="H15">
        <v>0.36499999999999999</v>
      </c>
      <c r="I15" t="s">
        <v>10</v>
      </c>
      <c r="J15" t="s">
        <v>9</v>
      </c>
    </row>
    <row r="16" spans="1:20" x14ac:dyDescent="0.75">
      <c r="A16" t="s">
        <v>373</v>
      </c>
      <c r="B16" t="s">
        <v>399</v>
      </c>
      <c r="C16" t="s">
        <v>371</v>
      </c>
      <c r="D16">
        <v>0.45400000000000001</v>
      </c>
      <c r="E16" s="10">
        <f>D16/N$2</f>
        <v>1.8105682951146558</v>
      </c>
      <c r="F16">
        <v>0.64300000000000002</v>
      </c>
      <c r="G16">
        <v>0.91100000000000003</v>
      </c>
      <c r="H16">
        <v>0.38100000000000001</v>
      </c>
      <c r="I16" t="s">
        <v>10</v>
      </c>
      <c r="J16" t="s">
        <v>9</v>
      </c>
    </row>
    <row r="17" spans="1:19" x14ac:dyDescent="0.75">
      <c r="A17" t="s">
        <v>373</v>
      </c>
      <c r="B17" t="s">
        <v>398</v>
      </c>
      <c r="C17" t="s">
        <v>371</v>
      </c>
      <c r="D17">
        <v>0.35299999999999998</v>
      </c>
      <c r="E17" s="10">
        <f>D17/N$2</f>
        <v>1.4077766699900296</v>
      </c>
      <c r="F17">
        <v>0.61099999999999999</v>
      </c>
      <c r="G17">
        <v>0.872</v>
      </c>
      <c r="H17">
        <v>0.25900000000000001</v>
      </c>
      <c r="I17" t="s">
        <v>10</v>
      </c>
      <c r="J17" t="s">
        <v>9</v>
      </c>
    </row>
    <row r="18" spans="1:19" x14ac:dyDescent="0.75">
      <c r="A18" t="s">
        <v>373</v>
      </c>
      <c r="B18" t="s">
        <v>397</v>
      </c>
      <c r="C18" t="s">
        <v>371</v>
      </c>
      <c r="D18">
        <v>0.434</v>
      </c>
      <c r="E18" s="10">
        <f>D18/N$2</f>
        <v>1.7308075772681952</v>
      </c>
      <c r="F18">
        <v>0.81699999999999995</v>
      </c>
      <c r="G18">
        <v>0.84899999999999998</v>
      </c>
      <c r="H18">
        <v>0.379</v>
      </c>
      <c r="I18" t="s">
        <v>10</v>
      </c>
      <c r="J18" t="s">
        <v>9</v>
      </c>
    </row>
    <row r="19" spans="1:19" x14ac:dyDescent="0.75">
      <c r="A19" t="s">
        <v>373</v>
      </c>
      <c r="B19" t="s">
        <v>396</v>
      </c>
      <c r="C19" t="s">
        <v>371</v>
      </c>
      <c r="D19">
        <v>0.47799999999999998</v>
      </c>
      <c r="E19" s="10">
        <f>D19/N$2</f>
        <v>1.9062811565304085</v>
      </c>
      <c r="F19">
        <v>0.79400000000000004</v>
      </c>
      <c r="G19">
        <v>0.85</v>
      </c>
      <c r="H19">
        <v>0.39600000000000002</v>
      </c>
      <c r="I19" t="s">
        <v>10</v>
      </c>
      <c r="J19" t="s">
        <v>9</v>
      </c>
    </row>
    <row r="20" spans="1:19" x14ac:dyDescent="0.75">
      <c r="A20" t="s">
        <v>373</v>
      </c>
      <c r="B20" t="s">
        <v>395</v>
      </c>
      <c r="C20" t="s">
        <v>371</v>
      </c>
      <c r="D20">
        <v>0.44700000000000001</v>
      </c>
      <c r="E20" s="10">
        <f>D20/N$2</f>
        <v>1.7826520438683946</v>
      </c>
      <c r="F20">
        <v>0.78100000000000003</v>
      </c>
      <c r="G20">
        <v>0.82599999999999996</v>
      </c>
      <c r="H20">
        <v>0.38800000000000001</v>
      </c>
      <c r="I20" t="s">
        <v>10</v>
      </c>
      <c r="J20" t="s">
        <v>9</v>
      </c>
    </row>
    <row r="21" spans="1:19" x14ac:dyDescent="0.75">
      <c r="A21" t="s">
        <v>373</v>
      </c>
      <c r="B21" t="s">
        <v>394</v>
      </c>
      <c r="C21" t="s">
        <v>371</v>
      </c>
      <c r="D21">
        <v>0.41499999999999998</v>
      </c>
      <c r="E21" s="10">
        <f>D21/N$2</f>
        <v>1.6550348953140575</v>
      </c>
      <c r="F21">
        <v>0.82899999999999996</v>
      </c>
      <c r="G21">
        <v>0.86299999999999999</v>
      </c>
      <c r="H21">
        <v>0.35299999999999998</v>
      </c>
      <c r="I21" t="s">
        <v>10</v>
      </c>
      <c r="J21" t="s">
        <v>9</v>
      </c>
    </row>
    <row r="22" spans="1:19" x14ac:dyDescent="0.75">
      <c r="A22" t="s">
        <v>373</v>
      </c>
      <c r="B22" t="s">
        <v>393</v>
      </c>
      <c r="C22" t="s">
        <v>371</v>
      </c>
      <c r="D22">
        <v>0.105</v>
      </c>
      <c r="E22" s="10">
        <f>D22/N$2</f>
        <v>0.41874376869391816</v>
      </c>
      <c r="F22">
        <v>0.45100000000000001</v>
      </c>
      <c r="G22">
        <v>0.92600000000000005</v>
      </c>
      <c r="H22">
        <v>0.30599999999999999</v>
      </c>
      <c r="I22" t="s">
        <v>10</v>
      </c>
      <c r="J22" t="s">
        <v>9</v>
      </c>
    </row>
    <row r="23" spans="1:19" ht="15.5" thickBot="1" x14ac:dyDescent="0.9">
      <c r="A23" t="s">
        <v>373</v>
      </c>
      <c r="B23" t="s">
        <v>392</v>
      </c>
      <c r="C23" t="s">
        <v>371</v>
      </c>
      <c r="D23">
        <v>0.21099999999999999</v>
      </c>
      <c r="E23" s="10">
        <f>D23/N$2</f>
        <v>0.84147557328015943</v>
      </c>
      <c r="F23">
        <v>0.186</v>
      </c>
      <c r="G23">
        <v>0.86799999999999999</v>
      </c>
      <c r="H23">
        <v>-2.5999999999999999E-2</v>
      </c>
      <c r="I23" t="s">
        <v>10</v>
      </c>
      <c r="J23" t="s">
        <v>9</v>
      </c>
    </row>
    <row r="24" spans="1:19" ht="15.5" thickBot="1" x14ac:dyDescent="0.9">
      <c r="A24" t="s">
        <v>373</v>
      </c>
      <c r="B24" t="s">
        <v>391</v>
      </c>
      <c r="C24" t="s">
        <v>371</v>
      </c>
      <c r="D24">
        <v>0.26700000000000002</v>
      </c>
      <c r="E24" s="10">
        <f>D24/N$2</f>
        <v>1.0648055832502492</v>
      </c>
      <c r="F24">
        <v>0.29399999999999998</v>
      </c>
      <c r="G24">
        <v>0.89700000000000002</v>
      </c>
      <c r="H24">
        <v>0.26700000000000002</v>
      </c>
      <c r="I24" t="s">
        <v>10</v>
      </c>
      <c r="J24" t="s">
        <v>9</v>
      </c>
      <c r="M24" s="23" t="s">
        <v>76</v>
      </c>
      <c r="N24" s="22"/>
      <c r="O24" s="22"/>
      <c r="P24" s="22"/>
      <c r="Q24" s="22"/>
      <c r="R24" s="22"/>
      <c r="S24" s="56"/>
    </row>
    <row r="25" spans="1:19" ht="15.5" thickBot="1" x14ac:dyDescent="0.9">
      <c r="A25" t="s">
        <v>373</v>
      </c>
      <c r="B25" t="s">
        <v>390</v>
      </c>
      <c r="C25" t="s">
        <v>371</v>
      </c>
      <c r="D25">
        <v>0.20699999999999999</v>
      </c>
      <c r="E25" s="10">
        <f>D25/N$2</f>
        <v>0.82552342971086723</v>
      </c>
      <c r="F25">
        <v>0.41899999999999998</v>
      </c>
      <c r="G25">
        <v>0.90300000000000002</v>
      </c>
      <c r="H25">
        <v>0.184</v>
      </c>
      <c r="I25" t="s">
        <v>10</v>
      </c>
      <c r="J25" t="s">
        <v>9</v>
      </c>
      <c r="L25" s="79" t="s">
        <v>77</v>
      </c>
      <c r="M25" s="20"/>
      <c r="N25" s="19" t="s">
        <v>74</v>
      </c>
      <c r="O25" s="18" t="s">
        <v>0</v>
      </c>
      <c r="P25" s="78" t="s">
        <v>164</v>
      </c>
      <c r="Q25" s="54"/>
      <c r="R25" s="53" t="s">
        <v>74</v>
      </c>
      <c r="S25" s="52" t="s">
        <v>0</v>
      </c>
    </row>
    <row r="26" spans="1:19" x14ac:dyDescent="0.75">
      <c r="A26" t="s">
        <v>373</v>
      </c>
      <c r="B26" t="s">
        <v>389</v>
      </c>
      <c r="C26" t="s">
        <v>371</v>
      </c>
      <c r="D26">
        <v>0.26500000000000001</v>
      </c>
      <c r="E26" s="10">
        <f>D26/N$2</f>
        <v>1.0568295114656032</v>
      </c>
      <c r="F26">
        <v>0.377</v>
      </c>
      <c r="G26">
        <v>0.89800000000000002</v>
      </c>
      <c r="H26">
        <v>0.17399999999999999</v>
      </c>
      <c r="I26" t="s">
        <v>10</v>
      </c>
      <c r="J26" t="s">
        <v>9</v>
      </c>
      <c r="L26" s="77"/>
      <c r="M26" s="76" t="s">
        <v>388</v>
      </c>
      <c r="N26" s="75">
        <f>AVERAGE(E2,E3,E4,E5,E6,E7,E8,E9,E10,E11,E12,E13,E14,E15,E16,E17,E18,E19,E20,E21)</f>
        <v>0.99999999999999978</v>
      </c>
      <c r="O26" s="74">
        <f>STDEV(E2,E3,E4,E5,E6,E7,E8,E9,E10,E11,E12,E13,E14,E15,E16,E17,E18,E19,E20,E21)/SQRT(20)</f>
        <v>0.13411055170359831</v>
      </c>
      <c r="P26" s="73"/>
      <c r="Q26" s="61" t="s">
        <v>388</v>
      </c>
      <c r="R26" s="49">
        <f>AVERAGE(E22,E23,E24,E25,E26,E27,E28,E29,E30,E31,E32,E33,E34,E35,E36,E37,E38,E39,E40,E41)</f>
        <v>1.0476570289132598</v>
      </c>
      <c r="S26" s="48">
        <f>STDEV(E22,E23,E24,E25,E26,E27,E28,E29,E30,E31,E32,E33,E34,E35,E36,E37,E38,E39,E40,E41)/SQRT(20)</f>
        <v>0.11002517855431308</v>
      </c>
    </row>
    <row r="27" spans="1:19" ht="15.5" thickBot="1" x14ac:dyDescent="0.9">
      <c r="A27" t="s">
        <v>373</v>
      </c>
      <c r="B27" t="s">
        <v>387</v>
      </c>
      <c r="C27" t="s">
        <v>371</v>
      </c>
      <c r="D27">
        <v>0.218</v>
      </c>
      <c r="E27" s="10">
        <f>D27/N$2</f>
        <v>0.86939182452642061</v>
      </c>
      <c r="F27">
        <v>0.45</v>
      </c>
      <c r="G27">
        <v>0.91700000000000004</v>
      </c>
      <c r="H27">
        <v>0.126</v>
      </c>
      <c r="I27" t="s">
        <v>10</v>
      </c>
      <c r="J27" t="s">
        <v>9</v>
      </c>
      <c r="L27" s="72"/>
      <c r="M27" s="71"/>
      <c r="N27" s="70"/>
      <c r="O27" s="69"/>
      <c r="P27" s="68"/>
      <c r="Q27" s="59"/>
      <c r="R27" s="45"/>
      <c r="S27" s="44"/>
    </row>
    <row r="28" spans="1:19" x14ac:dyDescent="0.75">
      <c r="A28" t="s">
        <v>373</v>
      </c>
      <c r="B28" t="s">
        <v>386</v>
      </c>
      <c r="C28" t="s">
        <v>371</v>
      </c>
      <c r="D28">
        <v>0.222</v>
      </c>
      <c r="E28" s="10">
        <f>D28/N$2</f>
        <v>0.88534396809571281</v>
      </c>
      <c r="F28">
        <v>0.50600000000000001</v>
      </c>
      <c r="G28">
        <v>0.89900000000000002</v>
      </c>
      <c r="H28">
        <v>0.13700000000000001</v>
      </c>
      <c r="I28" t="s">
        <v>10</v>
      </c>
      <c r="J28" t="s">
        <v>9</v>
      </c>
    </row>
    <row r="29" spans="1:19" x14ac:dyDescent="0.75">
      <c r="A29" t="s">
        <v>373</v>
      </c>
      <c r="B29" t="s">
        <v>385</v>
      </c>
      <c r="C29" t="s">
        <v>371</v>
      </c>
      <c r="D29">
        <v>0.23899999999999999</v>
      </c>
      <c r="E29" s="10">
        <f>D29/N$2</f>
        <v>0.95314057826520426</v>
      </c>
      <c r="F29">
        <v>0.52200000000000002</v>
      </c>
      <c r="G29">
        <v>0.93400000000000005</v>
      </c>
      <c r="H29">
        <v>0.20799999999999999</v>
      </c>
      <c r="I29" t="s">
        <v>10</v>
      </c>
      <c r="J29" t="s">
        <v>9</v>
      </c>
    </row>
    <row r="30" spans="1:19" x14ac:dyDescent="0.75">
      <c r="A30" t="s">
        <v>373</v>
      </c>
      <c r="B30" t="s">
        <v>384</v>
      </c>
      <c r="C30" t="s">
        <v>371</v>
      </c>
      <c r="D30">
        <v>0.12</v>
      </c>
      <c r="E30" s="10">
        <f>D30/N$2</f>
        <v>0.47856430707876363</v>
      </c>
      <c r="F30">
        <v>0.16600000000000001</v>
      </c>
      <c r="G30">
        <v>0.84799999999999998</v>
      </c>
      <c r="H30">
        <v>0.151</v>
      </c>
      <c r="I30" t="s">
        <v>10</v>
      </c>
      <c r="J30" t="s">
        <v>9</v>
      </c>
      <c r="P30" s="10"/>
    </row>
    <row r="31" spans="1:19" x14ac:dyDescent="0.75">
      <c r="A31" t="s">
        <v>373</v>
      </c>
      <c r="B31" t="s">
        <v>383</v>
      </c>
      <c r="C31" t="s">
        <v>371</v>
      </c>
      <c r="D31">
        <v>0.20699999999999999</v>
      </c>
      <c r="E31" s="10">
        <f>D31/N$2</f>
        <v>0.82552342971086723</v>
      </c>
      <c r="F31">
        <v>0.29899999999999999</v>
      </c>
      <c r="G31">
        <v>0.91</v>
      </c>
      <c r="H31">
        <v>0.14099999999999999</v>
      </c>
      <c r="I31" t="s">
        <v>10</v>
      </c>
      <c r="J31" t="s">
        <v>9</v>
      </c>
      <c r="P31" s="10"/>
    </row>
    <row r="32" spans="1:19" x14ac:dyDescent="0.75">
      <c r="A32" t="s">
        <v>373</v>
      </c>
      <c r="B32" t="s">
        <v>382</v>
      </c>
      <c r="C32" t="s">
        <v>371</v>
      </c>
      <c r="D32">
        <v>0.13100000000000001</v>
      </c>
      <c r="E32" s="10">
        <f>D32/N$2</f>
        <v>0.52243270189431701</v>
      </c>
      <c r="F32">
        <v>0.34699999999999998</v>
      </c>
      <c r="G32">
        <v>0.88</v>
      </c>
      <c r="H32">
        <v>0.125</v>
      </c>
      <c r="I32" t="s">
        <v>10</v>
      </c>
      <c r="J32" t="s">
        <v>9</v>
      </c>
    </row>
    <row r="33" spans="1:10" x14ac:dyDescent="0.75">
      <c r="A33" t="s">
        <v>373</v>
      </c>
      <c r="B33" t="s">
        <v>381</v>
      </c>
      <c r="C33" t="s">
        <v>371</v>
      </c>
      <c r="D33">
        <v>0.42599999999999999</v>
      </c>
      <c r="E33" s="10">
        <f>D33/N$2</f>
        <v>1.6989032901296108</v>
      </c>
      <c r="F33">
        <v>0.90800000000000003</v>
      </c>
      <c r="G33">
        <v>0.86</v>
      </c>
      <c r="H33">
        <v>0.38200000000000001</v>
      </c>
      <c r="I33" t="s">
        <v>10</v>
      </c>
      <c r="J33" t="s">
        <v>9</v>
      </c>
    </row>
    <row r="34" spans="1:10" x14ac:dyDescent="0.75">
      <c r="A34" t="s">
        <v>373</v>
      </c>
      <c r="B34" t="s">
        <v>380</v>
      </c>
      <c r="C34" t="s">
        <v>371</v>
      </c>
      <c r="D34">
        <v>0.48699999999999999</v>
      </c>
      <c r="E34" s="10">
        <f>D34/N$2</f>
        <v>1.9421734795613157</v>
      </c>
      <c r="F34">
        <v>0.90300000000000002</v>
      </c>
      <c r="G34">
        <v>0.83199999999999996</v>
      </c>
      <c r="H34">
        <v>0.376</v>
      </c>
      <c r="I34" t="s">
        <v>10</v>
      </c>
      <c r="J34" t="s">
        <v>9</v>
      </c>
    </row>
    <row r="35" spans="1:10" x14ac:dyDescent="0.75">
      <c r="A35" t="s">
        <v>373</v>
      </c>
      <c r="B35" t="s">
        <v>379</v>
      </c>
      <c r="C35" t="s">
        <v>371</v>
      </c>
      <c r="D35">
        <v>0.51300000000000001</v>
      </c>
      <c r="E35" s="10">
        <f>D35/N$2</f>
        <v>2.0458624127617147</v>
      </c>
      <c r="F35">
        <v>0.88100000000000001</v>
      </c>
      <c r="G35">
        <v>0.80800000000000005</v>
      </c>
      <c r="H35">
        <v>0.39700000000000002</v>
      </c>
      <c r="I35" t="s">
        <v>10</v>
      </c>
      <c r="J35" t="s">
        <v>9</v>
      </c>
    </row>
    <row r="36" spans="1:10" x14ac:dyDescent="0.75">
      <c r="A36" t="s">
        <v>373</v>
      </c>
      <c r="B36" t="s">
        <v>378</v>
      </c>
      <c r="C36" t="s">
        <v>371</v>
      </c>
      <c r="D36">
        <v>0.47</v>
      </c>
      <c r="E36" s="10">
        <f>D36/N$2</f>
        <v>1.8743768693918241</v>
      </c>
      <c r="F36">
        <v>0.91600000000000004</v>
      </c>
      <c r="G36">
        <v>0.88400000000000001</v>
      </c>
      <c r="H36">
        <v>0.36299999999999999</v>
      </c>
      <c r="I36" t="s">
        <v>10</v>
      </c>
      <c r="J36" t="s">
        <v>9</v>
      </c>
    </row>
    <row r="37" spans="1:10" x14ac:dyDescent="0.75">
      <c r="A37" t="s">
        <v>373</v>
      </c>
      <c r="B37" t="s">
        <v>377</v>
      </c>
      <c r="C37" t="s">
        <v>371</v>
      </c>
      <c r="D37">
        <v>0.27400000000000002</v>
      </c>
      <c r="E37" s="10">
        <f>D37/N$2</f>
        <v>1.0927218344965104</v>
      </c>
      <c r="F37">
        <v>0.92100000000000004</v>
      </c>
      <c r="G37">
        <v>0.88900000000000001</v>
      </c>
      <c r="H37">
        <v>0.315</v>
      </c>
      <c r="I37" t="s">
        <v>10</v>
      </c>
      <c r="J37" t="s">
        <v>9</v>
      </c>
    </row>
    <row r="38" spans="1:10" x14ac:dyDescent="0.75">
      <c r="A38" t="s">
        <v>373</v>
      </c>
      <c r="B38" t="s">
        <v>376</v>
      </c>
      <c r="C38" t="s">
        <v>371</v>
      </c>
      <c r="D38">
        <v>0.314</v>
      </c>
      <c r="E38" s="10">
        <f>D38/N$2</f>
        <v>1.2522432701894315</v>
      </c>
      <c r="F38">
        <v>0.93700000000000006</v>
      </c>
      <c r="G38">
        <v>0.90400000000000003</v>
      </c>
      <c r="H38">
        <v>0.3</v>
      </c>
      <c r="I38" t="s">
        <v>10</v>
      </c>
      <c r="J38" t="s">
        <v>9</v>
      </c>
    </row>
    <row r="39" spans="1:10" x14ac:dyDescent="0.75">
      <c r="A39" t="s">
        <v>373</v>
      </c>
      <c r="B39" t="s">
        <v>375</v>
      </c>
      <c r="C39" t="s">
        <v>371</v>
      </c>
      <c r="D39">
        <v>0.19600000000000001</v>
      </c>
      <c r="E39" s="10">
        <f>D39/N$2</f>
        <v>0.78165503489531396</v>
      </c>
      <c r="F39">
        <v>0.87</v>
      </c>
      <c r="G39">
        <v>0.82399999999999995</v>
      </c>
      <c r="H39">
        <v>0.30199999999999999</v>
      </c>
      <c r="I39" t="s">
        <v>10</v>
      </c>
      <c r="J39" t="s">
        <v>9</v>
      </c>
    </row>
    <row r="40" spans="1:10" x14ac:dyDescent="0.75">
      <c r="A40" t="s">
        <v>373</v>
      </c>
      <c r="B40" t="s">
        <v>374</v>
      </c>
      <c r="C40" t="s">
        <v>371</v>
      </c>
      <c r="D40">
        <v>0.27300000000000002</v>
      </c>
      <c r="E40" s="10">
        <f>D40/N$2</f>
        <v>1.0887337986041874</v>
      </c>
      <c r="F40">
        <v>0.89800000000000002</v>
      </c>
      <c r="G40">
        <v>0.86599999999999999</v>
      </c>
      <c r="H40">
        <v>0.32800000000000001</v>
      </c>
      <c r="I40" t="s">
        <v>10</v>
      </c>
      <c r="J40" t="s">
        <v>9</v>
      </c>
    </row>
    <row r="41" spans="1:10" x14ac:dyDescent="0.75">
      <c r="A41" t="s">
        <v>373</v>
      </c>
      <c r="B41" t="s">
        <v>372</v>
      </c>
      <c r="C41" t="s">
        <v>371</v>
      </c>
      <c r="D41">
        <v>0.109</v>
      </c>
      <c r="E41" s="10">
        <f>D41/N$2</f>
        <v>0.4346959122632103</v>
      </c>
      <c r="F41">
        <v>0.81499999999999995</v>
      </c>
      <c r="G41">
        <v>0.78600000000000003</v>
      </c>
      <c r="H41">
        <v>0.23599999999999999</v>
      </c>
      <c r="I41" t="s">
        <v>10</v>
      </c>
      <c r="J41" t="s">
        <v>9</v>
      </c>
    </row>
  </sheetData>
  <mergeCells count="5">
    <mergeCell ref="L1:L3"/>
    <mergeCell ref="P1:P3"/>
    <mergeCell ref="M24:S24"/>
    <mergeCell ref="L25:L27"/>
    <mergeCell ref="P25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Dextran Uptake panel 3A</vt:lpstr>
      <vt:lpstr>WT ML141 panel 3D 3L</vt:lpstr>
      <vt:lpstr>WT Genis. panel 3D</vt:lpstr>
      <vt:lpstr>WT Genis MeanFl panel 3D´</vt:lpstr>
      <vt:lpstr>9EG7-LacCer panel 3I</vt:lpstr>
      <vt:lpstr>WT &amp; KO ML141 panel 3L</vt:lpstr>
      <vt:lpstr>WT&amp;KO ML141 MeanF panel 3L´</vt:lpstr>
      <vt:lpstr>ActB-Tnf Suppl. panel 3Q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Meeting</dc:creator>
  <cp:lastModifiedBy>Meeting</cp:lastModifiedBy>
  <dcterms:created xsi:type="dcterms:W3CDTF">2022-10-13T15:16:31Z</dcterms:created>
  <dcterms:modified xsi:type="dcterms:W3CDTF">2022-10-13T15:20:23Z</dcterms:modified>
</cp:coreProperties>
</file>