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\\Tierra\sc\LAB_MAP\LAB\Fidel\Cav1 and integrin mechanosensing PAPER\Re-SUBMISSION 2022\FINAL SUBMISSION Oct 2022\"/>
    </mc:Choice>
  </mc:AlternateContent>
  <xr:revisionPtr revIDLastSave="0" documentId="13_ncr:1_{57B33B4F-7F89-46BB-B7FC-49D8944BA84A}" xr6:coauthVersionLast="36" xr6:coauthVersionMax="36" xr10:uidLastSave="{00000000-0000-0000-0000-000000000000}"/>
  <bookViews>
    <workbookView xWindow="0" yWindow="0" windowWidth="19200" windowHeight="6590" tabRatio="915" xr2:uid="{F5D262F2-DF2D-4D98-BB6F-10729B582AED}"/>
  </bookViews>
  <sheets>
    <sheet name="Colocalization 48h Figure 6E" sheetId="1" r:id="rId1"/>
    <sheet name="Colocalization 48h Figure 6J" sheetId="2" r:id="rId2"/>
    <sheet name="Colocalization 48h Figure 6O" sheetId="3" r:id="rId3"/>
    <sheet name="Recycl after Hypoos Fig 6S &amp; 6W" sheetId="4" r:id="rId4"/>
  </sheets>
  <externalReferences>
    <externalReference r:id="rId5"/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" i="4" l="1"/>
  <c r="R6" i="4"/>
  <c r="I7" i="4"/>
  <c r="R8" i="4"/>
  <c r="R10" i="4"/>
  <c r="I11" i="4"/>
  <c r="R12" i="4"/>
  <c r="R14" i="4"/>
  <c r="I15" i="4"/>
  <c r="R16" i="4"/>
  <c r="E20" i="4"/>
  <c r="I4" i="4" s="1"/>
  <c r="N20" i="4"/>
  <c r="R151" i="4" s="1"/>
  <c r="E21" i="4"/>
  <c r="N21" i="4"/>
  <c r="I25" i="4"/>
  <c r="I38" i="4" s="1"/>
  <c r="R25" i="4"/>
  <c r="I26" i="4"/>
  <c r="I27" i="4"/>
  <c r="I37" i="4" s="1"/>
  <c r="I28" i="4"/>
  <c r="I29" i="4"/>
  <c r="R29" i="4"/>
  <c r="I30" i="4"/>
  <c r="I31" i="4"/>
  <c r="I32" i="4"/>
  <c r="I33" i="4"/>
  <c r="R33" i="4"/>
  <c r="I34" i="4"/>
  <c r="I35" i="4"/>
  <c r="R36" i="4"/>
  <c r="E37" i="4"/>
  <c r="E38" i="4"/>
  <c r="N38" i="4"/>
  <c r="R26" i="4" s="1"/>
  <c r="N39" i="4"/>
  <c r="R41" i="4"/>
  <c r="R62" i="4" s="1"/>
  <c r="I42" i="4"/>
  <c r="R42" i="4"/>
  <c r="R43" i="4"/>
  <c r="R61" i="4" s="1"/>
  <c r="R44" i="4"/>
  <c r="R45" i="4"/>
  <c r="I46" i="4"/>
  <c r="R46" i="4"/>
  <c r="R47" i="4"/>
  <c r="R48" i="4"/>
  <c r="R49" i="4"/>
  <c r="I50" i="4"/>
  <c r="R50" i="4"/>
  <c r="R51" i="4"/>
  <c r="R52" i="4"/>
  <c r="R53" i="4"/>
  <c r="I54" i="4"/>
  <c r="R54" i="4"/>
  <c r="R55" i="4"/>
  <c r="R56" i="4"/>
  <c r="R57" i="4"/>
  <c r="R58" i="4"/>
  <c r="E59" i="4"/>
  <c r="I43" i="4" s="1"/>
  <c r="R59" i="4"/>
  <c r="E60" i="4"/>
  <c r="N61" i="4"/>
  <c r="N62" i="4"/>
  <c r="N68" i="4"/>
  <c r="R73" i="4"/>
  <c r="R90" i="4" s="1"/>
  <c r="R74" i="4"/>
  <c r="R75" i="4"/>
  <c r="I76" i="4"/>
  <c r="R76" i="4"/>
  <c r="R77" i="4"/>
  <c r="R78" i="4"/>
  <c r="R79" i="4"/>
  <c r="I80" i="4"/>
  <c r="R80" i="4"/>
  <c r="R81" i="4"/>
  <c r="R82" i="4"/>
  <c r="R83" i="4"/>
  <c r="I84" i="4"/>
  <c r="R84" i="4"/>
  <c r="R85" i="4"/>
  <c r="R86" i="4"/>
  <c r="R87" i="4"/>
  <c r="E89" i="4"/>
  <c r="E145" i="4" s="1"/>
  <c r="N89" i="4"/>
  <c r="R89" i="4"/>
  <c r="E90" i="4"/>
  <c r="N90" i="4"/>
  <c r="I94" i="4"/>
  <c r="I108" i="4" s="1"/>
  <c r="R94" i="4"/>
  <c r="I95" i="4"/>
  <c r="R95" i="4"/>
  <c r="R108" i="4" s="1"/>
  <c r="I96" i="4"/>
  <c r="R96" i="4"/>
  <c r="I97" i="4"/>
  <c r="R97" i="4"/>
  <c r="I98" i="4"/>
  <c r="R98" i="4"/>
  <c r="I99" i="4"/>
  <c r="R99" i="4"/>
  <c r="I100" i="4"/>
  <c r="R100" i="4"/>
  <c r="I101" i="4"/>
  <c r="R101" i="4"/>
  <c r="I102" i="4"/>
  <c r="R102" i="4"/>
  <c r="I103" i="4"/>
  <c r="R103" i="4"/>
  <c r="I104" i="4"/>
  <c r="R104" i="4"/>
  <c r="I105" i="4"/>
  <c r="R105" i="4"/>
  <c r="E107" i="4"/>
  <c r="N107" i="4"/>
  <c r="R107" i="4"/>
  <c r="E108" i="4"/>
  <c r="N108" i="4"/>
  <c r="I112" i="4"/>
  <c r="R112" i="4"/>
  <c r="R136" i="4" s="1"/>
  <c r="R113" i="4"/>
  <c r="R135" i="4" s="1"/>
  <c r="R114" i="4"/>
  <c r="R115" i="4"/>
  <c r="I116" i="4"/>
  <c r="R116" i="4"/>
  <c r="R117" i="4"/>
  <c r="R118" i="4"/>
  <c r="R119" i="4"/>
  <c r="I120" i="4"/>
  <c r="R120" i="4"/>
  <c r="R121" i="4"/>
  <c r="R122" i="4"/>
  <c r="R123" i="4"/>
  <c r="I124" i="4"/>
  <c r="R124" i="4"/>
  <c r="R125" i="4"/>
  <c r="R126" i="4"/>
  <c r="R127" i="4"/>
  <c r="I128" i="4"/>
  <c r="R128" i="4"/>
  <c r="R129" i="4"/>
  <c r="R130" i="4"/>
  <c r="R131" i="4"/>
  <c r="I132" i="4"/>
  <c r="R132" i="4"/>
  <c r="R133" i="4"/>
  <c r="I135" i="4"/>
  <c r="N135" i="4"/>
  <c r="I136" i="4"/>
  <c r="N136" i="4"/>
  <c r="E138" i="4"/>
  <c r="E139" i="4"/>
  <c r="N144" i="4"/>
  <c r="N145" i="4"/>
  <c r="I150" i="4"/>
  <c r="I165" i="4" s="1"/>
  <c r="R150" i="4"/>
  <c r="I151" i="4"/>
  <c r="I152" i="4"/>
  <c r="I166" i="4" s="1"/>
  <c r="I153" i="4"/>
  <c r="I154" i="4"/>
  <c r="R154" i="4"/>
  <c r="I155" i="4"/>
  <c r="I156" i="4"/>
  <c r="I157" i="4"/>
  <c r="I158" i="4"/>
  <c r="R158" i="4"/>
  <c r="I159" i="4"/>
  <c r="I160" i="4"/>
  <c r="I161" i="4"/>
  <c r="I162" i="4"/>
  <c r="R162" i="4"/>
  <c r="I163" i="4"/>
  <c r="R164" i="4"/>
  <c r="E165" i="4"/>
  <c r="E166" i="4"/>
  <c r="N166" i="4"/>
  <c r="N209" i="4" s="1"/>
  <c r="N167" i="4"/>
  <c r="R170" i="4"/>
  <c r="I171" i="4"/>
  <c r="I183" i="4" s="1"/>
  <c r="R171" i="4"/>
  <c r="I172" i="4"/>
  <c r="R172" i="4"/>
  <c r="R184" i="4" s="1"/>
  <c r="I173" i="4"/>
  <c r="R173" i="4"/>
  <c r="I174" i="4"/>
  <c r="R174" i="4"/>
  <c r="I175" i="4"/>
  <c r="R175" i="4"/>
  <c r="I176" i="4"/>
  <c r="R176" i="4"/>
  <c r="I177" i="4"/>
  <c r="R177" i="4"/>
  <c r="I178" i="4"/>
  <c r="R178" i="4"/>
  <c r="I179" i="4"/>
  <c r="R179" i="4"/>
  <c r="I180" i="4"/>
  <c r="R180" i="4"/>
  <c r="I181" i="4"/>
  <c r="R181" i="4"/>
  <c r="E183" i="4"/>
  <c r="E208" i="4" s="1"/>
  <c r="N183" i="4"/>
  <c r="E184" i="4"/>
  <c r="I184" i="4"/>
  <c r="N184" i="4"/>
  <c r="I188" i="4"/>
  <c r="R188" i="4"/>
  <c r="I189" i="4"/>
  <c r="R189" i="4"/>
  <c r="I190" i="4"/>
  <c r="R190" i="4"/>
  <c r="R201" i="4" s="1"/>
  <c r="I191" i="4"/>
  <c r="R191" i="4"/>
  <c r="I192" i="4"/>
  <c r="R192" i="4"/>
  <c r="I193" i="4"/>
  <c r="R193" i="4"/>
  <c r="I194" i="4"/>
  <c r="R194" i="4"/>
  <c r="I195" i="4"/>
  <c r="R195" i="4"/>
  <c r="I196" i="4"/>
  <c r="R196" i="4"/>
  <c r="I197" i="4"/>
  <c r="R197" i="4"/>
  <c r="I198" i="4"/>
  <c r="R198" i="4"/>
  <c r="I199" i="4"/>
  <c r="R199" i="4"/>
  <c r="I200" i="4"/>
  <c r="N201" i="4"/>
  <c r="N202" i="4"/>
  <c r="R202" i="4"/>
  <c r="E203" i="4"/>
  <c r="E204" i="4"/>
  <c r="C3" i="3"/>
  <c r="G3" i="3"/>
  <c r="C5" i="3"/>
  <c r="C7" i="3"/>
  <c r="G7" i="3"/>
  <c r="C9" i="3"/>
  <c r="C11" i="3"/>
  <c r="G11" i="3"/>
  <c r="C13" i="3"/>
  <c r="C15" i="3"/>
  <c r="G15" i="3"/>
  <c r="C17" i="3"/>
  <c r="C19" i="3"/>
  <c r="G19" i="3"/>
  <c r="C21" i="3"/>
  <c r="C23" i="3"/>
  <c r="G23" i="3"/>
  <c r="C25" i="3"/>
  <c r="C27" i="3"/>
  <c r="C28" i="3"/>
  <c r="C31" i="3"/>
  <c r="C35" i="3"/>
  <c r="C36" i="3"/>
  <c r="C39" i="3"/>
  <c r="C43" i="3"/>
  <c r="C44" i="3"/>
  <c r="C47" i="3"/>
  <c r="C51" i="3"/>
  <c r="C52" i="3"/>
  <c r="B54" i="3"/>
  <c r="C30" i="3" s="1"/>
  <c r="F54" i="3"/>
  <c r="G4" i="3" s="1"/>
  <c r="B55" i="3"/>
  <c r="F55" i="3"/>
  <c r="C56" i="3"/>
  <c r="C57" i="3"/>
  <c r="C58" i="3"/>
  <c r="C59" i="3"/>
  <c r="G59" i="3"/>
  <c r="C60" i="3"/>
  <c r="C61" i="3"/>
  <c r="C62" i="3"/>
  <c r="C63" i="3"/>
  <c r="G63" i="3"/>
  <c r="C64" i="3"/>
  <c r="C65" i="3"/>
  <c r="C66" i="3"/>
  <c r="C67" i="3"/>
  <c r="G67" i="3"/>
  <c r="C68" i="3"/>
  <c r="C69" i="3"/>
  <c r="C70" i="3"/>
  <c r="C71" i="3"/>
  <c r="G71" i="3"/>
  <c r="C72" i="3"/>
  <c r="C73" i="3"/>
  <c r="C74" i="3"/>
  <c r="C75" i="3"/>
  <c r="G75" i="3"/>
  <c r="C76" i="3"/>
  <c r="C77" i="3"/>
  <c r="C78" i="3"/>
  <c r="C79" i="3"/>
  <c r="G79" i="3"/>
  <c r="C80" i="3"/>
  <c r="C82" i="3"/>
  <c r="C84" i="3"/>
  <c r="C86" i="3"/>
  <c r="C87" i="3"/>
  <c r="C88" i="3"/>
  <c r="C90" i="3"/>
  <c r="C92" i="3"/>
  <c r="C94" i="3"/>
  <c r="C95" i="3"/>
  <c r="C96" i="3"/>
  <c r="C98" i="3"/>
  <c r="C100" i="3"/>
  <c r="C102" i="3"/>
  <c r="C103" i="3"/>
  <c r="C104" i="3"/>
  <c r="C106" i="3"/>
  <c r="B108" i="3"/>
  <c r="F108" i="3"/>
  <c r="B109" i="3"/>
  <c r="F109" i="3"/>
  <c r="E3" i="2"/>
  <c r="E5" i="2"/>
  <c r="E6" i="2"/>
  <c r="E7" i="2"/>
  <c r="E9" i="2"/>
  <c r="N9" i="2"/>
  <c r="E8" i="2" s="1"/>
  <c r="O9" i="2"/>
  <c r="R9" i="2"/>
  <c r="S9" i="2"/>
  <c r="E10" i="2"/>
  <c r="N10" i="2"/>
  <c r="O10" i="2"/>
  <c r="R10" i="2"/>
  <c r="S10" i="2"/>
  <c r="E11" i="2"/>
  <c r="E12" i="2"/>
  <c r="E13" i="2"/>
  <c r="E14" i="2"/>
  <c r="E15" i="2"/>
  <c r="E16" i="2"/>
  <c r="E17" i="2"/>
  <c r="E18" i="2"/>
  <c r="E19" i="2"/>
  <c r="E20" i="2"/>
  <c r="E21" i="2"/>
  <c r="E23" i="2"/>
  <c r="N36" i="2" s="1"/>
  <c r="E24" i="2"/>
  <c r="E25" i="2"/>
  <c r="E26" i="2"/>
  <c r="E27" i="2"/>
  <c r="E28" i="2"/>
  <c r="E29" i="2"/>
  <c r="E30" i="2"/>
  <c r="E31" i="2"/>
  <c r="E32" i="2"/>
  <c r="E33" i="2"/>
  <c r="E34" i="2"/>
  <c r="E35" i="2"/>
  <c r="S35" i="2"/>
  <c r="E36" i="2"/>
  <c r="E37" i="2"/>
  <c r="E38" i="2"/>
  <c r="E39" i="2"/>
  <c r="E40" i="2"/>
  <c r="E41" i="2"/>
  <c r="E42" i="2"/>
  <c r="E45" i="2"/>
  <c r="E46" i="2"/>
  <c r="E47" i="2"/>
  <c r="E48" i="2"/>
  <c r="R35" i="2" s="1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6" i="2"/>
  <c r="R36" i="2" s="1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G2" i="1"/>
  <c r="G3" i="1"/>
  <c r="G4" i="1"/>
  <c r="G5" i="1"/>
  <c r="G52" i="1" s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B51" i="1"/>
  <c r="C5" i="1" s="1"/>
  <c r="F51" i="1"/>
  <c r="G51" i="1"/>
  <c r="B52" i="1"/>
  <c r="F52" i="1"/>
  <c r="G53" i="1"/>
  <c r="G104" i="1" s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B103" i="1"/>
  <c r="F103" i="1"/>
  <c r="G103" i="1"/>
  <c r="B104" i="1"/>
  <c r="F104" i="1"/>
  <c r="R144" i="4" l="1"/>
  <c r="C73" i="1"/>
  <c r="C92" i="1"/>
  <c r="C45" i="1"/>
  <c r="C98" i="1"/>
  <c r="C90" i="1"/>
  <c r="C82" i="1"/>
  <c r="C74" i="1"/>
  <c r="C43" i="1"/>
  <c r="C35" i="1"/>
  <c r="C27" i="1"/>
  <c r="C45" i="3"/>
  <c r="C37" i="3"/>
  <c r="C29" i="3"/>
  <c r="C24" i="3"/>
  <c r="C20" i="3"/>
  <c r="C16" i="3"/>
  <c r="C12" i="3"/>
  <c r="C8" i="3"/>
  <c r="C4" i="3"/>
  <c r="E209" i="4"/>
  <c r="I107" i="4"/>
  <c r="R15" i="4"/>
  <c r="R11" i="4"/>
  <c r="R7" i="4"/>
  <c r="C69" i="1"/>
  <c r="C8" i="1"/>
  <c r="C33" i="1"/>
  <c r="N208" i="4"/>
  <c r="E144" i="4"/>
  <c r="C89" i="1"/>
  <c r="C57" i="1"/>
  <c r="C34" i="1"/>
  <c r="C16" i="1"/>
  <c r="C88" i="1"/>
  <c r="C49" i="1"/>
  <c r="C25" i="1"/>
  <c r="C95" i="1"/>
  <c r="C87" i="1"/>
  <c r="C79" i="1"/>
  <c r="C72" i="1"/>
  <c r="C68" i="1"/>
  <c r="C64" i="1"/>
  <c r="C60" i="1"/>
  <c r="C56" i="1"/>
  <c r="C48" i="1"/>
  <c r="C40" i="1"/>
  <c r="C32" i="1"/>
  <c r="C24" i="1"/>
  <c r="C19" i="1"/>
  <c r="C15" i="1"/>
  <c r="C11" i="1"/>
  <c r="C7" i="1"/>
  <c r="C3" i="1"/>
  <c r="E4" i="2"/>
  <c r="C101" i="3"/>
  <c r="C93" i="3"/>
  <c r="C85" i="3"/>
  <c r="G78" i="3"/>
  <c r="G74" i="3"/>
  <c r="G70" i="3"/>
  <c r="G66" i="3"/>
  <c r="G62" i="3"/>
  <c r="G58" i="3"/>
  <c r="C50" i="3"/>
  <c r="C42" i="3"/>
  <c r="C34" i="3"/>
  <c r="G26" i="3"/>
  <c r="G22" i="3"/>
  <c r="G18" i="3"/>
  <c r="G14" i="3"/>
  <c r="G10" i="3"/>
  <c r="G6" i="3"/>
  <c r="G2" i="3"/>
  <c r="R183" i="4"/>
  <c r="R161" i="4"/>
  <c r="R157" i="4"/>
  <c r="R153" i="4"/>
  <c r="R145" i="4"/>
  <c r="I131" i="4"/>
  <c r="I127" i="4"/>
  <c r="I123" i="4"/>
  <c r="I119" i="4"/>
  <c r="I115" i="4"/>
  <c r="I87" i="4"/>
  <c r="I83" i="4"/>
  <c r="I79" i="4"/>
  <c r="I75" i="4"/>
  <c r="E68" i="4"/>
  <c r="I57" i="4"/>
  <c r="I53" i="4"/>
  <c r="I49" i="4"/>
  <c r="I45" i="4"/>
  <c r="I41" i="4"/>
  <c r="R32" i="4"/>
  <c r="R28" i="4"/>
  <c r="R21" i="4"/>
  <c r="R18" i="4"/>
  <c r="I14" i="4"/>
  <c r="I10" i="4"/>
  <c r="I6" i="4"/>
  <c r="C81" i="1"/>
  <c r="C53" i="1"/>
  <c r="C20" i="1"/>
  <c r="C4" i="1"/>
  <c r="C96" i="1"/>
  <c r="C41" i="1"/>
  <c r="C94" i="1"/>
  <c r="C78" i="1"/>
  <c r="C39" i="1"/>
  <c r="C23" i="1"/>
  <c r="S36" i="2"/>
  <c r="C49" i="3"/>
  <c r="C41" i="3"/>
  <c r="C33" i="3"/>
  <c r="C26" i="3"/>
  <c r="C22" i="3"/>
  <c r="C18" i="3"/>
  <c r="C14" i="3"/>
  <c r="C10" i="3"/>
  <c r="C6" i="3"/>
  <c r="C2" i="3"/>
  <c r="R17" i="4"/>
  <c r="R13" i="4"/>
  <c r="R9" i="4"/>
  <c r="R5" i="4"/>
  <c r="R20" i="4" s="1"/>
  <c r="C65" i="1"/>
  <c r="C26" i="1"/>
  <c r="C80" i="1"/>
  <c r="C86" i="1"/>
  <c r="C47" i="1"/>
  <c r="C31" i="1"/>
  <c r="C101" i="1"/>
  <c r="C93" i="1"/>
  <c r="C85" i="1"/>
  <c r="C77" i="1"/>
  <c r="C71" i="1"/>
  <c r="C67" i="1"/>
  <c r="C63" i="1"/>
  <c r="C59" i="1"/>
  <c r="C55" i="1"/>
  <c r="C46" i="1"/>
  <c r="C38" i="1"/>
  <c r="C30" i="1"/>
  <c r="C22" i="1"/>
  <c r="C18" i="1"/>
  <c r="C14" i="1"/>
  <c r="C10" i="1"/>
  <c r="C6" i="1"/>
  <c r="C2" i="1"/>
  <c r="E2" i="2"/>
  <c r="C99" i="3"/>
  <c r="C91" i="3"/>
  <c r="C83" i="3"/>
  <c r="G77" i="3"/>
  <c r="G73" i="3"/>
  <c r="G69" i="3"/>
  <c r="G65" i="3"/>
  <c r="G61" i="3"/>
  <c r="G57" i="3"/>
  <c r="C48" i="3"/>
  <c r="C40" i="3"/>
  <c r="C32" i="3"/>
  <c r="G25" i="3"/>
  <c r="G21" i="3"/>
  <c r="G17" i="3"/>
  <c r="G13" i="3"/>
  <c r="G9" i="3"/>
  <c r="G5" i="3"/>
  <c r="I204" i="4"/>
  <c r="I201" i="4"/>
  <c r="I203" i="4" s="1"/>
  <c r="R160" i="4"/>
  <c r="R156" i="4"/>
  <c r="R152" i="4"/>
  <c r="R166" i="4" s="1"/>
  <c r="I134" i="4"/>
  <c r="I130" i="4"/>
  <c r="I126" i="4"/>
  <c r="I122" i="4"/>
  <c r="I118" i="4"/>
  <c r="I114" i="4"/>
  <c r="I86" i="4"/>
  <c r="I82" i="4"/>
  <c r="I78" i="4"/>
  <c r="I74" i="4"/>
  <c r="N67" i="4"/>
  <c r="I56" i="4"/>
  <c r="I52" i="4"/>
  <c r="I48" i="4"/>
  <c r="I44" i="4"/>
  <c r="R35" i="4"/>
  <c r="R31" i="4"/>
  <c r="R27" i="4"/>
  <c r="R38" i="4" s="1"/>
  <c r="I17" i="4"/>
  <c r="I13" i="4"/>
  <c r="I9" i="4"/>
  <c r="I5" i="4"/>
  <c r="I21" i="4" s="1"/>
  <c r="C100" i="1"/>
  <c r="C84" i="1"/>
  <c r="C29" i="1"/>
  <c r="O36" i="2"/>
  <c r="C97" i="1"/>
  <c r="C61" i="1"/>
  <c r="C42" i="1"/>
  <c r="C12" i="1"/>
  <c r="C76" i="1"/>
  <c r="C37" i="1"/>
  <c r="C99" i="1"/>
  <c r="C91" i="1"/>
  <c r="C83" i="1"/>
  <c r="C75" i="1"/>
  <c r="C70" i="1"/>
  <c r="C66" i="1"/>
  <c r="C62" i="1"/>
  <c r="C58" i="1"/>
  <c r="C54" i="1"/>
  <c r="C44" i="1"/>
  <c r="C36" i="1"/>
  <c r="C28" i="1"/>
  <c r="C21" i="1"/>
  <c r="C17" i="1"/>
  <c r="C13" i="1"/>
  <c r="C9" i="1"/>
  <c r="C105" i="3"/>
  <c r="C97" i="3"/>
  <c r="C109" i="3" s="1"/>
  <c r="C89" i="3"/>
  <c r="C81" i="3"/>
  <c r="C108" i="3" s="1"/>
  <c r="G76" i="3"/>
  <c r="G72" i="3"/>
  <c r="G68" i="3"/>
  <c r="G64" i="3"/>
  <c r="G60" i="3"/>
  <c r="G56" i="3"/>
  <c r="C46" i="3"/>
  <c r="C38" i="3"/>
  <c r="G24" i="3"/>
  <c r="G20" i="3"/>
  <c r="G16" i="3"/>
  <c r="G12" i="3"/>
  <c r="G8" i="3"/>
  <c r="R163" i="4"/>
  <c r="R159" i="4"/>
  <c r="R155" i="4"/>
  <c r="I133" i="4"/>
  <c r="I129" i="4"/>
  <c r="I125" i="4"/>
  <c r="I121" i="4"/>
  <c r="I117" i="4"/>
  <c r="I113" i="4"/>
  <c r="I139" i="4" s="1"/>
  <c r="I85" i="4"/>
  <c r="I81" i="4"/>
  <c r="I77" i="4"/>
  <c r="I73" i="4"/>
  <c r="E67" i="4"/>
  <c r="I55" i="4"/>
  <c r="I51" i="4"/>
  <c r="I47" i="4"/>
  <c r="R34" i="4"/>
  <c r="R30" i="4"/>
  <c r="I16" i="4"/>
  <c r="I12" i="4"/>
  <c r="I8" i="4"/>
  <c r="R209" i="4" l="1"/>
  <c r="R208" i="4"/>
  <c r="R67" i="4"/>
  <c r="R68" i="4"/>
  <c r="I208" i="4"/>
  <c r="I209" i="4"/>
  <c r="G54" i="3"/>
  <c r="G55" i="3"/>
  <c r="R39" i="4"/>
  <c r="G109" i="3"/>
  <c r="G108" i="3"/>
  <c r="C54" i="3"/>
  <c r="C55" i="3"/>
  <c r="I138" i="4"/>
  <c r="N35" i="2"/>
  <c r="O35" i="2"/>
  <c r="C52" i="1"/>
  <c r="C51" i="1"/>
  <c r="C104" i="1"/>
  <c r="C103" i="1"/>
  <c r="I20" i="4"/>
  <c r="I59" i="4"/>
  <c r="I60" i="4"/>
  <c r="R167" i="4"/>
  <c r="I90" i="4"/>
  <c r="I89" i="4"/>
  <c r="I67" i="4" l="1"/>
  <c r="I68" i="4"/>
  <c r="I145" i="4"/>
  <c r="I144" i="4"/>
</calcChain>
</file>

<file path=xl/sharedStrings.xml><?xml version="1.0" encoding="utf-8"?>
<sst xmlns="http://schemas.openxmlformats.org/spreadsheetml/2006/main" count="1121" uniqueCount="675">
  <si>
    <t>SEM</t>
  </si>
  <si>
    <t>Average</t>
  </si>
  <si>
    <t>C1-Cav1KO_siHOOK1_48h_CD147-488_EEA-1_647_9.lsm-crop and C2-Cav1KO_siHOOK1_48h_CD147-488_EEA-1_647_9.lsm-crop  x 0 y0 w305 h239</t>
  </si>
  <si>
    <t>C1-Cav1KO_siHOOK1_48h_CD147-488_EEA-1_647_8.lsm-crop and C2-Cav1KO_siHOOK1_48h_CD147-488_EEA-1_647_8.lsm-crop  x 0 y0 w332 h224</t>
  </si>
  <si>
    <t>C1-Cav1KO_siHOOK1_48h_CD147-488_EEA-1_647_7.lsm-crop and C2-Cav1KO_siHOOK1_48h_CD147-488_EEA-1_647_7.lsm-crop  x 0 y0 w367 h207</t>
  </si>
  <si>
    <t>C1-Cav1KO_siHOOK1_48h_CD147-488_EEA-1_647_6.lsm-crop and C2-Cav1KO_siHOOK1_48h_CD147-488_EEA-1_647_6.lsm-crop  x 0 y0 w287 h200</t>
  </si>
  <si>
    <t>C1-Cav1KO_siHOOK1_48h_CD147-488_EEA-1_647_5.lsm-crop and C2-Cav1KO_siHOOK1_48h_CD147-488_EEA-1_647_5.lsm-crop  x 0 y0 w371 h286</t>
  </si>
  <si>
    <t>C1-Cav1KO_siHOOK1_48h_CD147-488_EEA-1_647_4.lsm-crop and C2-Cav1KO_siHOOK1_48h_CD147-488_EEA-1_647_4.lsm-crop  x 0 y0 w282 h217</t>
  </si>
  <si>
    <t>C1-Cav1KO_siHOOK1_48h_CD147-488_EEA-1_647_3.lsm-crop and C2-Cav1KO_siHOOK1_48h_CD147-488_EEA-1_647_3.lsm-crop  x 0 y0 w448 h256</t>
  </si>
  <si>
    <t>C1-Cav1KO_siHOOK1_48h_CD147-488_EEA-1_647_20.lsm-crop and C2-Cav1KO_siHOOK1_48h_CD147-488_EEA-1_647_20.lsm-crop  x 0 y0 w355 h226</t>
  </si>
  <si>
    <t>C1-Cav1KO_siHOOK1_48h_CD147-488_EEA-1_647_2.lsm-crop and C2-Cav1KO_siHOOK1_48h_CD147-488_EEA-1_647_2.lsm-crop  x 0 y0 w371 h246</t>
  </si>
  <si>
    <t>C1-Cav1KO_siHOOK1_48h_CD147-488_EEA-1_647_19.lsm-crop and C2-Cav1KO_siHOOK1_48h_CD147-488_EEA-1_647_19.lsm-crop  x 0 y0 w257 h196</t>
  </si>
  <si>
    <t>C1-Cav1KO_siHOOK1_48h_CD147-488_EEA-1_647_18.lsm-crop and C2-Cav1KO_siHOOK1_48h_CD147-488_EEA-1_647_18.lsm-crop  x 0 y0 w337 h279</t>
  </si>
  <si>
    <t>C1-Cav1KO_siHOOK1_48h_CD147-488_EEA-1_647_17.lsm-crop and C2-Cav1KO_siHOOK1_48h_CD147-488_EEA-1_647_17.lsm-crop  x 0 y0 w580 h211</t>
  </si>
  <si>
    <t>C1-Cav1KO_siHOOK1_48h_CD147-488_EEA-1_647_16.lsm-crop and C2-Cav1KO_siHOOK1_48h_CD147-488_EEA-1_647_16.lsm-crop  x 0 y0 w312 h257</t>
  </si>
  <si>
    <t>C1-Cav1KO_siHOOK1_48h_CD147-488_EEA-1_647_15.lsm-crop and C2-Cav1KO_siHOOK1_48h_CD147-488_EEA-1_647_15.lsm-crop  x 0 y0 w319 h336</t>
  </si>
  <si>
    <t>C1-Cav1KO_siHOOK1_48h_CD147-488_EEA-1_647_14.lsm-crop and C2-Cav1KO_siHOOK1_48h_CD147-488_EEA-1_647_14.lsm-crop  x 0 y0 w360 h240</t>
  </si>
  <si>
    <t>C1-Cav1KO_siHOOK1_48h_CD147-488_EEA-1_647_13.lsm-crop and C2-Cav1KO_siHOOK1_48h_CD147-488_EEA-1_647_13.lsm-crop  x 0 y0 w349 h277</t>
  </si>
  <si>
    <t>C1-Cav1KO_siHOOK1_48h_CD147-488_EEA-1_647_12.lsm-crop and C2-Cav1KO_siHOOK1_48h_CD147-488_EEA-1_647_12.lsm-crop  x 0 y0 w386 h361</t>
  </si>
  <si>
    <t>C1-Cav1KO_siHOOK1_48h_CD147-488_EEA-1_647_11.lsm-crop and C2-Cav1KO_siHOOK1_48h_CD147-488_EEA-1_647_11.lsm-crop  x 0 y0 w315 h254</t>
  </si>
  <si>
    <t>C1-Cav1KO_siHOOK1_48h_CD147-488_EEA-1_647_10.lsm-crop and C2-Cav1KO_siHOOK1_48h_CD147-488_EEA-1_647_10.lsm-crop  x 0 y0 w360 h322</t>
  </si>
  <si>
    <t>C1-Cav1KO_siHOOK1_48h_CD147-488_EEA-1_647.lsm-crop and C2-Cav1KO_siHOOK1_48h_CD147-488_EEA-1_647.lsm-crop  x 0 y0 w344 h323</t>
  </si>
  <si>
    <t>C1-Cav1KO_siHOOK1_48h_CD147-488_EEA-1_647_9.lsm-crop and C2-Cav1KO_siHOOK1_48h_CD147-488_EEA-1_647_9.lsm-crop  x 0 y0 w433 h177</t>
  </si>
  <si>
    <t>C1-Cav1KO_siHOOK1_48h_CD147-488_EEA-1_647_8.lsm-crop and C2-Cav1KO_siHOOK1_48h_CD147-488_EEA-1_647_8.lsm-crop  x 0 y0 w374 h267</t>
  </si>
  <si>
    <t>C1-Cav1KO_siHOOK1_48h_CD147-488_EEA-1_647_7.lsm-crop and C2-Cav1KO_siHOOK1_48h_CD147-488_EEA-1_647_7.lsm-crop  x 0 y0 w363 h195</t>
  </si>
  <si>
    <t>C1-Cav1KO_siHOOK1_48h_CD147-488_EEA-1_647_6.lsm-crop and C2-Cav1KO_siHOOK1_48h_CD147-488_EEA-1_647_6.lsm-crop  x 0 y0 w629 h157</t>
  </si>
  <si>
    <t>C1-Cav1KO_siHOOK1_48h_CD147-488_EEA-1_647_5.lsm-crop and C2-Cav1KO_siHOOK1_48h_CD147-488_EEA-1_647_5.lsm-crop  x 0 y0 w389 h234</t>
  </si>
  <si>
    <t>C1-Cav1KO_siHOOK1_48h_CD147-488_EEA-1_647_4.lsm-crop and C2-Cav1KO_siHOOK1_48h_CD147-488_EEA-1_647_4.lsm-crop  x 0 y0 w350 h160</t>
  </si>
  <si>
    <t>C1-Cav1KO_siHOOK1_48h_CD147-488_EEA-1_647_3.lsm-crop and C2-Cav1KO_siHOOK1_48h_CD147-488_EEA-1_647_3.lsm-crop  x 0 y0 w508 h173</t>
  </si>
  <si>
    <t>C1-Cav1KO_siHOOK1_48h_CD147-488_EEA-1_647_20.lsm-crop and C2-Cav1KO_siHOOK1_48h_CD147-488_EEA-1_647_20.lsm-crop  x 0 y0 w303 h147</t>
  </si>
  <si>
    <t>C1-Cav1KO_siHOOK1_48h_CD147-488_EEA-1_647_2.lsm-crop and C2-Cav1KO_siHOOK1_48h_CD147-488_EEA-1_647_2.lsm-crop  x 0 y0 w450 h234</t>
  </si>
  <si>
    <t>C1-Cav1KO_siHOOK1_48h_9EG7-488_EEA-1_647_9.lsm-crop and C2-Cav1KO_siHOOK1_48h_9EG7-488_EEA-1_647_9.lsm-crop  x 0 y0 w412 h168</t>
  </si>
  <si>
    <t>C1-Cav1KO_siHOOK1_48h_CD147-488_EEA-1_647_19.lsm-crop and C2-Cav1KO_siHOOK1_48h_CD147-488_EEA-1_647_19.lsm-crop  x 0 y0 w530 h318</t>
  </si>
  <si>
    <t>C1-Cav1KO_siHOOK1_48h_9EG7-488_EEA-1_647_8.lsm-crop and C2-Cav1KO_siHOOK1_48h_9EG7-488_EEA-1_647_8.lsm-crop  x 0 y0 w288 h216</t>
  </si>
  <si>
    <t>C1-Cav1KO_siHOOK1_48h_CD147-488_EEA-1_647_18.lsm-crop and C2-Cav1KO_siHOOK1_48h_CD147-488_EEA-1_647_18.lsm-crop  x 0 y0 w365 h162</t>
  </si>
  <si>
    <t>C1-Cav1KO_siHOOK1_48h_9EG7-488_EEA-1_647_7.lsm-crop and C2-Cav1KO_siHOOK1_48h_9EG7-488_EEA-1_647_7.lsm-crop  x 0 y0 w256 h140</t>
  </si>
  <si>
    <t>C1-Cav1KO_siHOOK1_48h_CD147-488_EEA-1_647_17.lsm-crop and C2-Cav1KO_siHOOK1_48h_CD147-488_EEA-1_647_17.lsm-crop  x 0 y0 w672 h179</t>
  </si>
  <si>
    <t>C1-Cav1KO_siHOOK1_48h_9EG7-488_EEA-1_647_6.lsm-crop and C2-Cav1KO_siHOOK1_48h_9EG7-488_EEA-1_647_6.lsm-crop  x 0 y0 w300 h182</t>
  </si>
  <si>
    <t>C1-Cav1KO_siHOOK1_48h_CD147-488_EEA-1_647_16.lsm-crop and C2-Cav1KO_siHOOK1_48h_CD147-488_EEA-1_647_16.lsm-crop  x 0 y0 w644 h228</t>
  </si>
  <si>
    <t>C1-Cav1KO_siHOOK1_48h_9EG7-488_EEA-1_647_5.lsm-crop and C2-Cav1KO_siHOOK1_48h_9EG7-488_EEA-1_647_5.lsm-crop  x 0 y0 w359 h228</t>
  </si>
  <si>
    <t>C1-Cav1KO_siHOOK1_48h_CD147-488_EEA-1_647_15.lsm-crop and C2-Cav1KO_siHOOK1_48h_CD147-488_EEA-1_647_15.lsm-crop  x 0 y0 w264 h165</t>
  </si>
  <si>
    <t>C1-Cav1KO_siHOOK1_48h_9EG7-488_EEA-1_647_4.lsm-crop and C2-Cav1KO_siHOOK1_48h_9EG7-488_EEA-1_647_4.lsm-crop  x 0 y0 w322 h211</t>
  </si>
  <si>
    <t>C1-Cav1KO_siHOOK1_48h_CD147-488_EEA-1_647_14.lsm-crop and C2-Cav1KO_siHOOK1_48h_CD147-488_EEA-1_647_14.lsm-crop  x 0 y0 w343 h159</t>
  </si>
  <si>
    <t>C1-Cav1KO_siHOOK1_48h_9EG7-488_EEA-1_647_3.lsm-crop and C2-Cav1KO_siHOOK1_48h_9EG7-488_EEA-1_647_3.lsm-crop  x 0 y0 w306 h145</t>
  </si>
  <si>
    <t>C1-Cav1KO_siHOOK1_48h_CD147-488_EEA-1_647_13.lsm-crop and C2-Cav1KO_siHOOK1_48h_CD147-488_EEA-1_647_13.lsm-crop  x 0 y0 w794 h195</t>
  </si>
  <si>
    <t>C1-Cav1KO_siHOOK1_48h_9EG7-488_EEA-1_647_20.lsm-crop and C2-Cav1KO_siHOOK1_48h_9EG7-488_EEA-1_647_20.lsm-crop  x 0 y0 w319 h228</t>
  </si>
  <si>
    <t>C1-Cav1KO_siHOOK1_48h_CD147-488_EEA-1_647_12.lsm-crop and C2-Cav1KO_siHOOK1_48h_CD147-488_EEA-1_647_12.lsm-crop  x 0 y0 w519 h174</t>
  </si>
  <si>
    <t>C1-Cav1KO_siHOOK1_48h_9EG7-488_EEA-1_647_2.lsm-crop and C2-Cav1KO_siHOOK1_48h_9EG7-488_EEA-1_647_2.lsm-crop  x 0 y0 w394 h182</t>
  </si>
  <si>
    <t>C1-Cav1KO_siHOOK1_48h_CD147-488_EEA-1_647_11.lsm-crop and C2-Cav1KO_siHOOK1_48h_CD147-488_EEA-1_647_11.lsm-crop  x 0 y0 w322 h111</t>
  </si>
  <si>
    <t>C1-Cav1KO_siHOOK1_48h_9EG7-488_EEA-1_647_19.lsm-crop and C2-Cav1KO_siHOOK1_48h_9EG7-488_EEA-1_647_19.lsm-crop  x 0 y0 w535 h191</t>
  </si>
  <si>
    <t>C1-Cav1KO_siHOOK1_48h_CD147-488_EEA-1_647_10.lsm-crop and C2-Cav1KO_siHOOK1_48h_CD147-488_EEA-1_647_10.lsm-crop  x 0 y0 w416 h214</t>
  </si>
  <si>
    <t>C1-Cav1KO_siHOOK1_48h_9EG7-488_EEA-1_647_18.lsm-crop and C2-Cav1KO_siHOOK1_48h_9EG7-488_EEA-1_647_18.lsm-crop  x 0 y0 w417 h382</t>
  </si>
  <si>
    <t>C1-Cav1KO_siHOOK1_48h_CD147-488_EEA-1_647_9.lsm-crop and C2-Cav1KO_siHOOK1_48h_CD147-488_EEA-1_647_9.lsm-crop  x 0 y0 w512 h512</t>
  </si>
  <si>
    <t>C1-Cav1KO_siHOOK1_48h_9EG7-488_EEA-1_647_17.lsm-crop and C2-Cav1KO_siHOOK1_48h_9EG7-488_EEA-1_647_17.lsm-crop  x 0 y0 w286 h236</t>
  </si>
  <si>
    <t>C1-Cav1KO_siHOOK1_48h_CD147-488_EEA-1_647_8.lsm-crop and C2-Cav1KO_siHOOK1_48h_CD147-488_EEA-1_647_8.lsm-crop  x 0 y0 w512 h512</t>
  </si>
  <si>
    <t>C1-Cav1KO_siHOOK1_48h_9EG7-488_EEA-1_647_16.lsm-crop and C2-Cav1KO_siHOOK1_48h_9EG7-488_EEA-1_647_16.lsm-crop  x 0 y0 w253 h245</t>
  </si>
  <si>
    <t>C1-Cav1KO_siHOOK1_48h_CD147-488_EEA-1_647_7.lsm-crop and C2-Cav1KO_siHOOK1_48h_CD147-488_EEA-1_647_7.lsm-crop  x 0 y0 w512 h512</t>
  </si>
  <si>
    <t>C1-Cav1KO_siHOOK1_48h_9EG7-488_EEA-1_647_15.lsm-crop and C2-Cav1KO_siHOOK1_48h_9EG7-488_EEA-1_647_15.lsm-crop  x 0 y0 w336 h204</t>
  </si>
  <si>
    <t>C1-Cav1KO_siHOOK1_48h_CD147-488_EEA-1_647_6.lsm-crop and C2-Cav1KO_siHOOK1_48h_CD147-488_EEA-1_647_6.lsm-crop  x 0 y0 w512 h512</t>
  </si>
  <si>
    <t>C1-Cav1KO_siHOOK1_48h_9EG7-488_EEA-1_647_14.lsm-crop and C2-Cav1KO_siHOOK1_48h_9EG7-488_EEA-1_647_14.lsm-crop  x 0 y0 w313 h251</t>
  </si>
  <si>
    <t>C1-Cav1KO_siHOOK1_48h_CD147-488_EEA-1_647_5.lsm-crop and C2-Cav1KO_siHOOK1_48h_CD147-488_EEA-1_647_5.lsm-crop  x 0 y0 w512 h512</t>
  </si>
  <si>
    <t>C1-Cav1KO_siHOOK1_48h_9EG7-488_EEA-1_647_13.lsm-crop and C2-Cav1KO_siHOOK1_48h_9EG7-488_EEA-1_647_13.lsm-crop  x 0 y0 w641 h329</t>
  </si>
  <si>
    <t>C1-Cav1KO_siHOOK1_48h_CD147-488_EEA-1_647_4.lsm-crop and C2-Cav1KO_siHOOK1_48h_CD147-488_EEA-1_647_4.lsm-crop  x 0 y0 w512 h512</t>
  </si>
  <si>
    <t>C1-Cav1KO_siHOOK1_48h_9EG7-488_EEA-1_647_12.lsm-crop and C2-Cav1KO_siHOOK1_48h_9EG7-488_EEA-1_647_12.lsm-crop  x 0 y0 w355 h126</t>
  </si>
  <si>
    <t>C1-Cav1KO_siHOOK1_48h_CD147-488_EEA-1_647_3.lsm-crop and C2-Cav1KO_siHOOK1_48h_CD147-488_EEA-1_647_3.lsm-crop  x 0 y0 w512 h512</t>
  </si>
  <si>
    <t>C1-Cav1KO_siHOOK1_48h_9EG7-488_EEA-1_647_11.lsm-crop and C2-Cav1KO_siHOOK1_48h_9EG7-488_EEA-1_647_11.lsm-crop  x 0 y0 w280 h148</t>
  </si>
  <si>
    <t>C1-Cav1KO_siHOOK1_48h_CD147-488_EEA-1_647_2.lsm-crop and C2-Cav1KO_siHOOK1_48h_CD147-488_EEA-1_647_2.lsm-crop  x 0 y0 w512 h512</t>
  </si>
  <si>
    <t>C1-Cav1KO_siHOOK1_48h_9EG7-488_EEA-1_647_10.lsm-crop and C2-Cav1KO_siHOOK1_48h_9EG7-488_EEA-1_647_10.lsm-crop  x 0 y0 w305 h145</t>
  </si>
  <si>
    <t>C1-Cav1KO_siHOOK1_48h_CD147-488_EEA-1_647_10.lsm-crop and C2-Cav1KO_siHOOK1_48h_CD147-488_EEA-1_647_10.lsm-crop  x 0 y0 w512 h512</t>
  </si>
  <si>
    <t>C1-Cav1KO_siHOOK1_48h_9EG7-488_EEA-1_647.lsm-crop and C2-Cav1KO_siHOOK1_48h_9EG7-488_EEA-1_647.lsm-crop  x 0 y0 w371 h206</t>
  </si>
  <si>
    <t>C1-Cav1KO_siHOOK1_48h_CD147-488_EEA-1_647.lsm-crop and C2-Cav1KO_siHOOK1_48h_CD147-488_EEA-1_647.lsm-crop  x 0 y0 w512 h512</t>
  </si>
  <si>
    <t>C1-Cav1KO_Control_48h_CD147-488_EEA-1_647_9.lsm-crop and C2-Cav1KO_Control_48h_CD147-488_EEA-1_647_9.lsm-crop  x 0 y0 w271 h241</t>
  </si>
  <si>
    <t>C1-Cav1KO_Control_48h_CD147-488_EEA-1_647_8.lsm-crop and C2-Cav1KO_Control_48h_CD147-488_EEA-1_647_8.lsm-crop  x 0 y0 w274 h238</t>
  </si>
  <si>
    <t>C1-Cav1KO_Control_48h_CD147-488_EEA-1_647_7.lsm-crop and C2-Cav1KO_Control_48h_CD147-488_EEA-1_647_7.lsm-crop  x 0 y0 w334 h280</t>
  </si>
  <si>
    <t>C1-Cav1KO_Control_48h_CD147-488_EEA-1_647_6.lsm-crop and C2-Cav1KO_Control_48h_CD147-488_EEA-1_647_6.lsm-crop  x 0 y0 w413 h208</t>
  </si>
  <si>
    <t>C1-Cav1KO_Control_48h_CD147-488_EEA-1_647_5.lsm-crop and C2-Cav1KO_Control_48h_CD147-488_EEA-1_647_5.lsm-crop  x 0 y0 w278 h228</t>
  </si>
  <si>
    <t>C1-Cav1KO_Control_48h_CD147-488_EEA-1_647_4.lsm-crop and C2-Cav1KO_Control_48h_CD147-488_EEA-1_647_4.lsm-crop  x 0 y0 w291 h231</t>
  </si>
  <si>
    <t>C1-Cav1KO_Control_48h_CD147-488_EEA-1_647_3.lsm-crop and C2-Cav1KO_Control_48h_CD147-488_EEA-1_647_3.lsm-crop  x 0 y0 w338 h207</t>
  </si>
  <si>
    <t>C1-Cav1KO_Control_48h_CD147-488_EEA-1_647_20.lsm-crop and C2-Cav1KO_Control_48h_CD147-488_EEA-1_647_20.lsm-crop  x 0 y0 w267 h192</t>
  </si>
  <si>
    <t>C1-Cav1KO_Control_48h_CD147-488_EEA-1_647_2.lsm-crop and C2-Cav1KO_Control_48h_CD147-488_EEA-1_647_2.lsm-crop  x 0 y0 w198 h141</t>
  </si>
  <si>
    <t>C1-Cav1KO_Control_48h_CD147-488_EEA-1_647_19.lsm-crop and C2-Cav1KO_Control_48h_CD147-488_EEA-1_647_19.lsm-crop  x 0 y0 w234 h179</t>
  </si>
  <si>
    <t>C1-Cav1KO_Control_48h_CD147-488_EEA-1_647_18.lsm-crop and C2-Cav1KO_Control_48h_CD147-488_EEA-1_647_18.lsm-crop  x 0 y0 w349 h224</t>
  </si>
  <si>
    <t>C1-Cav1KO_Control_48h_CD147-488_EEA-1_647_16.lsm-crop and C2-Cav1KO_Control_48h_CD147-488_EEA-1_647_16.lsm-crop  x 0 y0 w389 h164</t>
  </si>
  <si>
    <t>C1-Cav1KO_Control_48h_CD147-488_EEA-1_647_15.lsm-crop and C2-Cav1KO_Control_48h_CD147-488_EEA-1_647_15.lsm-crop  x 0 y0 w246 h180</t>
  </si>
  <si>
    <t>C1-Cav1KO_Control_48h_CD147-488_EEA-1_647_14.lsm-crop and C2-Cav1KO_Control_48h_CD147-488_EEA-1_647_14.lsm-crop  x 0 y0 w352 h314</t>
  </si>
  <si>
    <t>C1-Cav1KO_Control_48h_CD147-488_EEA-1_647_13.lsm-crop and C2-Cav1KO_Control_48h_CD147-488_EEA-1_647_13.lsm-crop  x 0 y0 w274 h198</t>
  </si>
  <si>
    <t>C1-Cav1KO_Control_48h_CD147-488_EEA-1_647_12.lsm-crop and C2-Cav1KO_Control_48h_CD147-488_EEA-1_647_12.lsm-crop  x 0 y0 w183 h114</t>
  </si>
  <si>
    <t>C1-Cav1KO_Control_48h_CD147-488_EEA-1_647_11.lsm-crop and C2-Cav1KO_Control_48h_CD147-488_EEA-1_647_11.lsm-crop  x 0 y0 w234 h195</t>
  </si>
  <si>
    <t>C1-Cav1KO_Control_48h_CD147-488_EEA-1_647_10.lsm-crop and C2-Cav1KO_Control_48h_CD147-488_EEA-1_647_10.lsm-crop  x 0 y0 w201 h180</t>
  </si>
  <si>
    <t>C1-Cav1KO_Control_48h_CD147-488_EEA-1_647.lsm-crop and C2-Cav1KO_Control_48h_CD147-488_EEA-1_647.lsm-crop  x 0 y0 w318 h205</t>
  </si>
  <si>
    <t>C1-Cav1KO_Control_48h_CD147-488_EEA-1_647_9.lsm-crop and C2-Cav1KO_Control_48h_CD147-488_EEA-1_647_9.lsm-crop  x 0 y0 w225 h171</t>
  </si>
  <si>
    <t>C1-Cav1KO_Control_48h_CD147-488_EEA-1_647_7.lsm-crop and C2-Cav1KO_Control_48h_CD147-488_EEA-1_647_7.lsm-crop  x 0 y0 w258 h168</t>
  </si>
  <si>
    <t>C1-Cav1KO_Control_48h_CD147-488_EEA-1_647_6.lsm-crop and C2-Cav1KO_Control_48h_CD147-488_EEA-1_647_6.lsm-crop  x 0 y0 w383 h244</t>
  </si>
  <si>
    <t>C1-Cav1KO_Control_48h_CD147-488_EEA-1_647_5.lsm-crop and C2-Cav1KO_Control_48h_CD147-488_EEA-1_647_5.lsm-crop  x 0 y0 w312 h155</t>
  </si>
  <si>
    <t>C1-Cav1KO_Control_48h_CD147-488_EEA-1_647_4.lsm-crop and C2-Cav1KO_Control_48h_CD147-488_EEA-1_647_4.lsm-crop  x 0 y0 w405 h191</t>
  </si>
  <si>
    <t>C1-Cav1KO_Control_48h_CD147-488_EEA-1_647_3.lsm-crop and C2-Cav1KO_Control_48h_CD147-488_EEA-1_647_3.lsm-crop  x 0 y0 w196 h130</t>
  </si>
  <si>
    <t>C1-Cav1KO_Control_48h_CD147-488_EEA-1_647_20.lsm-crop and C2-Cav1KO_Control_48h_CD147-488_EEA-1_647_20.lsm-crop  x 0 y0 w480 h224</t>
  </si>
  <si>
    <t>C1-Cav1KO_Control_48h_CD147-488_EEA-1_647_2.lsm-crop and C2-Cav1KO_Control_48h_CD147-488_EEA-1_647_2.lsm-crop  x 0 y0 w168 h143</t>
  </si>
  <si>
    <t>C1-Cav1KO_Control_48h_CD147-488_EEA-1_647_19.lsm-crop and C2-Cav1KO_Control_48h_CD147-488_EEA-1_647_19.lsm-crop  x 0 y0 w643 h213</t>
  </si>
  <si>
    <t>C1-Cav1KO_Control_48h_9EG7-488_EEA-1_647_9.lsm-crop and C2-Cav1KO_Control_48h_9EG7-488_EEA-1_647_9.lsm-crop  x 0 y0 w399 h257</t>
  </si>
  <si>
    <t>C1-Cav1KO_Control_48h_CD147-488_EEA-1_647_18.lsm-crop and C2-Cav1KO_Control_48h_CD147-488_EEA-1_647_18.lsm-crop  x 0 y0 w268 h190</t>
  </si>
  <si>
    <t>C1-Cav1KO_Control_48h_9EG7-488_EEA-1_647_8.lsm-crop and C2-Cav1KO_Control_48h_9EG7-488_EEA-1_647_8.lsm-crop  x 0 y0 w424 h234</t>
  </si>
  <si>
    <t>C1-Cav1KO_Control_48h_CD147-488_EEA-1_647_17.lsm-crop and C2-Cav1KO_Control_48h_CD147-488_EEA-1_647_17.lsm-crop  x 0 y0 w425 h330</t>
  </si>
  <si>
    <t>C1-Cav1KO_Control_48h_9EG7-488_EEA-1_647_7.lsm-crop and C2-Cav1KO_Control_48h_9EG7-488_EEA-1_647_7.lsm-crop  x 0 y0 w342 h263</t>
  </si>
  <si>
    <t>C1-Cav1KO_Control_48h_CD147-488_EEA-1_647_16.lsm-crop and C2-Cav1KO_Control_48h_CD147-488_EEA-1_647_16.lsm-crop  x 0 y0 w177 h118</t>
  </si>
  <si>
    <t>C1-Cav1KO_Control_48h_9EG7-488_EEA-1_647_6.lsm-crop and C2-Cav1KO_Control_48h_9EG7-488_EEA-1_647_6.lsm-crop  x 0 y0 w396 h298</t>
  </si>
  <si>
    <t>C1-Cav1KO_Control_48h_CD147-488_EEA-1_647_15.lsm-crop and C2-Cav1KO_Control_48h_CD147-488_EEA-1_647_15.lsm-crop  x 0 y0 w240 h148</t>
  </si>
  <si>
    <t>C1-Cav1KO_Control_48h_9EG7-488_EEA-1_647_5.lsm-crop and C2-Cav1KO_Control_48h_9EG7-488_EEA-1_647_5.lsm-crop  x 0 y0 w231 h158</t>
  </si>
  <si>
    <t>C1-Cav1KO_Control_48h_CD147-488_EEA-1_647_14.lsm-crop and C2-Cav1KO_Control_48h_CD147-488_EEA-1_647_14.lsm-crop  x 0 y0 w616 h251</t>
  </si>
  <si>
    <t>C1-Cav1KO_Control_48h_9EG7-488_EEA-1_647_4.lsm-crop and C2-Cav1KO_Control_48h_9EG7-488_EEA-1_647_4.lsm-crop  x 0 y0 w277 h186</t>
  </si>
  <si>
    <t>C1-Cav1KO_Control_48h_CD147-488_EEA-1_647_13.lsm-crop and C2-Cav1KO_Control_48h_CD147-488_EEA-1_647_13.lsm-crop  x 0 y0 w314 h224</t>
  </si>
  <si>
    <t>C1-Cav1KO_Control_48h_9EG7-488_EEA-1_647_3.lsm-crop and C2-Cav1KO_Control_48h_9EG7-488_EEA-1_647_3.lsm-crop  x 0 y0 w298 h242</t>
  </si>
  <si>
    <t>C1-Cav1KO_Control_48h_CD147-488_EEA-1_647_12.lsm-crop and C2-Cav1KO_Control_48h_CD147-488_EEA-1_647_12.lsm-crop  x 0 y0 w233 h191</t>
  </si>
  <si>
    <t>C1-Cav1KO_Control_48h_9EG7-488_EEA-1_647_20.lsm-crop and C2-Cav1KO_Control_48h_9EG7-488_EEA-1_647_20.lsm-crop  x 0 y0 w541 h354</t>
  </si>
  <si>
    <t>C1-Cav1KO_Control_48h_CD147-488_EEA-1_647_11.lsm-crop and C2-Cav1KO_Control_48h_CD147-488_EEA-1_647_11.lsm-crop  x 0 y0 w325 h197</t>
  </si>
  <si>
    <t>C1-Cav1KO_Control_48h_9EG7-488_EEA-1_647_2.lsm-crop and C2-Cav1KO_Control_48h_9EG7-488_EEA-1_647_2.lsm-crop  x 0 y0 w197 h194</t>
  </si>
  <si>
    <t>C1-Cav1KO_Control_48h_CD147-488_EEA-1_647_10.lsm-crop and C2-Cav1KO_Control_48h_CD147-488_EEA-1_647_10.lsm-crop  x 0 y0 w252 h141</t>
  </si>
  <si>
    <t>C1-Cav1KO_Control_48h_9EG7-488_EEA-1_647_19.lsm-crop and C2-Cav1KO_Control_48h_9EG7-488_EEA-1_647_19.lsm-crop  x 0 y0 w186 h162</t>
  </si>
  <si>
    <t>C1-Cav1KO_Control_48h_CD147-488_EEA-1_647.lsm-crop and C2-Cav1KO_Control_48h_CD147-488_EEA-1_647.lsm-crop  x 0 y0 w361 h143</t>
  </si>
  <si>
    <t>C1-Cav1KO_Control_48h_9EG7-488_EEA-1_647_18.lsm-crop and C2-Cav1KO_Control_48h_9EG7-488_EEA-1_647_18.lsm-crop  x 0 y0 w338 h228</t>
  </si>
  <si>
    <t>C1-Cav1KO_Control_48h_CD147-488_EEA-1_647_9.lsm-crop and C2-Cav1KO_Control_48h_CD147-488_EEA-1_647_9.lsm-crop  x 0 y0 w512 h512</t>
  </si>
  <si>
    <t>C1-Cav1KO_Control_48h_9EG7-488_EEA-1_647_17.lsm-crop and C2-Cav1KO_Control_48h_9EG7-488_EEA-1_647_17.lsm-crop  x 0 y0 w309 h177</t>
  </si>
  <si>
    <t>C1-Cav1KO_Control_48h_CD147-488_EEA-1_647_8.lsm-crop and C2-Cav1KO_Control_48h_CD147-488_EEA-1_647_8.lsm-crop  x 0 y0 w512 h512</t>
  </si>
  <si>
    <t>C1-Cav1KO_Control_48h_9EG7-488_EEA-1_647_16.lsm-crop and C2-Cav1KO_Control_48h_9EG7-488_EEA-1_647_16.lsm-crop  x 0 y0 w283 h229</t>
  </si>
  <si>
    <t>C1-Cav1KO_Control_48h_CD147-488_EEA-1_647_7.lsm-crop and C2-Cav1KO_Control_48h_CD147-488_EEA-1_647_7.lsm-crop  x 0 y0 w512 h512</t>
  </si>
  <si>
    <t>C1-Cav1KO_Control_48h_9EG7-488_EEA-1_647_15.lsm-crop and C2-Cav1KO_Control_48h_9EG7-488_EEA-1_647_15.lsm-crop  x 0 y0 w281 h241</t>
  </si>
  <si>
    <t>C1-Cav1KO_Control_48h_CD147-488_EEA-1_647_6.lsm-crop and C2-Cav1KO_Control_48h_CD147-488_EEA-1_647_6.lsm-crop  x 0 y0 w512 h512</t>
  </si>
  <si>
    <t>C1-Cav1KO_Control_48h_9EG7-488_EEA-1_647_14.lsm-crop and C2-Cav1KO_Control_48h_9EG7-488_EEA-1_647_14.lsm-crop  x 0 y0 w238 h230</t>
  </si>
  <si>
    <t>C1-Cav1KO_Control_48h_CD147-488_EEA-1_647_5.lsm-crop and C2-Cav1KO_Control_48h_CD147-488_EEA-1_647_5.lsm-crop  x 0 y0 w512 h512</t>
  </si>
  <si>
    <t>C1-Cav1KO_Control_48h_9EG7-488_EEA-1_647_13.lsm-crop and C2-Cav1KO_Control_48h_9EG7-488_EEA-1_647_13.lsm-crop  x 0 y0 w311 h249</t>
  </si>
  <si>
    <t>C1-Cav1KO_Control_48h_CD147-488_EEA-1_647_4.lsm-crop and C2-Cav1KO_Control_48h_CD147-488_EEA-1_647_4.lsm-crop  x 0 y0 w512 h512</t>
  </si>
  <si>
    <t>C1-Cav1KO_Control_48h_9EG7-488_EEA-1_647_12.lsm-crop and C2-Cav1KO_Control_48h_9EG7-488_EEA-1_647_12.lsm-crop  x 0 y0 w279 h143</t>
  </si>
  <si>
    <t>C1-Cav1KO_Control_48h_CD147-488_EEA-1_647_3.lsm-crop and C2-Cav1KO_Control_48h_CD147-488_EEA-1_647_3.lsm-crop  x 0 y0 w512 h512</t>
  </si>
  <si>
    <t>C1-Cav1KO_Control_48h_9EG7-488_EEA-1_647_11.lsm-crop and C2-Cav1KO_Control_48h_9EG7-488_EEA-1_647_11.lsm-crop  x 0 y0 w263 h230</t>
  </si>
  <si>
    <t>C1-Cav1KO_Control_48h_CD147-488_EEA-1_647_2.lsm-crop and C2-Cav1KO_Control_48h_CD147-488_EEA-1_647_2.lsm-crop  x 0 y0 w512 h512</t>
  </si>
  <si>
    <t>C1-Cav1KO_Control_48h_9EG7-488_EEA-1_647_10.lsm-crop and C2-Cav1KO_Control_48h_9EG7-488_EEA-1_647_10.lsm-crop  x 0 y0 w307 h239</t>
  </si>
  <si>
    <t>C1-Cav1KO_Control_48h_CD147-488_EEA-1_647_10.lsm-crop and C2-Cav1KO_Control_48h_CD147-488_EEA-1_647_10.lsm-crop  x 0 y0 w512 h512</t>
  </si>
  <si>
    <t>C1-Cav1KO_Control_48h_9EG7-488_EEA-1_647.lsm-crop and C2-Cav1KO_Control_48h_9EG7-488_EEA-1_647.lsm-crop  x 0 y0 w439 h241</t>
  </si>
  <si>
    <t>C1-Cav1KO_Control_48h_CD147-488_EEA-1_647.lsm-crop and C2-Cav1KO_Control_48h_CD147-488_EEA-1_647.lsm-crop  x 0 y0 w512 h512</t>
  </si>
  <si>
    <t>Normalized by Mean Control</t>
  </si>
  <si>
    <t>Pearson Coefficient</t>
  </si>
  <si>
    <t>Image</t>
  </si>
  <si>
    <t>0; 0\n</t>
  </si>
  <si>
    <t>0; 0</t>
  </si>
  <si>
    <t>Ch_Reference_actBCh_AND_Ch_DextranCh</t>
  </si>
  <si>
    <t>Cav1KO_Rab11_124DN_9EG7_488_LBPA647_Vero_settings_20</t>
  </si>
  <si>
    <t>Cav1WTvsKORab11124DN9EG7488LBPA647.lif</t>
  </si>
  <si>
    <t>Cav1KO_Rab11_124DN_9EG7_488_LBPA647_Vero_settings_19</t>
  </si>
  <si>
    <t>Cav1KO_Rab11_124DN_9EG7_488_LBPA647_Vero_settings_18</t>
  </si>
  <si>
    <t>Cav1KO_Rab11_124DN_9EG7_488_LBPA647_Vero_settings_17</t>
  </si>
  <si>
    <t>Cav1KO_Rab11_124DN_9EG7_488_LBPA647_Vero_settings_16</t>
  </si>
  <si>
    <t>Cav1KO_Rab11_124DN_9EG7_488_LBPA647_Vero_settings_15</t>
  </si>
  <si>
    <t>Cav1KO_Rab11_124DN_9EG7_488_LBPA647_Vero_settings_14</t>
  </si>
  <si>
    <t>Cav1KO_Rab11_124DN_9EG7_488_LBPA647_Vero_settings_13</t>
  </si>
  <si>
    <t>Cav1KO_Rab11_124DN_9EG7_488_LBPA647_Vero_settings_12</t>
  </si>
  <si>
    <t>Cav1KO_Rab11_124DN_9EG7_488_LBPA647_Vero_settings_11</t>
  </si>
  <si>
    <t>Cav1KO_Rab11_124DN_9EG7_488_LBPA647_Vero_settings_10</t>
  </si>
  <si>
    <t>Cav1WTvsKORab11124DN9EG7488LBPA647_bis.lif_.lif</t>
  </si>
  <si>
    <t>Cav1KO_Rab11_124DN_9EG7_488_LBPA647_Vero_settings_9</t>
  </si>
  <si>
    <t>Cav1KO_Rab11_124DN_9EG7_488_LBPA647_Vero_settings_8</t>
  </si>
  <si>
    <t>Cav1KO_Rab11_124DN_9EG7_488_LBPA647_Vero_settings_7</t>
  </si>
  <si>
    <t>Cav1KO_Rab11_124DN_9EG7_488_LBPA647_Vero_settings_6</t>
  </si>
  <si>
    <t>Cav1KO_Rab11_124DN_9EG7_488_LBPA647_Vero_settings_5</t>
  </si>
  <si>
    <t>Cav1KO_Rab11_124DN_9EG7_488_LBPA647_Vero_settings_4</t>
  </si>
  <si>
    <t>Cav1KO_Rab11_124DN_9EG7_488_LBPA647_Vero_settings_3</t>
  </si>
  <si>
    <t>Cav1KO_Rab11_124DN_9EG7_488_LBPA647_Vero_settings_2</t>
  </si>
  <si>
    <t>Cav1KO_Rab11_124DN_9EG7_488_LBPA647_Vero_settings</t>
  </si>
  <si>
    <t>Cav1KO_Control_9EG7_488_LBPA647_Vero_settings_20</t>
  </si>
  <si>
    <t>Cav1KO_Control_9EG7_488_LBPA647_Vero_settings_19</t>
  </si>
  <si>
    <t>Cav1KO_Control_9EG7_488_LBPA647_Vero_settings_18</t>
  </si>
  <si>
    <t>Cav1KO_Control_9EG7_488_LBPA647_Vero_settings_17</t>
  </si>
  <si>
    <t>Cav1KO_Control_9EG7_488_LBPA647_Vero_settings_16</t>
  </si>
  <si>
    <t>Cav1KO_Control_9EG7_488_LBPA647_Vero_settings_15</t>
  </si>
  <si>
    <t>Cav1KO_Control_9EG7_488_LBPA647_Vero_settings_14</t>
  </si>
  <si>
    <t>Cav1KO_Control_9EG7_488_LBPA647_Vero_settings_13</t>
  </si>
  <si>
    <t>Cav1KO_Control_9EG7_488_LBPA647_Vero_settings_12</t>
  </si>
  <si>
    <t>Cav1KO_Control_9EG7_488_LBPA647_Vero_settings_11</t>
  </si>
  <si>
    <t>Cav1KO_Control_9EG7_488_LBPA647_Vero_settings_10</t>
  </si>
  <si>
    <t>Cav1KO_Control_9EG7_488_LBPA647_Vero_settings_9</t>
  </si>
  <si>
    <t>Cav1KO_Control_9EG7_488_LBPA647_Vero_settings_8</t>
  </si>
  <si>
    <t>Cav1KO_Control_9EG7_488_LBPA647_Vero_settings_7</t>
  </si>
  <si>
    <t>Cav1KO_Control_9EG7_488_LBPA647_Vero_settings_6</t>
  </si>
  <si>
    <t>Cav1KO_Control_9EG7_488_LBPA647_Vero_settings_5</t>
  </si>
  <si>
    <t>Cav1KO_Control_9EG7_488_LBPA647_Vero_settings_4</t>
  </si>
  <si>
    <t>Cav1KO_Control_9EG7_488_LBPA647_Vero_settings_3</t>
  </si>
  <si>
    <t>Cav1KO_Control_9EG7_488_LBPA647_Vero_settings_2</t>
  </si>
  <si>
    <t>Cav1KO_Control_9EG7_488_LBPA647_Vero_settings</t>
  </si>
  <si>
    <t>Cav1WT_Rab11_124DN_9EG7_488_LBPA647_Vero_settings_20</t>
  </si>
  <si>
    <t>Cav1WT_Rab11_124DN_9EG7_488_LBPA647_Vero_settings_19</t>
  </si>
  <si>
    <t>Cav1WT_Rab11_124DN_9EG7_488_LBPA647_Vero_settings_18</t>
  </si>
  <si>
    <t>Cav1WT_Rab11_124DN_9EG7_488_LBPA647_Vero_settings_17</t>
  </si>
  <si>
    <t>Cav1WT_Rab11_124DN_9EG7_488_LBPA647_Vero_settings_16</t>
  </si>
  <si>
    <t>Cav1WT_Rab11_124DN_9EG7_488_LBPA647_Vero_settings_15</t>
  </si>
  <si>
    <t>ActBeta1 vs LBPA</t>
  </si>
  <si>
    <t>Cav1KO Rab11 124DN</t>
  </si>
  <si>
    <t>ActBeta1 vsLBPA</t>
  </si>
  <si>
    <t>Cav1WT Rab11 124 I DN</t>
  </si>
  <si>
    <t>Cav1WT_Rab11_124DN_9EG7_488_LBPA647_Vero_settings_14</t>
  </si>
  <si>
    <t>Cav1KO Control</t>
  </si>
  <si>
    <t>Cav1WT Control</t>
  </si>
  <si>
    <t>Cav1WT_Rab11_124DN_9EG7_488_LBPA647_Vero_settings_13</t>
  </si>
  <si>
    <t>Cav1WT_Rab11_124DN_9EG7_488_LBPA647_Vero_settings_12</t>
  </si>
  <si>
    <t>Only with Vero settings+Results from Bis LBPA Normalized by each Control</t>
  </si>
  <si>
    <t>Cav1WT_Rab11_124DN_9EG7_488_LBPA647_Vero_settings_11</t>
  </si>
  <si>
    <t>Cav1WT_Rab11_124DN_9EG7_488_LBPA647_Vero_settings_10</t>
  </si>
  <si>
    <t>Cav1WT_Rab11_124DN_9EG7_488_LBPA647_Vero_settings_9</t>
  </si>
  <si>
    <t>Cav1WT_Rab11_124DN_9EG7_488_LBPA647_Vero_settings_8</t>
  </si>
  <si>
    <t>Cav1WT_Rab11_124DN_9EG7_488_LBPA647_Vero_settings_7</t>
  </si>
  <si>
    <t>Cav1WT_Rab11_124DN_9EG7_488_LBPA647_Vero_settings_6</t>
  </si>
  <si>
    <t>Cav1WT_Rab11_124DN_9EG7_488_LBPA647_Vero_settings_5</t>
  </si>
  <si>
    <t>Cav1WT_Rab11_124DN_9EG7_488_LBPA647_Vero_settings_4</t>
  </si>
  <si>
    <t>Cav1WT_Rab11_124DN_9EG7_488_LBPA647_Vero_settings_3</t>
  </si>
  <si>
    <t>Cav1WT_Rab11_124DN_9EG7_488_LBPA647_Vero_settings_2</t>
  </si>
  <si>
    <t>Cav1WT_Rab11_124DN_9EG7_488_LBPA647_Vero_settings</t>
  </si>
  <si>
    <t>Cav1WT_Control_9EG7_488_LBPA647_Vero_settings_20</t>
  </si>
  <si>
    <t>Cav1WT_Control_9EG7_488_LBPA647_Vero_settings_19</t>
  </si>
  <si>
    <t>Cav1WT_Control_9EG7_488_LBPA647_Vero_settings_18</t>
  </si>
  <si>
    <t>Cav1WT_Control_9EG7_488_LBPA647_Vero_settings_17</t>
  </si>
  <si>
    <t>Cav1WT_Control_9EG7_488_LBPA647_Vero_settings_16</t>
  </si>
  <si>
    <t>Cav1WT_Control_9EG7_488_LBPA647_Vero_settings_15</t>
  </si>
  <si>
    <t>Cav1WT_Control_9EG7_488_LBPA647_Vero_settings_14</t>
  </si>
  <si>
    <t>Cav1WT_Control_9EG7_488_LBPA647_Vero_settings_13</t>
  </si>
  <si>
    <t>Cav1KO</t>
  </si>
  <si>
    <t>Cav1WT_Control_9EG7_488_LBPA647_Vero_settings_12</t>
  </si>
  <si>
    <t>Cav1WT</t>
  </si>
  <si>
    <t>Cav1WT_Control_9EG7_488_LBPA647_Vero_settings_11</t>
  </si>
  <si>
    <t>Cav1WT_Control_9EG7_488_LBPA647_Vero_settings_10</t>
  </si>
  <si>
    <t>Cav1WT_Control_9EG7_488_LBPA647_Vero_settings_9</t>
  </si>
  <si>
    <t>Cav1WT_Control_9EG7_488_LBPA647_Vero_settings_8</t>
  </si>
  <si>
    <t>Cav1WT_Control_9EG7_488_LBPA647_Vero_settings_7</t>
  </si>
  <si>
    <t>Only with Vero settings+Results from Bis LBPA</t>
  </si>
  <si>
    <t>Cav1WT_Control_9EG7_488_LBPA647_Vero_settings_6</t>
  </si>
  <si>
    <t>Cav1WT_Control_9EG7_488_LBPA647_Vero_settings_5</t>
  </si>
  <si>
    <t>Cav1WT_Control_9EG7_488_LBPA647_Vero_settings_4</t>
  </si>
  <si>
    <t>Cav1WT_Control_9EG7_488_LBPA647_Vero_settings_3</t>
  </si>
  <si>
    <t>Cav1WT_Control_9EG7_488_LBPA647_Vero_settings_2</t>
  </si>
  <si>
    <t>Cav1WT_Control_9EG7_488_LBPA647_Vero_settings</t>
  </si>
  <si>
    <t>Ch2 threshold range</t>
  </si>
  <si>
    <t>Ch1 threshold range</t>
  </si>
  <si>
    <t>ICQ</t>
  </si>
  <si>
    <t>M2</t>
  </si>
  <si>
    <t>M1</t>
  </si>
  <si>
    <t>Normalized by EACH Mean Control</t>
  </si>
  <si>
    <t>Pearson coeff.</t>
  </si>
  <si>
    <t>Channels Analyzed (ch1 vs. ch2)</t>
  </si>
  <si>
    <t>Image Serie</t>
  </si>
  <si>
    <t>Image File</t>
  </si>
  <si>
    <t>C1-Cav1KO_Rab4DN_S22N_48h_9EG7-488_EEA-1_647_9.lsm-crop and C2-Cav1KO_Rab4DN_S22N_48h_9EG7-488_EEA-1_647_9.lsm-crop  x 0 y0 w752 h570</t>
  </si>
  <si>
    <t>C1-Cav1KO_Rab4DN_S22N_48h_9EG7-488_EEA-1_647_8.lsm-crop and C2-Cav1KO_Rab4DN_S22N_48h_9EG7-488_EEA-1_647_8.lsm-crop  x 0 y0 w980 h578</t>
  </si>
  <si>
    <t>C1-Cav1KO_Rab4DN_S22N_48h_9EG7-488_EEA-1_647_7.lsm-crop and C2-Cav1KO_Rab4DN_S22N_48h_9EG7-488_EEA-1_647_7.lsm-crop  x 0 y0 w807 h753</t>
  </si>
  <si>
    <t>C1-Cav1KO_Rab4DN_S22N_48h_9EG7-488_EEA-1_647_6.lsm-crop and C2-Cav1KO_Rab4DN_S22N_48h_9EG7-488_EEA-1_647_6.lsm-crop  x 0 y0 w1024 h1024</t>
  </si>
  <si>
    <t>C1-Cav1KO_Rab4DN_S22N_48h_9EG7-488_EEA-1_647_5.lsm-crop and C2-Cav1KO_Rab4DN_S22N_48h_9EG7-488_EEA-1_647_5.lsm-crop  x 0 y0 w977 h899</t>
  </si>
  <si>
    <t>C1-Cav1KO_Rab4DN_S22N_48h_9EG7-488_EEA-1_647_4.lsm-crop and C2-Cav1KO_Rab4DN_S22N_48h_9EG7-488_EEA-1_647_4.lsm-crop  x 0 y0 w701 h673</t>
  </si>
  <si>
    <t>C1-Cav1KO_Rab4DN_S22N_48h_9EG7-488_EEA-1_647_3.lsm-crop and C2-Cav1KO_Rab4DN_S22N_48h_9EG7-488_EEA-1_647_3.lsm-crop  x 0 y0 w1024 h977</t>
  </si>
  <si>
    <t>C1-Cav1KO_Rab4DN_S22N_48h_9EG7-488_EEA-1_647_25.lsm-crop and C2-Cav1KO_Rab4DN_S22N_48h_9EG7-488_EEA-1_647_25.lsm-crop  x 0 y0 w592 h464</t>
  </si>
  <si>
    <t>C1-Cav1KO_Rab4DN_S22N_48h_9EG7-488_EEA-1_647_24.lsm-crop and C2-Cav1KO_Rab4DN_S22N_48h_9EG7-488_EEA-1_647_24.lsm-crop  x 0 y0 w522 h504</t>
  </si>
  <si>
    <t>C1-Cav1KO_Rab4DN_S22N_48h_9EG7-488_EEA-1_647_23.lsm-crop and C2-Cav1KO_Rab4DN_S22N_48h_9EG7-488_EEA-1_647_23.lsm-crop  x 0 y0 w687 h525</t>
  </si>
  <si>
    <t>C1-Cav1KO_Rab4DN_S22N_48h_9EG7-488_EEA-1_647_22.lsm-crop and C2-Cav1KO_Rab4DN_S22N_48h_9EG7-488_EEA-1_647_22.lsm-crop  x 0 y0 w590 h515</t>
  </si>
  <si>
    <t>C1-Cav1KO_Rab4DN_S22N_48h_9EG7-488_EEA-1_647_21.lsm-crop and C2-Cav1KO_Rab4DN_S22N_48h_9EG7-488_EEA-1_647_21.lsm-crop  x 0 y0 w447 h281</t>
  </si>
  <si>
    <t>C1-Cav1KO_Rab4DN_S22N_48h_9EG7-488_EEA-1_647_20.lsm-crop and C2-Cav1KO_Rab4DN_S22N_48h_9EG7-488_EEA-1_647_20.lsm-crop  x 0 y0 w817 h748</t>
  </si>
  <si>
    <t>C1-Cav1KO_Rab4DN_S22N_48h_9EG7-488_EEA-1_647_2.lsm-crop and C2-Cav1KO_Rab4DN_S22N_48h_9EG7-488_EEA-1_647_2.lsm-crop  x 0 y0 w787 h272</t>
  </si>
  <si>
    <t>C1-Cav1KO_Rab4DN_S22N_48h_9EG7-488_EEA-1_647_19.lsm-crop and C2-Cav1KO_Rab4DN_S22N_48h_9EG7-488_EEA-1_647_19.lsm-crop  x 0 y0 w678 h529</t>
  </si>
  <si>
    <t>C1-Cav1KO_Rab4DN_S22N_48h_9EG7-488_EEA-1_647_18.lsm-crop and C2-Cav1KO_Rab4DN_S22N_48h_9EG7-488_EEA-1_647_18.lsm-crop  x 0 y0 w663 h710</t>
  </si>
  <si>
    <t>C1-Cav1KO_Rab4DN_S22N_48h_9EG7-488_EEA-1_647_17.lsm-crop and C2-Cav1KO_Rab4DN_S22N_48h_9EG7-488_EEA-1_647_17.lsm-crop  x 0 y0 w613 h615</t>
  </si>
  <si>
    <t>C1-Cav1KO_Rab4DN_S22N_48h_9EG7-488_EEA-1_647_16.lsm-crop and C2-Cav1KO_Rab4DN_S22N_48h_9EG7-488_EEA-1_647_16.lsm-crop  x 0 y0 w744 h557</t>
  </si>
  <si>
    <t>C1-Cav1KO_Rab4DN_S22N_48h_9EG7-488_EEA-1_647_15.lsm-crop and C2-Cav1KO_Rab4DN_S22N_48h_9EG7-488_EEA-1_647_15.lsm-crop  x 0 y0 w698 h631</t>
  </si>
  <si>
    <t>C1-Cav1KO_Rab4DN_S22N_48h_9EG7-488_EEA-1_647_14.lsm-crop and C2-Cav1KO_Rab4DN_S22N_48h_9EG7-488_EEA-1_647_14.lsm-crop  x 0 y0 w341 h304</t>
  </si>
  <si>
    <t>C1-Cav1KO_Rab4DN_S22N_48h_9EG7-488_EEA-1_647_13.lsm-crop and C2-Cav1KO_Rab4DN_S22N_48h_9EG7-488_EEA-1_647_13.lsm-crop  x 0 y0 w452 h277</t>
  </si>
  <si>
    <t>C1-Cav1KO_Rab4DN_S22N_48h_9EG7-488_EEA-1_647_12.lsm-crop and C2-Cav1KO_Rab4DN_S22N_48h_9EG7-488_EEA-1_647_12.lsm-crop  x 0 y0 w803 h580</t>
  </si>
  <si>
    <t>C1-Cav1KO_Rab4DN_S22N_48h_9EG7-488_EEA-1_647_11.lsm-crop and C2-Cav1KO_Rab4DN_S22N_48h_9EG7-488_EEA-1_647_11.lsm-crop  x 0 y0 w529 h344</t>
  </si>
  <si>
    <t>C1-Cav1KO_Rab4DN_S22N_48h_9EG7-488_EEA-1_647_10.lsm-crop and C2-Cav1KO_Rab4DN_S22N_48h_9EG7-488_EEA-1_647_10.lsm-crop  x 0 y0 w863 h767</t>
  </si>
  <si>
    <t>C1-Cav1KO_Rab4DN_S22N_48h_9EG7-488_EEA-1_647.lsm-crop and C2-Cav1KO_Rab4DN_S22N_48h_9EG7-488_EEA-1_647.lsm-crop  x 0 y0 w1024 h583</t>
  </si>
  <si>
    <t>C1-Cav1KO_Rab4DN_S22N_48h_9EG7-488_EEA-1_647_9.lsm-crop and C2-Cav1KO_Rab4DN_S22N_48h_9EG7-488_EEA-1_647_9.lsm-crop  x 0 y0 w444 h265</t>
  </si>
  <si>
    <t>C1-Cav1KO_Rab4DN_S22N_48h_9EG7-488_EEA-1_647_8.lsm-crop and C2-Cav1KO_Rab4DN_S22N_48h_9EG7-488_EEA-1_647_8.lsm-crop  x 0 y0 w285 h186</t>
  </si>
  <si>
    <t>C1-Cav1WT_Rab4DN_S22N_48h_9EG7-488_EEA-1_647_9.lsm-crop and C2-Cav1WT_Rab4DN_S22N_48h_9EG7-488_EEA-1_647_9.lsm-crop  x 0 y0 w382 h344</t>
  </si>
  <si>
    <t>C1-Cav1KO_Rab4DN_S22N_48h_9EG7-488_EEA-1_647_7.lsm-crop and C2-Cav1KO_Rab4DN_S22N_48h_9EG7-488_EEA-1_647_7.lsm-crop  x 0 y0 w555 h345</t>
  </si>
  <si>
    <t>C1-Cav1WT_Rab4DN_S22N_48h_9EG7-488_EEA-1_647_8.lsm-crop and C2-Cav1WT_Rab4DN_S22N_48h_9EG7-488_EEA-1_647_8.lsm-crop  x 0 y0 w551 h572</t>
  </si>
  <si>
    <t>C1-Cav1KO_Rab4DN_S22N_48h_9EG7-488_EEA-1_647_6.lsm-crop and C2-Cav1KO_Rab4DN_S22N_48h_9EG7-488_EEA-1_647_6.lsm-crop  x 0 y0 w408 h240</t>
  </si>
  <si>
    <t>C1-Cav1WT_Rab4DN_S22N_48h_9EG7-488_EEA-1_647_7.lsm-crop and C2-Cav1WT_Rab4DN_S22N_48h_9EG7-488_EEA-1_647_7.lsm-crop  x 0 y0 w577 h279</t>
  </si>
  <si>
    <t>C1-Cav1KO_Rab4DN_S22N_48h_9EG7-488_EEA-1_647_5.lsm-crop and C2-Cav1KO_Rab4DN_S22N_48h_9EG7-488_EEA-1_647_5.lsm-crop  x 0 y0 w412 h248</t>
  </si>
  <si>
    <t>C1-Cav1WT_Rab4DN_S22N_48h_9EG7-488_EEA-1_647_6.lsm-crop and C2-Cav1WT_Rab4DN_S22N_48h_9EG7-488_EEA-1_647_6.lsm-crop  x 0 y0 w560 h428</t>
  </si>
  <si>
    <t>C1-Cav1KO_Rab4DN_S22N_48h_9EG7-488_EEA-1_647_4.lsm-crop and C2-Cav1KO_Rab4DN_S22N_48h_9EG7-488_EEA-1_647_4.lsm-crop  x 0 y0 w410 h398</t>
  </si>
  <si>
    <t>C1-Cav1WT_Rab4DN_S22N_48h_9EG7-488_EEA-1_647_5.lsm-crop and C2-Cav1WT_Rab4DN_S22N_48h_9EG7-488_EEA-1_647_5.lsm-crop  x 0 y0 w674 h379</t>
  </si>
  <si>
    <t>C1-Cav1KO_Rab4DN_S22N_48h_9EG7-488_EEA-1_647_3.lsm-crop and C2-Cav1KO_Rab4DN_S22N_48h_9EG7-488_EEA-1_647_3.lsm-crop  x 0 y0 w450 h135</t>
  </si>
  <si>
    <t>C1-Cav1WT_Rab4DN_S22N_48h_9EG7-488_EEA-1_647_3.lsm-crop and C2-Cav1WT_Rab4DN_S22N_48h_9EG7-488_EEA-1_647_3.lsm-crop  x 0 y0 w219 h231</t>
  </si>
  <si>
    <t>C1-Cav1KO_Rab4DN_S22N_48h_9EG7-488_EEA-1_647_26.lsm-crop and C2-Cav1KO_Rab4DN_S22N_48h_9EG7-488_EEA-1_647_26.lsm-crop  x 0 y0 w262 h191</t>
  </si>
  <si>
    <t>C1-Cav1WT_Rab4DN_S22N_48h_9EG7-488_EEA-1_647_25.lsm-crop and C2-Cav1WT_Rab4DN_S22N_48h_9EG7-488_EEA-1_647_25.lsm-crop  x 0 y0 w839 h447</t>
  </si>
  <si>
    <t>C1-Cav1KO_Rab4DN_S22N_48h_9EG7-488_EEA-1_647_25.lsm-crop and C2-Cav1KO_Rab4DN_S22N_48h_9EG7-488_EEA-1_647_25.lsm-crop  x 0 y0 w354 h374</t>
  </si>
  <si>
    <t>C1-Cav1WT_Rab4DN_S22N_48h_9EG7-488_EEA-1_647_24.lsm-crop and C2-Cav1WT_Rab4DN_S22N_48h_9EG7-488_EEA-1_647_24.lsm-crop  x 0 y0 w604 h591</t>
  </si>
  <si>
    <t>C1-Cav1KO_Rab4DN_S22N_48h_9EG7-488_EEA-1_647_24.lsm-crop and C2-Cav1KO_Rab4DN_S22N_48h_9EG7-488_EEA-1_647_24.lsm-crop  x 0 y0 w475 h291</t>
  </si>
  <si>
    <t>C1-Cav1WT_Rab4DN_S22N_48h_9EG7-488_EEA-1_647_23.lsm-crop and C2-Cav1WT_Rab4DN_S22N_48h_9EG7-488_EEA-1_647_23.lsm-crop  x 0 y0 w378 h293</t>
  </si>
  <si>
    <t>C1-Cav1KO_Rab4DN_S22N_48h_9EG7-488_EEA-1_647_23.lsm-crop and C2-Cav1KO_Rab4DN_S22N_48h_9EG7-488_EEA-1_647_23.lsm-crop  x 0 y0 w414 h422</t>
  </si>
  <si>
    <t>C1-Cav1WT_Rab4DN_S22N_48h_9EG7-488_EEA-1_647_22.lsm-crop and C2-Cav1WT_Rab4DN_S22N_48h_9EG7-488_EEA-1_647_22.lsm-crop  x 0 y0 w836 h468</t>
  </si>
  <si>
    <t>C1-Cav1KO_Rab4DN_S22N_48h_9EG7-488_EEA-1_647_22.lsm-crop and C2-Cav1KO_Rab4DN_S22N_48h_9EG7-488_EEA-1_647_22.lsm-crop  x 0 y0 w177 h127</t>
  </si>
  <si>
    <t>C1-Cav1WT_Rab4DN_S22N_48h_9EG7-488_EEA-1_647_21.lsm-crop and C2-Cav1WT_Rab4DN_S22N_48h_9EG7-488_EEA-1_647_21.lsm-crop  x 0 y0 w620 h583</t>
  </si>
  <si>
    <t>C1-Cav1KO_Rab4DN_S22N_48h_9EG7-488_EEA-1_647_21.lsm-crop and C2-Cav1KO_Rab4DN_S22N_48h_9EG7-488_EEA-1_647_21.lsm-crop  x 0 y0 w313 h122</t>
  </si>
  <si>
    <t>C1-Cav1WT_Rab4DN_S22N_48h_9EG7-488_EEA-1_647_20.lsm-crop and C2-Cav1WT_Rab4DN_S22N_48h_9EG7-488_EEA-1_647_20.lsm-crop  x 0 y0 w605 h312</t>
  </si>
  <si>
    <t>C1-Cav1KO_Rab4DN_S22N_48h_9EG7-488_EEA-1_647_20.lsm-crop and C2-Cav1KO_Rab4DN_S22N_48h_9EG7-488_EEA-1_647_20.lsm-crop  x 0 y0 w379 h256</t>
  </si>
  <si>
    <t>C1-Cav1WT_Rab4DN_S22N_48h_9EG7-488_EEA-1_647_2.lsm-crop and C2-Cav1WT_Rab4DN_S22N_48h_9EG7-488_EEA-1_647_2.lsm-crop  x 0 y0 w720 h634</t>
  </si>
  <si>
    <t>C1-Cav1KO_Rab4DN_S22N_48h_9EG7-488_EEA-1_647_2.lsm-crop and C2-Cav1KO_Rab4DN_S22N_48h_9EG7-488_EEA-1_647_2.lsm-crop  x 0 y0 w278 h202</t>
  </si>
  <si>
    <t>C1-Cav1WT_Rab4DN_S22N_48h_9EG7-488_EEA-1_647_19.lsm-crop and C2-Cav1WT_Rab4DN_S22N_48h_9EG7-488_EEA-1_647_19.lsm-crop  x 0 y0 w714 h569</t>
  </si>
  <si>
    <t>C1-Cav1KO_Rab4DN_S22N_48h_9EG7-488_EEA-1_647_19.lsm-crop and C2-Cav1KO_Rab4DN_S22N_48h_9EG7-488_EEA-1_647_19.lsm-crop  x 0 y0 w368 h155</t>
  </si>
  <si>
    <t>C1-Cav1WT_Rab4DN_S22N_48h_9EG7-488_EEA-1_647_18.lsm-crop and C2-Cav1WT_Rab4DN_S22N_48h_9EG7-488_EEA-1_647_18.lsm-crop  x 0 y0 w598 h522</t>
  </si>
  <si>
    <t>C1-Cav1KO_Rab4DN_S22N_48h_9EG7-488_EEA-1_647_18.lsm-crop and C2-Cav1KO_Rab4DN_S22N_48h_9EG7-488_EEA-1_647_18.lsm-crop  x 0 y0 w211 h137</t>
  </si>
  <si>
    <t>C1-Cav1WT_Rab4DN_S22N_48h_9EG7-488_EEA-1_647_17.lsm-crop and C2-Cav1WT_Rab4DN_S22N_48h_9EG7-488_EEA-1_647_17.lsm-crop  x 0 y0 w466 h491</t>
  </si>
  <si>
    <t>C1-Cav1KO_Rab4DN_S22N_48h_9EG7-488_EEA-1_647_17.lsm-crop and C2-Cav1KO_Rab4DN_S22N_48h_9EG7-488_EEA-1_647_17.lsm-crop  x 0 y0 w211 h110</t>
  </si>
  <si>
    <t>C1-Cav1WT_Rab4DN_S22N_48h_9EG7-488_EEA-1_647_16.lsm-crop and C2-Cav1WT_Rab4DN_S22N_48h_9EG7-488_EEA-1_647_16.lsm-crop  x 0 y0 w459 h392</t>
  </si>
  <si>
    <t>C1-Cav1KO_Rab4DN_S22N_48h_9EG7-488_EEA-1_647_16.lsm-crop and C2-Cav1KO_Rab4DN_S22N_48h_9EG7-488_EEA-1_647_16.lsm-crop  x 0 y0 w480 h276</t>
  </si>
  <si>
    <t>C1-Cav1WT_Rab4DN_S22N_48h_9EG7-488_EEA-1_647_15.lsm-crop and C2-Cav1WT_Rab4DN_S22N_48h_9EG7-488_EEA-1_647_15.lsm-crop  x 0 y0 w445 h465</t>
  </si>
  <si>
    <t>C1-Cav1KO_Rab4DN_S22N_48h_9EG7-488_EEA-1_647_15.lsm-crop and C2-Cav1KO_Rab4DN_S22N_48h_9EG7-488_EEA-1_647_15.lsm-crop  x 0 y0 w330 h243</t>
  </si>
  <si>
    <t>C1-Cav1WT_Rab4DN_S22N_48h_9EG7-488_EEA-1_647_14.lsm-crop and C2-Cav1WT_Rab4DN_S22N_48h_9EG7-488_EEA-1_647_14.lsm-crop  x 0 y0 w496 h422</t>
  </si>
  <si>
    <t>C1-Cav1KO_Rab4DN_S22N_48h_9EG7-488_EEA-1_647_14.lsm-crop and C2-Cav1KO_Rab4DN_S22N_48h_9EG7-488_EEA-1_647_14.lsm-crop  x 0 y0 w365 h224</t>
  </si>
  <si>
    <t>C1-Cav1WT_Rab4DN_S22N_48h_9EG7-488_EEA-1_647_13.lsm-crop and C2-Cav1WT_Rab4DN_S22N_48h_9EG7-488_EEA-1_647_13.lsm-crop  x 0 y0 w376 h295</t>
  </si>
  <si>
    <t>C1-Cav1KO_Rab4DN_S22N_48h_9EG7-488_EEA-1_647_13.lsm-crop and C2-Cav1KO_Rab4DN_S22N_48h_9EG7-488_EEA-1_647_13.lsm-crop  x 0 y0 w565 h328</t>
  </si>
  <si>
    <t>C1-Cav1WT_Rab4DN_S22N_48h_9EG7-488_EEA-1_647_12.lsm-crop and C2-Cav1WT_Rab4DN_S22N_48h_9EG7-488_EEA-1_647_12.lsm-crop  x 0 y0 w374 h240</t>
  </si>
  <si>
    <t>C1-Cav1KO_Rab4DN_S22N_48h_9EG7-488_EEA-1_647_12.lsm-crop and C2-Cav1KO_Rab4DN_S22N_48h_9EG7-488_EEA-1_647_12.lsm-crop  x 0 y0 w310 h187</t>
  </si>
  <si>
    <t>C1-Cav1WT_Rab4DN_S22N_48h_9EG7-488_EEA-1_647_11.lsm-crop and C2-Cav1WT_Rab4DN_S22N_48h_9EG7-488_EEA-1_647_11.lsm-crop  x 0 y0 w608 h732</t>
  </si>
  <si>
    <t>C1-Cav1KO_Rab4DN_S22N_48h_9EG7-488_EEA-1_647_11.lsm-crop and C2-Cav1KO_Rab4DN_S22N_48h_9EG7-488_EEA-1_647_11.lsm-crop  x 0 y0 w233 h203</t>
  </si>
  <si>
    <t>C1-Cav1WT_Rab4DN_S22N_48h_9EG7-488_EEA-1_647_10.lsm-crop and C2-Cav1WT_Rab4DN_S22N_48h_9EG7-488_EEA-1_647_10.lsm-crop  x 0 y0 w326 h294</t>
  </si>
  <si>
    <t>C1-Cav1KO_Rab4DN_S22N_48h_9EG7-488_EEA-1_647_10.lsm-crop and C2-Cav1KO_Rab4DN_S22N_48h_9EG7-488_EEA-1_647_10.lsm-crop  x 0 y0 w364 h233</t>
  </si>
  <si>
    <t>C1-Cav1WT_Rab4DN_S22N_48h_9EG7-488_EEA-1_647.lsm-crop and C2-Cav1WT_Rab4DN_S22N_48h_9EG7-488_EEA-1_647.lsm-crop  x 0 y0 w888 h485</t>
  </si>
  <si>
    <t>C1-Cav1KO_Rab4DN_S22N_48h_9EG7-488_EEA-1_647.lsm-crop and C2-Cav1KO_Rab4DN_S22N_48h_9EG7-488_EEA-1_647.lsm-crop  x 0 y0 w120 h121</t>
  </si>
  <si>
    <t>C1-Cav1KO_Control_Rab4_48h_9EG7-488_EEA-1_647_9.lsm-crop and C2-Cav1KO_Control_Rab4_48h_9EG7-488_EEA-1_647_9.lsm-crop  x 0 y0 w837 h489</t>
  </si>
  <si>
    <t>C1-Cav1KO_Control_Rab4_48h_9EG7-488_EEA-1_647_8.lsm-crop and C2-Cav1KO_Control_Rab4_48h_9EG7-488_EEA-1_647_8.lsm-crop  x 0 y0 w1010 h295</t>
  </si>
  <si>
    <t>C1-Cav1KO_Control_Rab4_48h_9EG7-488_EEA-1_647_7.lsm-crop and C2-Cav1KO_Control_Rab4_48h_9EG7-488_EEA-1_647_7.lsm-crop  x 0 y0 w827 h383</t>
  </si>
  <si>
    <t>C1-Cav1KO_Control_Rab4_48h_9EG7-488_EEA-1_647_6.lsm-crop and C2-Cav1KO_Control_Rab4_48h_9EG7-488_EEA-1_647_6.lsm-crop  x 0 y0 w835 h330</t>
  </si>
  <si>
    <t>C1-Cav1KO_Control_Rab4_48h_9EG7-488_EEA-1_647_5.lsm-crop and C2-Cav1KO_Control_Rab4_48h_9EG7-488_EEA-1_647_5.lsm-crop  x 0 y0 w1024 h1024</t>
  </si>
  <si>
    <t>C1-Cav1KO_Control_Rab4_48h_9EG7-488_EEA-1_647_4.lsm-crop and C2-Cav1KO_Control_Rab4_48h_9EG7-488_EEA-1_647_4.lsm-crop  x 0 y0 w859 h756</t>
  </si>
  <si>
    <t>C1-Cav1KO_Control_Rab4_48h_9EG7-488_EEA-1_647_3.lsm-crop and C2-Cav1KO_Control_Rab4_48h_9EG7-488_EEA-1_647_3.lsm-crop  x 0 y0 w1024 h825</t>
  </si>
  <si>
    <t>C1-Cav1KO_Control_Rab4_48h_9EG7-488_EEA-1_647_25.lsm-crop and C2-Cav1KO_Control_Rab4_48h_9EG7-488_EEA-1_647_25.lsm-crop  x 0 y0 w878 h741</t>
  </si>
  <si>
    <t>C1-Cav1KO_Control_Rab4_48h_9EG7-488_EEA-1_647_24.lsm-crop and C2-Cav1KO_Control_Rab4_48h_9EG7-488_EEA-1_647_24.lsm-crop  x 0 y0 w852 h683</t>
  </si>
  <si>
    <t>C1-Cav1KO_Control_Rab4_48h_9EG7-488_EEA-1_647_23.lsm-crop and C2-Cav1KO_Control_Rab4_48h_9EG7-488_EEA-1_647_23.lsm-crop  x 0 y0 w804 h530</t>
  </si>
  <si>
    <t>C1-Cav1KO_Control_Rab4_48h_9EG7-488_EEA-1_647_22.lsm-crop and C2-Cav1KO_Control_Rab4_48h_9EG7-488_EEA-1_647_22.lsm-crop  x 0 y0 w758 h557</t>
  </si>
  <si>
    <t>C1-Cav1KO_Control_Rab4_48h_9EG7-488_EEA-1_647_21.lsm-crop and C2-Cav1KO_Control_Rab4_48h_9EG7-488_EEA-1_647_21.lsm-crop  x 0 y0 w995 h761</t>
  </si>
  <si>
    <t>C1-Cav1KO_Control_Rab4_48h_9EG7-488_EEA-1_647_20.lsm-crop and C2-Cav1KO_Control_Rab4_48h_9EG7-488_EEA-1_647_20.lsm-crop  x 0 y0 w693 h464</t>
  </si>
  <si>
    <t>C1-Cav1KO_Control_Rab4_48h_9EG7-488_EEA-1_647_2.lsm-crop and C2-Cav1KO_Control_Rab4_48h_9EG7-488_EEA-1_647_2.lsm-crop  x 0 y0 w774 h585</t>
  </si>
  <si>
    <t>C1-Cav1KO_Control_Rab4_48h_9EG7-488_EEA-1_647_19.lsm-crop and C2-Cav1KO_Control_Rab4_48h_9EG7-488_EEA-1_647_19.lsm-crop  x 0 y0 w1024 h736</t>
  </si>
  <si>
    <t>C1-Cav1KO_Control_Rab4_48h_9EG7-488_EEA-1_647_18.lsm-crop and C2-Cav1KO_Control_Rab4_48h_9EG7-488_EEA-1_647_18.lsm-crop  x 0 y0 w798 h556</t>
  </si>
  <si>
    <t>C1-Cav1KO_Control_Rab4_48h_9EG7-488_EEA-1_647_17.lsm-crop and C2-Cav1KO_Control_Rab4_48h_9EG7-488_EEA-1_647_17.lsm-crop  x 0 y0 w991 h1008</t>
  </si>
  <si>
    <t>C1-Cav1KO_Control_Rab4_48h_9EG7-488_EEA-1_647_16.lsm-crop and C2-Cav1KO_Control_Rab4_48h_9EG7-488_EEA-1_647_16.lsm-crop  x 0 y0 w618 h478</t>
  </si>
  <si>
    <t>C1-Cav1KO_Control_Rab4_48h_9EG7-488_EEA-1_647_15.lsm-crop and C2-Cav1KO_Control_Rab4_48h_9EG7-488_EEA-1_647_15.lsm-crop  x 0 y0 w481 h288</t>
  </si>
  <si>
    <t>C1-Cav1KO_Control_Rab4_48h_9EG7-488_EEA-1_647_14.lsm-crop and C2-Cav1KO_Control_Rab4_48h_9EG7-488_EEA-1_647_14.lsm-crop  x 0 y0 w645 h676</t>
  </si>
  <si>
    <t>C1-Cav1KO_Control_Rab4_48h_9EG7-488_EEA-1_647_13.lsm-crop and C2-Cav1KO_Control_Rab4_48h_9EG7-488_EEA-1_647_13.lsm-crop  x 0 y0 w447 h400</t>
  </si>
  <si>
    <t>C1-Cav1KO_Control_Rab4_48h_9EG7-488_EEA-1_647_12.lsm-crop and C2-Cav1KO_Control_Rab4_48h_9EG7-488_EEA-1_647_12.lsm-crop  x 0 y0 w974 h413</t>
  </si>
  <si>
    <t>C1-Cav1KO_Control_Rab4_48h_9EG7-488_EEA-1_647_11.lsm-crop and C2-Cav1KO_Control_Rab4_48h_9EG7-488_EEA-1_647_11.lsm-crop  x 0 y0 w1024 h777</t>
  </si>
  <si>
    <t>C1-Cav1KO_Control_Rab4_48h_9EG7-488_EEA-1_647_10.lsm-crop and C2-Cav1KO_Control_Rab4_48h_9EG7-488_EEA-1_647_10.lsm-crop  x 0 y0 w611 h515</t>
  </si>
  <si>
    <t>C1-Cav1KO_Control_Rab4_48h_9EG7-488_EEA-1_647.lsm-crop and C2-Cav1KO_Control_Rab4_48h_9EG7-488_EEA-1_647.lsm-crop  x 0 y0 w982 h586</t>
  </si>
  <si>
    <t>C1-Cav1KO_Control_Rab4_48h_9EG7-488_EEA-1_647_9.lsm-crop and C2-Cav1KO_Control_Rab4_48h_9EG7-488_EEA-1_647_9.lsm-crop  x 0 y0 w352 h131</t>
  </si>
  <si>
    <t>C1-Cav1WT_Control_Rab4_48h_9EG7-488_EEA-1_647_9.lsm-crop and C2-Cav1WT_Control_Rab4_48h_9EG7-488_EEA-1_647_9.lsm-crop  x 0 y0 w538 h331</t>
  </si>
  <si>
    <t>C1-Cav1KO_Control_Rab4_48h_9EG7-488_EEA-1_647_8.lsm-crop and C2-Cav1KO_Control_Rab4_48h_9EG7-488_EEA-1_647_8.lsm-crop  x 0 y0 w363 h273</t>
  </si>
  <si>
    <t>C1-Cav1WT_Control_Rab4_48h_9EG7-488_EEA-1_647_8.lsm-crop and C2-Cav1WT_Control_Rab4_48h_9EG7-488_EEA-1_647_8.lsm-crop  x 0 y0 w640 h402</t>
  </si>
  <si>
    <t>C1-Cav1KO_Control_Rab4_48h_9EG7-488_EEA-1_647_7.lsm-crop and C2-Cav1KO_Control_Rab4_48h_9EG7-488_EEA-1_647_7.lsm-crop  x 0 y0 w200 h183</t>
  </si>
  <si>
    <t>C1-Cav1WT_Control_Rab4_48h_9EG7-488_EEA-1_647_7.lsm-crop and C2-Cav1WT_Control_Rab4_48h_9EG7-488_EEA-1_647_7.lsm-crop  x 0 y0 w496 h245</t>
  </si>
  <si>
    <t>C1-Cav1KO_Control_Rab4_48h_9EG7-488_EEA-1_647_6.lsm-crop and C2-Cav1KO_Control_Rab4_48h_9EG7-488_EEA-1_647_6.lsm-crop  x 0 y0 w363 h247</t>
  </si>
  <si>
    <t>C1-Cav1WT_Control_Rab4_48h_9EG7-488_EEA-1_647_6.lsm-crop and C2-Cav1WT_Control_Rab4_48h_9EG7-488_EEA-1_647_6.lsm-crop  x 0 y0 w327 h261</t>
  </si>
  <si>
    <t>C1-Cav1KO_Control_Rab4_48h_9EG7-488_EEA-1_647_5.lsm-crop and C2-Cav1KO_Control_Rab4_48h_9EG7-488_EEA-1_647_5.lsm-crop  x 0 y0 w258 h234</t>
  </si>
  <si>
    <t>C1-Cav1WT_Control_Rab4_48h_9EG7-488_EEA-1_647_5.lsm-crop and C2-Cav1WT_Control_Rab4_48h_9EG7-488_EEA-1_647_5.lsm-crop  x 0 y0 w670 h438</t>
  </si>
  <si>
    <t>C1-Cav1KO_Control_Rab4_48h_9EG7-488_EEA-1_647_4.lsm-crop and C2-Cav1KO_Control_Rab4_48h_9EG7-488_EEA-1_647_4.lsm-crop  x 0 y0 w386 h144</t>
  </si>
  <si>
    <t>C1-Cav1WT_Control_Rab4_48h_9EG7-488_EEA-1_647_4.lsm-crop and C2-Cav1WT_Control_Rab4_48h_9EG7-488_EEA-1_647_4.lsm-crop  x 0 y0 w341 h253</t>
  </si>
  <si>
    <t>C1-Cav1KO_Control_Rab4_48h_9EG7-488_EEA-1_647_3.lsm-crop and C2-Cav1KO_Control_Rab4_48h_9EG7-488_EEA-1_647_3.lsm-crop  x 0 y0 w316 h167</t>
  </si>
  <si>
    <t>C1-Cav1WT_Control_Rab4_48h_9EG7-488_EEA-1_647_3.lsm-crop and C2-Cav1WT_Control_Rab4_48h_9EG7-488_EEA-1_647_3.lsm-crop  x 0 y0 w500 h403</t>
  </si>
  <si>
    <t>C1-Cav1KO_Control_Rab4_48h_9EG7-488_EEA-1_647_26.lsm-crop and C2-Cav1KO_Control_Rab4_48h_9EG7-488_EEA-1_647_26.lsm-crop  x 0 y0 w258 h366</t>
  </si>
  <si>
    <t>C1-Cav1WT_Control_Rab4_48h_9EG7-488_EEA-1_647_25.lsm-crop and C2-Cav1WT_Control_Rab4_48h_9EG7-488_EEA-1_647_25.lsm-crop  x 0 y0 w774 h406</t>
  </si>
  <si>
    <t>C1-Cav1KO_Control_Rab4_48h_9EG7-488_EEA-1_647_25.lsm-crop and C2-Cav1KO_Control_Rab4_48h_9EG7-488_EEA-1_647_25.lsm-crop  x 0 y0 w408 h225</t>
  </si>
  <si>
    <t>C1-Cav1WT_Control_Rab4_48h_9EG7-488_EEA-1_647_24.lsm-crop and C2-Cav1WT_Control_Rab4_48h_9EG7-488_EEA-1_647_24.lsm-crop  x 0 y0 w464 h449</t>
  </si>
  <si>
    <t>C1-Cav1KO_Control_Rab4_48h_9EG7-488_EEA-1_647_24.lsm-crop and C2-Cav1KO_Control_Rab4_48h_9EG7-488_EEA-1_647_24.lsm-crop  x 0 y0 w570 h324</t>
  </si>
  <si>
    <t>C1-Cav1WT_Control_Rab4_48h_9EG7-488_EEA-1_647_23.lsm-crop and C2-Cav1WT_Control_Rab4_48h_9EG7-488_EEA-1_647_23.lsm-crop  x 0 y0 w497 h353</t>
  </si>
  <si>
    <t>C1-Cav1KO_Control_Rab4_48h_9EG7-488_EEA-1_647_23.lsm-crop and C2-Cav1KO_Control_Rab4_48h_9EG7-488_EEA-1_647_23.lsm-crop  x 0 y0 w395 h352</t>
  </si>
  <si>
    <t>C1-Cav1WT_Control_Rab4_48h_9EG7-488_EEA-1_647_22.lsm-crop and C2-Cav1WT_Control_Rab4_48h_9EG7-488_EEA-1_647_22.lsm-crop  x 0 y0 w656 h332</t>
  </si>
  <si>
    <t>C1-Cav1KO_Control_Rab4_48h_9EG7-488_EEA-1_647_22.lsm-crop and C2-Cav1KO_Control_Rab4_48h_9EG7-488_EEA-1_647_22.lsm-crop  x 0 y0 w353 h222</t>
  </si>
  <si>
    <t>C1-Cav1WT_Control_Rab4_48h_9EG7-488_EEA-1_647_21.lsm-crop and C2-Cav1WT_Control_Rab4_48h_9EG7-488_EEA-1_647_21.lsm-crop  x 0 y0 w652 h497</t>
  </si>
  <si>
    <t>C1-Cav1KO_Control_Rab4_48h_9EG7-488_EEA-1_647_21.lsm-crop and C2-Cav1KO_Control_Rab4_48h_9EG7-488_EEA-1_647_21.lsm-crop  x 0 y0 w388 h257</t>
  </si>
  <si>
    <t>C1-Cav1WT_Control_Rab4_48h_9EG7-488_EEA-1_647_20.lsm-crop and C2-Cav1WT_Control_Rab4_48h_9EG7-488_EEA-1_647_20.lsm-crop  x 0 y0 w483 h613</t>
  </si>
  <si>
    <t>C1-Cav1KO_Control_Rab4_48h_9EG7-488_EEA-1_647_20.lsm-crop and C2-Cav1KO_Control_Rab4_48h_9EG7-488_EEA-1_647_20.lsm-crop  x 0 y0 w273 h121</t>
  </si>
  <si>
    <t>C1-Cav1WT_Control_Rab4_48h_9EG7-488_EEA-1_647_2.lsm-crop and C2-Cav1WT_Control_Rab4_48h_9EG7-488_EEA-1_647_2.lsm-crop  x 0 y0 w581 h403</t>
  </si>
  <si>
    <t>C1-Cav1KO_Control_Rab4_48h_9EG7-488_EEA-1_647_2.lsm-crop and C2-Cav1KO_Control_Rab4_48h_9EG7-488_EEA-1_647_2.lsm-crop  x 0 y0 w282 h239</t>
  </si>
  <si>
    <t>C1-Cav1WT_Control_Rab4_48h_9EG7-488_EEA-1_647_19.lsm-crop and C2-Cav1WT_Control_Rab4_48h_9EG7-488_EEA-1_647_19.lsm-crop  x 0 y0 w901 h583</t>
  </si>
  <si>
    <t>C1-Cav1KO_Control_Rab4_48h_9EG7-488_EEA-1_647_19.lsm-crop and C2-Cav1KO_Control_Rab4_48h_9EG7-488_EEA-1_647_19.lsm-crop  x 0 y0 w222 h166</t>
  </si>
  <si>
    <t>C1-Cav1WT_Control_Rab4_48h_9EG7-488_EEA-1_647_18.lsm-crop and C2-Cav1WT_Control_Rab4_48h_9EG7-488_EEA-1_647_18.lsm-crop  x 0 y0 w332 h250</t>
  </si>
  <si>
    <t>C1-Cav1KO_Control_Rab4_48h_9EG7-488_EEA-1_647_18.lsm-crop and C2-Cav1KO_Control_Rab4_48h_9EG7-488_EEA-1_647_18.lsm-crop  x 0 y0 w307 h138</t>
  </si>
  <si>
    <t>C1-Cav1WT_Control_Rab4_48h_9EG7-488_EEA-1_647_17.lsm-crop and C2-Cav1WT_Control_Rab4_48h_9EG7-488_EEA-1_647_17.lsm-crop  x 0 y0 w488 h358</t>
  </si>
  <si>
    <t>C1-Cav1KO_Control_Rab4_48h_9EG7-488_EEA-1_647_17.lsm-crop and C2-Cav1KO_Control_Rab4_48h_9EG7-488_EEA-1_647_17.lsm-crop  x 0 y0 w204 h169</t>
  </si>
  <si>
    <t>C1-Cav1WT_Control_Rab4_48h_9EG7-488_EEA-1_647_16.lsm-crop and C2-Cav1WT_Control_Rab4_48h_9EG7-488_EEA-1_647_16.lsm-crop  x 0 y0 w453 h450</t>
  </si>
  <si>
    <t>C1-Cav1KO_Control_Rab4_48h_9EG7-488_EEA-1_647_16.lsm-crop and C2-Cav1KO_Control_Rab4_48h_9EG7-488_EEA-1_647_16.lsm-crop  x 0 y0 w431 h291</t>
  </si>
  <si>
    <t>C1-Cav1WT_Control_Rab4_48h_9EG7-488_EEA-1_647_15.lsm-crop and C2-Cav1WT_Control_Rab4_48h_9EG7-488_EEA-1_647_15.lsm-crop  x 0 y0 w586 h511</t>
  </si>
  <si>
    <t>C1-Cav1KO_Control_Rab4_48h_9EG7-488_EEA-1_647_15.lsm-crop and C2-Cav1KO_Control_Rab4_48h_9EG7-488_EEA-1_647_15.lsm-crop  x 0 y0 w303 h186</t>
  </si>
  <si>
    <t>C1-Cav1WT_Control_Rab4_48h_9EG7-488_EEA-1_647_14.lsm-crop and C2-Cav1WT_Control_Rab4_48h_9EG7-488_EEA-1_647_14.lsm-crop  x 0 y0 w657 h421</t>
  </si>
  <si>
    <t>C1-Cav1KO_Control_Rab4_48h_9EG7-488_EEA-1_647_14.lsm-crop and C2-Cav1KO_Control_Rab4_48h_9EG7-488_EEA-1_647_14.lsm-crop  x 0 y0 w388 h220</t>
  </si>
  <si>
    <t>C1-Cav1WT_Control_Rab4_48h_9EG7-488_EEA-1_647_13.lsm-crop and C2-Cav1WT_Control_Rab4_48h_9EG7-488_EEA-1_647_13.lsm-crop  x 0 y0 w355 h366</t>
  </si>
  <si>
    <t>C1-Cav1KO_Control_Rab4_48h_9EG7-488_EEA-1_647_13.lsm-crop and C2-Cav1KO_Control_Rab4_48h_9EG7-488_EEA-1_647_13.lsm-crop  x 0 y0 w213 h128</t>
  </si>
  <si>
    <t>C1-Cav1WT_Control_Rab4_48h_9EG7-488_EEA-1_647_12.lsm-crop and C2-Cav1WT_Control_Rab4_48h_9EG7-488_EEA-1_647_12.lsm-crop  x 0 y0 w417 h361</t>
  </si>
  <si>
    <t>C1-Cav1KO_Control_Rab4_48h_9EG7-488_EEA-1_647_12.lsm-crop and C2-Cav1KO_Control_Rab4_48h_9EG7-488_EEA-1_647_12.lsm-crop  x 0 y0 w521 h370</t>
  </si>
  <si>
    <t>C1-Cav1WT_Control_Rab4_48h_9EG7-488_EEA-1_647_11.lsm-crop and C2-Cav1WT_Control_Rab4_48h_9EG7-488_EEA-1_647_11.lsm-crop  x 0 y0 w742 h414</t>
  </si>
  <si>
    <t>C1-Cav1KO_Control_Rab4_48h_9EG7-488_EEA-1_647_11.lsm-crop and C2-Cav1KO_Control_Rab4_48h_9EG7-488_EEA-1_647_11.lsm-crop  x 0 y0 w230 h171</t>
  </si>
  <si>
    <t>C1-Cav1WT_Control_Rab4_48h_9EG7-488_EEA-1_647_10.lsm-crop and C2-Cav1WT_Control_Rab4_48h_9EG7-488_EEA-1_647_10.lsm-crop  x 0 y0 w525 h287</t>
  </si>
  <si>
    <t>C1-Cav1KO_Control_Rab4_48h_9EG7-488_EEA-1_647_10.lsm-crop and C2-Cav1KO_Control_Rab4_48h_9EG7-488_EEA-1_647_10.lsm-crop  x 0 y0 w323 h147</t>
  </si>
  <si>
    <t>C1-Cav1WT_Control_Rab4_48h_9EG7-488_EEA-1_647.lsm-crop and C2-Cav1WT_Control_Rab4_48h_9EG7-488_EEA-1_647.lsm-crop  x 0 y0 w1024 h1024</t>
  </si>
  <si>
    <t>C1-Cav1KO_Control_Rab4_48h_9EG7-488_EEA-1_647.lsm-crop and C2-Cav1KO_Control_Rab4_48h_9EG7-488_EEA-1_647.lsm-crop  x 0 y0 w407 h269</t>
  </si>
  <si>
    <t>Channel_C2-ENDOCYTOSIS CD44 &amp; actBeta1 488 after Hypo 1-20 1min 2022 THIRD.lif - Cav1WT 3min Endo HYPO 1-20 12_serie_12_MAX-projection.tif:0623-0559</t>
  </si>
  <si>
    <t>Channel_C2-ENDOCYTOSIS CD44 &amp; actBeta1 488 after Hypo 1-20 1min 2022 THIRD.lif - Cav1WT 3min Endo HYPO 1-20 11_serie_11_MAX-projection.tif:0538-0499</t>
  </si>
  <si>
    <t>Channel_C2-ENDOCYTOSIS CD44 &amp; actBeta1 488 after Hypo 1-20 1min 2022 THIRD.lif - Cav1KO 3min Endo HYPO 1-20_serie_13_MAX-projection.tif:0404-0772</t>
  </si>
  <si>
    <t>Channel_C2-ENDOCYTOSIS CD44 &amp; actBeta1 488 after Hypo 1-20 1min 2022 THIRD.lif - Cav1WT 3min Endo HYPO 1-20 10_serie_10_MAX-projection.tif:0489-0577</t>
  </si>
  <si>
    <t>Channel_C2-ENDOCYTOSIS CD44 &amp; actBeta1 488 after Hypo 1-20 1min 2022 THIRD.lif - Cav1KO 3min Endo HYPO 1-20_serie_13_MAX-projection.tif:0752-0200</t>
  </si>
  <si>
    <t>Channel_C2-ENDOCYTOSIS CD44 &amp; actBeta1 488 after Hypo 1-20 1min 2022 THIRD.lif - Cav1WT 3min Endo HYPO 1-20 8_serie_8_MAX-projection.tif:0548-0862</t>
  </si>
  <si>
    <t>Channel_C2-ENDOCYTOSIS CD44 &amp; actBeta1 488 after Hypo 1-20 1min 2022 THIRD.lif - Cav1KO 3min Endo HYPO 1-20 8_serie_20_MAX-projection.tif:0419-0511</t>
  </si>
  <si>
    <t>Channel_C2-ENDOCYTOSIS CD44 &amp; actBeta1 488 after Hypo 1-20 1min 2022 THIRD.lif - Cav1WT 3min Endo HYPO 1-20 8_serie_8_MAX-projection.tif:0445-0302</t>
  </si>
  <si>
    <t>Channel_C2-ENDOCYTOSIS CD44 &amp; actBeta1 488 after Hypo 1-20 1min 2022 THIRD.lif - Cav1KO 3min Endo HYPO 1-20 7_serie_19_MAX-projection.tif:0508-0352</t>
  </si>
  <si>
    <t>Channel_C2-ENDOCYTOSIS CD44 &amp; actBeta1 488 after Hypo 1-20 1min 2022 THIRD.lif - Cav1WT 3min Endo HYPO 1-20 7_serie_7_MAX-projection.tif:0478-0441</t>
  </si>
  <si>
    <t>Channel_C2-ENDOCYTOSIS CD44 &amp; actBeta1 488 after Hypo 1-20 1min 2022 THIRD.lif - Cav1KO 3min Endo HYPO 1-20 6_serie_18_MAX-projection.tif:0623-0582</t>
  </si>
  <si>
    <t>Channel_C2-ENDOCYTOSIS CD44 &amp; actBeta1 488 after Hypo 1-20 1min 2022 THIRD.lif - Cav1WT 3min Endo HYPO 1-20 6_serie_6_MAX-projection.tif:0456-0541</t>
  </si>
  <si>
    <t>Channel_C2-ENDOCYTOSIS CD44 &amp; actBeta1 488 after Hypo 1-20 1min 2022 THIRD.lif - Cav1KO 3min Endo HYPO 1-20 6_serie_18_MAX-projection.tif:0294-0417</t>
  </si>
  <si>
    <t>Channel_C2-ENDOCYTOSIS CD44 &amp; actBeta1 488 after Hypo 1-20 1min 2022 THIRD.lif - Cav1WT 3min Endo HYPO 1-20 5_serie_5_MAX-projection.tif:0716-0298</t>
  </si>
  <si>
    <t>Channel_C2-ENDOCYTOSIS CD44 &amp; actBeta1 488 after Hypo 1-20 1min 2022 THIRD.lif - Cav1KO 3min Endo HYPO 1-20 5_serie_17_MAX-projection.tif:0342-0572</t>
  </si>
  <si>
    <t>Channel_C2-ENDOCYTOSIS CD44 &amp; actBeta1 488 after Hypo 1-20 1min 2022 THIRD.lif - Cav1WT 3min Endo HYPO 1-20 5_serie_5_MAX-projection.tif:0507-0738</t>
  </si>
  <si>
    <t>Channel_C2-ENDOCYTOSIS CD44 &amp; actBeta1 488 after Hypo 1-20 1min 2022 THIRD.lif - Cav1KO 3min Endo HYPO 1-20 4_serie_16_MAX-projection.tif:0754-0664</t>
  </si>
  <si>
    <t>Channel_C2-ENDOCYTOSIS CD44 &amp; actBeta1 488 after Hypo 1-20 1min 2022 THIRD.lif - Cav1WT 3min Endo HYPO 1-20_serie_1_MAX-projection.tif:0729-0443</t>
  </si>
  <si>
    <t>Channel_C2-ENDOCYTOSIS CD44 &amp; actBeta1 488 after Hypo 1-20 1min 2022 THIRD.lif - Cav1KO 3min Endo HYPO 1-20 4_serie_16_MAX-projection.tif:0307-0388</t>
  </si>
  <si>
    <t>Channel_C2-ENDOCYTOSIS CD44 &amp; actBeta1 488 after Hypo 1-20 1min 2022 THIRD.lif - Cav1WT 3min Endo HYPO 1-20 4_serie_4_MAX-projection.tif:0732-0210</t>
  </si>
  <si>
    <t>Channel_C2-ENDOCYTOSIS CD44 &amp; actBeta1 488 after Hypo 1-20 1min 2022 THIRD.lif - Cav1KO 3min Endo HYPO 1-20 3_serie_15_MAX-projection.tif:0645-0237</t>
  </si>
  <si>
    <t>Channel_C2-ENDOCYTOSIS CD44 &amp; actBeta1 488 after Hypo 1-20 1min 2022 THIRD.lif - Cav1WT 3min Endo HYPO 1-20 4_serie_4_MAX-projection.tif:0708-0713</t>
  </si>
  <si>
    <t>Channel_C2-ENDOCYTOSIS CD44 &amp; actBeta1 488 after Hypo 1-20 1min 2022 SECOND.lif - Cav1KO 3min Endo Hypo 1-20_serie_13_MAX-projection.tif:0492-0285</t>
  </si>
  <si>
    <t>Channel_C2-ENDOCYTOSIS CD44 &amp; actBeta1 488 after Hypo 1-20 1min 2022 THIRD.lif - Cav1WT 3min Endo HYPO 1-20 4_serie_4_MAX-projection.tif:0256-0307</t>
  </si>
  <si>
    <t>Channel_C2-ENDOCYTOSIS CD44 &amp; actBeta1 488 after Hypo 1-20 1min 2022 SECOND.lif - Cav1KO 3min Endo Hypo 1-20 12_serie_24_MAX-projection.tif:0506-0458</t>
  </si>
  <si>
    <t>Channel_C2-ENDOCYTOSIS CD44 &amp; actBeta1 488 after Hypo 1-20 1min 2022 THIRD.lif - Cav1WT 3min Endo HYPO 1-20 3_serie_3_MAX-projection.tif:0394-0449</t>
  </si>
  <si>
    <t>Channel_C2-ENDOCYTOSIS CD44 &amp; actBeta1 488 after Hypo 1-20 1min 2022 SECOND.lif - Cav1KO 3min Endo Hypo 1-20 11_serie_23_MAX-projection.tif:0472-0433</t>
  </si>
  <si>
    <t>Channel_C2-ENDOCYTOSIS CD44 &amp; actBeta1 488 after Hypo 1-20 1min 2022 THIRD.lif - Cav1WT 3min Endo HYPO 1-20 2_serie_2_MAX-projection.tif:0709-0676</t>
  </si>
  <si>
    <t>Channel_C2-ENDOCYTOSIS CD44 &amp; actBeta1 488 after Hypo 1-20 1min 2022 SECOND.lif - Cav1KO 3min Endo Hypo 1-20 10_serie_22_MAX-projection.tif:0392-0527</t>
  </si>
  <si>
    <t>Channel_C2-ENDOCYTOSIS CD44 &amp; actBeta1 488 after Hypo 1-20 1min 2022 THIRD.lif - Cav1WT 3min Endo HYPO 1-20 2_serie_2_MAX-projection.tif:0356-0357</t>
  </si>
  <si>
    <t>Channel_C2-ENDOCYTOSIS CD44 &amp; actBeta1 488 after Hypo 1-20 1min 2022 SECOND.lif - Cav1KO 3min Endo Hypo 1-20 9_serie_21_MAX-projection.tif:0515-0503</t>
  </si>
  <si>
    <t>Channel_C2-ENDOCYTOSIS CD44 &amp; actBeta1 488 after Hypo 1-20 1min 2022 SECOND.lif - Cav1WT 3min Endo Hypo 1-20_serie_1_MAX-projection.tif:0691-0665</t>
  </si>
  <si>
    <t>Channel_C2-ENDOCYTOSIS CD44 &amp; actBeta1 488 after Hypo 1-20 1min 2022 SECOND.lif - Cav1KO 3min Endo Hypo 1-20 8_serie_20_MAX-projection.tif:0488-0507</t>
  </si>
  <si>
    <t>Channel_C2-ENDOCYTOSIS CD44 &amp; actBeta1 488 after Hypo 1-20 1min 2022 SECOND.lif - Cav1WT 3min Endo Hypo 1-20_serie_1_MAX-projection.tif:0412-0198</t>
  </si>
  <si>
    <t>Channel_C2-ENDOCYTOSIS CD44 &amp; actBeta1 488 after Hypo 1-20 1min 2022 SECOND.lif - Cav1KO 3min Endo Hypo 1-20 7_serie_19_MAX-projection.tif:0357-0431</t>
  </si>
  <si>
    <t>Channel_C2-ENDOCYTOSIS CD44 &amp; actBeta1 488 after Hypo 1-20 1min 2022 SECOND.lif - Cav1WT 3min Endo Hypo 1-20 12_serie_12_MAX-projection.tif:0524-0612</t>
  </si>
  <si>
    <t>Channel_C2-ENDOCYTOSIS CD44 &amp; actBeta1 488 after Hypo 1-20 1min 2022 SECOND.lif - Cav1KO 3min Endo Hypo 1-20 7_serie_19_MAX-projection.tif:0731-0588</t>
  </si>
  <si>
    <t>Channel_C2-ENDOCYTOSIS CD44 &amp; actBeta1 488 after Hypo 1-20 1min 2022 SECOND.lif - Cav1WT 3min Endo Hypo 1-20 11_serie_11_MAX-projection.tif:0492-0538</t>
  </si>
  <si>
    <t>Channel_C2-ENDOCYTOSIS CD44 &amp; actBeta1 488 after Hypo 1-20 1min 2022 SECOND.lif - Cav1KO 3min Endo Hypo 1-20 6_serie_18_MAX-projection.tif:0469-0558</t>
  </si>
  <si>
    <t>Channel_C2-ENDOCYTOSIS CD44 &amp; actBeta1 488 after Hypo 1-20 1min 2022 SECOND.lif - Cav1WT 3min Endo Hypo 1-20 10_serie_10_MAX-projection.tif:0517-0473</t>
  </si>
  <si>
    <t>Channel_C2-ENDOCYTOSIS CD44 &amp; actBeta1 488 after Hypo 1-20 1min 2022 SECOND.lif - Cav1KO 3min Endo Hypo 1-20 5_serie_17_MAX-projection.tif:0441-0537</t>
  </si>
  <si>
    <t>Channel_C2-ENDOCYTOSIS CD44 &amp; actBeta1 488 after Hypo 1-20 1min 2022 SECOND.lif - Cav1WT 3min Endo Hypo 1-20 9_serie_9_MAX-projection.tif:0558-0506</t>
  </si>
  <si>
    <t>Channel_C2-ENDOCYTOSIS CD44 &amp; actBeta1 488 after Hypo 1-20 1min 2022 SECOND.lif - Cav1KO 3min Endo Hypo 1-20 4_serie_16_MAX-projection.tif:0568-0620</t>
  </si>
  <si>
    <t>Channel_C2-ENDOCYTOSIS CD44 &amp; actBeta1 488 after Hypo 1-20 1min 2022 SECOND.lif - Cav1WT 3min Endo Hypo 1-20 8_serie_8_MAX-projection.tif:0533-0276</t>
  </si>
  <si>
    <t>Channel_C2-ENDOCYTOSIS CD44 &amp; actBeta1 488 after Hypo 1-20 1min 2022 SECOND.lif - Cav1KO 3min Endo Hypo 1-20 3_serie_15_MAX-projection.tif:0512-0507</t>
  </si>
  <si>
    <t>Channel_C2-ENDOCYTOSIS CD44 &amp; actBeta1 488 after Hypo 1-20 1min 2022 SECOND.lif - Cav1WT 3min Endo Hypo 1-20 7_serie_7_MAX-projection.tif:0444-0485</t>
  </si>
  <si>
    <t>Channel_C2-ENDOCYTOSIS CD44 &amp; actBeta1 488 after Hypo 1-20 1min 2022 SECOND.lif - Cav1KO 3min Endo Hypo 1-20 2_serie_14_MAX-projection.tif:0511-0622</t>
  </si>
  <si>
    <t>Channel_C2-ENDOCYTOSIS CD44 &amp; actBeta1 488 after Hypo 1-20 1min 2022 SECOND.lif - Cav1WT 3min Endo Hypo 1-20 6_serie_6_MAX-projection.tif:0304-0353</t>
  </si>
  <si>
    <t>Channel_C2-ENDOCYTOSIS CD44 &amp; actBeta1 488 after Hypo 1-20 1min 2022.lif - Cav1KO 3min Endo Hypo 1-20_serie_16_MAX-projection.tif:0566-0551</t>
  </si>
  <si>
    <t>Channel_C2-ENDOCYTOSIS CD44 &amp; actBeta1 488 after Hypo 1-20 1min 2022.lif - Cav1KO 3min Endo Hypo 1-20 15_serie_28_MAX-projection.tif:0532-0448</t>
  </si>
  <si>
    <t>Channel_C2-ENDOCYTOSIS CD44 &amp; actBeta1 488 after Hypo 1-20 1min 2022.lif - Cav1KO 3min Endo Hypo 1-20 14_serie_27_MAX-projection.tif:0438-0535</t>
  </si>
  <si>
    <t>Channel_C2-ENDOCYTOSIS CD44 &amp; actBeta1 488 after Hypo 1-20 1min 2022 SECOND.lif - Cav1WT 3min Endo Hypo 1-20 5_serie_5_MAX-projection.tif:0597-0600</t>
  </si>
  <si>
    <t>Channel_C2-ENDOCYTOSIS CD44 &amp; actBeta1 488 after Hypo 1-20 1min 2022.lif - Cav1KO 3min Endo Hypo 1-20 13_serie_26_MAX-projection.tif:0556-0688</t>
  </si>
  <si>
    <t>Channel_C2-ENDOCYTOSIS CD44 &amp; actBeta1 488 after Hypo 1-20 1min 2022 SECOND.lif - Cav1WT 3min Endo Hypo 1-20 2_serie_2_MAX-projection.tif:0455-0525</t>
  </si>
  <si>
    <t>Channel_C2-ENDOCYTOSIS CD44 &amp; actBeta1 488 after Hypo 1-20 1min 2022.lif - Cav1KO 3min Endo Hypo 1-20 12_serie_25_MAX-projection.tif:0408-0500</t>
  </si>
  <si>
    <t>Channel_C2-ENDOCYTOSIS CD44 &amp; actBeta1 488 after Hypo 1-20 1min 2022.lif - Cav1WT 3min Endo Hypo 1-20 2_serie_2_MAX-projection.tif:0500-0471</t>
  </si>
  <si>
    <t>Channel_C2-ENDOCYTOSIS CD44 &amp; actBeta1 488 after Hypo 1-20 1min 2022.lif - Cav1KO 3min Endo Hypo 1-20 11_serie_24_MAX-projection.tif:0426-0522</t>
  </si>
  <si>
    <t>Channel_C2-ENDOCYTOSIS CD44 &amp; actBeta1 488 after Hypo 1-20 1min 2022.lif - Cav1WT 3min Endo Hypo 1-20 3_serie_3_MAX-projection.tif:0502-0467</t>
  </si>
  <si>
    <t>Channel_C2-ENDOCYTOSIS CD44 &amp; actBeta1 488 after Hypo 1-20 1min 2022.lif - Cav1KO 3min Endo Hypo 1-20 10_serie_23_MAX-projection.tif:0543-0613</t>
  </si>
  <si>
    <t>Channel_C2-ENDOCYTOSIS CD44 &amp; actBeta1 488 after Hypo 1-20 1min 2022.lif - Cav1WT 3min Endo Hypo 1-20 6_serie_6_MAX-projection.tif:0506-0417</t>
  </si>
  <si>
    <t>Channel_C2-ENDOCYTOSIS CD44 &amp; actBeta1 488 after Hypo 1-20 1min 2022.lif - Cav1KO 3min Endo Hypo 1-20 9_serie_22_MAX-projection.tif:0564-0403</t>
  </si>
  <si>
    <t>Channel_C2-ENDOCYTOSIS CD44 &amp; actBeta1 488 after Hypo 1-20 1min 2022.lif - Cav1WT 3min Endo Hypo 1-20 7_serie_7_MAX-projection.tif:0430-0575</t>
  </si>
  <si>
    <t>Channel_C2-ENDOCYTOSIS CD44 &amp; actBeta1 488 after Hypo 1-20 1min 2022.lif - Cav1KO 3min Endo Hypo 1-20 8_serie_21_MAX-projection.tif:0516-0646</t>
  </si>
  <si>
    <t>Channel_C2-ENDOCYTOSIS CD44 &amp; actBeta1 488 after Hypo 1-20 1min 2022.lif - Cav1WT 3min Endo Hypo 1-20 8_serie_8_MAX-projection.tif:0456-0485</t>
  </si>
  <si>
    <t>Channel_C2-ENDOCYTOSIS CD44 &amp; actBeta1 488 after Hypo 1-20 1min 2022.lif - Cav1KO 3min Endo Hypo 1-20 7_serie_29_MAX-projection.tif:0675-0690</t>
  </si>
  <si>
    <t>Channel_C2-ENDOCYTOSIS CD44 &amp; actBeta1 488 after Hypo 1-20 1min 2022.lif - Cav1WT 3min Endo Hypo 1-20 9_serie_9_MAX-projection.tif:0592-0498</t>
  </si>
  <si>
    <t>Channel_C2-ENDOCYTOSIS CD44 &amp; actBeta1 488 after Hypo 1-20 1min 2022.lif - Cav1KO 3min Endo Hypo 1-20 7_serie_29_MAX-projection.tif:0387-0668</t>
  </si>
  <si>
    <t>Channel_C2-ENDOCYTOSIS CD44 &amp; actBeta1 488 after Hypo 1-20 1min 2022.lif - Cav1WT 3min Endo Hypo 1-20 10_serie_10_MAX-projection.tif:0491-0524</t>
  </si>
  <si>
    <t>Channel_C2-ENDOCYTOSIS CD44 &amp; actBeta1 488 after Hypo 1-20 1min 2022.lif - Cav1KO 3min Endo Hypo 1-20 6_serie_20_MAX-projection.tif:0459-0514</t>
  </si>
  <si>
    <t>Channel_C2-ENDOCYTOSIS CD44 &amp; actBeta1 488 after Hypo 1-20 1min 2022.lif - Cav1WT 3min Endo Hypo 1-20 11_serie_11_MAX-projection.tif:0429-0591</t>
  </si>
  <si>
    <t>Channel_C2-ENDOCYTOSIS CD44 &amp; actBeta1 488 after Hypo 1-20 1min 2022.lif - Cav1KO 3min Endo Hypo 1-20 5_serie_30_MAX-projection.tif:0434-0648</t>
  </si>
  <si>
    <t>Channel_C2-ENDOCYTOSIS CD44 &amp; actBeta1 488 after Hypo 1-20 1min 2022.lif - Cav1WT 3min Endo Hypo 1-20 13_serie_13_MAX-projection.tif:0470-0545</t>
  </si>
  <si>
    <t>Channel_C2-ENDOCYTOSIS CD44 &amp; actBeta1 488 after Hypo 1-20 1min 2022.lif - Cav1KO 3min Endo Hypo 1-20 4_serie_19_MAX-projection.tif:0516-0584</t>
  </si>
  <si>
    <t>Channel_C2-ENDOCYTOSIS CD44 &amp; actBeta1 488 after Hypo 1-20 1min 2022.lif - Cav1WT 3min Endo Hypo 1-20 14_serie_14_MAX-projection.tif:0428-0540</t>
  </si>
  <si>
    <t>Channel_C2-ENDOCYTOSIS CD44 &amp; actBeta1 488 after Hypo 1-20 1min 2022.lif - Cav1KO 3min Endo Hypo 1-20 3_serie_18_MAX-projection.tif:0244-0676</t>
  </si>
  <si>
    <t>Channel_C2-ENDOCYTOSIS CD44 &amp; actBeta1 488 after Hypo 1-20 1min 2022.lif - Cav1WT 3min Endo Hypo 1-20 15_serie_15_MAX-projection.tif:0595-0543</t>
  </si>
  <si>
    <t>Channel_C2-ENDOCYTOSIS CD44 &amp; actBeta1 488 after Hypo 1-20 1min 2022.lif - Cav1KO 3min Endo Hypo 1-20 2_serie_17_MAX-projection.tif:0511-0467</t>
  </si>
  <si>
    <t>Hypoosmotic 1-20 1min</t>
  </si>
  <si>
    <t>Channel_C2-ENDOCYTOSIS CD44 &amp; actBeta1 488 after Hypo 1-20 1min 2022.lif - Cav1WT 3min Endo Hypo 1-20_serie_1_MAX-projection.tif:0481-0517</t>
  </si>
  <si>
    <t>MaxThr</t>
  </si>
  <si>
    <t>MinThr</t>
  </si>
  <si>
    <t>Perimeter</t>
  </si>
  <si>
    <t>Mean</t>
  </si>
  <si>
    <t>Area</t>
  </si>
  <si>
    <t>Label</t>
  </si>
  <si>
    <t>Channel_C2-ENDOCYTOSIS CD44 &amp; actBeta1 488 after Hypo 1-10 1min 2022 THIRD.lif - Cav1WT 3min Endo HYPO 1-10_serie_1_MAX-projection.tif:0455-0167</t>
  </si>
  <si>
    <t>Channel_C2-ENDOCYTOSIS CD44 &amp; actBeta1 488 after Hypo 1-10 1min 2022 THIRD.lif - Cav1WT 3min Endo HYPO 1-10_serie_1_MAX-projection.tif:0360-0826</t>
  </si>
  <si>
    <t>Channel_C2-ENDOCYTOSIS CD44 &amp; actBeta1 488 after Hypo 1-10 1min 2022 THIRD.lif - Cav1WT 3min Endo HYPO 1-10 13_serie_13_MAX-projection.tif:0775-0395</t>
  </si>
  <si>
    <t>Channel_C2-ENDOCYTOSIS CD44 &amp; actBeta1 488 after Hypo 1-10 1min 2022 THIRD.lif - Cav1KO 3min Endo HYPO 1-10_serie_14_MAX-projection.tif:0436-0514</t>
  </si>
  <si>
    <t>Channel_C2-ENDOCYTOSIS CD44 &amp; actBeta1 488 after Hypo 1-10 1min 2022 THIRD.lif - Cav1WT 3min Endo HYPO 1-10 13_serie_13_MAX-projection.tif:0309-0539</t>
  </si>
  <si>
    <t>Channel_C2-ENDOCYTOSIS CD44 &amp; actBeta1 488 after Hypo 1-10 1min 2022 THIRD.lif - Cav1KO 3min Endo HYPO 1-10 13_serie_26_MAX-projection.tif:0440-0472</t>
  </si>
  <si>
    <t>Channel_C2-ENDOCYTOSIS CD44 &amp; actBeta1 488 after Hypo 1-10 1min 2022 THIRD.lif - Cav1WT 3min Endo HYPO 1-10 12_serie_12_MAX-projection.tif:0435-0441</t>
  </si>
  <si>
    <t>Channel_C2-ENDOCYTOSIS CD44 &amp; actBeta1 488 after Hypo 1-10 1min 2022 THIRD.lif - Cav1KO 3min Endo HYPO 1-10 12_serie_25_MAX-projection.tif:0829-0396</t>
  </si>
  <si>
    <t>Channel_C2-ENDOCYTOSIS CD44 &amp; actBeta1 488 after Hypo 1-10 1min 2022 THIRD.lif - Cav1WT 3min Endo HYPO 1-10 11_serie_11_MAX-projection.tif:0482-0427</t>
  </si>
  <si>
    <t>Channel_C2-ENDOCYTOSIS CD44 &amp; actBeta1 488 after Hypo 1-10 1min 2022 THIRD.lif - Cav1KO 3min Endo HYPO 1-10 12_serie_25_MAX-projection.tif:0368-0570</t>
  </si>
  <si>
    <t>Channel_C2-ENDOCYTOSIS CD44 &amp; actBeta1 488 after Hypo 1-10 1min 2022 THIRD.lif - Cav1WT 3min Endo HYPO 1-10 10_serie_10_MAX-projection.tif:0416-0429</t>
  </si>
  <si>
    <t>Channel_C2-ENDOCYTOSIS CD44 &amp; actBeta1 488 after Hypo 1-10 1min 2022 THIRD.lif - Cav1KO 3min Endo HYPO 1-10 11_serie_24_MAX-projection.tif:0754-0706</t>
  </si>
  <si>
    <t>Channel_C2-ENDOCYTOSIS CD44 &amp; actBeta1 488 after Hypo 1-10 1min 2022 THIRD.lif - Cav1WT 3min Endo HYPO 1-10 9_serie_9_MAX-projection.tif:0191-0537</t>
  </si>
  <si>
    <t>Channel_C2-ENDOCYTOSIS CD44 &amp; actBeta1 488 after Hypo 1-10 1min 2022 THIRD.lif - Cav1KO 3min Endo HYPO 1-10 11_serie_24_MAX-projection.tif:0431-0268</t>
  </si>
  <si>
    <t>Channel_C2-ENDOCYTOSIS CD44 &amp; actBeta1 488 after Hypo 1-10 1min 2022 THIRD.lif - Cav1WT 3min Endo HYPO 1-10 9_serie_9_MAX-projection.tif:0720-0498</t>
  </si>
  <si>
    <t>Channel_C2-ENDOCYTOSIS CD44 &amp; actBeta1 488 after Hypo 1-10 1min 2022 THIRD.lif - Cav1KO 3min Endo HYPO 1-10 10_serie_23_MAX-projection.tif:0346-0510</t>
  </si>
  <si>
    <t>Channel_C2-ENDOCYTOSIS CD44 &amp; actBeta1 488 after Hypo 1-10 1min 2022 THIRD.lif - Cav1WT 3min Endo HYPO 1-10 8_serie_8_MAX-projection.tif:0678-0265</t>
  </si>
  <si>
    <t>Channel_C2-ENDOCYTOSIS CD44 &amp; actBeta1 488 after Hypo 1-10 1min 2022 THIRD.lif - Cav1KO 3min Endo HYPO 1-10 9_serie_22_MAX-projection.tif:0433-0484</t>
  </si>
  <si>
    <t>Channel_C2-ENDOCYTOSIS CD44 &amp; actBeta1 488 after Hypo 1-10 1min 2022 THIRD.lif - Cav1WT 3min Endo HYPO 1-10 8_serie_8_MAX-projection.tif:0335-0434</t>
  </si>
  <si>
    <t>Channel_C2-ENDOCYTOSIS CD44 &amp; actBeta1 488 after Hypo 1-10 1min 2022 THIRD.lif - Cav1KO 3min Endo HYPO 1-10 8_serie_21_MAX-projection.tif:0505-0434</t>
  </si>
  <si>
    <t>Channel_C2-ENDOCYTOSIS CD44 &amp; actBeta1 488 after Hypo 1-10 1min 2022 THIRD.lif - Cav1WT 3min Endo HYPO 1-10 7_serie_7_MAX-projection.tif:0530-0465</t>
  </si>
  <si>
    <t>Channel_C2-ENDOCYTOSIS CD44 &amp; actBeta1 488 after Hypo 1-10 1min 2022 THIRD.lif - Cav1KO 3min Endo HYPO 1-10 7_serie_20_MAX-projection.tif:0651-0760</t>
  </si>
  <si>
    <t>Channel_C2-ENDOCYTOSIS CD44 &amp; actBeta1 488 after Hypo 1-10 1min 2022 THIRD.lif - Cav1WT 3min Endo HYPO 1-10 6_serie_6_MAX-projection.tif:0617-0713</t>
  </si>
  <si>
    <t>Channel_C2-ENDOCYTOSIS CD44 &amp; actBeta1 488 after Hypo 1-10 1min 2022 THIRD.lif - Cav1KO 3min Endo HYPO 1-10 7_serie_20_MAX-projection.tif:0240-0214</t>
  </si>
  <si>
    <t>Channel_C2-ENDOCYTOSIS CD44 &amp; actBeta1 488 after Hypo 1-10 1min 2022 THIRD.lif - Cav1WT 3min Endo HYPO 1-10 6_serie_6_MAX-projection.tif:0478-0216</t>
  </si>
  <si>
    <t>Channel_C2-ENDOCYTOSIS CD44 &amp; actBeta1 488 after Hypo 1-10 1min 2022 THIRD.lif - Cav1KO 3min Endo HYPO 1-10 6_serie_19_MAX-projection.tif:0646-0536</t>
  </si>
  <si>
    <t>Channel_C2-ENDOCYTOSIS CD44 &amp; actBeta1 488 after Hypo 1-10 1min 2022 THIRD.lif - Cav1WT 3min Endo HYPO 1-10 5_serie_5_MAX-projection.tif:0400-0744</t>
  </si>
  <si>
    <t>Channel_C2-ENDOCYTOSIS CD44 &amp; actBeta1 488 after Hypo 1-10 1min 2022 THIRD.lif - Cav1KO 3min Endo HYPO 1-10 6_serie_19_MAX-projection.tif:0320-0224</t>
  </si>
  <si>
    <t>Channel_C2-ENDOCYTOSIS CD44 &amp; actBeta1 488 after Hypo 1-10 1min 2022 THIRD.lif - Cav1WT 3min Endo HYPO 1-10 5_serie_5_MAX-projection.tif:0493-0285</t>
  </si>
  <si>
    <t>Channel_C2-ENDOCYTOSIS CD44 &amp; actBeta1 488 after Hypo 1-10 1min 2022 THIRD.lif - Cav1KO 3min Endo HYPO 1-10 5_serie_18_MAX-projection.tif:0458-0498</t>
  </si>
  <si>
    <t>Channel_C2-ENDOCYTOSIS CD44 &amp; actBeta1 488 after Hypo 1-10 1min 2022 THIRD.lif - Cav1WT 3min Endo HYPO 1-10 4_serie_4_MAX-projection.tif:0781-0228</t>
  </si>
  <si>
    <t>Channel_C2-ENDOCYTOSIS CD44 &amp; actBeta1 488 after Hypo 1-10 1min 2022 THIRD.lif - Cav1KO 3min Endo HYPO 1-10 4_serie_17_MAX-projection.tif:0388-0226</t>
  </si>
  <si>
    <t>Channel_C2-ENDOCYTOSIS CD44 &amp; actBeta1 488 after Hypo 1-10 1min 2022 THIRD.lif - Cav1WT 3min Endo HYPO 1-10 4_serie_4_MAX-projection.tif:0387-0609</t>
  </si>
  <si>
    <t>Channel_C2-ENDOCYTOSIS CD44 &amp; actBeta1 488 after Hypo 1-10 1min 2022 THIRD.lif - Cav1KO 3min Endo HYPO 1-10 4_serie_17_MAX-projection.tif:0683-0728</t>
  </si>
  <si>
    <t>Channel_C2-ENDOCYTOSIS CD44 &amp; actBeta1 488 after Hypo 1-10 1min 2022 THIRD.lif - Cav1WT 3min Endo HYPO 1-10 3_serie_3_MAX-projection.tif:0626-0283</t>
  </si>
  <si>
    <t>Channel_C2-ENDOCYTOSIS CD44 &amp; actBeta1 488 after Hypo 1-10 1min 2022 THIRD.lif - Cav1KO 3min Endo HYPO 1-10 3_serie_16_MAX-projection.tif:0708-0561</t>
  </si>
  <si>
    <t>Channel_C2-ENDOCYTOSIS CD44 &amp; actBeta1 488 after Hypo 1-10 1min 2022 THIRD.lif - Cav1WT 3min Endo HYPO 1-10 3_serie_3_MAX-projection.tif:0714-0887</t>
  </si>
  <si>
    <t>Channel_C2-ENDOCYTOSIS CD44 &amp; actBeta1 488 after Hypo 1-10 1min 2022 THIRD.lif - Cav1KO 3min Endo HYPO 1-10 3_serie_16_MAX-projection.tif:0216-0434</t>
  </si>
  <si>
    <t>Channel_C2-ENDOCYTOSIS CD44 &amp; actBeta1 488 after Hypo 1-10 1min 2022 THIRD.lif - Cav1WT 3min Endo HYPO 1-10 2_serie_2_MAX-projection.tif:0231-0480</t>
  </si>
  <si>
    <t>Channel_C2-ENDOCYTOSIS CD44 &amp; actBeta1 488 after Hypo 1-10 1min 2022 THIRD.lif - Cav1KO 3min Endo HYPO 1-10 2_serie_15_MAX-projection.tif:0548-0534</t>
  </si>
  <si>
    <t>Channel_C2-ENDOCYTOSIS CD44 &amp; actBeta1 488 after Hypo 1-10 1min 2022 THIRD.lif - Cav1WT 3min Endo HYPO 1-10 2_serie_2_MAX-projection.tif:0774-0572</t>
  </si>
  <si>
    <t>Channel_C2-ENDOCYTOSIS CD44 &amp; actBeta1 488 after Hypo 1-10 1min 2022 SECOND.lif - Cav1KO 3min Endo Hypo 1-10_serie_13_MAX-projection.tif:0492-0482</t>
  </si>
  <si>
    <t>Channel_C2-ENDOCYTOSIS CD44 &amp; actBeta1 488 after Hypo 1-10 1min 2022 SECOND.lif - Cav1WT 3min Endo Hypo 1-10_serie_1_MAX-projection.tif:0475-0524</t>
  </si>
  <si>
    <t>Channel_C2-ENDOCYTOSIS CD44 &amp; actBeta1 488 after Hypo 1-10 1min 2022 SECOND.lif - Cav1KO 3min Endo Hypo 1-10 12_serie_24_MAX-projection.tif:0421-0513</t>
  </si>
  <si>
    <t>Channel_C2-ENDOCYTOSIS CD44 &amp; actBeta1 488 after Hypo 1-10 1min 2022 SECOND.lif - Cav1WT 3min Endo Hypo 1-10 12_serie_12_MAX-projection.tif:0509-0589</t>
  </si>
  <si>
    <t>Channel_C2-ENDOCYTOSIS CD44 &amp; actBeta1 488 after Hypo 1-10 1min 2022 SECOND.lif - Cav1KO 3min Endo Hypo 1-10 11_serie_23_MAX-projection.tif:0573-0254</t>
  </si>
  <si>
    <t>Channel_C2-ENDOCYTOSIS CD44 &amp; actBeta1 488 after Hypo 1-10 1min 2022 SECOND.lif - Cav1WT 3min Endo Hypo 1-10 11_serie_11_MAX-projection.tif:0532-0474</t>
  </si>
  <si>
    <t>Channel_C2-ENDOCYTOSIS CD44 &amp; actBeta1 488 after Hypo 1-10 1min 2022 SECOND.lif - Cav1KO 3min Endo Hypo 1-10 11_serie_23_MAX-projection.tif:0342-0662</t>
  </si>
  <si>
    <t>Channel_C2-ENDOCYTOSIS CD44 &amp; actBeta1 488 after Hypo 1-10 1min 2022 SECOND.lif - Cav1WT 3min Endo Hypo 1-10 10_serie_10_MAX-projection.tif:0525-0456</t>
  </si>
  <si>
    <t>Channel_C2-ENDOCYTOSIS CD44 &amp; actBeta1 488 after Hypo 1-10 1min 2022 SECOND.lif - Cav1KO 3min Endo Hypo 1-10 10_serie_22_MAX-projection.tif:0562-0613</t>
  </si>
  <si>
    <t>Channel_C2-ENDOCYTOSIS CD44 &amp; actBeta1 488 after Hypo 1-10 1min 2022 SECOND.lif - Cav1WT 3min Endo Hypo 1-10 9_serie_9_MAX-projection.tif:0532-0707</t>
  </si>
  <si>
    <t>Channel_C2-ENDOCYTOSIS CD44 &amp; actBeta1 488 after Hypo 1-10 1min 2022 SECOND.lif - Cav1KO 3min Endo Hypo 1-10 9_serie_21_MAX-projection.tif:0584-0550</t>
  </si>
  <si>
    <t>Channel_C2-ENDOCYTOSIS CD44 &amp; actBeta1 488 after Hypo 1-10 1min 2022 SECOND.lif - Cav1WT 3min Endo Hypo 1-10 8_serie_8_MAX-projection.tif:0424-0516</t>
  </si>
  <si>
    <t>Channel_C2-ENDOCYTOSIS CD44 &amp; actBeta1 488 after Hypo 1-10 1min 2022 SECOND.lif - Cav1KO 3min Endo Hypo 1-10 8_serie_20_MAX-projection.tif:0513-0652</t>
  </si>
  <si>
    <t>Channel_C2-ENDOCYTOSIS CD44 &amp; actBeta1 488 after Hypo 1-10 1min 2022 SECOND.lif - Cav1WT 3min Endo Hypo 1-10 7_serie_7_MAX-projection.tif:0452-0515</t>
  </si>
  <si>
    <t>Channel_C2-ENDOCYTOSIS CD44 &amp; actBeta1 488 after Hypo 1-10 1min 2022 SECOND.lif - Cav1KO 3min Endo Hypo 1-10 7_serie_19_MAX-projection.tif:0531-0650</t>
  </si>
  <si>
    <t>Channel_C2-ENDOCYTOSIS CD44 &amp; actBeta1 488 after Hypo 1-10 1min 2022 SECOND.lif - Cav1WT 3min Endo Hypo 1-10 6_serie_6_MAX-projection.tif:0432-0529</t>
  </si>
  <si>
    <t>Channel_C2-ENDOCYTOSIS CD44 &amp; actBeta1 488 after Hypo 1-10 1min 2022 SECOND.lif - Cav1KO 3min Endo Hypo 1-10 6_serie_18_MAX-projection.tif:0419-0539</t>
  </si>
  <si>
    <t>Channel_C2-ENDOCYTOSIS CD44 &amp; actBeta1 488 after Hypo 1-10 1min 2022 SECOND.lif - Cav1WT 3min Endo Hypo 1-10 5_serie_5_MAX-projection.tif:0550-0500</t>
  </si>
  <si>
    <t>Channel_C2-ENDOCYTOSIS CD44 &amp; actBeta1 488 after Hypo 1-10 1min 2022 SECOND.lif - Cav1KO 3min Endo Hypo 1-10 5_serie_17_MAX-projection.tif:0494-0492</t>
  </si>
  <si>
    <t>Channel_C2-ENDOCYTOSIS CD44 &amp; actBeta1 488 after Hypo 1-10 1min 2022 SECOND.lif - Cav1WT 3min Endo Hypo 1-10 4_serie_4_MAX-projection.tif:0525-0557</t>
  </si>
  <si>
    <t>Channel_C2-ENDOCYTOSIS CD44 &amp; actBeta1 488 after Hypo 1-10 1min 2022 SECOND.lif - Cav1KO 3min Endo Hypo 1-10 4_serie_16_MAX-projection.tif:0449-0513</t>
  </si>
  <si>
    <t>Channel_C2-ENDOCYTOSIS CD44 &amp; actBeta1 488 after Hypo 1-10 1min 2022 SECOND.lif - Cav1WT 3min Endo Hypo 1-10 3_serie_3_MAX-projection.tif:0554-0598</t>
  </si>
  <si>
    <t>Channel_C2-ENDOCYTOSIS CD44 &amp; actBeta1 488 after Hypo 1-10 1min 2022 SECOND.lif - Cav1KO 3min Endo Hypo 1-10 3_serie_15_MAX-projection.tif:0351-0186</t>
  </si>
  <si>
    <t>Channel_C2-ENDOCYTOSIS CD44 &amp; actBeta1 488 after Hypo 1-10 1min 2022 SECOND.lif - Cav1WT 3min Endo Hypo 1-10 2_serie_2_MAX-projection.tif:0472-0402</t>
  </si>
  <si>
    <t>Channel_C2-ENDOCYTOSIS CD44 &amp; actBeta1 488 after Hypo 1-10 1min 2022 SECOND.lif - Cav1KO 3min Endo Hypo 1-10 3_serie_15_MAX-projection.tif:0502-0703</t>
  </si>
  <si>
    <t>Channel_C2-ENDOCYTOSIS CD44 &amp; actBeta1 488 after Hypo 1-10 1min 2022.lif - Cav1WT 3min Endo Hypo 1-10_serie_1_MAX-projection.tif:0416-0556</t>
  </si>
  <si>
    <t>Channel_C2-ENDOCYTOSIS CD44 &amp; actBeta1 488 after Hypo 1-10 1min 2022 SECOND.lif - Cav1KO 3min Endo Hypo 1-10 2_serie_14_MAX-projection.tif:0506-0464</t>
  </si>
  <si>
    <t>Channel_C2-ENDOCYTOSIS CD44 &amp; actBeta1 488 after Hypo 1-10 1min 2022.lif - Cav1WT 3min Endo Hypo 1-10 15_serie_30_MAX-projection.tif:0511-0560</t>
  </si>
  <si>
    <t>Channel_C2-ENDOCYTOSIS CD44 &amp; actBeta1 488 after Hypo 1-10 1min 2022.lif - Cav1KO 3min Endo Hypo 1-10_serie_6_MAX-projection.tif:0633-0378</t>
  </si>
  <si>
    <t>Channel_C2-ENDOCYTOSIS CD44 &amp; actBeta1 488 after Hypo 1-10 1min 2022.lif - Cav1WT 3min Endo Hypo 1-10 14_serie_29_MAX-projection.tif:0522-0600</t>
  </si>
  <si>
    <t>Channel_C2-ENDOCYTOSIS CD44 &amp; actBeta1 488 after Hypo 1-10 1min 2022.lif - Cav1KO 3min Endo Hypo 1-10_serie_6_MAX-projection.tif:0673-0730</t>
  </si>
  <si>
    <t>Channel_C2-ENDOCYTOSIS CD44 &amp; actBeta1 488 after Hypo 1-10 1min 2022.lif - Cav1WT 3min Endo Hypo 1-10 13_serie_28_MAX-projection.tif:0507-0452</t>
  </si>
  <si>
    <t>Channel_C2-ENDOCYTOSIS CD44 &amp; actBeta1 488 after Hypo 1-10 1min 2022.lif - Cav1KO 3min Endo Hypo 1-10 15_serie_20_MAX-projection.tif:0364-0646</t>
  </si>
  <si>
    <t>Channel_C2-ENDOCYTOSIS CD44 &amp; actBeta1 488 after Hypo 1-10 1min 2022.lif - Cav1WT 3min Endo Hypo 1-10 12_serie_27_MAX-projection.tif:0490-0503</t>
  </si>
  <si>
    <t>Channel_C2-ENDOCYTOSIS CD44 &amp; actBeta1 488 after Hypo 1-10 1min 2022.lif - Cav1KO 3min Endo Hypo 1-10 14_serie_19_MAX-projection.tif:0425-0417</t>
  </si>
  <si>
    <t>Channel_C2-ENDOCYTOSIS CD44 &amp; actBeta1 488 after Hypo 1-10 1min 2022.lif - Cav1WT 3min Endo Hypo 1-10 11_serie_26_MAX-projection.tif:0469-0404</t>
  </si>
  <si>
    <t>Channel_C2-ENDOCYTOSIS CD44 &amp; actBeta1 488 after Hypo 1-10 1min 2022.lif - Cav1KO 3min Endo Hypo 1-10 13_serie_18_MAX-projection.tif:0720-0422</t>
  </si>
  <si>
    <t>Channel_C2-ENDOCYTOSIS CD44 &amp; actBeta1 488 after Hypo 1-10 1min 2022.lif - Cav1WT 3min Endo Hypo 1-10 10_serie_25_MAX-projection.tif:0426-0518</t>
  </si>
  <si>
    <t>Channel_C2-ENDOCYTOSIS CD44 &amp; actBeta1 488 after Hypo 1-10 1min 2022.lif - Cav1KO 3min Endo Hypo 1-10 13_serie_18_MAX-projection.tif:0310-0504</t>
  </si>
  <si>
    <t>Channel_C2-ENDOCYTOSIS CD44 &amp; actBeta1 488 after Hypo 1-10 1min 2022.lif - Cav1WT 3min Endo Hypo 1-10 9_serie_24_MAX-projection.tif:0520-0494</t>
  </si>
  <si>
    <t>Channel_C2-ENDOCYTOSIS CD44 &amp; actBeta1 488 after Hypo 1-10 1min 2022.lif - Cav1KO 3min Endo Hypo 1-10 11_serie_16_MAX-projection.tif:0446-0512</t>
  </si>
  <si>
    <t>Channel_C2-ENDOCYTOSIS CD44 &amp; actBeta1 488 after Hypo 1-10 1min 2022.lif - Cav1WT 3min Endo Hypo 1-10 8_serie_23_MAX-projection.tif:0494-0500</t>
  </si>
  <si>
    <t>Channel_C2-ENDOCYTOSIS CD44 &amp; actBeta1 488 after Hypo 1-10 1min 2022.lif - Cav1KO 3min Endo Hypo 1-10 10_serie_15_MAX-projection.tif:0491-0548</t>
  </si>
  <si>
    <t>Channel_C2-ENDOCYTOSIS CD44 &amp; actBeta1 488 after Hypo 1-10 1min 2022.lif - Cav1WT 3min Endo Hypo 1-10 7_serie_22_MAX-projection.tif:0672-0758</t>
  </si>
  <si>
    <t>Channel_C2-ENDOCYTOSIS CD44 &amp; actBeta1 488 after Hypo 1-10 1min 2022.lif - Cav1KO 3min Endo Hypo 1-10 9_serie_14_MAX-projection.tif:0460-0476</t>
  </si>
  <si>
    <t>Channel_C2-ENDOCYTOSIS CD44 &amp; actBeta1 488 after Hypo 1-10 1min 2022.lif - Cav1WT 3min Endo Hypo 1-10 7_serie_22_MAX-projection.tif:0397-0277</t>
  </si>
  <si>
    <t>Channel_C2-ENDOCYTOSIS CD44 &amp; actBeta1 488 after Hypo 1-10 1min 2022.lif - Cav1KO 3min Endo Hypo 1-10 8_serie_13_MAX-projection.tif:0411-0581</t>
  </si>
  <si>
    <t>Channel_C2-ENDOCYTOSIS CD44 &amp; actBeta1 488 after Hypo 1-10 1min 2022.lif - Cav1WT 3min Endo Hypo 1-10 6_serie_21_MAX-projection.tif:0369-0633</t>
  </si>
  <si>
    <t>Channel_C2-ENDOCYTOSIS CD44 &amp; actBeta1 488 after Hypo 1-10 1min 2022.lif - Cav1KO 3min Endo Hypo 1-10 7_serie_12_MAX-projection.tif:0514-0451</t>
  </si>
  <si>
    <t>Channel_C2-ENDOCYTOSIS CD44 &amp; actBeta1 488 after Hypo 1-10 1min 2022.lif - Cav1WT 3min Endo Hypo 1-10 6_serie_21_MAX-projection.tif:0507-0362</t>
  </si>
  <si>
    <t>Channel_C2-ENDOCYTOSIS CD44 &amp; actBeta1 488 after Hypo 1-10 1min 2022.lif - Cav1KO 3min Endo Hypo 1-10 6_serie_11_MAX-projection.tif:0526-0570</t>
  </si>
  <si>
    <t>Channel_C2-ENDOCYTOSIS CD44 &amp; actBeta1 488 after Hypo 1-10 1min 2022.lif - Cav1WT 3min Endo Hypo 1-10 5_serie_5_MAX-projection.tif:0784-0730</t>
  </si>
  <si>
    <t>Channel_C2-ENDOCYTOSIS CD44 &amp; actBeta1 488 after Hypo 1-10 1min 2022.lif - Cav1KO 3min Endo Hypo 1-10 5_serie_10_MAX-projection.tif:0476-0526</t>
  </si>
  <si>
    <t>Channel_C2-ENDOCYTOSIS CD44 &amp; actBeta1 488 after Hypo 1-10 1min 2022.lif - Cav1WT 3min Endo Hypo 1-10 5_serie_5_MAX-projection.tif:0359-0327</t>
  </si>
  <si>
    <t>Channel_C2-ENDOCYTOSIS CD44 &amp; actBeta1 488 after Hypo 1-10 1min 2022.lif - Cav1KO 3min Endo Hypo 1-10 4_serie_9_MAX-projection.tif:0411-0609</t>
  </si>
  <si>
    <t>Channel_C2-ENDOCYTOSIS CD44 &amp; actBeta1 488 after Hypo 1-10 1min 2022.lif - Cav1WT 3min Endo Hypo 1-10 4_serie_4_MAX-projection.tif:0562-0485</t>
  </si>
  <si>
    <t>Channel_C2-ENDOCYTOSIS CD44 &amp; actBeta1 488 after Hypo 1-10 1min 2022.lif - Cav1KO 3min Endo Hypo 1-10 3_serie_8_MAX-projection.tif:0538-0630</t>
  </si>
  <si>
    <t>Channel_C2-ENDOCYTOSIS CD44 &amp; actBeta1 488 after Hypo 1-10 1min 2022.lif - Cav1WT 3min Endo Hypo 1-10 3_serie_3_MAX-projection.tif:0651-0400</t>
  </si>
  <si>
    <t>Channel_C2-ENDOCYTOSIS CD44 &amp; actBeta1 488 after Hypo 1-10 1min 2022.lif - Cav1KO 3min Endo Hypo 1-10 2_serie_7_MAX-projection.tif:0406-0538</t>
  </si>
  <si>
    <t>Hypoosmotic 1-10 1min</t>
  </si>
  <si>
    <t>Channel_C2-ENDOCYTOSIS CD44 &amp; actBeta1 488 after Hypo 1-10 1min 2022.lif - Cav1WT 3min Endo Hypo 1-10 2_serie_2_MAX-projection.tif:0363-0577</t>
  </si>
  <si>
    <t>Channel_C2-ENDOCYTOSIS CD44 &amp; actBeta1 488 Control 2022 THIRD.lif - Cav1KO 3min Endo CONTROL_serie_13_MAX-projection.tif:0374-0277</t>
  </si>
  <si>
    <t>Channel_C2-ENDOCYTOSIS CD44 &amp; actBeta1 488 Control 2022 THIRD.lif - Cav1KO 3min Endo CONTROL 12_serie_24_MAX-projection.tif:0736-0859</t>
  </si>
  <si>
    <t>Channel_C2-ENDOCYTOSIS CD44 &amp; actBeta1 488 Control 2022 THIRD.lif - Cav1KO 3min Endo CONTROL 12_serie_24_MAX-projection.tif:0332-0356</t>
  </si>
  <si>
    <t>Channel_C2-ENDOCYTOSIS CD44 &amp; actBeta1 488 Control 2022 THIRD.lif - Cav1WT 3min Endo CONTROL_serie_1_MAX-projection.tif:0517-0515</t>
  </si>
  <si>
    <t>Channel_C2-ENDOCYTOSIS CD44 &amp; actBeta1 488 Control 2022 THIRD.lif - Cav1KO 3min Endo CONTROL 11_serie_23_MAX-projection.tif:0401-0270</t>
  </si>
  <si>
    <t>Channel_C2-ENDOCYTOSIS CD44 &amp; actBeta1 488 Control 2022 THIRD.lif - Cav1WT 3min Endo CONTROL 12_serie_12_MAX-projection.tif:0520-0476</t>
  </si>
  <si>
    <t>Channel_C2-ENDOCYTOSIS CD44 &amp; actBeta1 488 Control 2022 THIRD.lif - Cav1KO 3min Endo CONTROL 10_serie_22_MAX-projection.tif:0442-0545</t>
  </si>
  <si>
    <t>Channel_C2-ENDOCYTOSIS CD44 &amp; actBeta1 488 Control 2022 THIRD.lif - Cav1WT 3min Endo CONTROL 11_serie_11_MAX-projection.tif:0593-0475</t>
  </si>
  <si>
    <t>Channel_C2-ENDOCYTOSIS CD44 &amp; actBeta1 488 Control 2022 THIRD.lif - Cav1KO 3min Endo CONTROL 9_serie_21_MAX-projection.tif:0734-0754</t>
  </si>
  <si>
    <t>Channel_C2-ENDOCYTOSIS CD44 &amp; actBeta1 488 Control 2022 THIRD.lif - Cav1WT 3min Endo CONTROL 11_serie_11_MAX-projection.tif:0422-0215</t>
  </si>
  <si>
    <t>Channel_C2-ENDOCYTOSIS CD44 &amp; actBeta1 488 Control 2022 THIRD.lif - Cav1KO 3min Endo CONTROL 9_serie_21_MAX-projection.tif:0523-0578</t>
  </si>
  <si>
    <t>Channel_C2-ENDOCYTOSIS CD44 &amp; actBeta1 488 Control 2022 THIRD.lif - Cav1WT 3min Endo CONTROL 10_serie_10_MAX-projection.tif:0730-0561</t>
  </si>
  <si>
    <t>Channel_C2-ENDOCYTOSIS CD44 &amp; actBeta1 488 Control 2022 THIRD.lif - Cav1KO 3min Endo CONTROL 9_serie_21_MAX-projection.tif:0425-0324</t>
  </si>
  <si>
    <t>Channel_C2-ENDOCYTOSIS CD44 &amp; actBeta1 488 Control 2022 THIRD.lif - Cav1WT 3min Endo CONTROL 10_serie_10_MAX-projection.tif:0251-0368</t>
  </si>
  <si>
    <t>Channel_C2-ENDOCYTOSIS CD44 &amp; actBeta1 488 Control 2022 THIRD.lif - Cav1KO 3min Endo CONTROL 8_serie_20_MAX-projection.tif:0463-0538</t>
  </si>
  <si>
    <t>Channel_C2-ENDOCYTOSIS CD44 &amp; actBeta1 488 Control 2022 THIRD.lif - Cav1WT 3min Endo CONTROL 9_serie_9_MAX-projection.tif:0606-0217</t>
  </si>
  <si>
    <t>Channel_C2-ENDOCYTOSIS CD44 &amp; actBeta1 488 Control 2022 THIRD.lif - Cav1KO 3min Endo CONTROL 7_serie_19_MAX-projection.tif:0568-0658</t>
  </si>
  <si>
    <t>Channel_C2-ENDOCYTOSIS CD44 &amp; actBeta1 488 Control 2022 THIRD.lif - Cav1WT 3min Endo CONTROL 8_serie_8_MAX-projection.tif:0534-0737</t>
  </si>
  <si>
    <t>Channel_C2-ENDOCYTOSIS CD44 &amp; actBeta1 488 Control 2022 THIRD.lif - Cav1KO 3min Endo CONTROL 7_serie_19_MAX-projection.tif:0411-0297</t>
  </si>
  <si>
    <t>Channel_C2-ENDOCYTOSIS CD44 &amp; actBeta1 488 Control 2022 THIRD.lif - Cav1WT 3min Endo CONTROL 7_serie_7_MAX-projection.tif:0658-0825</t>
  </si>
  <si>
    <t>Channel_C2-ENDOCYTOSIS CD44 &amp; actBeta1 488 Control 2022 THIRD.lif - Cav1KO 3min Endo CONTROL 6_serie_18_MAX-projection.tif:0455-0508</t>
  </si>
  <si>
    <t>Channel_C2-ENDOCYTOSIS CD44 &amp; actBeta1 488 Control 2022 THIRD.lif - Cav1WT 3min Endo CONTROL 6_serie_6_MAX-projection.tif:0688-0736</t>
  </si>
  <si>
    <t>Channel_C2-ENDOCYTOSIS CD44 &amp; actBeta1 488 Control 2022 THIRD.lif - Cav1KO 3min Endo CONTROL 5_serie_17_MAX-projection.tif:0505-0583</t>
  </si>
  <si>
    <t>Channel_C2-ENDOCYTOSIS CD44 &amp; actBeta1 488 Control 2022 THIRD.lif - Cav1WT 3min Endo CONTROL 6_serie_6_MAX-projection.tif:0762-0174</t>
  </si>
  <si>
    <t>Channel_C2-ENDOCYTOSIS CD44 &amp; actBeta1 488 Control 2022 THIRD.lif - Cav1KO 3min Endo CONTROL 3_serie_15_MAX-projection.tif:0550-0714</t>
  </si>
  <si>
    <t>Channel_C2-ENDOCYTOSIS CD44 &amp; actBeta1 488 Control 2022 THIRD.lif - Cav1WT 3min Endo CONTROL 6_serie_6_MAX-projection.tif:0517-0343</t>
  </si>
  <si>
    <t>Channel_C2-ENDOCYTOSIS CD44 &amp; actBeta1 488 Control 2022 THIRD.lif - Cav1KO 3min Endo CONTROL 3_serie_15_MAX-projection.tif:0491-0275</t>
  </si>
  <si>
    <t>Channel_C2-ENDOCYTOSIS CD44 &amp; actBeta1 488 Control 2022 THIRD.lif - Cav1WT 3min Endo CONTROL 5_serie_5_MAX-projection.tif:0510-0522</t>
  </si>
  <si>
    <t>Channel_C2-ENDOCYTOSIS CD44 &amp; actBeta1 488 Control 2022 SECOND.lif - Cav1KO 3min Endo CONTROL_serie_13_MAX-projection.tif:0391-0790</t>
  </si>
  <si>
    <t>Channel_C2-ENDOCYTOSIS CD44 &amp; actBeta1 488 Control 2022 THIRD.lif - Cav1WT 3min Endo CONTROL 4_serie_4_MAX-projection.tif:0522-0430</t>
  </si>
  <si>
    <t>Channel_C2-ENDOCYTOSIS CD44 &amp; actBeta1 488 Control 2022 SECOND.lif - Cav1KO 3min Endo CONTROL_serie_13_MAX-projection.tif:0746-0405</t>
  </si>
  <si>
    <t>Channel_C2-ENDOCYTOSIS CD44 &amp; actBeta1 488 Control 2022 THIRD.lif - Cav1WT 3min Endo CONTROL 3_serie_3_MAX-projection.tif:0421-0441</t>
  </si>
  <si>
    <t>Channel_C2-ENDOCYTOSIS CD44 &amp; actBeta1 488 Control 2022 SECOND.lif - Cav1KO 3min Endo CONTROL 12_serie_24_MAX-projection.tif:0482-0594</t>
  </si>
  <si>
    <t>Channel_C2-ENDOCYTOSIS CD44 &amp; actBeta1 488 Control 2022 THIRD.lif - Cav1WT 3min Endo CONTROL 2_serie_2_MAX-projection.tif:0537-0405</t>
  </si>
  <si>
    <t>Channel_C2-ENDOCYTOSIS CD44 &amp; actBeta1 488 Control 2022 SECOND.lif - Cav1KO 3min Endo CONTROL 10_serie_22_MAX-projection.tif:0555-0776</t>
  </si>
  <si>
    <t>Channel_C2-ENDOCYTOSIS CD44 &amp; actBeta1 488 Control 2022 SECOND.lif - Cav1WT 3min Endo CONTROL_serie_1_MAX-projection.tif:0476-0541</t>
  </si>
  <si>
    <t>Channel_C2-ENDOCYTOSIS CD44 &amp; actBeta1 488 Control 2022 SECOND.lif - Cav1KO 3min Endo CONTROL 10_serie_22_MAX-projection.tif:0621-0398</t>
  </si>
  <si>
    <t>Channel_C2-ENDOCYTOSIS CD44 &amp; actBeta1 488 Control 2022 SECOND.lif - Cav1KO 3min Endo CONTROL 9_serie_21_MAX-projection.tif:0354-0438</t>
  </si>
  <si>
    <t>Channel_C2-ENDOCYTOSIS CD44 &amp; actBeta1 488 Control 2022 SECOND.lif - Cav1WT 3min Endo CONTROL 12_serie_12_MAX-projection.tif:0418-0592</t>
  </si>
  <si>
    <t>Channel_C2-ENDOCYTOSIS CD44 &amp; actBeta1 488 Control 2022 SECOND.lif - Cav1KO 3min Endo CONTROL 8_serie_20_MAX-projection.tif:0505-0457</t>
  </si>
  <si>
    <t>Channel_C2-ENDOCYTOSIS CD44 &amp; actBeta1 488 Control 2022 SECOND.lif - Cav1WT 3min Endo CONTROL 11_serie_11_MAX-projection.tif:0562-0595</t>
  </si>
  <si>
    <t>Channel_C2-ENDOCYTOSIS CD44 &amp; actBeta1 488 Control 2022 SECOND.lif - Cav1KO 3min Endo CONTROL 7_serie_19_MAX-projection.tif:0661-0657</t>
  </si>
  <si>
    <t>Channel_C2-ENDOCYTOSIS CD44 &amp; actBeta1 488 Control 2022 SECOND.lif - Cav1WT 3min Endo CONTROL 10_serie_10_MAX-projection.tif:0394-0808</t>
  </si>
  <si>
    <t>Channel_C2-ENDOCYTOSIS CD44 &amp; actBeta1 488 Control 2022 SECOND.lif - Cav1KO 3min Endo CONTROL 6_serie_18_MAX-projection.tif:0513-0469</t>
  </si>
  <si>
    <t>Channel_C2-ENDOCYTOSIS CD44 &amp; actBeta1 488 Control 2022 SECOND.lif - Cav1WT 3min Endo CONTROL 10_serie_10_MAX-projection.tif:0755-0344</t>
  </si>
  <si>
    <t>Channel_C2-ENDOCYTOSIS CD44 &amp; actBeta1 488 Control 2022 SECOND.lif - Cav1KO 3min Endo CONTROL 5_serie_17_MAX-projection.tif:0453-0733</t>
  </si>
  <si>
    <t>Channel_C2-ENDOCYTOSIS CD44 &amp; actBeta1 488 Control 2022 SECOND.lif - Cav1WT 3min Endo CONTROL 9_serie_9_MAX-projection.tif:0480-0579</t>
  </si>
  <si>
    <t>Channel_C2-ENDOCYTOSIS CD44 &amp; actBeta1 488 Control 2022 SECOND.lif - Cav1KO 3min Endo CONTROL 5_serie_17_MAX-projection.tif:0408-0349</t>
  </si>
  <si>
    <t>Channel_C2-ENDOCYTOSIS CD44 &amp; actBeta1 488 Control 2022 SECOND.lif - Cav1WT 3min Endo CONTROL 8_serie_8_MAX-projection.tif:0588-0509</t>
  </si>
  <si>
    <t>Channel_C2-ENDOCYTOSIS CD44 &amp; actBeta1 488 Control 2022 SECOND.lif - Cav1KO 3min Endo CONTROL 4_serie_16_MAX-projection.tif:0521-0463</t>
  </si>
  <si>
    <t>Channel_C2-ENDOCYTOSIS CD44 &amp; actBeta1 488 Control 2022 SECOND.lif - Cav1WT 3min Endo CONTROL 7_serie_7_MAX-projection.tif:0508-0550</t>
  </si>
  <si>
    <t>Channel_C2-ENDOCYTOSIS CD44 &amp; actBeta1 488 Control 2022 SECOND.lif - Cav1KO 3min Endo CONTROL 3_serie_15_MAX-projection.tif:0480-0537</t>
  </si>
  <si>
    <t>Channel_C2-ENDOCYTOSIS CD44 &amp; actBeta1 488 Control 2022 SECOND.lif - Cav1WT 3min Endo CONTROL 6_serie_6_MAX-projection.tif:0402-0522</t>
  </si>
  <si>
    <t>Channel_C2-ENDOCYTOSIS CD44 &amp; actBeta1 488 Control 2022 SECOND.lif - Cav1KO 3min Endo CONTROL 2_serie_14_MAX-projection.tif:0464-0482</t>
  </si>
  <si>
    <t>Channel_C2-ENDOCYTOSIS CD44 &amp; actBeta1 488 Control 2022 SECOND.lif - Cav1WT 3min Endo CONTROL 5_serie_5_MAX-projection.tif:0546-0353</t>
  </si>
  <si>
    <t>Channel_C2-ENDOCYTOSIS CD44 &amp; actBeta1 488 Control 2022 BEST.lif - Cav1KO 3min Endo CONTROL_serie_15_MAX-projection.tif:0480-0497</t>
  </si>
  <si>
    <t>Channel_C2-ENDOCYTOSIS CD44 &amp; actBeta1 488 Control 2022 SECOND.lif - Cav1WT 3min Endo CONTROL 4_serie_4_MAX-projection.tif:0593-0518</t>
  </si>
  <si>
    <t>Channel_C2-ENDOCYTOSIS CD44 &amp; actBeta1 488 Control 2022 BEST.lif - Cav1KO 3min Endo CONTROL 15_serie_29_MAX-projection.tif:0517-0468</t>
  </si>
  <si>
    <t>Channel_C2-ENDOCYTOSIS CD44 &amp; actBeta1 488 Control 2022 SECOND.lif - Cav1WT 3min Endo CONTROL 3_serie_3_MAX-projection.tif:0499-0457</t>
  </si>
  <si>
    <t>Channel_C2-ENDOCYTOSIS CD44 &amp; actBeta1 488 Control 2022 BEST.lif - Cav1KO 3min Endo CONTROL 14_serie_28_MAX-projection.tif:0325-0522</t>
  </si>
  <si>
    <t>Channel_C2-ENDOCYTOSIS CD44 &amp; actBeta1 488 Control 2022 BEST.lif - Cav1KO 3min Endo CONTROL 13_serie_27_MAX-projection.tif:0548-0542</t>
  </si>
  <si>
    <t>Channel_C2-ENDOCYTOSIS CD44 &amp; actBeta1 488 Control 2022 BEST.lif - Cav1WT 3min Endo CONTROL_serie_1_MAX-projection.tif:0508-0424</t>
  </si>
  <si>
    <t>Channel_C2-ENDOCYTOSIS CD44 &amp; actBeta1 488 Control 2022 BEST.lif - Cav1KO 3min Endo CONTROL 12_serie_26_MAX-projection.tif:0513-0514</t>
  </si>
  <si>
    <t>Channel_C2-ENDOCYTOSIS CD44 &amp; actBeta1 488 Control 2022 BEST.lif - Cav1WT 3min Endo CONTROL 15_serie_30_MAX-projection.tif:0551-0563</t>
  </si>
  <si>
    <t>Channel_C2-ENDOCYTOSIS CD44 &amp; actBeta1 488 Control 2022 BEST.lif - Cav1KO 3min Endo CONTROL 10_serie_24_MAX-projection.tif:0476-0700</t>
  </si>
  <si>
    <t>Channel_C2-ENDOCYTOSIS CD44 &amp; actBeta1 488 Control 2022 BEST.lif - Cav1WT 3min Endo CONTROL 14_serie_14_MAX-projection.tif:0749-0508</t>
  </si>
  <si>
    <t>Channel_C2-ENDOCYTOSIS CD44 &amp; actBeta1 488 Control 2022 BEST.lif - Cav1KO 3min Endo CONTROL 10_serie_24_MAX-projection.tif:0446-0338</t>
  </si>
  <si>
    <t>Channel_C2-ENDOCYTOSIS CD44 &amp; actBeta1 488 Control 2022 BEST.lif - Cav1WT 3min Endo CONTROL 13_serie_13_MAX-projection.tif:0502-0480</t>
  </si>
  <si>
    <t>Channel_C2-ENDOCYTOSIS CD44 &amp; actBeta1 488 Control 2022 BEST.lif - Cav1KO 3min Endo CONTROL 9_serie_23_MAX-projection.tif:0450-0512</t>
  </si>
  <si>
    <t>Channel_C2-ENDOCYTOSIS CD44 &amp; actBeta1 488 Control 2022 BEST.lif - Cav1WT 3min Endo CONTROL 12_serie_12_MAX-projection.tif:0583-0508</t>
  </si>
  <si>
    <t>Channel_C2-ENDOCYTOSIS CD44 &amp; actBeta1 488 Control 2022 BEST.lif - Cav1KO 3min Endo CONTROL 8_serie_22_MAX-projection.tif:0458-0526</t>
  </si>
  <si>
    <t>Channel_C2-ENDOCYTOSIS CD44 &amp; actBeta1 488 Control 2022 BEST.lif - Cav1WT 3min Endo CONTROL 11_serie_11_MAX-projection.tif:0552-0653</t>
  </si>
  <si>
    <t>Channel_C2-ENDOCYTOSIS CD44 &amp; actBeta1 488 Control 2022 BEST.lif - Cav1KO 3min Endo CONTROL 7_serie_21_MAX-projection.tif:0568-0477</t>
  </si>
  <si>
    <t>Channel_C2-ENDOCYTOSIS CD44 &amp; actBeta1 488 Control 2022 BEST.lif - Cav1WT 3min Endo CONTROL 10_serie_10_MAX-projection.tif:0586-0552</t>
  </si>
  <si>
    <t>Channel_C2-ENDOCYTOSIS CD44 &amp; actBeta1 488 Control 2022 BEST.lif - Cav1KO 3min Endo CONTROL 6_serie_20_MAX-projection.tif:0511-0593</t>
  </si>
  <si>
    <t>Channel_C2-ENDOCYTOSIS CD44 &amp; actBeta1 488 Control 2022 BEST.lif - Cav1WT 3min Endo CONTROL 9_serie_9_MAX-projection.tif:0524-0486</t>
  </si>
  <si>
    <t>Channel_C2-ENDOCYTOSIS CD44 &amp; actBeta1 488 Control 2022 BEST.lif - Cav1KO 3min Endo CONTROL 5_serie_19_MAX-projection.tif:0496-0668</t>
  </si>
  <si>
    <t>Channel_C2-ENDOCYTOSIS CD44 &amp; actBeta1 488 Control 2022 BEST.lif - Cav1WT 3min Endo CONTROL 8_serie_8_MAX-projection.tif:0499-0440</t>
  </si>
  <si>
    <t>Channel_C2-ENDOCYTOSIS CD44 &amp; actBeta1 488 Control 2022 BEST.lif - Cav1KO 3min Endo CONTROL 4_serie_18_MAX-projection.tif:0665-0235</t>
  </si>
  <si>
    <t>Channel_C2-ENDOCYTOSIS CD44 &amp; actBeta1 488 Control 2022 BEST.lif - Cav1WT 3min Endo CONTROL 7_serie_7_MAX-projection.tif:0482-0511</t>
  </si>
  <si>
    <t>Channel_C2-ENDOCYTOSIS CD44 &amp; actBeta1 488 Control 2022 BEST.lif - Cav1KO 3min Endo CONTROL 4_serie_18_MAX-projection.tif</t>
  </si>
  <si>
    <t>Channel_C2-ENDOCYTOSIS CD44 &amp; actBeta1 488 Control 2022 BEST.lif - Cav1WT 3min Endo CONTROL 6_serie_6_MAX-projection.tif:0583-0521</t>
  </si>
  <si>
    <t>Channel_C2-ENDOCYTOSIS CD44 &amp; actBeta1 488 Control 2022 BEST.lif - Cav1KO 3min Endo CONTROL 3_serie_17_MAX-projection.tif:0472-0488</t>
  </si>
  <si>
    <t>Channel_C2-ENDOCYTOSIS CD44 &amp; actBeta1 488 Control 2022 BEST.lif - Cav1WT 3min Endo CONTROL 5_serie_5_MAX-projection.tif:0503-0613</t>
  </si>
  <si>
    <t>Channel_C2-ENDOCYTOSIS CD44 &amp; actBeta1 488 Control 2022 BEST.lif - Cav1KO 3min Endo CONTROL 2_serie_16_MAX-projection.tif:0766-0258</t>
  </si>
  <si>
    <t>Channel_C2-ENDOCYTOSIS CD44 &amp; actBeta1 488 Control 2022 BEST.lif - Cav1WT 3min Endo CONTROL 4_serie_4_MAX-projection.tif:0530-0488</t>
  </si>
  <si>
    <t>Channel_C2-ENDOCYTOSIS CD44 &amp; actBeta1 488 Control 2022 BEST.lif - Cav1KO 3min Endo CONTROL 2_serie_16_MAX-projection.tif:0524-0720</t>
  </si>
  <si>
    <t>Control</t>
  </si>
  <si>
    <t>Channel_C2-ENDOCYTOSIS CD44 &amp; actBeta1 488 Control 2022 BEST.lif - Cav1WT 3min Endo CONTROL 2_serie_2_MAX-projection.tif:0526-0553</t>
  </si>
  <si>
    <t>Normalized to Mean fluorescence Intensity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</si>
</sst>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28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6" xfId="0" applyBorder="1"/>
    <xf numFmtId="164" fontId="4" fillId="0" borderId="5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4" xfId="0" applyBorder="1"/>
    <xf numFmtId="164" fontId="0" fillId="3" borderId="8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164" fontId="2" fillId="3" borderId="9" xfId="0" applyNumberFormat="1" applyFont="1" applyFill="1" applyBorder="1" applyAlignment="1">
      <alignment vertical="center"/>
    </xf>
    <xf numFmtId="164" fontId="0" fillId="0" borderId="8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164" fontId="0" fillId="3" borderId="5" xfId="0" applyNumberFormat="1" applyFill="1" applyBorder="1" applyAlignment="1">
      <alignment horizontal="center" vertical="center"/>
    </xf>
    <xf numFmtId="164" fontId="0" fillId="3" borderId="0" xfId="0" applyNumberFormat="1" applyFill="1" applyBorder="1" applyAlignment="1">
      <alignment horizontal="center" vertical="center"/>
    </xf>
    <xf numFmtId="164" fontId="0" fillId="3" borderId="6" xfId="0" applyNumberForma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0" xfId="0" applyFill="1" applyBorder="1"/>
    <xf numFmtId="164" fontId="0" fillId="0" borderId="0" xfId="0" applyNumberForma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164" fontId="3" fillId="0" borderId="7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0" fontId="0" fillId="2" borderId="0" xfId="0" applyFill="1"/>
    <xf numFmtId="2" fontId="0" fillId="2" borderId="0" xfId="0" applyNumberForma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 vertical="center" textRotation="90" wrapText="1"/>
    </xf>
    <xf numFmtId="0" fontId="5" fillId="0" borderId="15" xfId="0" applyFont="1" applyBorder="1" applyAlignment="1">
      <alignment horizontal="center" vertical="center" textRotation="90" wrapText="1"/>
    </xf>
    <xf numFmtId="0" fontId="0" fillId="0" borderId="0" xfId="0" applyFill="1"/>
    <xf numFmtId="2" fontId="0" fillId="0" borderId="0" xfId="0" applyNumberFormat="1" applyFill="1" applyAlignment="1">
      <alignment horizontal="center" vertical="center"/>
    </xf>
    <xf numFmtId="0" fontId="5" fillId="0" borderId="10" xfId="0" applyFont="1" applyBorder="1" applyAlignment="1">
      <alignment horizontal="center" vertical="center" textRotation="90" wrapTex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2400" b="1">
                <a:solidFill>
                  <a:sysClr val="windowText" lastClr="000000"/>
                </a:solidFill>
              </a:rPr>
              <a:t>Colocalization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Control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('Colocalization 48h Figure 6E'!$C$52,'Colocalization 48h Figure 6E'!$G$52)</c:f>
                <c:numCache>
                  <c:formatCode>General</c:formatCode>
                  <c:ptCount val="2"/>
                  <c:pt idx="0">
                    <c:v>4.8626284980367855E-2</c:v>
                  </c:pt>
                  <c:pt idx="1">
                    <c:v>8.6030642042970729E-2</c:v>
                  </c:pt>
                </c:numCache>
              </c:numRef>
            </c:plus>
            <c:minus>
              <c:numRef>
                <c:f>('Colocalization 48h Figure 6E'!$C$52,'Colocalization 48h Figure 6E'!$G$52)</c:f>
                <c:numCache>
                  <c:formatCode>General</c:formatCode>
                  <c:ptCount val="2"/>
                  <c:pt idx="0">
                    <c:v>4.8626284980367855E-2</c:v>
                  </c:pt>
                  <c:pt idx="1">
                    <c:v>8.6030642042970729E-2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Lit>
              <c:ptCount val="2"/>
              <c:pt idx="0">
                <c:v>CD147-EEA1</c:v>
              </c:pt>
              <c:pt idx="1">
                <c:v> Beta1-EEA1</c:v>
              </c:pt>
            </c:strLit>
          </c:cat>
          <c:val>
            <c:numRef>
              <c:f>('Colocalization 48h Figure 6E'!$C$51,'Colocalization 48h Figure 6E'!$G$51)</c:f>
              <c:numCache>
                <c:formatCode>0.000</c:formatCode>
                <c:ptCount val="2"/>
                <c:pt idx="0">
                  <c:v>1.0000000000000002</c:v>
                </c:pt>
                <c:pt idx="1">
                  <c:v>1.0000000000000004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4E-477A-8D2C-7B312736A1D7}"/>
            </c:ext>
          </c:extLst>
        </c:ser>
        <c:ser>
          <c:idx val="1"/>
          <c:order val="1"/>
          <c:tx>
            <c:v>siHOOK1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('Colocalization 48h Figure 6E'!$C$104,'Colocalization 48h Figure 6E'!$G$104)</c:f>
                <c:numCache>
                  <c:formatCode>General</c:formatCode>
                  <c:ptCount val="2"/>
                  <c:pt idx="0">
                    <c:v>5.8656806664587738E-2</c:v>
                  </c:pt>
                  <c:pt idx="1">
                    <c:v>0.1043113918221401</c:v>
                  </c:pt>
                </c:numCache>
              </c:numRef>
            </c:plus>
            <c:minus>
              <c:numRef>
                <c:f>('Colocalization 48h Figure 6E'!$C$104,'Colocalization 48h Figure 6E'!$G$104)</c:f>
                <c:numCache>
                  <c:formatCode>General</c:formatCode>
                  <c:ptCount val="2"/>
                  <c:pt idx="0">
                    <c:v>5.8656806664587738E-2</c:v>
                  </c:pt>
                  <c:pt idx="1">
                    <c:v>0.1043113918221401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Lit>
              <c:ptCount val="2"/>
              <c:pt idx="0">
                <c:v>CD147-EEA1</c:v>
              </c:pt>
              <c:pt idx="1">
                <c:v> Beta1-EEA1</c:v>
              </c:pt>
            </c:strLit>
          </c:cat>
          <c:val>
            <c:numRef>
              <c:f>('Colocalization 48h Figure 6E'!$C$103,'Colocalization 48h Figure 6E'!$G$103)</c:f>
              <c:numCache>
                <c:formatCode>0.000</c:formatCode>
                <c:ptCount val="2"/>
                <c:pt idx="0">
                  <c:v>1.1651898480413778</c:v>
                </c:pt>
                <c:pt idx="1">
                  <c:v>0.95532565248060242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4E-477A-8D2C-7B312736A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0696584"/>
        <c:axId val="320695600"/>
      </c:barChart>
      <c:catAx>
        <c:axId val="320696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0695600"/>
        <c:crosses val="autoZero"/>
        <c:auto val="1"/>
        <c:lblAlgn val="ctr"/>
        <c:lblOffset val="100"/>
        <c:noMultiLvlLbl val="0"/>
      </c:catAx>
      <c:valAx>
        <c:axId val="320695600"/>
        <c:scaling>
          <c:orientation val="minMax"/>
          <c:max val="1.8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0696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Normalized by cav1WT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Control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BEA-4DDC-BC0E-EA67195E919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BEA-4DDC-BC0E-EA67195E9192}"/>
              </c:ext>
            </c:extLst>
          </c:dPt>
          <c:errBars>
            <c:errBarType val="both"/>
            <c:errValType val="cust"/>
            <c:noEndCap val="0"/>
            <c:plus>
              <c:numRef>
                <c:f>([1]Colocalization_NO_Threshold!$O$9,[1]Colocalization_NO_Threshold!$S$9)</c:f>
                <c:numCache>
                  <c:formatCode>General</c:formatCode>
                  <c:ptCount val="2"/>
                  <c:pt idx="0">
                    <c:v>1.4119490075778247E-2</c:v>
                  </c:pt>
                  <c:pt idx="1">
                    <c:v>1.3469035014230199E-2</c:v>
                  </c:pt>
                </c:numCache>
              </c:numRef>
            </c:plus>
            <c:minus>
              <c:numRef>
                <c:f>([1]Colocalization_NO_Threshold!$O$9,[1]Colocalization_NO_Threshold!$S$9)</c:f>
                <c:numCache>
                  <c:formatCode>General</c:formatCode>
                  <c:ptCount val="2"/>
                  <c:pt idx="0">
                    <c:v>1.4119490075778247E-2</c:v>
                  </c:pt>
                  <c:pt idx="1">
                    <c:v>1.3469035014230199E-2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[1]Colocalization_NO_Threshold!$L$12:$L$13</c:f>
              <c:strCache>
                <c:ptCount val="2"/>
                <c:pt idx="0">
                  <c:v>Cav1WT</c:v>
                </c:pt>
                <c:pt idx="1">
                  <c:v>Cav1KO</c:v>
                </c:pt>
              </c:strCache>
            </c:strRef>
          </c:cat>
          <c:val>
            <c:numRef>
              <c:f>([1]Colocalization_NO_Threshold!$N$35,[1]Colocalization_NO_Threshold!$R$35)</c:f>
              <c:numCache>
                <c:formatCode>General</c:formatCode>
                <c:ptCount val="2"/>
                <c:pt idx="0">
                  <c:v>1.0000000000000002</c:v>
                </c:pt>
                <c:pt idx="1">
                  <c:v>0.99999999999999978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BEA-4DDC-BC0E-EA67195E9192}"/>
            </c:ext>
          </c:extLst>
        </c:ser>
        <c:ser>
          <c:idx val="1"/>
          <c:order val="1"/>
          <c:tx>
            <c:v>Rab11 124 I DN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3BEA-4DDC-BC0E-EA67195E9192}"/>
              </c:ext>
            </c:extLst>
          </c:dPt>
          <c:errBars>
            <c:errBarType val="both"/>
            <c:errValType val="cust"/>
            <c:noEndCap val="0"/>
            <c:plus>
              <c:numRef>
                <c:f>([1]Colocalization_NO_Threshold!$O$10,[1]Colocalization_NO_Threshold!$S$10)</c:f>
                <c:numCache>
                  <c:formatCode>General</c:formatCode>
                  <c:ptCount val="2"/>
                  <c:pt idx="0">
                    <c:v>1.3185845191339219E-2</c:v>
                  </c:pt>
                  <c:pt idx="1">
                    <c:v>9.3267300121911145E-3</c:v>
                  </c:pt>
                </c:numCache>
              </c:numRef>
            </c:plus>
            <c:minus>
              <c:numRef>
                <c:f>([1]Colocalization_NO_Threshold!$O$10,[1]Colocalization_NO_Threshold!$S$10)</c:f>
                <c:numCache>
                  <c:formatCode>General</c:formatCode>
                  <c:ptCount val="2"/>
                  <c:pt idx="0">
                    <c:v>1.3185845191339219E-2</c:v>
                  </c:pt>
                  <c:pt idx="1">
                    <c:v>9.3267300121911145E-3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[1]Colocalization_NO_Threshold!$L$12:$L$13</c:f>
              <c:strCache>
                <c:ptCount val="2"/>
                <c:pt idx="0">
                  <c:v>Cav1WT</c:v>
                </c:pt>
                <c:pt idx="1">
                  <c:v>Cav1KO</c:v>
                </c:pt>
              </c:strCache>
            </c:strRef>
          </c:cat>
          <c:val>
            <c:numRef>
              <c:f>([1]Colocalization_NO_Threshold!$N$36,[1]Colocalization_NO_Threshold!$R$36)</c:f>
              <c:numCache>
                <c:formatCode>General</c:formatCode>
                <c:ptCount val="2"/>
                <c:pt idx="0">
                  <c:v>1.1999690928759081</c:v>
                </c:pt>
                <c:pt idx="1">
                  <c:v>1.1691515018636263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BEA-4DDC-BC0E-EA67195E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3379088"/>
        <c:axId val="609081712"/>
      </c:barChart>
      <c:catAx>
        <c:axId val="60337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81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9081712"/>
        <c:crosses val="autoZero"/>
        <c:auto val="1"/>
        <c:lblAlgn val="ctr"/>
        <c:lblOffset val="100"/>
        <c:noMultiLvlLbl val="0"/>
      </c:catAx>
      <c:valAx>
        <c:axId val="609081712"/>
        <c:scaling>
          <c:orientation val="minMax"/>
          <c:max val="1.8"/>
          <c:min val="0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 w="381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337908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 sz="2400" b="1">
                <a:solidFill>
                  <a:sysClr val="windowText" lastClr="000000"/>
                </a:solidFill>
              </a:rPr>
              <a:t>Colocalization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Control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09-4A19-A1FC-6BA0A69A5126}"/>
              </c:ext>
            </c:extLst>
          </c:dPt>
          <c:errBars>
            <c:errBarType val="both"/>
            <c:errValType val="cust"/>
            <c:noEndCap val="0"/>
            <c:plus>
              <c:numRef>
                <c:f>('[2]Summary 48h'!$G$55,'[2]Summary 48h'!$C$55)</c:f>
                <c:numCache>
                  <c:formatCode>General</c:formatCode>
                  <c:ptCount val="2"/>
                  <c:pt idx="0">
                    <c:v>0.1007503257306113</c:v>
                  </c:pt>
                  <c:pt idx="1">
                    <c:v>5.8228061202829903E-2</c:v>
                  </c:pt>
                </c:numCache>
              </c:numRef>
            </c:plus>
            <c:minus>
              <c:numRef>
                <c:f>('[2]Summary 48h'!$G$55,'[2]Summary 48h'!$C$55)</c:f>
                <c:numCache>
                  <c:formatCode>General</c:formatCode>
                  <c:ptCount val="2"/>
                  <c:pt idx="0">
                    <c:v>0.1007503257306113</c:v>
                  </c:pt>
                  <c:pt idx="1">
                    <c:v>5.8228061202829903E-2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'[2]Summary 48h'!$C$110:$C$111</c:f>
              <c:strCache>
                <c:ptCount val="2"/>
                <c:pt idx="0">
                  <c:v>Cav1WT</c:v>
                </c:pt>
                <c:pt idx="1">
                  <c:v>Cav1KO</c:v>
                </c:pt>
              </c:strCache>
            </c:strRef>
          </c:cat>
          <c:val>
            <c:numRef>
              <c:f>('[2]Summary 48h'!$G$54,'[2]Summary 48h'!$C$54)</c:f>
              <c:numCache>
                <c:formatCode>General</c:formatCode>
                <c:ptCount val="2"/>
                <c:pt idx="0">
                  <c:v>1</c:v>
                </c:pt>
                <c:pt idx="1">
                  <c:v>1.0000000000000002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09-4A19-A1FC-6BA0A69A5126}"/>
            </c:ext>
          </c:extLst>
        </c:ser>
        <c:ser>
          <c:idx val="1"/>
          <c:order val="1"/>
          <c:tx>
            <c:v>siHOOK1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5509-4A19-A1FC-6BA0A69A5126}"/>
              </c:ext>
            </c:extLst>
          </c:dPt>
          <c:errBars>
            <c:errBarType val="both"/>
            <c:errValType val="cust"/>
            <c:noEndCap val="0"/>
            <c:plus>
              <c:numRef>
                <c:f>('[2]Summary 48h'!$G$109,'[2]Summary 48h'!$C$109)</c:f>
                <c:numCache>
                  <c:formatCode>General</c:formatCode>
                  <c:ptCount val="2"/>
                  <c:pt idx="0">
                    <c:v>0.13535738477918521</c:v>
                  </c:pt>
                  <c:pt idx="1">
                    <c:v>9.6849582772032095E-2</c:v>
                  </c:pt>
                </c:numCache>
              </c:numRef>
            </c:plus>
            <c:minus>
              <c:numRef>
                <c:f>('[2]Summary 48h'!$G$109,'[2]Summary 48h'!$C$109)</c:f>
                <c:numCache>
                  <c:formatCode>General</c:formatCode>
                  <c:ptCount val="2"/>
                  <c:pt idx="0">
                    <c:v>0.13535738477918521</c:v>
                  </c:pt>
                  <c:pt idx="1">
                    <c:v>9.6849582772032095E-2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'[2]Summary 48h'!$C$110:$C$111</c:f>
              <c:strCache>
                <c:ptCount val="2"/>
                <c:pt idx="0">
                  <c:v>Cav1WT</c:v>
                </c:pt>
                <c:pt idx="1">
                  <c:v>Cav1KO</c:v>
                </c:pt>
              </c:strCache>
            </c:strRef>
          </c:cat>
          <c:val>
            <c:numRef>
              <c:f>('[2]Summary 48h'!$G$108,'[2]Summary 48h'!$C$108)</c:f>
              <c:numCache>
                <c:formatCode>General</c:formatCode>
                <c:ptCount val="2"/>
                <c:pt idx="0">
                  <c:v>0.94726062467997929</c:v>
                </c:pt>
                <c:pt idx="1">
                  <c:v>1.61660797455413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509-4A19-A1FC-6BA0A69A5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0696584"/>
        <c:axId val="320695600"/>
      </c:barChart>
      <c:catAx>
        <c:axId val="320696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0695600"/>
        <c:crosses val="autoZero"/>
        <c:auto val="1"/>
        <c:lblAlgn val="ctr"/>
        <c:lblOffset val="100"/>
        <c:noMultiLvlLbl val="0"/>
      </c:catAx>
      <c:valAx>
        <c:axId val="320695600"/>
        <c:scaling>
          <c:orientation val="minMax"/>
          <c:max val="1.8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0696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Endocytosed actb1 afer hypoosmotic</a:t>
            </a: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en-US" b="1">
                <a:solidFill>
                  <a:sysClr val="windowText" lastClr="000000"/>
                </a:solidFill>
              </a:rPr>
              <a:t>normalized to control (recycling) Cav1WT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Cav1WT</c:v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([3]Statistics!$D$17,[3]Statistics!$F$17,[3]Statistics!$H$17)</c:f>
                <c:numCache>
                  <c:formatCode>General</c:formatCode>
                  <c:ptCount val="3"/>
                  <c:pt idx="0">
                    <c:v>9.0649330367367902E-17</c:v>
                  </c:pt>
                  <c:pt idx="1">
                    <c:v>5.5620104742526329E-2</c:v>
                  </c:pt>
                  <c:pt idx="2">
                    <c:v>5.8475635108666733E-2</c:v>
                  </c:pt>
                </c:numCache>
              </c:numRef>
            </c:plus>
            <c:minus>
              <c:numRef>
                <c:f>([3]Statistics!$D$17,[3]Statistics!$F$17,[3]Statistics!$H$17)</c:f>
                <c:numCache>
                  <c:formatCode>General</c:formatCode>
                  <c:ptCount val="3"/>
                  <c:pt idx="0">
                    <c:v>9.0649330367367902E-17</c:v>
                  </c:pt>
                  <c:pt idx="1">
                    <c:v>5.5620104742526329E-2</c:v>
                  </c:pt>
                  <c:pt idx="2">
                    <c:v>5.8475635108666733E-2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([3]Statistics!$C$15,[3]Statistics!$E$15,[3]Statistics!$G$15)</c:f>
              <c:strCache>
                <c:ptCount val="3"/>
                <c:pt idx="0">
                  <c:v>Control</c:v>
                </c:pt>
                <c:pt idx="1">
                  <c:v>Hypoosmotic 1/10  1min</c:v>
                </c:pt>
                <c:pt idx="2">
                  <c:v>Hypoosmotic 1/20  1min</c:v>
                </c:pt>
              </c:strCache>
            </c:strRef>
          </c:cat>
          <c:val>
            <c:numRef>
              <c:f>([3]Statistics!$D$16,[3]Statistics!$F$16,[3]Statistics!$H$16)</c:f>
              <c:numCache>
                <c:formatCode>General</c:formatCode>
                <c:ptCount val="3"/>
                <c:pt idx="0">
                  <c:v>1</c:v>
                </c:pt>
                <c:pt idx="1">
                  <c:v>0.93932638371704291</c:v>
                </c:pt>
                <c:pt idx="2">
                  <c:v>0.8083586532463678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EB-4F34-9AF9-16AD185E5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7396360"/>
        <c:axId val="307395048"/>
      </c:barChart>
      <c:catAx>
        <c:axId val="307396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7395048"/>
        <c:crosses val="autoZero"/>
        <c:auto val="1"/>
        <c:lblAlgn val="ctr"/>
        <c:lblOffset val="100"/>
        <c:noMultiLvlLbl val="0"/>
      </c:catAx>
      <c:valAx>
        <c:axId val="307395048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7396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Endocytosed actb1 afer hypoosmotic</a:t>
            </a: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en-US"/>
              <a:t>normalized to control (recycling) Cav1KO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Cav1KO MEFs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([3]Statistics!$D$22,[3]Statistics!$F$22,[3]Statistics!$H$22)</c:f>
                <c:numCache>
                  <c:formatCode>General</c:formatCode>
                  <c:ptCount val="3"/>
                  <c:pt idx="0">
                    <c:v>9.0649330367367902E-17</c:v>
                  </c:pt>
                  <c:pt idx="1">
                    <c:v>1.2671729211458725E-2</c:v>
                  </c:pt>
                  <c:pt idx="2">
                    <c:v>3.9454285596870357E-2</c:v>
                  </c:pt>
                </c:numCache>
              </c:numRef>
            </c:plus>
            <c:minus>
              <c:numRef>
                <c:f>([3]Statistics!$D$22,[3]Statistics!$F$22,[3]Statistics!$H$22)</c:f>
                <c:numCache>
                  <c:formatCode>General</c:formatCode>
                  <c:ptCount val="3"/>
                  <c:pt idx="0">
                    <c:v>9.0649330367367902E-17</c:v>
                  </c:pt>
                  <c:pt idx="1">
                    <c:v>1.2671729211458725E-2</c:v>
                  </c:pt>
                  <c:pt idx="2">
                    <c:v>3.9454285596870357E-2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([3]Statistics!$C$20,[3]Statistics!$E$20,[3]Statistics!$G$20)</c:f>
              <c:strCache>
                <c:ptCount val="3"/>
                <c:pt idx="0">
                  <c:v>Control</c:v>
                </c:pt>
                <c:pt idx="1">
                  <c:v>Hypoosmotic 1/10  1min</c:v>
                </c:pt>
                <c:pt idx="2">
                  <c:v>Hypoosmotic 1/20  1min</c:v>
                </c:pt>
              </c:strCache>
            </c:strRef>
          </c:cat>
          <c:val>
            <c:numRef>
              <c:f>([3]Statistics!$D$21,[3]Statistics!$F$21,[3]Statistics!$H$21)</c:f>
              <c:numCache>
                <c:formatCode>General</c:formatCode>
                <c:ptCount val="3"/>
                <c:pt idx="0">
                  <c:v>1</c:v>
                </c:pt>
                <c:pt idx="1">
                  <c:v>0.75925383140890979</c:v>
                </c:pt>
                <c:pt idx="2">
                  <c:v>0.84526891951710104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D7-4935-B006-47D8C4B65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4350824"/>
        <c:axId val="304349840"/>
      </c:barChart>
      <c:catAx>
        <c:axId val="304350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4349840"/>
        <c:crosses val="autoZero"/>
        <c:auto val="1"/>
        <c:lblAlgn val="ctr"/>
        <c:lblOffset val="100"/>
        <c:noMultiLvlLbl val="0"/>
      </c:catAx>
      <c:valAx>
        <c:axId val="304349840"/>
        <c:scaling>
          <c:orientation val="minMax"/>
          <c:max val="1.2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4350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3020784</xdr:colOff>
      <xdr:row>106</xdr:row>
      <xdr:rowOff>152399</xdr:rowOff>
    </xdr:from>
    <xdr:to>
      <xdr:col>8</xdr:col>
      <xdr:colOff>535213</xdr:colOff>
      <xdr:row>143</xdr:row>
      <xdr:rowOff>136070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B0F9434-304D-4FAF-9FC1-6C09726E85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1782536</xdr:colOff>
      <xdr:row>118</xdr:row>
      <xdr:rowOff>0</xdr:rowOff>
    </xdr:from>
    <xdr:to>
      <xdr:col>4</xdr:col>
      <xdr:colOff>1197429</xdr:colOff>
      <xdr:row>121</xdr:row>
      <xdr:rowOff>54428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0B551A1-8841-4E89-A32C-62F6454287C9}"/>
            </a:ext>
          </a:extLst>
        </xdr:cNvPr>
        <xdr:cNvSpPr txBox="1"/>
      </xdr:nvSpPr>
      <xdr:spPr>
        <a:xfrm>
          <a:off x="1830161" y="22104350"/>
          <a:ext cx="1218293" cy="6164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4000" b="1">
              <a:solidFill>
                <a:sysClr val="windowText" lastClr="000000"/>
              </a:solidFill>
            </a:rPr>
            <a:t>*</a:t>
          </a:r>
        </a:p>
      </xdr:txBody>
    </xdr:sp>
    <xdr:clientData/>
  </xdr:twoCellAnchor>
  <xdr:twoCellAnchor>
    <xdr:from>
      <xdr:col>5</xdr:col>
      <xdr:colOff>1104900</xdr:colOff>
      <xdr:row>119</xdr:row>
      <xdr:rowOff>84364</xdr:rowOff>
    </xdr:from>
    <xdr:to>
      <xdr:col>6</xdr:col>
      <xdr:colOff>1322614</xdr:colOff>
      <xdr:row>122</xdr:row>
      <xdr:rowOff>138792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0DACB9A-211B-418D-A551-F9F3FD0DC8FA}"/>
            </a:ext>
          </a:extLst>
        </xdr:cNvPr>
        <xdr:cNvSpPr txBox="1"/>
      </xdr:nvSpPr>
      <xdr:spPr>
        <a:xfrm>
          <a:off x="3657600" y="22376039"/>
          <a:ext cx="608239" cy="6164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4000" b="1">
              <a:solidFill>
                <a:sysClr val="windowText" lastClr="000000"/>
              </a:solidFill>
            </a:rPr>
            <a:t>n.s.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152400</xdr:colOff>
      <xdr:row>15</xdr:row>
      <xdr:rowOff>14287</xdr:rowOff>
    </xdr:from>
    <xdr:to>
      <xdr:col>16</xdr:col>
      <xdr:colOff>838200</xdr:colOff>
      <xdr:row>29</xdr:row>
      <xdr:rowOff>90487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0BB6096-7F77-473C-8E29-E987D91311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438150</xdr:colOff>
      <xdr:row>18</xdr:row>
      <xdr:rowOff>123825</xdr:rowOff>
    </xdr:from>
    <xdr:to>
      <xdr:col>14</xdr:col>
      <xdr:colOff>257175</xdr:colOff>
      <xdr:row>20</xdr:row>
      <xdr:rowOff>104775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E820175-4E9C-4B0B-9BAA-1C839F5FCA6D}"/>
            </a:ext>
          </a:extLst>
        </xdr:cNvPr>
        <xdr:cNvSpPr txBox="1"/>
      </xdr:nvSpPr>
      <xdr:spPr>
        <a:xfrm>
          <a:off x="8362950" y="3495675"/>
          <a:ext cx="428625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3200"/>
            <a:t>*</a:t>
          </a:r>
        </a:p>
      </xdr:txBody>
    </xdr:sp>
    <xdr:clientData/>
  </xdr:twoCellAnchor>
  <xdr:twoCellAnchor>
    <xdr:from>
      <xdr:col>15</xdr:col>
      <xdr:colOff>1095375</xdr:colOff>
      <xdr:row>18</xdr:row>
      <xdr:rowOff>95250</xdr:rowOff>
    </xdr:from>
    <xdr:to>
      <xdr:col>16</xdr:col>
      <xdr:colOff>333375</xdr:colOff>
      <xdr:row>20</xdr:row>
      <xdr:rowOff>76200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8562B42-8462-45F3-8030-57CCAE155EA4}"/>
            </a:ext>
          </a:extLst>
        </xdr:cNvPr>
        <xdr:cNvSpPr txBox="1"/>
      </xdr:nvSpPr>
      <xdr:spPr>
        <a:xfrm>
          <a:off x="9753600" y="3467100"/>
          <a:ext cx="333375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3200"/>
            <a:t>**</a:t>
          </a:r>
        </a:p>
      </xdr:txBody>
    </xdr:sp>
    <xdr:clientData/>
  </xdr:twoCellAnchor>
  <xdr:twoCellAnchor>
    <xdr:from>
      <xdr:col>12</xdr:col>
      <xdr:colOff>1223964</xdr:colOff>
      <xdr:row>23</xdr:row>
      <xdr:rowOff>85725</xdr:rowOff>
    </xdr:from>
    <xdr:to>
      <xdr:col>13</xdr:col>
      <xdr:colOff>228604</xdr:colOff>
      <xdr:row>28</xdr:row>
      <xdr:rowOff>4763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75CF444-7BEB-42DB-8CA6-E79B8F971216}"/>
            </a:ext>
          </a:extLst>
        </xdr:cNvPr>
        <xdr:cNvSpPr txBox="1"/>
      </xdr:nvSpPr>
      <xdr:spPr>
        <a:xfrm rot="16200000">
          <a:off x="7610477" y="4706937"/>
          <a:ext cx="855663" cy="2301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Control</a:t>
          </a:r>
        </a:p>
      </xdr:txBody>
    </xdr:sp>
    <xdr:clientData/>
  </xdr:twoCellAnchor>
  <xdr:twoCellAnchor>
    <xdr:from>
      <xdr:col>13</xdr:col>
      <xdr:colOff>538164</xdr:colOff>
      <xdr:row>22</xdr:row>
      <xdr:rowOff>114300</xdr:rowOff>
    </xdr:from>
    <xdr:to>
      <xdr:col>14</xdr:col>
      <xdr:colOff>190504</xdr:colOff>
      <xdr:row>27</xdr:row>
      <xdr:rowOff>185738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63D0179-BB5A-4496-B9B2-3B088618ADE2}"/>
            </a:ext>
          </a:extLst>
        </xdr:cNvPr>
        <xdr:cNvSpPr txBox="1"/>
      </xdr:nvSpPr>
      <xdr:spPr>
        <a:xfrm rot="16200000">
          <a:off x="8089902" y="4608512"/>
          <a:ext cx="1008063" cy="26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Rab11DN</a:t>
          </a:r>
        </a:p>
      </xdr:txBody>
    </xdr:sp>
    <xdr:clientData/>
  </xdr:twoCellAnchor>
  <xdr:twoCellAnchor>
    <xdr:from>
      <xdr:col>15</xdr:col>
      <xdr:colOff>728664</xdr:colOff>
      <xdr:row>23</xdr:row>
      <xdr:rowOff>76200</xdr:rowOff>
    </xdr:from>
    <xdr:to>
      <xdr:col>15</xdr:col>
      <xdr:colOff>990604</xdr:colOff>
      <xdr:row>27</xdr:row>
      <xdr:rowOff>185738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831E536-D160-4B44-A455-7E58CF3371A9}"/>
            </a:ext>
          </a:extLst>
        </xdr:cNvPr>
        <xdr:cNvSpPr txBox="1"/>
      </xdr:nvSpPr>
      <xdr:spPr>
        <a:xfrm rot="16200000">
          <a:off x="9323390" y="4813299"/>
          <a:ext cx="858838" cy="1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Control</a:t>
          </a:r>
        </a:p>
      </xdr:txBody>
    </xdr:sp>
    <xdr:clientData/>
  </xdr:twoCellAnchor>
  <xdr:twoCellAnchor>
    <xdr:from>
      <xdr:col>15</xdr:col>
      <xdr:colOff>1300164</xdr:colOff>
      <xdr:row>22</xdr:row>
      <xdr:rowOff>104775</xdr:rowOff>
    </xdr:from>
    <xdr:to>
      <xdr:col>16</xdr:col>
      <xdr:colOff>152404</xdr:colOff>
      <xdr:row>27</xdr:row>
      <xdr:rowOff>176213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CFA61E3E-255D-4FAE-AC6D-409A1869DFC6}"/>
            </a:ext>
          </a:extLst>
        </xdr:cNvPr>
        <xdr:cNvSpPr txBox="1"/>
      </xdr:nvSpPr>
      <xdr:spPr>
        <a:xfrm rot="16200000">
          <a:off x="9324977" y="4652962"/>
          <a:ext cx="1008063" cy="1539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Rab11DN</a:t>
          </a:r>
        </a:p>
      </xdr:txBody>
    </xdr:sp>
    <xdr:clientData/>
  </xdr:twoCellAnchor>
  <xdr:oneCellAnchor>
    <xdr:from>
      <xdr:col>18</xdr:col>
      <xdr:colOff>285750</xdr:colOff>
      <xdr:row>21</xdr:row>
      <xdr:rowOff>114300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0521CE1-F4D7-4D60-AAFD-BCCFD273BF94}"/>
            </a:ext>
          </a:extLst>
        </xdr:cNvPr>
        <xdr:cNvSpPr txBox="1"/>
      </xdr:nvSpPr>
      <xdr:spPr>
        <a:xfrm>
          <a:off x="11258550" y="404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3020784</xdr:colOff>
      <xdr:row>111</xdr:row>
      <xdr:rowOff>152399</xdr:rowOff>
    </xdr:from>
    <xdr:to>
      <xdr:col>8</xdr:col>
      <xdr:colOff>535213</xdr:colOff>
      <xdr:row>148</xdr:row>
      <xdr:rowOff>136070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7A53864-B571-4A40-B36D-D9FB49565B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4669723</xdr:colOff>
      <xdr:row>112</xdr:row>
      <xdr:rowOff>163285</xdr:rowOff>
    </xdr:from>
    <xdr:to>
      <xdr:col>5</xdr:col>
      <xdr:colOff>483671</xdr:colOff>
      <xdr:row>116</xdr:row>
      <xdr:rowOff>27213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1C3067B-D708-4EA8-9156-ABA3937C875E}"/>
            </a:ext>
          </a:extLst>
        </xdr:cNvPr>
        <xdr:cNvSpPr txBox="1"/>
      </xdr:nvSpPr>
      <xdr:spPr>
        <a:xfrm>
          <a:off x="3047298" y="21143685"/>
          <a:ext cx="484373" cy="613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4000" b="1">
              <a:solidFill>
                <a:sysClr val="windowText" lastClr="000000"/>
              </a:solidFill>
            </a:rPr>
            <a:t>***</a:t>
          </a:r>
        </a:p>
      </xdr:txBody>
    </xdr:sp>
    <xdr:clientData/>
  </xdr:twoCellAnchor>
  <xdr:twoCellAnchor>
    <xdr:from>
      <xdr:col>0</xdr:col>
      <xdr:colOff>7766214</xdr:colOff>
      <xdr:row>121</xdr:row>
      <xdr:rowOff>120238</xdr:rowOff>
    </xdr:from>
    <xdr:to>
      <xdr:col>1</xdr:col>
      <xdr:colOff>1344880</xdr:colOff>
      <xdr:row>124</xdr:row>
      <xdr:rowOff>174666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3B0EB6C-AD8F-4659-A43D-5D4641D674DE}"/>
            </a:ext>
          </a:extLst>
        </xdr:cNvPr>
        <xdr:cNvSpPr txBox="1"/>
      </xdr:nvSpPr>
      <xdr:spPr>
        <a:xfrm>
          <a:off x="609764" y="22786563"/>
          <a:ext cx="608116" cy="6164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4000" b="1">
              <a:solidFill>
                <a:sysClr val="windowText" lastClr="000000"/>
              </a:solidFill>
            </a:rPr>
            <a:t>n.s.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214</xdr:row>
      <xdr:rowOff>0</xdr:rowOff>
    </xdr:from>
    <xdr:to>
      <xdr:col>11</xdr:col>
      <xdr:colOff>4572000</xdr:colOff>
      <xdr:row>228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148B26-3358-4791-A4F7-381B8C16A6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3448050</xdr:colOff>
      <xdr:row>218</xdr:row>
      <xdr:rowOff>161925</xdr:rowOff>
    </xdr:from>
    <xdr:to>
      <xdr:col>11</xdr:col>
      <xdr:colOff>4038600</xdr:colOff>
      <xdr:row>220</xdr:row>
      <xdr:rowOff>123825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1FF8CD2-2C29-45B0-AC82-6F56D8C9BABF}"/>
            </a:ext>
          </a:extLst>
        </xdr:cNvPr>
        <xdr:cNvSpPr txBox="1"/>
      </xdr:nvSpPr>
      <xdr:spPr>
        <a:xfrm>
          <a:off x="7315200" y="40998775"/>
          <a:ext cx="0" cy="336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000" b="1"/>
            <a:t>*</a:t>
          </a:r>
        </a:p>
      </xdr:txBody>
    </xdr:sp>
    <xdr:clientData/>
  </xdr:twoCellAnchor>
  <xdr:twoCellAnchor>
    <xdr:from>
      <xdr:col>11</xdr:col>
      <xdr:colOff>76200</xdr:colOff>
      <xdr:row>230</xdr:row>
      <xdr:rowOff>47625</xdr:rowOff>
    </xdr:from>
    <xdr:to>
      <xdr:col>11</xdr:col>
      <xdr:colOff>4648200</xdr:colOff>
      <xdr:row>244</xdr:row>
      <xdr:rowOff>123825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AC1FC24-AF3E-4D4E-B316-70ABDE589D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2209800</xdr:colOff>
      <xdr:row>235</xdr:row>
      <xdr:rowOff>142875</xdr:rowOff>
    </xdr:from>
    <xdr:to>
      <xdr:col>11</xdr:col>
      <xdr:colOff>2781300</xdr:colOff>
      <xdr:row>237</xdr:row>
      <xdr:rowOff>104775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BA4BBD0-827D-4605-91B7-EE0AD8CAFF5D}"/>
            </a:ext>
          </a:extLst>
        </xdr:cNvPr>
        <xdr:cNvSpPr txBox="1"/>
      </xdr:nvSpPr>
      <xdr:spPr>
        <a:xfrm>
          <a:off x="7315200" y="44164250"/>
          <a:ext cx="0" cy="336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000" b="1"/>
            <a:t>***</a:t>
          </a:r>
        </a:p>
      </xdr:txBody>
    </xdr:sp>
    <xdr:clientData/>
  </xdr:twoCellAnchor>
  <xdr:twoCellAnchor>
    <xdr:from>
      <xdr:col>11</xdr:col>
      <xdr:colOff>3609975</xdr:colOff>
      <xdr:row>235</xdr:row>
      <xdr:rowOff>0</xdr:rowOff>
    </xdr:from>
    <xdr:to>
      <xdr:col>11</xdr:col>
      <xdr:colOff>4057650</xdr:colOff>
      <xdr:row>236</xdr:row>
      <xdr:rowOff>152400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C1C3E0D-36AD-4C30-A985-CEDD93AC2401}"/>
            </a:ext>
          </a:extLst>
        </xdr:cNvPr>
        <xdr:cNvSpPr txBox="1"/>
      </xdr:nvSpPr>
      <xdr:spPr>
        <a:xfrm>
          <a:off x="7315200" y="44021375"/>
          <a:ext cx="0" cy="339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000" b="1"/>
            <a:t>*</a:t>
          </a:r>
        </a:p>
      </xdr:txBody>
    </xdr:sp>
    <xdr:clientData/>
  </xdr:twoCellAnchor>
  <xdr:twoCellAnchor>
    <xdr:from>
      <xdr:col>11</xdr:col>
      <xdr:colOff>2085976</xdr:colOff>
      <xdr:row>217</xdr:row>
      <xdr:rowOff>95250</xdr:rowOff>
    </xdr:from>
    <xdr:to>
      <xdr:col>11</xdr:col>
      <xdr:colOff>2809876</xdr:colOff>
      <xdr:row>219</xdr:row>
      <xdr:rowOff>57150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C537065-4F08-4271-B275-D88F46BF5DCE}"/>
            </a:ext>
          </a:extLst>
        </xdr:cNvPr>
        <xdr:cNvSpPr txBox="1"/>
      </xdr:nvSpPr>
      <xdr:spPr>
        <a:xfrm>
          <a:off x="7315201" y="40744775"/>
          <a:ext cx="0" cy="336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2000" b="1"/>
            <a:t>n.s.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AB_MAP/LAB/Fidel/Sp8%20Navigator/Endocytosis%20eLife2020/FINAL%209EG7%20LBPA%20for%20PAPER/Cav1WT%20vs%20KO%20Rab11%20124DN%209EG7%20488%20LBPA647%20NEW%20analysis%20PAPER/NON%20THRESHOLD+Bis%20New%20Analysis%20LBPAFINAL%20Pap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lolo\Desktop\Fidel\CNIC-INTEGRIN%20SIGNALING\1&#186;%20Mechanotransduction%20Project\PAPER\PAPER%20SCISSION%20and%20FIGURES%20FINAL\PAPER%20SCISSION%20FN-related%20Phenotype\FIGURES\FOR%20Re-SUBMISSION%202020\Coloc%209EG7EEA1%20Rab4D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_MAP/LAB/Fidel/Sp5/Hypoosmotic%209EG7%20activation%20eLife%202020&amp;2022/FINAL%20actBeta1%20CD44%20+%20HYPO%20PAPER%202022/Quantification%20Mean%20actBeta%20Hypo%20Endo-Recy%20eLife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calization_NO_Threshold"/>
    </sheetNames>
    <sheetDataSet>
      <sheetData sheetId="0">
        <row r="9">
          <cell r="O9">
            <v>1.4119490075778247E-2</v>
          </cell>
          <cell r="S9">
            <v>1.3469035014230199E-2</v>
          </cell>
        </row>
        <row r="10">
          <cell r="O10">
            <v>1.3185845191339219E-2</v>
          </cell>
          <cell r="S10">
            <v>9.3267300121911145E-3</v>
          </cell>
        </row>
        <row r="12">
          <cell r="L12" t="str">
            <v>Cav1WT</v>
          </cell>
        </row>
        <row r="13">
          <cell r="L13" t="str">
            <v>Cav1KO</v>
          </cell>
        </row>
        <row r="35">
          <cell r="N35">
            <v>1.0000000000000002</v>
          </cell>
          <cell r="R35">
            <v>0.99999999999999978</v>
          </cell>
        </row>
        <row r="36">
          <cell r="N36">
            <v>1.1999690928759081</v>
          </cell>
          <cell r="R36">
            <v>1.1691515018636263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48h"/>
    </sheetNames>
    <sheetDataSet>
      <sheetData sheetId="0">
        <row r="54">
          <cell r="C54">
            <v>1.0000000000000002</v>
          </cell>
          <cell r="G54">
            <v>1</v>
          </cell>
        </row>
        <row r="55">
          <cell r="C55">
            <v>5.8228061202829903E-2</v>
          </cell>
          <cell r="G55">
            <v>0.1007503257306113</v>
          </cell>
        </row>
        <row r="108">
          <cell r="C108">
            <v>1.61660797455413</v>
          </cell>
          <cell r="G108">
            <v>0.94726062467997929</v>
          </cell>
        </row>
        <row r="109">
          <cell r="C109">
            <v>9.6849582772032095E-2</v>
          </cell>
          <cell r="G109">
            <v>0.13535738477918521</v>
          </cell>
        </row>
        <row r="110">
          <cell r="C110" t="str">
            <v>Cav1WT</v>
          </cell>
        </row>
        <row r="111">
          <cell r="C111" t="str">
            <v>Cav1KO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ntification WT &amp; KO"/>
      <sheetName val="Statistics"/>
    </sheetNames>
    <sheetDataSet>
      <sheetData sheetId="0"/>
      <sheetData sheetId="1">
        <row r="15">
          <cell r="C15" t="str">
            <v>Control</v>
          </cell>
          <cell r="E15" t="str">
            <v>Hypoosmotic 1/10  1min</v>
          </cell>
          <cell r="G15" t="str">
            <v>Hypoosmotic 1/20  1min</v>
          </cell>
        </row>
        <row r="16">
          <cell r="D16">
            <v>1</v>
          </cell>
          <cell r="F16">
            <v>0.93932638371704291</v>
          </cell>
          <cell r="H16">
            <v>0.8083586532463678</v>
          </cell>
        </row>
        <row r="17">
          <cell r="D17">
            <v>9.0649330367367902E-17</v>
          </cell>
          <cell r="F17">
            <v>5.5620104742526329E-2</v>
          </cell>
          <cell r="H17">
            <v>5.8475635108666733E-2</v>
          </cell>
        </row>
        <row r="20">
          <cell r="C20" t="str">
            <v>Control</v>
          </cell>
          <cell r="E20" t="str">
            <v>Hypoosmotic 1/10  1min</v>
          </cell>
          <cell r="G20" t="str">
            <v>Hypoosmotic 1/20  1min</v>
          </cell>
        </row>
        <row r="21">
          <cell r="D21">
            <v>1</v>
          </cell>
          <cell r="F21">
            <v>0.75925383140890979</v>
          </cell>
          <cell r="H21">
            <v>0.84526891951710104</v>
          </cell>
        </row>
        <row r="22">
          <cell r="D22">
            <v>9.0649330367367902E-17</v>
          </cell>
          <cell r="F22">
            <v>1.2671729211458725E-2</v>
          </cell>
          <cell r="H22">
            <v>3.9454285596870357E-2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ACF2D-8538-4FD1-AF1F-054C2F2269C5}">
  <dimension ref="A1:G104"/>
  <sheetViews>
    <sheetView tabSelected="1" topLeftCell="A73" zoomScale="70" zoomScaleNormal="70" workbookViewId="0">
      <selection activeCell="M110" sqref="M110"/>
    </sheetView>
  </sheetViews>
  <sheetFormatPr defaultRowHeight="14.75" x14ac:dyDescent="0.75"/>
  <cols>
    <col min="1" max="1" width="48.54296875" customWidth="1"/>
    <col min="2" max="2" width="21.1328125" customWidth="1"/>
    <col min="3" max="3" width="29.54296875" style="1" customWidth="1"/>
    <col min="4" max="4" width="3.7265625" style="2" customWidth="1"/>
    <col min="5" max="5" width="48.54296875" customWidth="1"/>
    <col min="6" max="6" width="21.1328125" customWidth="1"/>
    <col min="7" max="7" width="31" style="1" customWidth="1"/>
  </cols>
  <sheetData>
    <row r="1" spans="1:7" x14ac:dyDescent="0.75">
      <c r="A1" s="21" t="s">
        <v>141</v>
      </c>
      <c r="B1" s="20" t="s">
        <v>140</v>
      </c>
      <c r="C1" s="19" t="s">
        <v>139</v>
      </c>
      <c r="D1" s="8"/>
      <c r="E1" s="21" t="s">
        <v>141</v>
      </c>
      <c r="F1" s="20" t="s">
        <v>140</v>
      </c>
      <c r="G1" s="19" t="s">
        <v>139</v>
      </c>
    </row>
    <row r="2" spans="1:7" x14ac:dyDescent="0.75">
      <c r="A2" t="s">
        <v>138</v>
      </c>
      <c r="B2">
        <v>0.22600000000000001</v>
      </c>
      <c r="C2" s="9">
        <f>B2/B$51</f>
        <v>1.332023575638507</v>
      </c>
      <c r="D2" s="8"/>
      <c r="E2" t="s">
        <v>137</v>
      </c>
      <c r="F2">
        <v>0.16500000000000001</v>
      </c>
      <c r="G2" s="9">
        <f>F2/F$51</f>
        <v>0.77592287796849302</v>
      </c>
    </row>
    <row r="3" spans="1:7" x14ac:dyDescent="0.75">
      <c r="A3" t="s">
        <v>136</v>
      </c>
      <c r="B3">
        <v>0.158</v>
      </c>
      <c r="C3" s="9">
        <f>B3/B$51</f>
        <v>0.93123772102161106</v>
      </c>
      <c r="D3" s="8"/>
      <c r="E3" t="s">
        <v>135</v>
      </c>
      <c r="F3">
        <v>0.41699999999999998</v>
      </c>
      <c r="G3" s="9">
        <f>F3/F$51</f>
        <v>1.9609687279567367</v>
      </c>
    </row>
    <row r="4" spans="1:7" x14ac:dyDescent="0.75">
      <c r="A4" t="s">
        <v>134</v>
      </c>
      <c r="B4">
        <v>0.26500000000000001</v>
      </c>
      <c r="C4" s="9">
        <f>B4/B$51</f>
        <v>1.5618860510805503</v>
      </c>
      <c r="D4" s="8"/>
      <c r="E4" t="s">
        <v>133</v>
      </c>
      <c r="F4">
        <v>0.19600000000000001</v>
      </c>
      <c r="G4" s="9">
        <f>F4/F$51</f>
        <v>0.92170232776863414</v>
      </c>
    </row>
    <row r="5" spans="1:7" x14ac:dyDescent="0.75">
      <c r="A5" t="s">
        <v>132</v>
      </c>
      <c r="B5">
        <v>0.16</v>
      </c>
      <c r="C5" s="9">
        <f>B5/B$51</f>
        <v>0.94302554027504915</v>
      </c>
      <c r="D5" s="8"/>
      <c r="E5" t="s">
        <v>131</v>
      </c>
      <c r="F5">
        <v>0.13100000000000001</v>
      </c>
      <c r="G5" s="9">
        <f>F5/F$51</f>
        <v>0.61603573947801571</v>
      </c>
    </row>
    <row r="6" spans="1:7" x14ac:dyDescent="0.75">
      <c r="A6" t="s">
        <v>130</v>
      </c>
      <c r="B6">
        <v>0.20399999999999999</v>
      </c>
      <c r="C6" s="9">
        <f>B6/B$51</f>
        <v>1.2023575638506876</v>
      </c>
      <c r="D6" s="8"/>
      <c r="E6" t="s">
        <v>129</v>
      </c>
      <c r="F6">
        <v>0.32900000000000001</v>
      </c>
      <c r="G6" s="9">
        <f>F6/F$51</f>
        <v>1.5471431930402073</v>
      </c>
    </row>
    <row r="7" spans="1:7" x14ac:dyDescent="0.75">
      <c r="A7" t="s">
        <v>128</v>
      </c>
      <c r="B7">
        <v>0.11799999999999999</v>
      </c>
      <c r="C7" s="9">
        <f>B7/B$51</f>
        <v>0.69548133595284867</v>
      </c>
      <c r="D7" s="8"/>
      <c r="E7" t="s">
        <v>127</v>
      </c>
      <c r="F7">
        <v>0.28999999999999998</v>
      </c>
      <c r="G7" s="9">
        <f>F7/F$51</f>
        <v>1.363743240065836</v>
      </c>
    </row>
    <row r="8" spans="1:7" x14ac:dyDescent="0.75">
      <c r="A8" t="s">
        <v>126</v>
      </c>
      <c r="B8">
        <v>0.10299999999999999</v>
      </c>
      <c r="C8" s="9">
        <f>B8/B$51</f>
        <v>0.60707269155206289</v>
      </c>
      <c r="D8" s="8"/>
      <c r="E8" t="s">
        <v>125</v>
      </c>
      <c r="F8">
        <v>0.28199999999999997</v>
      </c>
      <c r="G8" s="9">
        <f>F8/F$51</f>
        <v>1.3261227368916062</v>
      </c>
    </row>
    <row r="9" spans="1:7" x14ac:dyDescent="0.75">
      <c r="A9" t="s">
        <v>124</v>
      </c>
      <c r="B9">
        <v>0.26400000000000001</v>
      </c>
      <c r="C9" s="9">
        <f>B9/B$51</f>
        <v>1.5559921414538311</v>
      </c>
      <c r="D9" s="8"/>
      <c r="E9" t="s">
        <v>123</v>
      </c>
      <c r="F9">
        <v>0.10299999999999999</v>
      </c>
      <c r="G9" s="9">
        <f>F9/F$51</f>
        <v>0.48436397836821077</v>
      </c>
    </row>
    <row r="10" spans="1:7" x14ac:dyDescent="0.75">
      <c r="A10" t="s">
        <v>122</v>
      </c>
      <c r="B10">
        <v>0.125</v>
      </c>
      <c r="C10" s="9">
        <f>B10/B$51</f>
        <v>0.73673870333988212</v>
      </c>
      <c r="D10" s="8"/>
      <c r="E10" t="s">
        <v>121</v>
      </c>
      <c r="F10">
        <v>0.22800000000000001</v>
      </c>
      <c r="G10" s="9">
        <f>F10/F$51</f>
        <v>1.072184340465554</v>
      </c>
    </row>
    <row r="11" spans="1:7" x14ac:dyDescent="0.75">
      <c r="A11" t="s">
        <v>120</v>
      </c>
      <c r="B11">
        <v>9.2999999999999999E-2</v>
      </c>
      <c r="C11" s="9">
        <f>B11/B$51</f>
        <v>0.54813359528487227</v>
      </c>
      <c r="D11" s="8"/>
      <c r="E11" t="s">
        <v>119</v>
      </c>
      <c r="F11">
        <v>0.252</v>
      </c>
      <c r="G11" s="9">
        <f>F11/F$51</f>
        <v>1.1850458499882439</v>
      </c>
    </row>
    <row r="12" spans="1:7" x14ac:dyDescent="0.75">
      <c r="A12" t="s">
        <v>118</v>
      </c>
      <c r="B12">
        <v>0.108</v>
      </c>
      <c r="C12" s="9">
        <f>B12/B$51</f>
        <v>0.63654223968565815</v>
      </c>
      <c r="D12" s="8"/>
      <c r="E12" t="s">
        <v>117</v>
      </c>
      <c r="F12">
        <v>0.23100000000000001</v>
      </c>
      <c r="G12" s="9">
        <f>F12/F$51</f>
        <v>1.0862920291558902</v>
      </c>
    </row>
    <row r="13" spans="1:7" x14ac:dyDescent="0.75">
      <c r="A13" t="s">
        <v>116</v>
      </c>
      <c r="B13">
        <v>0.109</v>
      </c>
      <c r="C13" s="9">
        <f>B13/B$51</f>
        <v>0.64243614931237725</v>
      </c>
      <c r="D13" s="8"/>
      <c r="E13" t="s">
        <v>115</v>
      </c>
      <c r="F13">
        <v>0.1</v>
      </c>
      <c r="G13" s="9">
        <f>F13/F$51</f>
        <v>0.47025628967787458</v>
      </c>
    </row>
    <row r="14" spans="1:7" x14ac:dyDescent="0.75">
      <c r="A14" t="s">
        <v>114</v>
      </c>
      <c r="B14">
        <v>0.13600000000000001</v>
      </c>
      <c r="C14" s="9">
        <f>B14/B$51</f>
        <v>0.80157170923379184</v>
      </c>
      <c r="D14" s="8"/>
      <c r="E14" t="s">
        <v>113</v>
      </c>
      <c r="F14">
        <v>0.26300000000000001</v>
      </c>
      <c r="G14" s="9">
        <f>F14/F$51</f>
        <v>1.2367740418528101</v>
      </c>
    </row>
    <row r="15" spans="1:7" x14ac:dyDescent="0.75">
      <c r="A15" t="s">
        <v>112</v>
      </c>
      <c r="B15">
        <v>9.8000000000000004E-2</v>
      </c>
      <c r="C15" s="9">
        <f>B15/B$51</f>
        <v>0.57760314341846763</v>
      </c>
      <c r="D15" s="8"/>
      <c r="E15" t="s">
        <v>111</v>
      </c>
      <c r="F15">
        <v>0.123</v>
      </c>
      <c r="G15" s="9">
        <f>F15/F$51</f>
        <v>0.57841523630378566</v>
      </c>
    </row>
    <row r="16" spans="1:7" x14ac:dyDescent="0.75">
      <c r="A16" t="s">
        <v>110</v>
      </c>
      <c r="B16">
        <v>0.06</v>
      </c>
      <c r="C16" s="9">
        <f>B16/B$51</f>
        <v>0.35363457760314343</v>
      </c>
      <c r="D16" s="8"/>
      <c r="E16" t="s">
        <v>109</v>
      </c>
      <c r="F16">
        <v>0.18</v>
      </c>
      <c r="G16" s="9">
        <f>F16/F$51</f>
        <v>0.84646132142017416</v>
      </c>
    </row>
    <row r="17" spans="1:7" x14ac:dyDescent="0.75">
      <c r="A17" t="s">
        <v>108</v>
      </c>
      <c r="B17">
        <v>0.185</v>
      </c>
      <c r="C17" s="9">
        <f>B17/B$51</f>
        <v>1.0903732809430255</v>
      </c>
      <c r="D17" s="8"/>
      <c r="E17" t="s">
        <v>107</v>
      </c>
      <c r="F17">
        <v>0.14099999999999999</v>
      </c>
      <c r="G17" s="9">
        <f>F17/F$51</f>
        <v>0.6630613684458031</v>
      </c>
    </row>
    <row r="18" spans="1:7" x14ac:dyDescent="0.75">
      <c r="A18" t="s">
        <v>106</v>
      </c>
      <c r="B18">
        <v>0.182</v>
      </c>
      <c r="C18" s="9">
        <f>B18/B$51</f>
        <v>1.0726915520628684</v>
      </c>
      <c r="D18" s="8"/>
      <c r="E18" t="s">
        <v>105</v>
      </c>
      <c r="F18">
        <v>0.247</v>
      </c>
      <c r="G18" s="9">
        <f>F18/F$51</f>
        <v>1.1615330355043501</v>
      </c>
    </row>
    <row r="19" spans="1:7" x14ac:dyDescent="0.75">
      <c r="A19" t="s">
        <v>104</v>
      </c>
      <c r="B19">
        <v>0.15</v>
      </c>
      <c r="C19" s="9">
        <f>B19/B$51</f>
        <v>0.88408644400785852</v>
      </c>
      <c r="D19" s="8"/>
      <c r="E19" t="s">
        <v>103</v>
      </c>
      <c r="F19">
        <v>0.16900000000000001</v>
      </c>
      <c r="G19" s="9">
        <f>F19/F$51</f>
        <v>0.79473312955560804</v>
      </c>
    </row>
    <row r="20" spans="1:7" x14ac:dyDescent="0.75">
      <c r="A20" t="s">
        <v>102</v>
      </c>
      <c r="B20">
        <v>0.126</v>
      </c>
      <c r="C20" s="9">
        <f>B20/B$51</f>
        <v>0.74263261296660121</v>
      </c>
      <c r="D20" s="8"/>
      <c r="E20" t="s">
        <v>101</v>
      </c>
      <c r="F20">
        <v>0.253</v>
      </c>
      <c r="G20" s="9">
        <f>F20/F$51</f>
        <v>1.1897484128850226</v>
      </c>
    </row>
    <row r="21" spans="1:7" x14ac:dyDescent="0.75">
      <c r="A21" t="s">
        <v>100</v>
      </c>
      <c r="B21">
        <v>0.24</v>
      </c>
      <c r="C21" s="9">
        <f>B21/B$51</f>
        <v>1.4145383104125737</v>
      </c>
      <c r="D21" s="8"/>
      <c r="E21" t="s">
        <v>99</v>
      </c>
      <c r="F21">
        <v>0.153</v>
      </c>
      <c r="G21" s="9">
        <f>F21/F$51</f>
        <v>0.71949212320714806</v>
      </c>
    </row>
    <row r="22" spans="1:7" x14ac:dyDescent="0.75">
      <c r="A22" t="s">
        <v>98</v>
      </c>
      <c r="B22">
        <v>0.17100000000000001</v>
      </c>
      <c r="C22" s="9">
        <f>B22/B$51</f>
        <v>1.0078585461689589</v>
      </c>
      <c r="D22" s="8"/>
      <c r="E22" s="11"/>
      <c r="F22" s="10"/>
      <c r="G22" s="9"/>
    </row>
    <row r="23" spans="1:7" x14ac:dyDescent="0.75">
      <c r="A23" t="s">
        <v>97</v>
      </c>
      <c r="B23">
        <v>0.123</v>
      </c>
      <c r="C23" s="9">
        <f>B23/B$51</f>
        <v>0.72495088408644404</v>
      </c>
      <c r="D23" s="8"/>
      <c r="E23" s="11"/>
      <c r="F23" s="10"/>
      <c r="G23" s="9"/>
    </row>
    <row r="24" spans="1:7" x14ac:dyDescent="0.75">
      <c r="A24" t="s">
        <v>96</v>
      </c>
      <c r="B24">
        <v>0.17699999999999999</v>
      </c>
      <c r="C24" s="9">
        <f>B24/B$51</f>
        <v>1.043222003929273</v>
      </c>
      <c r="D24" s="8"/>
      <c r="E24" s="11"/>
      <c r="F24" s="10"/>
      <c r="G24" s="9"/>
    </row>
    <row r="25" spans="1:7" x14ac:dyDescent="0.75">
      <c r="A25" t="s">
        <v>95</v>
      </c>
      <c r="B25">
        <v>0.33900000000000002</v>
      </c>
      <c r="C25" s="9">
        <f>B25/B$51</f>
        <v>1.9980353634577606</v>
      </c>
      <c r="D25" s="8"/>
      <c r="E25" s="11"/>
      <c r="F25" s="10"/>
      <c r="G25" s="9"/>
    </row>
    <row r="26" spans="1:7" x14ac:dyDescent="0.75">
      <c r="A26" t="s">
        <v>94</v>
      </c>
      <c r="B26">
        <v>0.249</v>
      </c>
      <c r="C26" s="9">
        <f>B26/B$51</f>
        <v>1.4675834970530452</v>
      </c>
      <c r="D26" s="8"/>
      <c r="E26" s="11"/>
      <c r="F26" s="10"/>
      <c r="G26" s="9"/>
    </row>
    <row r="27" spans="1:7" x14ac:dyDescent="0.75">
      <c r="A27" t="s">
        <v>93</v>
      </c>
      <c r="B27">
        <v>0.188</v>
      </c>
      <c r="C27" s="9">
        <f>B27/B$51</f>
        <v>1.1080550098231827</v>
      </c>
      <c r="D27" s="8"/>
      <c r="E27" s="11"/>
      <c r="F27" s="10"/>
      <c r="G27" s="9"/>
    </row>
    <row r="28" spans="1:7" x14ac:dyDescent="0.75">
      <c r="A28" t="s">
        <v>92</v>
      </c>
      <c r="B28">
        <v>0.21299999999999999</v>
      </c>
      <c r="C28" s="9">
        <f>B28/B$51</f>
        <v>1.2554027504911591</v>
      </c>
      <c r="D28" s="8"/>
      <c r="E28" s="11"/>
      <c r="F28" s="10"/>
      <c r="G28" s="9"/>
    </row>
    <row r="29" spans="1:7" x14ac:dyDescent="0.75">
      <c r="A29" t="s">
        <v>91</v>
      </c>
      <c r="B29">
        <v>0.15</v>
      </c>
      <c r="C29" s="9">
        <f>B29/B$51</f>
        <v>0.88408644400785852</v>
      </c>
      <c r="D29" s="8"/>
      <c r="E29" s="11"/>
      <c r="F29" s="10"/>
      <c r="G29" s="9"/>
    </row>
    <row r="30" spans="1:7" x14ac:dyDescent="0.75">
      <c r="A30" t="s">
        <v>90</v>
      </c>
      <c r="B30">
        <v>0.109</v>
      </c>
      <c r="C30" s="9">
        <f>B30/B$51</f>
        <v>0.64243614931237725</v>
      </c>
      <c r="D30" s="8"/>
      <c r="E30" s="11"/>
      <c r="F30" s="10"/>
      <c r="G30" s="9"/>
    </row>
    <row r="31" spans="1:7" x14ac:dyDescent="0.75">
      <c r="A31" t="s">
        <v>89</v>
      </c>
      <c r="B31">
        <v>0.191</v>
      </c>
      <c r="C31" s="9">
        <f>B31/B$51</f>
        <v>1.1257367387033399</v>
      </c>
      <c r="D31" s="8"/>
      <c r="E31" s="11"/>
      <c r="F31" s="10"/>
      <c r="G31" s="9"/>
    </row>
    <row r="32" spans="1:7" x14ac:dyDescent="0.75">
      <c r="A32" t="s">
        <v>88</v>
      </c>
      <c r="B32">
        <v>0.151</v>
      </c>
      <c r="C32" s="9">
        <f>B32/B$51</f>
        <v>0.88998035363457761</v>
      </c>
      <c r="D32" s="8"/>
      <c r="E32" s="11"/>
      <c r="F32" s="10"/>
      <c r="G32" s="9"/>
    </row>
    <row r="33" spans="1:7" x14ac:dyDescent="0.75">
      <c r="A33" t="s">
        <v>87</v>
      </c>
      <c r="B33">
        <v>0.17399999999999999</v>
      </c>
      <c r="C33" s="9">
        <f>B33/B$51</f>
        <v>1.0255402750491158</v>
      </c>
      <c r="D33" s="8"/>
      <c r="E33" s="11"/>
      <c r="F33" s="10"/>
      <c r="G33" s="9"/>
    </row>
    <row r="34" spans="1:7" x14ac:dyDescent="0.75">
      <c r="A34" t="s">
        <v>86</v>
      </c>
      <c r="B34">
        <v>0.18</v>
      </c>
      <c r="C34" s="9">
        <f>B34/B$51</f>
        <v>1.0609037328094302</v>
      </c>
      <c r="D34" s="8"/>
      <c r="E34" s="11"/>
      <c r="F34" s="10"/>
      <c r="G34" s="9"/>
    </row>
    <row r="35" spans="1:7" x14ac:dyDescent="0.75">
      <c r="A35" t="s">
        <v>85</v>
      </c>
      <c r="B35">
        <v>7.9000000000000001E-2</v>
      </c>
      <c r="C35" s="9">
        <f>B35/B$51</f>
        <v>0.46561886051080553</v>
      </c>
      <c r="D35" s="8"/>
      <c r="E35" s="11"/>
      <c r="F35" s="10"/>
      <c r="G35" s="9"/>
    </row>
    <row r="36" spans="1:7" x14ac:dyDescent="0.75">
      <c r="A36" t="s">
        <v>84</v>
      </c>
      <c r="B36">
        <v>0.24299999999999999</v>
      </c>
      <c r="C36" s="9">
        <f>B36/B$51</f>
        <v>1.4322200392927309</v>
      </c>
      <c r="D36" s="8"/>
      <c r="E36" s="11"/>
      <c r="F36" s="10"/>
      <c r="G36" s="9"/>
    </row>
    <row r="37" spans="1:7" x14ac:dyDescent="0.75">
      <c r="A37" t="s">
        <v>83</v>
      </c>
      <c r="B37">
        <v>0.153</v>
      </c>
      <c r="C37" s="9">
        <f>B37/B$51</f>
        <v>0.9017681728880157</v>
      </c>
      <c r="D37" s="8"/>
      <c r="E37" s="11"/>
      <c r="F37" s="10"/>
      <c r="G37" s="9"/>
    </row>
    <row r="38" spans="1:7" x14ac:dyDescent="0.75">
      <c r="A38" t="s">
        <v>82</v>
      </c>
      <c r="B38">
        <v>0.186</v>
      </c>
      <c r="C38" s="9">
        <f>B38/B$51</f>
        <v>1.0962671905697445</v>
      </c>
      <c r="D38" s="8"/>
      <c r="E38" s="11"/>
      <c r="F38" s="10"/>
      <c r="G38" s="9"/>
    </row>
    <row r="39" spans="1:7" x14ac:dyDescent="0.75">
      <c r="A39" t="s">
        <v>81</v>
      </c>
      <c r="B39">
        <v>0.19</v>
      </c>
      <c r="C39" s="9">
        <f>B39/B$51</f>
        <v>1.1198428290766209</v>
      </c>
      <c r="D39" s="8"/>
      <c r="E39" s="11"/>
      <c r="F39" s="10"/>
      <c r="G39" s="9"/>
    </row>
    <row r="40" spans="1:7" x14ac:dyDescent="0.75">
      <c r="A40" t="s">
        <v>80</v>
      </c>
      <c r="B40">
        <v>0.27700000000000002</v>
      </c>
      <c r="C40" s="9">
        <f>B40/B$51</f>
        <v>1.632612966601179</v>
      </c>
      <c r="D40" s="8"/>
      <c r="E40" s="11"/>
      <c r="F40" s="10"/>
      <c r="G40" s="9"/>
    </row>
    <row r="41" spans="1:7" x14ac:dyDescent="0.75">
      <c r="A41" t="s">
        <v>79</v>
      </c>
      <c r="B41">
        <v>0.17799999999999999</v>
      </c>
      <c r="C41" s="9">
        <f>B41/B$51</f>
        <v>1.0491159135559922</v>
      </c>
      <c r="D41" s="8"/>
      <c r="E41" s="11"/>
      <c r="F41" s="10"/>
      <c r="G41" s="9"/>
    </row>
    <row r="42" spans="1:7" x14ac:dyDescent="0.75">
      <c r="A42" t="s">
        <v>78</v>
      </c>
      <c r="B42">
        <v>0.14699999999999999</v>
      </c>
      <c r="C42" s="9">
        <f>B42/B$51</f>
        <v>0.86640471512770134</v>
      </c>
      <c r="D42" s="8"/>
      <c r="E42" s="11"/>
      <c r="F42" s="10"/>
      <c r="G42" s="9"/>
    </row>
    <row r="43" spans="1:7" x14ac:dyDescent="0.75">
      <c r="A43" t="s">
        <v>77</v>
      </c>
      <c r="B43">
        <v>0.18</v>
      </c>
      <c r="C43" s="9">
        <f>B43/B$51</f>
        <v>1.0609037328094302</v>
      </c>
      <c r="D43" s="8"/>
      <c r="E43" s="11"/>
      <c r="F43" s="10"/>
      <c r="G43" s="9"/>
    </row>
    <row r="44" spans="1:7" x14ac:dyDescent="0.75">
      <c r="A44" t="s">
        <v>76</v>
      </c>
      <c r="B44">
        <v>9.5000000000000001E-2</v>
      </c>
      <c r="C44" s="9">
        <f>B44/B$51</f>
        <v>0.55992141453831046</v>
      </c>
      <c r="D44" s="8"/>
      <c r="E44" s="11"/>
      <c r="F44" s="10"/>
      <c r="G44" s="9"/>
    </row>
    <row r="45" spans="1:7" x14ac:dyDescent="0.75">
      <c r="A45" t="s">
        <v>75</v>
      </c>
      <c r="B45">
        <v>0.2</v>
      </c>
      <c r="C45" s="9">
        <f>B45/B$51</f>
        <v>1.1787819253438114</v>
      </c>
      <c r="D45" s="8"/>
      <c r="E45" s="11"/>
      <c r="F45" s="10"/>
      <c r="G45" s="9"/>
    </row>
    <row r="46" spans="1:7" x14ac:dyDescent="0.75">
      <c r="A46" t="s">
        <v>74</v>
      </c>
      <c r="B46">
        <v>0.158</v>
      </c>
      <c r="C46" s="9">
        <f>B46/B$51</f>
        <v>0.93123772102161106</v>
      </c>
      <c r="D46" s="8"/>
      <c r="E46" s="11"/>
      <c r="F46" s="10"/>
      <c r="G46" s="9"/>
    </row>
    <row r="47" spans="1:7" x14ac:dyDescent="0.75">
      <c r="A47" t="s">
        <v>73</v>
      </c>
      <c r="B47">
        <v>0.151</v>
      </c>
      <c r="C47" s="9">
        <f>B47/B$51</f>
        <v>0.88998035363457761</v>
      </c>
      <c r="D47" s="8"/>
      <c r="E47" s="11"/>
      <c r="F47" s="10"/>
      <c r="G47" s="9"/>
    </row>
    <row r="48" spans="1:7" x14ac:dyDescent="0.75">
      <c r="A48" t="s">
        <v>72</v>
      </c>
      <c r="B48">
        <v>0.14899999999999999</v>
      </c>
      <c r="C48" s="9">
        <f>B48/B$51</f>
        <v>0.87819253438113953</v>
      </c>
      <c r="D48" s="8"/>
      <c r="E48" s="11"/>
      <c r="F48" s="10"/>
      <c r="G48" s="9"/>
    </row>
    <row r="49" spans="1:7" x14ac:dyDescent="0.75">
      <c r="A49" t="s">
        <v>71</v>
      </c>
      <c r="B49">
        <v>0.23300000000000001</v>
      </c>
      <c r="C49" s="9">
        <f>B49/B$51</f>
        <v>1.3732809430255404</v>
      </c>
      <c r="D49" s="8"/>
      <c r="E49" s="11"/>
      <c r="F49" s="10"/>
      <c r="G49" s="9"/>
    </row>
    <row r="50" spans="1:7" ht="15.5" thickBot="1" x14ac:dyDescent="0.9">
      <c r="A50" s="11"/>
      <c r="B50" s="10"/>
      <c r="C50" s="9"/>
      <c r="D50" s="8"/>
      <c r="E50" s="11"/>
      <c r="F50" s="10"/>
      <c r="G50" s="9"/>
    </row>
    <row r="51" spans="1:7" x14ac:dyDescent="0.75">
      <c r="A51" s="7" t="s">
        <v>1</v>
      </c>
      <c r="B51" s="6">
        <f>AVERAGE(B2:B49)</f>
        <v>0.16966666666666666</v>
      </c>
      <c r="C51" s="6">
        <f>AVERAGE(C2:C49)</f>
        <v>1.0000000000000002</v>
      </c>
      <c r="D51" s="18"/>
      <c r="E51" s="7" t="s">
        <v>1</v>
      </c>
      <c r="F51" s="6">
        <f>AVERAGE(F2:F21)</f>
        <v>0.21264999999999995</v>
      </c>
      <c r="G51" s="6">
        <f>AVERAGE(G2:G21)</f>
        <v>1.0000000000000004</v>
      </c>
    </row>
    <row r="52" spans="1:7" ht="15.5" thickBot="1" x14ac:dyDescent="0.9">
      <c r="A52" s="4" t="s">
        <v>0</v>
      </c>
      <c r="B52" s="3">
        <f>STDEV(B2:B49)/SQRT(48)</f>
        <v>8.2502596850024326E-3</v>
      </c>
      <c r="C52" s="3">
        <f>STDEV(C2:C49)/SQRT(48)</f>
        <v>4.8626284980367855E-2</v>
      </c>
      <c r="D52" s="17"/>
      <c r="E52" s="4" t="s">
        <v>0</v>
      </c>
      <c r="F52" s="3">
        <f>STDEV(F2:F21)/SQRT(20)</f>
        <v>1.8294416030437761E-2</v>
      </c>
      <c r="G52" s="3">
        <f>STDEV(G2:G21)/SQRT(20)</f>
        <v>8.6030642042970729E-2</v>
      </c>
    </row>
    <row r="53" spans="1:7" x14ac:dyDescent="0.75">
      <c r="A53" t="s">
        <v>70</v>
      </c>
      <c r="B53">
        <v>0.192</v>
      </c>
      <c r="C53" s="12">
        <f>B53/B$51</f>
        <v>1.1316306483300591</v>
      </c>
      <c r="D53" s="16"/>
      <c r="E53" t="s">
        <v>69</v>
      </c>
      <c r="F53">
        <v>0.40500000000000003</v>
      </c>
      <c r="G53" s="12">
        <f>F53/F$51</f>
        <v>1.904537973195392</v>
      </c>
    </row>
    <row r="54" spans="1:7" x14ac:dyDescent="0.75">
      <c r="A54" t="s">
        <v>68</v>
      </c>
      <c r="B54">
        <v>0.21199999999999999</v>
      </c>
      <c r="C54" s="12">
        <f>B54/B$51</f>
        <v>1.2495088408644401</v>
      </c>
      <c r="D54" s="16"/>
      <c r="E54" t="s">
        <v>67</v>
      </c>
      <c r="F54">
        <v>0.251</v>
      </c>
      <c r="G54" s="12">
        <f>F54/F$51</f>
        <v>1.1803432870914652</v>
      </c>
    </row>
    <row r="55" spans="1:7" x14ac:dyDescent="0.75">
      <c r="A55" t="s">
        <v>66</v>
      </c>
      <c r="B55">
        <v>0.182</v>
      </c>
      <c r="C55" s="12">
        <f>B55/B$51</f>
        <v>1.0726915520628684</v>
      </c>
      <c r="D55" s="16"/>
      <c r="E55" t="s">
        <v>65</v>
      </c>
      <c r="F55">
        <v>0.13400000000000001</v>
      </c>
      <c r="G55" s="12">
        <f>F55/F$51</f>
        <v>0.63014342816835189</v>
      </c>
    </row>
    <row r="56" spans="1:7" x14ac:dyDescent="0.75">
      <c r="A56" t="s">
        <v>64</v>
      </c>
      <c r="B56">
        <v>0.29699999999999999</v>
      </c>
      <c r="C56" s="12">
        <f>B56/B$51</f>
        <v>1.7504911591355599</v>
      </c>
      <c r="D56" s="16"/>
      <c r="E56" t="s">
        <v>63</v>
      </c>
      <c r="F56">
        <v>0.19400000000000001</v>
      </c>
      <c r="G56" s="12">
        <f>F56/F$51</f>
        <v>0.91229720197507669</v>
      </c>
    </row>
    <row r="57" spans="1:7" x14ac:dyDescent="0.75">
      <c r="A57" t="s">
        <v>62</v>
      </c>
      <c r="B57">
        <v>0.33900000000000002</v>
      </c>
      <c r="C57" s="12">
        <f>B57/B$51</f>
        <v>1.9980353634577606</v>
      </c>
      <c r="D57" s="16"/>
      <c r="E57" t="s">
        <v>61</v>
      </c>
      <c r="F57">
        <v>0.16800000000000001</v>
      </c>
      <c r="G57" s="12">
        <f>F57/F$51</f>
        <v>0.79003056665882931</v>
      </c>
    </row>
    <row r="58" spans="1:7" x14ac:dyDescent="0.75">
      <c r="A58" t="s">
        <v>60</v>
      </c>
      <c r="B58">
        <v>0.221</v>
      </c>
      <c r="C58" s="12">
        <f>B58/B$51</f>
        <v>1.3025540275049117</v>
      </c>
      <c r="D58" s="16"/>
      <c r="E58" t="s">
        <v>59</v>
      </c>
      <c r="F58">
        <v>0.115</v>
      </c>
      <c r="G58" s="12">
        <f>F58/F$51</f>
        <v>0.54079473312955573</v>
      </c>
    </row>
    <row r="59" spans="1:7" x14ac:dyDescent="0.75">
      <c r="A59" t="s">
        <v>58</v>
      </c>
      <c r="B59">
        <v>0.26</v>
      </c>
      <c r="C59" s="12">
        <f>B59/B$51</f>
        <v>1.532416502946955</v>
      </c>
      <c r="D59" s="16"/>
      <c r="E59" t="s">
        <v>57</v>
      </c>
      <c r="F59">
        <v>0.20100000000000001</v>
      </c>
      <c r="G59" s="12">
        <f>F59/F$51</f>
        <v>0.9452151422525279</v>
      </c>
    </row>
    <row r="60" spans="1:7" x14ac:dyDescent="0.75">
      <c r="A60" t="s">
        <v>56</v>
      </c>
      <c r="B60">
        <v>0.26200000000000001</v>
      </c>
      <c r="C60" s="12">
        <f>B60/B$51</f>
        <v>1.5442043222003929</v>
      </c>
      <c r="D60" s="16"/>
      <c r="E60" t="s">
        <v>55</v>
      </c>
      <c r="F60">
        <v>0.307</v>
      </c>
      <c r="G60" s="12">
        <f>F60/F$51</f>
        <v>1.4436868093110748</v>
      </c>
    </row>
    <row r="61" spans="1:7" x14ac:dyDescent="0.75">
      <c r="A61" t="s">
        <v>54</v>
      </c>
      <c r="B61">
        <v>0.26400000000000001</v>
      </c>
      <c r="C61" s="12">
        <f>B61/B$51</f>
        <v>1.5559921414538311</v>
      </c>
      <c r="D61" s="16"/>
      <c r="E61" t="s">
        <v>53</v>
      </c>
      <c r="F61">
        <v>0.14499999999999999</v>
      </c>
      <c r="G61" s="12">
        <f>F61/F$51</f>
        <v>0.68187162003291801</v>
      </c>
    </row>
    <row r="62" spans="1:7" x14ac:dyDescent="0.75">
      <c r="A62" t="s">
        <v>52</v>
      </c>
      <c r="B62">
        <v>0.21199999999999999</v>
      </c>
      <c r="C62" s="12">
        <f>B62/B$51</f>
        <v>1.2495088408644401</v>
      </c>
      <c r="D62" s="16"/>
      <c r="E62" t="s">
        <v>51</v>
      </c>
      <c r="F62">
        <v>0.23</v>
      </c>
      <c r="G62" s="12">
        <f>F62/F$51</f>
        <v>1.0815894662591115</v>
      </c>
    </row>
    <row r="63" spans="1:7" x14ac:dyDescent="0.75">
      <c r="A63" t="s">
        <v>50</v>
      </c>
      <c r="B63">
        <v>0.20499999999999999</v>
      </c>
      <c r="C63" s="12">
        <f>B63/B$51</f>
        <v>1.2082514734774066</v>
      </c>
      <c r="D63" s="16"/>
      <c r="E63" t="s">
        <v>49</v>
      </c>
      <c r="F63">
        <v>0.22900000000000001</v>
      </c>
      <c r="G63" s="12">
        <f>F63/F$51</f>
        <v>1.0768869033623327</v>
      </c>
    </row>
    <row r="64" spans="1:7" x14ac:dyDescent="0.75">
      <c r="A64" t="s">
        <v>48</v>
      </c>
      <c r="B64">
        <v>9.9000000000000005E-2</v>
      </c>
      <c r="C64" s="12">
        <f>B64/B$51</f>
        <v>0.58349705304518673</v>
      </c>
      <c r="D64" s="16"/>
      <c r="E64" t="s">
        <v>47</v>
      </c>
      <c r="F64">
        <v>0.26200000000000001</v>
      </c>
      <c r="G64" s="12">
        <f>F64/F$51</f>
        <v>1.2320714789560314</v>
      </c>
    </row>
    <row r="65" spans="1:7" x14ac:dyDescent="0.75">
      <c r="A65" t="s">
        <v>46</v>
      </c>
      <c r="B65">
        <v>0.315</v>
      </c>
      <c r="C65" s="12">
        <f>B65/B$51</f>
        <v>1.8565815324165029</v>
      </c>
      <c r="D65" s="16"/>
      <c r="E65" t="s">
        <v>45</v>
      </c>
      <c r="F65">
        <v>5.7000000000000002E-2</v>
      </c>
      <c r="G65" s="12">
        <f>F65/F$51</f>
        <v>0.2680460851163885</v>
      </c>
    </row>
    <row r="66" spans="1:7" x14ac:dyDescent="0.75">
      <c r="A66" t="s">
        <v>44</v>
      </c>
      <c r="B66">
        <v>0.372</v>
      </c>
      <c r="C66" s="12">
        <f>B66/B$51</f>
        <v>2.1925343811394891</v>
      </c>
      <c r="D66" s="16"/>
      <c r="E66" t="s">
        <v>43</v>
      </c>
      <c r="F66">
        <v>6.6000000000000003E-2</v>
      </c>
      <c r="G66" s="12">
        <f>F66/F$51</f>
        <v>0.31036915118739722</v>
      </c>
    </row>
    <row r="67" spans="1:7" x14ac:dyDescent="0.75">
      <c r="A67" t="s">
        <v>42</v>
      </c>
      <c r="B67">
        <v>0.14399999999999999</v>
      </c>
      <c r="C67" s="12">
        <f>B67/B$51</f>
        <v>0.84872298624754416</v>
      </c>
      <c r="D67" s="16"/>
      <c r="E67" t="s">
        <v>41</v>
      </c>
      <c r="F67">
        <v>0.23200000000000001</v>
      </c>
      <c r="G67" s="12">
        <f>F67/F$51</f>
        <v>1.0909945920526689</v>
      </c>
    </row>
    <row r="68" spans="1:7" x14ac:dyDescent="0.75">
      <c r="A68" t="s">
        <v>40</v>
      </c>
      <c r="B68">
        <v>0.14000000000000001</v>
      </c>
      <c r="C68" s="12">
        <f>B68/B$51</f>
        <v>0.82514734774066811</v>
      </c>
      <c r="D68" s="16"/>
      <c r="E68" t="s">
        <v>39</v>
      </c>
      <c r="F68">
        <v>0.311</v>
      </c>
      <c r="G68" s="12">
        <f>F68/F$51</f>
        <v>1.4624970608981898</v>
      </c>
    </row>
    <row r="69" spans="1:7" x14ac:dyDescent="0.75">
      <c r="A69" t="s">
        <v>38</v>
      </c>
      <c r="B69">
        <v>0.124</v>
      </c>
      <c r="C69" s="12">
        <f>B69/B$51</f>
        <v>0.73084479371316313</v>
      </c>
      <c r="D69" s="16"/>
      <c r="E69" t="s">
        <v>37</v>
      </c>
      <c r="F69">
        <v>0.14599999999999999</v>
      </c>
      <c r="G69" s="12">
        <f>F69/F$51</f>
        <v>0.68657418292969685</v>
      </c>
    </row>
    <row r="70" spans="1:7" x14ac:dyDescent="0.75">
      <c r="A70" t="s">
        <v>36</v>
      </c>
      <c r="B70">
        <v>0.29599999999999999</v>
      </c>
      <c r="C70" s="12">
        <f>B70/B$51</f>
        <v>1.7445972495088409</v>
      </c>
      <c r="D70" s="16"/>
      <c r="E70" t="s">
        <v>35</v>
      </c>
      <c r="F70">
        <v>0.10299999999999999</v>
      </c>
      <c r="G70" s="12">
        <f>F70/F$51</f>
        <v>0.48436397836821077</v>
      </c>
    </row>
    <row r="71" spans="1:7" x14ac:dyDescent="0.75">
      <c r="A71" t="s">
        <v>34</v>
      </c>
      <c r="B71">
        <v>0.114</v>
      </c>
      <c r="C71" s="12">
        <f>B71/B$51</f>
        <v>0.67190569744597251</v>
      </c>
      <c r="D71" s="16"/>
      <c r="E71" t="s">
        <v>33</v>
      </c>
      <c r="F71">
        <v>0.112</v>
      </c>
      <c r="G71" s="12">
        <f>F71/F$51</f>
        <v>0.52668704443921954</v>
      </c>
    </row>
    <row r="72" spans="1:7" x14ac:dyDescent="0.75">
      <c r="A72" t="s">
        <v>32</v>
      </c>
      <c r="B72">
        <v>0.159</v>
      </c>
      <c r="C72" s="12">
        <f>B72/B$51</f>
        <v>0.93713163064833016</v>
      </c>
      <c r="D72" s="16"/>
      <c r="E72" t="s">
        <v>31</v>
      </c>
      <c r="F72">
        <v>0.39500000000000002</v>
      </c>
      <c r="G72" s="12">
        <f>F72/F$51</f>
        <v>1.8575123442276045</v>
      </c>
    </row>
    <row r="73" spans="1:7" x14ac:dyDescent="0.75">
      <c r="A73" t="s">
        <v>30</v>
      </c>
      <c r="B73">
        <v>0.316</v>
      </c>
      <c r="C73" s="12">
        <f>B73/B$51</f>
        <v>1.8624754420432221</v>
      </c>
      <c r="D73" s="16"/>
      <c r="E73" s="15"/>
      <c r="F73" s="14"/>
      <c r="G73" s="13"/>
    </row>
    <row r="74" spans="1:7" x14ac:dyDescent="0.75">
      <c r="A74" t="s">
        <v>29</v>
      </c>
      <c r="B74">
        <v>0.152</v>
      </c>
      <c r="C74" s="12">
        <f>B74/B$51</f>
        <v>0.89587426326129671</v>
      </c>
      <c r="D74" s="16"/>
      <c r="E74" s="15"/>
      <c r="F74" s="14"/>
      <c r="G74" s="13"/>
    </row>
    <row r="75" spans="1:7" x14ac:dyDescent="0.75">
      <c r="A75" t="s">
        <v>28</v>
      </c>
      <c r="B75">
        <v>0.13800000000000001</v>
      </c>
      <c r="C75" s="12">
        <f>B75/B$51</f>
        <v>0.81335952848722992</v>
      </c>
      <c r="D75" s="16"/>
      <c r="E75" s="15"/>
      <c r="F75" s="14"/>
      <c r="G75" s="13"/>
    </row>
    <row r="76" spans="1:7" x14ac:dyDescent="0.75">
      <c r="A76" t="s">
        <v>27</v>
      </c>
      <c r="B76">
        <v>0.11600000000000001</v>
      </c>
      <c r="C76" s="12">
        <f>B76/B$51</f>
        <v>0.6836935166994107</v>
      </c>
      <c r="D76" s="16"/>
      <c r="E76" s="15"/>
      <c r="F76" s="14"/>
      <c r="G76" s="13"/>
    </row>
    <row r="77" spans="1:7" x14ac:dyDescent="0.75">
      <c r="A77" t="s">
        <v>26</v>
      </c>
      <c r="B77">
        <v>0.12</v>
      </c>
      <c r="C77" s="12">
        <f>B77/B$51</f>
        <v>0.70726915520628686</v>
      </c>
      <c r="D77" s="16"/>
      <c r="E77" s="15"/>
      <c r="F77" s="14"/>
      <c r="G77" s="13"/>
    </row>
    <row r="78" spans="1:7" x14ac:dyDescent="0.75">
      <c r="A78" t="s">
        <v>25</v>
      </c>
      <c r="B78">
        <v>0.159</v>
      </c>
      <c r="C78" s="12">
        <f>B78/B$51</f>
        <v>0.93713163064833016</v>
      </c>
      <c r="D78" s="16"/>
      <c r="E78" s="15"/>
      <c r="F78" s="14"/>
      <c r="G78" s="13"/>
    </row>
    <row r="79" spans="1:7" x14ac:dyDescent="0.75">
      <c r="A79" t="s">
        <v>24</v>
      </c>
      <c r="B79">
        <v>0.127</v>
      </c>
      <c r="C79" s="12">
        <f>B79/B$51</f>
        <v>0.74852652259332031</v>
      </c>
      <c r="D79" s="16"/>
      <c r="E79" s="15"/>
      <c r="F79" s="14"/>
      <c r="G79" s="13"/>
    </row>
    <row r="80" spans="1:7" x14ac:dyDescent="0.75">
      <c r="A80" t="s">
        <v>23</v>
      </c>
      <c r="B80">
        <v>0.124</v>
      </c>
      <c r="C80" s="12">
        <f>B80/B$51</f>
        <v>0.73084479371316313</v>
      </c>
      <c r="D80" s="16"/>
      <c r="E80" s="15"/>
      <c r="F80" s="14"/>
      <c r="G80" s="13"/>
    </row>
    <row r="81" spans="1:7" x14ac:dyDescent="0.75">
      <c r="A81" t="s">
        <v>22</v>
      </c>
      <c r="B81">
        <v>0.24099999999999999</v>
      </c>
      <c r="C81" s="12">
        <f>B81/B$51</f>
        <v>1.4204322200392927</v>
      </c>
      <c r="D81" s="16"/>
      <c r="E81" s="15"/>
      <c r="F81" s="14"/>
      <c r="G81" s="13"/>
    </row>
    <row r="82" spans="1:7" x14ac:dyDescent="0.75">
      <c r="A82" t="s">
        <v>21</v>
      </c>
      <c r="B82">
        <v>0.187</v>
      </c>
      <c r="C82" s="12">
        <f>B82/B$51</f>
        <v>1.1021611001964637</v>
      </c>
      <c r="D82" s="16"/>
      <c r="E82" s="15"/>
      <c r="F82" s="14"/>
      <c r="G82" s="13"/>
    </row>
    <row r="83" spans="1:7" x14ac:dyDescent="0.75">
      <c r="A83" t="s">
        <v>20</v>
      </c>
      <c r="B83">
        <v>0.19900000000000001</v>
      </c>
      <c r="C83" s="12">
        <f>B83/B$51</f>
        <v>1.1728880157170924</v>
      </c>
      <c r="D83" s="16"/>
      <c r="E83" s="15"/>
      <c r="F83" s="14"/>
      <c r="G83" s="13"/>
    </row>
    <row r="84" spans="1:7" x14ac:dyDescent="0.75">
      <c r="A84" t="s">
        <v>19</v>
      </c>
      <c r="B84">
        <v>0.183</v>
      </c>
      <c r="C84" s="12">
        <f>B84/B$51</f>
        <v>1.0785854616895874</v>
      </c>
      <c r="D84" s="16"/>
      <c r="E84" s="15"/>
      <c r="F84" s="14"/>
      <c r="G84" s="13"/>
    </row>
    <row r="85" spans="1:7" x14ac:dyDescent="0.75">
      <c r="A85" t="s">
        <v>18</v>
      </c>
      <c r="B85">
        <v>0.123</v>
      </c>
      <c r="C85" s="12">
        <f>B85/B$51</f>
        <v>0.72495088408644404</v>
      </c>
      <c r="D85" s="16"/>
      <c r="E85" s="15"/>
      <c r="F85" s="14"/>
      <c r="G85" s="13"/>
    </row>
    <row r="86" spans="1:7" x14ac:dyDescent="0.75">
      <c r="A86" t="s">
        <v>17</v>
      </c>
      <c r="B86">
        <v>0.21199999999999999</v>
      </c>
      <c r="C86" s="12">
        <f>B86/B$51</f>
        <v>1.2495088408644401</v>
      </c>
      <c r="D86" s="16"/>
      <c r="E86" s="15"/>
      <c r="F86" s="14"/>
      <c r="G86" s="13"/>
    </row>
    <row r="87" spans="1:7" x14ac:dyDescent="0.75">
      <c r="A87" t="s">
        <v>16</v>
      </c>
      <c r="B87">
        <v>0.19900000000000001</v>
      </c>
      <c r="C87" s="12">
        <f>B87/B$51</f>
        <v>1.1728880157170924</v>
      </c>
      <c r="D87" s="16"/>
      <c r="E87" s="15"/>
      <c r="F87" s="14"/>
      <c r="G87" s="13"/>
    </row>
    <row r="88" spans="1:7" x14ac:dyDescent="0.75">
      <c r="A88" t="s">
        <v>15</v>
      </c>
      <c r="B88">
        <v>0.19600000000000001</v>
      </c>
      <c r="C88" s="12">
        <f>B88/B$51</f>
        <v>1.1552062868369353</v>
      </c>
      <c r="D88" s="16"/>
      <c r="E88" s="15"/>
      <c r="F88" s="14"/>
      <c r="G88" s="13"/>
    </row>
    <row r="89" spans="1:7" x14ac:dyDescent="0.75">
      <c r="A89" t="s">
        <v>14</v>
      </c>
      <c r="B89">
        <v>0.13700000000000001</v>
      </c>
      <c r="C89" s="12">
        <f>B89/B$51</f>
        <v>0.80746561886051094</v>
      </c>
      <c r="D89" s="16"/>
      <c r="E89" s="15"/>
      <c r="F89" s="14"/>
      <c r="G89" s="13"/>
    </row>
    <row r="90" spans="1:7" x14ac:dyDescent="0.75">
      <c r="A90" t="s">
        <v>13</v>
      </c>
      <c r="B90">
        <v>0.113</v>
      </c>
      <c r="C90" s="12">
        <f>B90/B$51</f>
        <v>0.66601178781925352</v>
      </c>
      <c r="D90" s="16"/>
      <c r="E90" s="15"/>
      <c r="F90" s="14"/>
      <c r="G90" s="13"/>
    </row>
    <row r="91" spans="1:7" x14ac:dyDescent="0.75">
      <c r="A91" t="s">
        <v>12</v>
      </c>
      <c r="B91">
        <v>0.219</v>
      </c>
      <c r="C91" s="12">
        <f>B91/B$51</f>
        <v>1.2907662082514735</v>
      </c>
      <c r="D91" s="16"/>
      <c r="E91" s="15"/>
      <c r="F91" s="14"/>
      <c r="G91" s="13"/>
    </row>
    <row r="92" spans="1:7" x14ac:dyDescent="0.75">
      <c r="A92" t="s">
        <v>11</v>
      </c>
      <c r="B92">
        <v>0.23100000000000001</v>
      </c>
      <c r="C92" s="12">
        <f>B92/B$51</f>
        <v>1.3614931237721022</v>
      </c>
      <c r="D92" s="16"/>
      <c r="E92" s="15"/>
      <c r="F92" s="14"/>
      <c r="G92" s="13"/>
    </row>
    <row r="93" spans="1:7" x14ac:dyDescent="0.75">
      <c r="A93" t="s">
        <v>10</v>
      </c>
      <c r="B93">
        <v>0.15</v>
      </c>
      <c r="C93" s="12">
        <f>B93/B$51</f>
        <v>0.88408644400785852</v>
      </c>
      <c r="D93" s="8"/>
      <c r="E93" s="11"/>
      <c r="F93" s="10"/>
      <c r="G93" s="9"/>
    </row>
    <row r="94" spans="1:7" x14ac:dyDescent="0.75">
      <c r="A94" t="s">
        <v>9</v>
      </c>
      <c r="B94">
        <v>0.28699999999999998</v>
      </c>
      <c r="C94" s="12">
        <f>B94/B$51</f>
        <v>1.6915520628683693</v>
      </c>
      <c r="D94" s="8"/>
      <c r="E94" s="11"/>
      <c r="F94" s="10"/>
      <c r="G94" s="9"/>
    </row>
    <row r="95" spans="1:7" x14ac:dyDescent="0.75">
      <c r="A95" t="s">
        <v>8</v>
      </c>
      <c r="B95">
        <v>0.17699999999999999</v>
      </c>
      <c r="C95" s="12">
        <f>B95/B$51</f>
        <v>1.043222003929273</v>
      </c>
      <c r="D95" s="8"/>
      <c r="E95" s="11"/>
      <c r="F95" s="10"/>
      <c r="G95" s="9"/>
    </row>
    <row r="96" spans="1:7" x14ac:dyDescent="0.75">
      <c r="A96" t="s">
        <v>7</v>
      </c>
      <c r="B96">
        <v>0.313</v>
      </c>
      <c r="C96" s="12">
        <f>B96/B$51</f>
        <v>1.844793713163065</v>
      </c>
      <c r="D96" s="8"/>
      <c r="E96" s="11"/>
      <c r="F96" s="10"/>
      <c r="G96" s="9"/>
    </row>
    <row r="97" spans="1:7" x14ac:dyDescent="0.75">
      <c r="A97" t="s">
        <v>6</v>
      </c>
      <c r="B97">
        <v>0.20200000000000001</v>
      </c>
      <c r="C97" s="12">
        <f>B97/B$51</f>
        <v>1.1905697445972496</v>
      </c>
      <c r="D97" s="8"/>
      <c r="E97" s="11"/>
      <c r="F97" s="10"/>
      <c r="G97" s="9"/>
    </row>
    <row r="98" spans="1:7" x14ac:dyDescent="0.75">
      <c r="A98" t="s">
        <v>5</v>
      </c>
      <c r="B98">
        <v>0.17699999999999999</v>
      </c>
      <c r="C98" s="12">
        <f>B98/B$51</f>
        <v>1.043222003929273</v>
      </c>
      <c r="D98" s="8"/>
      <c r="E98" s="11"/>
      <c r="F98" s="10"/>
      <c r="G98" s="9"/>
    </row>
    <row r="99" spans="1:7" x14ac:dyDescent="0.75">
      <c r="A99" t="s">
        <v>4</v>
      </c>
      <c r="B99">
        <v>0.245</v>
      </c>
      <c r="C99" s="12">
        <f>B99/B$51</f>
        <v>1.4440078585461691</v>
      </c>
      <c r="D99" s="8"/>
      <c r="E99" s="11"/>
      <c r="F99" s="10"/>
      <c r="G99" s="9"/>
    </row>
    <row r="100" spans="1:7" x14ac:dyDescent="0.75">
      <c r="A100" t="s">
        <v>3</v>
      </c>
      <c r="B100">
        <v>0.14499999999999999</v>
      </c>
      <c r="C100" s="12">
        <f>B100/B$51</f>
        <v>0.85461689587426326</v>
      </c>
      <c r="D100" s="8"/>
      <c r="E100" s="11"/>
      <c r="F100" s="10"/>
      <c r="G100" s="9"/>
    </row>
    <row r="101" spans="1:7" x14ac:dyDescent="0.75">
      <c r="A101" t="s">
        <v>2</v>
      </c>
      <c r="B101">
        <v>0.09</v>
      </c>
      <c r="C101" s="12">
        <f>B101/B$51</f>
        <v>0.53045186640471509</v>
      </c>
      <c r="D101" s="8"/>
      <c r="E101" s="11"/>
      <c r="F101" s="10"/>
      <c r="G101" s="9"/>
    </row>
    <row r="102" spans="1:7" ht="15.5" thickBot="1" x14ac:dyDescent="0.9">
      <c r="A102" s="11"/>
      <c r="B102" s="10"/>
      <c r="C102" s="9"/>
      <c r="D102" s="8"/>
      <c r="E102" s="11"/>
      <c r="F102" s="10"/>
      <c r="G102" s="9"/>
    </row>
    <row r="103" spans="1:7" x14ac:dyDescent="0.75">
      <c r="A103" s="7" t="s">
        <v>1</v>
      </c>
      <c r="B103" s="6">
        <f>AVERAGE(B53:B101)</f>
        <v>0.19769387755102039</v>
      </c>
      <c r="C103" s="6">
        <f>AVERAGE(C53:C101)</f>
        <v>1.1651898480413778</v>
      </c>
      <c r="D103" s="8"/>
      <c r="E103" s="7" t="s">
        <v>1</v>
      </c>
      <c r="F103" s="6">
        <f>AVERAGE(F53:F72)</f>
        <v>0.20315000000000003</v>
      </c>
      <c r="G103" s="6">
        <f>AVERAGE(G53:G72)</f>
        <v>0.95532565248060242</v>
      </c>
    </row>
    <row r="104" spans="1:7" ht="15.5" thickBot="1" x14ac:dyDescent="0.9">
      <c r="A104" s="4" t="s">
        <v>0</v>
      </c>
      <c r="B104" s="3">
        <f>STDEV(B53:B101)/SQRT(49)</f>
        <v>9.9521048640917303E-3</v>
      </c>
      <c r="C104" s="3">
        <f>STDEV(C53:C101)/SQRT(49)</f>
        <v>5.8656806664587738E-2</v>
      </c>
      <c r="D104" s="5"/>
      <c r="E104" s="4" t="s">
        <v>0</v>
      </c>
      <c r="F104" s="3">
        <f>STDEV(F53:F72)/SQRT(20)</f>
        <v>2.2181817470978075E-2</v>
      </c>
      <c r="G104" s="3">
        <f>STDEV(G53:G72)/SQRT(20)</f>
        <v>0.1043113918221401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30AB0-8BF4-42D3-BEC7-57A65D52C99E}">
  <dimension ref="A1:S104"/>
  <sheetViews>
    <sheetView topLeftCell="C1" workbookViewId="0">
      <selection activeCell="M110" sqref="M110"/>
    </sheetView>
  </sheetViews>
  <sheetFormatPr defaultRowHeight="14.75" x14ac:dyDescent="0.75"/>
  <cols>
    <col min="1" max="1" width="66.1328125" customWidth="1"/>
    <col min="2" max="2" width="65.40625" customWidth="1"/>
    <col min="3" max="3" width="46.40625" customWidth="1"/>
    <col min="5" max="5" width="34.26953125" style="1" customWidth="1"/>
    <col min="12" max="12" width="28.86328125" customWidth="1"/>
    <col min="13" max="13" width="18.86328125" customWidth="1"/>
    <col min="16" max="16" width="21.1328125" customWidth="1"/>
    <col min="17" max="17" width="19.1328125" customWidth="1"/>
  </cols>
  <sheetData>
    <row r="1" spans="1:19" x14ac:dyDescent="0.75">
      <c r="A1" t="s">
        <v>246</v>
      </c>
      <c r="B1" t="s">
        <v>245</v>
      </c>
      <c r="C1" t="s">
        <v>244</v>
      </c>
      <c r="D1" t="s">
        <v>243</v>
      </c>
      <c r="E1" s="45" t="s">
        <v>242</v>
      </c>
      <c r="F1" t="s">
        <v>241</v>
      </c>
      <c r="G1" t="s">
        <v>240</v>
      </c>
      <c r="H1" t="s">
        <v>239</v>
      </c>
      <c r="I1" t="s">
        <v>238</v>
      </c>
      <c r="J1" t="s">
        <v>237</v>
      </c>
    </row>
    <row r="2" spans="1:19" x14ac:dyDescent="0.75">
      <c r="A2" t="s">
        <v>157</v>
      </c>
      <c r="B2" t="s">
        <v>236</v>
      </c>
      <c r="C2" t="s">
        <v>144</v>
      </c>
      <c r="D2">
        <v>0.24399999999999999</v>
      </c>
      <c r="E2" s="1">
        <f>D2/N$9</f>
        <v>0.75413382784731875</v>
      </c>
      <c r="F2">
        <v>0.69499999999999995</v>
      </c>
      <c r="G2">
        <v>0.879</v>
      </c>
      <c r="H2">
        <v>0.39300000000000002</v>
      </c>
      <c r="I2" t="s">
        <v>143</v>
      </c>
      <c r="J2" t="s">
        <v>142</v>
      </c>
      <c r="L2" s="39"/>
      <c r="M2" s="44"/>
      <c r="N2" s="44"/>
      <c r="O2" s="44"/>
      <c r="P2" s="44"/>
      <c r="Q2" s="44"/>
      <c r="R2" s="44"/>
      <c r="S2" s="44"/>
    </row>
    <row r="3" spans="1:19" ht="15" customHeight="1" x14ac:dyDescent="0.75">
      <c r="A3" t="s">
        <v>157</v>
      </c>
      <c r="B3" t="s">
        <v>235</v>
      </c>
      <c r="C3" t="s">
        <v>144</v>
      </c>
      <c r="D3">
        <v>0.32500000000000001</v>
      </c>
      <c r="E3" s="1">
        <f>D3/N$9</f>
        <v>1.004481532993355</v>
      </c>
      <c r="F3">
        <v>0.72099999999999997</v>
      </c>
      <c r="G3">
        <v>0.88300000000000001</v>
      </c>
      <c r="H3">
        <v>0.39</v>
      </c>
      <c r="I3" t="s">
        <v>143</v>
      </c>
      <c r="J3" t="s">
        <v>142</v>
      </c>
      <c r="L3" s="39"/>
      <c r="M3" s="42"/>
      <c r="N3" s="40"/>
      <c r="O3" s="40"/>
      <c r="P3" s="39"/>
      <c r="Q3" s="40"/>
      <c r="R3" s="40"/>
      <c r="S3" s="40"/>
    </row>
    <row r="4" spans="1:19" x14ac:dyDescent="0.75">
      <c r="A4" t="s">
        <v>157</v>
      </c>
      <c r="B4" t="s">
        <v>234</v>
      </c>
      <c r="C4" t="s">
        <v>144</v>
      </c>
      <c r="D4">
        <v>0.27100000000000002</v>
      </c>
      <c r="E4" s="1">
        <f>D4/N$9</f>
        <v>0.8375830628959976</v>
      </c>
      <c r="F4">
        <v>0.81399999999999995</v>
      </c>
      <c r="G4">
        <v>0.92400000000000004</v>
      </c>
      <c r="H4">
        <v>0.376</v>
      </c>
      <c r="I4" t="s">
        <v>143</v>
      </c>
      <c r="J4" t="s">
        <v>142</v>
      </c>
      <c r="L4" s="43"/>
      <c r="M4" s="42"/>
      <c r="N4" s="40"/>
      <c r="O4" s="40"/>
      <c r="P4" s="41"/>
      <c r="Q4" s="40"/>
      <c r="R4" s="40"/>
      <c r="S4" s="40"/>
    </row>
    <row r="5" spans="1:19" x14ac:dyDescent="0.75">
      <c r="A5" t="s">
        <v>157</v>
      </c>
      <c r="B5" t="s">
        <v>233</v>
      </c>
      <c r="C5" t="s">
        <v>144</v>
      </c>
      <c r="D5">
        <v>0.34899999999999998</v>
      </c>
      <c r="E5" s="1">
        <f>D5/N$9</f>
        <v>1.0786586308144026</v>
      </c>
      <c r="F5">
        <v>0.70199999999999996</v>
      </c>
      <c r="G5">
        <v>0.89900000000000002</v>
      </c>
      <c r="H5">
        <v>0.40300000000000002</v>
      </c>
      <c r="I5" t="s">
        <v>143</v>
      </c>
      <c r="J5" t="s">
        <v>142</v>
      </c>
      <c r="L5" s="43"/>
      <c r="M5" s="42"/>
      <c r="N5" s="40"/>
      <c r="O5" s="40"/>
      <c r="P5" s="41"/>
      <c r="Q5" s="40"/>
      <c r="R5" s="40"/>
      <c r="S5" s="40"/>
    </row>
    <row r="6" spans="1:19" ht="15.5" thickBot="1" x14ac:dyDescent="0.9">
      <c r="A6" t="s">
        <v>157</v>
      </c>
      <c r="B6" t="s">
        <v>232</v>
      </c>
      <c r="C6" t="s">
        <v>144</v>
      </c>
      <c r="D6">
        <v>0.27300000000000002</v>
      </c>
      <c r="E6" s="1">
        <f>D6/N$9</f>
        <v>0.84376448771441825</v>
      </c>
      <c r="F6">
        <v>0.83899999999999997</v>
      </c>
      <c r="G6">
        <v>0.93600000000000005</v>
      </c>
      <c r="H6">
        <v>0.32900000000000001</v>
      </c>
      <c r="I6" t="s">
        <v>143</v>
      </c>
      <c r="J6" t="s">
        <v>142</v>
      </c>
    </row>
    <row r="7" spans="1:19" ht="15.5" thickBot="1" x14ac:dyDescent="0.9">
      <c r="A7" t="s">
        <v>157</v>
      </c>
      <c r="B7" t="s">
        <v>231</v>
      </c>
      <c r="C7" t="s">
        <v>144</v>
      </c>
      <c r="D7">
        <v>0.50900000000000001</v>
      </c>
      <c r="E7" s="1">
        <f>D7/N$9</f>
        <v>1.5731726162880544</v>
      </c>
      <c r="F7">
        <v>0.85599999999999998</v>
      </c>
      <c r="G7">
        <v>0.93600000000000005</v>
      </c>
      <c r="H7">
        <v>0.313</v>
      </c>
      <c r="I7" t="s">
        <v>143</v>
      </c>
      <c r="J7" t="s">
        <v>142</v>
      </c>
      <c r="M7" s="38" t="s">
        <v>230</v>
      </c>
      <c r="N7" s="37"/>
      <c r="O7" s="37"/>
      <c r="P7" s="37"/>
      <c r="Q7" s="37"/>
      <c r="R7" s="37"/>
      <c r="S7" s="36"/>
    </row>
    <row r="8" spans="1:19" ht="15.5" thickBot="1" x14ac:dyDescent="0.9">
      <c r="A8" t="s">
        <v>157</v>
      </c>
      <c r="B8" t="s">
        <v>229</v>
      </c>
      <c r="C8" t="s">
        <v>144</v>
      </c>
      <c r="D8">
        <v>0.45300000000000001</v>
      </c>
      <c r="E8" s="1">
        <f>D8/N$9</f>
        <v>1.4000927213722762</v>
      </c>
      <c r="F8">
        <v>0.77400000000000002</v>
      </c>
      <c r="G8">
        <v>0.91</v>
      </c>
      <c r="H8">
        <v>0.35899999999999999</v>
      </c>
      <c r="I8" t="s">
        <v>143</v>
      </c>
      <c r="J8" t="s">
        <v>142</v>
      </c>
      <c r="M8" s="34"/>
      <c r="N8" s="10" t="s">
        <v>1</v>
      </c>
      <c r="O8" s="9" t="s">
        <v>0</v>
      </c>
      <c r="Q8" s="32"/>
      <c r="R8" s="31" t="s">
        <v>1</v>
      </c>
      <c r="S8" s="30" t="s">
        <v>0</v>
      </c>
    </row>
    <row r="9" spans="1:19" ht="15.5" thickBot="1" x14ac:dyDescent="0.9">
      <c r="A9" t="s">
        <v>157</v>
      </c>
      <c r="B9" t="s">
        <v>228</v>
      </c>
      <c r="C9" t="s">
        <v>144</v>
      </c>
      <c r="D9">
        <v>0.33600000000000002</v>
      </c>
      <c r="E9" s="1">
        <f>D9/N$9</f>
        <v>1.0384793694946686</v>
      </c>
      <c r="F9">
        <v>0.79600000000000004</v>
      </c>
      <c r="G9">
        <v>0.92500000000000004</v>
      </c>
      <c r="H9">
        <v>0.35</v>
      </c>
      <c r="I9" t="s">
        <v>143</v>
      </c>
      <c r="J9" t="s">
        <v>142</v>
      </c>
      <c r="L9" s="35" t="s">
        <v>199</v>
      </c>
      <c r="M9" s="34" t="s">
        <v>195</v>
      </c>
      <c r="N9" s="10">
        <f>AVERAGE(D2:D21)</f>
        <v>0.32355</v>
      </c>
      <c r="O9" s="9">
        <f>STDEV(D2:D21)/SQRT(20)</f>
        <v>1.6929338439525626E-2</v>
      </c>
      <c r="P9" s="33" t="s">
        <v>198</v>
      </c>
      <c r="Q9" s="32" t="s">
        <v>193</v>
      </c>
      <c r="R9" s="31">
        <f>AVERAGE(D45:D64)</f>
        <v>0.45610000000000001</v>
      </c>
      <c r="S9" s="30">
        <f>STDEV(D45:D64)/SQRT(20)</f>
        <v>1.7257172421923674E-2</v>
      </c>
    </row>
    <row r="10" spans="1:19" ht="15.5" thickBot="1" x14ac:dyDescent="0.9">
      <c r="A10" t="s">
        <v>157</v>
      </c>
      <c r="B10" t="s">
        <v>227</v>
      </c>
      <c r="C10" t="s">
        <v>144</v>
      </c>
      <c r="D10">
        <v>0.29699999999999999</v>
      </c>
      <c r="E10" s="1">
        <f>D10/N$9</f>
        <v>0.9179415855354659</v>
      </c>
      <c r="F10">
        <v>0.72399999999999998</v>
      </c>
      <c r="G10">
        <v>0.94099999999999995</v>
      </c>
      <c r="H10">
        <v>0.38900000000000001</v>
      </c>
      <c r="I10" t="s">
        <v>143</v>
      </c>
      <c r="J10" t="s">
        <v>142</v>
      </c>
      <c r="L10" s="29" t="s">
        <v>196</v>
      </c>
      <c r="M10" s="28" t="s">
        <v>195</v>
      </c>
      <c r="N10" s="27">
        <f>AVERAGE(D23:D42)</f>
        <v>0.38824999999999998</v>
      </c>
      <c r="O10" s="26">
        <f>STDEV(D23:D42)/SQRT(20)</f>
        <v>1.7901466420380256E-2</v>
      </c>
      <c r="P10" s="25" t="s">
        <v>194</v>
      </c>
      <c r="Q10" s="24" t="s">
        <v>193</v>
      </c>
      <c r="R10" s="23">
        <f>AVERAGE(D66:D85)</f>
        <v>0.53325</v>
      </c>
      <c r="S10" s="22">
        <f>STDEV(D66:D85)/SQRT(20)</f>
        <v>1.2411555524039532E-2</v>
      </c>
    </row>
    <row r="11" spans="1:19" x14ac:dyDescent="0.75">
      <c r="A11" t="s">
        <v>157</v>
      </c>
      <c r="B11" t="s">
        <v>226</v>
      </c>
      <c r="C11" t="s">
        <v>144</v>
      </c>
      <c r="D11">
        <v>0.36</v>
      </c>
      <c r="E11" s="1">
        <f>D11/N$9</f>
        <v>1.1126564673157162</v>
      </c>
      <c r="F11">
        <v>0.755</v>
      </c>
      <c r="G11">
        <v>0.94399999999999995</v>
      </c>
      <c r="H11">
        <v>0.40200000000000002</v>
      </c>
      <c r="I11" t="s">
        <v>143</v>
      </c>
      <c r="J11" t="s">
        <v>142</v>
      </c>
    </row>
    <row r="12" spans="1:19" x14ac:dyDescent="0.75">
      <c r="A12" t="s">
        <v>146</v>
      </c>
      <c r="B12" t="s">
        <v>225</v>
      </c>
      <c r="C12" t="s">
        <v>144</v>
      </c>
      <c r="D12">
        <v>0.38300000000000001</v>
      </c>
      <c r="E12" s="1">
        <f>D12/N$9</f>
        <v>1.1837428527275538</v>
      </c>
      <c r="F12">
        <v>0.81399999999999995</v>
      </c>
      <c r="G12">
        <v>0.90100000000000002</v>
      </c>
      <c r="H12">
        <v>0.36</v>
      </c>
      <c r="I12" t="s">
        <v>143</v>
      </c>
      <c r="J12" t="s">
        <v>142</v>
      </c>
      <c r="L12" t="s">
        <v>224</v>
      </c>
    </row>
    <row r="13" spans="1:19" x14ac:dyDescent="0.75">
      <c r="A13" t="s">
        <v>146</v>
      </c>
      <c r="B13" t="s">
        <v>223</v>
      </c>
      <c r="C13" t="s">
        <v>144</v>
      </c>
      <c r="D13">
        <v>0.24</v>
      </c>
      <c r="E13" s="1">
        <f>D13/N$9</f>
        <v>0.74177097821047744</v>
      </c>
      <c r="F13">
        <v>0.90800000000000003</v>
      </c>
      <c r="G13">
        <v>0.95699999999999996</v>
      </c>
      <c r="H13">
        <v>0.309</v>
      </c>
      <c r="I13" t="s">
        <v>143</v>
      </c>
      <c r="J13" t="s">
        <v>142</v>
      </c>
      <c r="L13" s="39" t="s">
        <v>222</v>
      </c>
    </row>
    <row r="14" spans="1:19" x14ac:dyDescent="0.75">
      <c r="A14" t="s">
        <v>146</v>
      </c>
      <c r="B14" t="s">
        <v>221</v>
      </c>
      <c r="C14" t="s">
        <v>144</v>
      </c>
      <c r="D14">
        <v>0.30299999999999999</v>
      </c>
      <c r="E14" s="1">
        <f>D14/N$9</f>
        <v>0.93648585999072786</v>
      </c>
      <c r="F14">
        <v>0.85599999999999998</v>
      </c>
      <c r="G14">
        <v>0.93400000000000005</v>
      </c>
      <c r="H14">
        <v>0.36299999999999999</v>
      </c>
      <c r="I14" t="s">
        <v>143</v>
      </c>
      <c r="J14" t="s">
        <v>142</v>
      </c>
    </row>
    <row r="15" spans="1:19" x14ac:dyDescent="0.75">
      <c r="A15" t="s">
        <v>146</v>
      </c>
      <c r="B15" t="s">
        <v>220</v>
      </c>
      <c r="C15" t="s">
        <v>144</v>
      </c>
      <c r="D15">
        <v>0.25</v>
      </c>
      <c r="E15" s="1">
        <f>D15/N$9</f>
        <v>0.77267810230258072</v>
      </c>
      <c r="F15">
        <v>0.89300000000000002</v>
      </c>
      <c r="G15">
        <v>0.95399999999999996</v>
      </c>
      <c r="H15">
        <v>0.317</v>
      </c>
      <c r="I15" t="s">
        <v>143</v>
      </c>
      <c r="J15" t="s">
        <v>142</v>
      </c>
    </row>
    <row r="16" spans="1:19" x14ac:dyDescent="0.75">
      <c r="A16" t="s">
        <v>146</v>
      </c>
      <c r="B16" t="s">
        <v>219</v>
      </c>
      <c r="C16" t="s">
        <v>144</v>
      </c>
      <c r="D16">
        <v>0.23799999999999999</v>
      </c>
      <c r="E16" s="1">
        <f>D16/N$9</f>
        <v>0.73558955339205678</v>
      </c>
      <c r="F16">
        <v>0.85399999999999998</v>
      </c>
      <c r="G16">
        <v>0.92</v>
      </c>
      <c r="H16">
        <v>0.33600000000000002</v>
      </c>
      <c r="I16" t="s">
        <v>143</v>
      </c>
      <c r="J16" t="s">
        <v>142</v>
      </c>
    </row>
    <row r="17" spans="1:10" x14ac:dyDescent="0.75">
      <c r="A17" t="s">
        <v>146</v>
      </c>
      <c r="B17" t="s">
        <v>218</v>
      </c>
      <c r="C17" t="s">
        <v>144</v>
      </c>
      <c r="D17">
        <v>0.436</v>
      </c>
      <c r="E17" s="1">
        <f>D17/N$9</f>
        <v>1.3475506104157009</v>
      </c>
      <c r="F17">
        <v>0.80400000000000005</v>
      </c>
      <c r="G17">
        <v>0.88500000000000001</v>
      </c>
      <c r="H17">
        <v>0.35499999999999998</v>
      </c>
      <c r="I17" t="s">
        <v>143</v>
      </c>
      <c r="J17" t="s">
        <v>142</v>
      </c>
    </row>
    <row r="18" spans="1:10" x14ac:dyDescent="0.75">
      <c r="A18" t="s">
        <v>146</v>
      </c>
      <c r="B18" t="s">
        <v>217</v>
      </c>
      <c r="C18" t="s">
        <v>144</v>
      </c>
      <c r="D18">
        <v>0.25600000000000001</v>
      </c>
      <c r="E18" s="1">
        <f>D18/N$9</f>
        <v>0.79122237675784268</v>
      </c>
      <c r="F18">
        <v>0.85099999999999998</v>
      </c>
      <c r="G18">
        <v>0.92300000000000004</v>
      </c>
      <c r="H18">
        <v>0.312</v>
      </c>
      <c r="I18" t="s">
        <v>143</v>
      </c>
      <c r="J18" t="s">
        <v>142</v>
      </c>
    </row>
    <row r="19" spans="1:10" x14ac:dyDescent="0.75">
      <c r="A19" t="s">
        <v>146</v>
      </c>
      <c r="B19" t="s">
        <v>216</v>
      </c>
      <c r="C19" t="s">
        <v>144</v>
      </c>
      <c r="D19">
        <v>0.28000000000000003</v>
      </c>
      <c r="E19" s="1">
        <f>D19/N$9</f>
        <v>0.86539947457889055</v>
      </c>
      <c r="F19">
        <v>0.87</v>
      </c>
      <c r="G19">
        <v>0.93200000000000005</v>
      </c>
      <c r="H19">
        <v>0.318</v>
      </c>
      <c r="I19" t="s">
        <v>143</v>
      </c>
      <c r="J19" t="s">
        <v>142</v>
      </c>
    </row>
    <row r="20" spans="1:10" x14ac:dyDescent="0.75">
      <c r="A20" t="s">
        <v>146</v>
      </c>
      <c r="B20" t="s">
        <v>215</v>
      </c>
      <c r="C20" t="s">
        <v>144</v>
      </c>
      <c r="D20">
        <v>0.32200000000000001</v>
      </c>
      <c r="E20" s="1">
        <f>D20/N$9</f>
        <v>0.99520939576572398</v>
      </c>
      <c r="F20">
        <v>0.84599999999999997</v>
      </c>
      <c r="G20">
        <v>0.91300000000000003</v>
      </c>
      <c r="H20">
        <v>0.32400000000000001</v>
      </c>
      <c r="I20" t="s">
        <v>143</v>
      </c>
      <c r="J20" t="s">
        <v>142</v>
      </c>
    </row>
    <row r="21" spans="1:10" x14ac:dyDescent="0.75">
      <c r="A21" t="s">
        <v>146</v>
      </c>
      <c r="B21" t="s">
        <v>214</v>
      </c>
      <c r="C21" t="s">
        <v>144</v>
      </c>
      <c r="D21">
        <v>0.34599999999999997</v>
      </c>
      <c r="E21" s="1">
        <f>D21/N$9</f>
        <v>1.0693864935867716</v>
      </c>
      <c r="F21">
        <v>0.84599999999999997</v>
      </c>
      <c r="G21">
        <v>0.92</v>
      </c>
      <c r="H21">
        <v>0.34599999999999997</v>
      </c>
      <c r="I21" t="s">
        <v>143</v>
      </c>
      <c r="J21" t="s">
        <v>142</v>
      </c>
    </row>
    <row r="23" spans="1:10" x14ac:dyDescent="0.75">
      <c r="A23" t="s">
        <v>157</v>
      </c>
      <c r="B23" t="s">
        <v>213</v>
      </c>
      <c r="C23" t="s">
        <v>144</v>
      </c>
      <c r="D23">
        <v>0.35099999999999998</v>
      </c>
      <c r="E23" s="1">
        <f>D23/N$9</f>
        <v>1.0848400556328233</v>
      </c>
      <c r="F23">
        <v>0.80300000000000005</v>
      </c>
      <c r="G23">
        <v>0.90800000000000003</v>
      </c>
      <c r="H23">
        <v>0.379</v>
      </c>
      <c r="I23" t="s">
        <v>143</v>
      </c>
      <c r="J23" t="s">
        <v>142</v>
      </c>
    </row>
    <row r="24" spans="1:10" x14ac:dyDescent="0.75">
      <c r="A24" t="s">
        <v>157</v>
      </c>
      <c r="B24" t="s">
        <v>212</v>
      </c>
      <c r="C24" t="s">
        <v>144</v>
      </c>
      <c r="D24">
        <v>0.36</v>
      </c>
      <c r="E24" s="1">
        <f>D24/N$9</f>
        <v>1.1126564673157162</v>
      </c>
      <c r="F24">
        <v>0.82699999999999996</v>
      </c>
      <c r="G24">
        <v>0.92500000000000004</v>
      </c>
      <c r="H24">
        <v>0.36199999999999999</v>
      </c>
      <c r="I24" t="s">
        <v>143</v>
      </c>
      <c r="J24" t="s">
        <v>142</v>
      </c>
    </row>
    <row r="25" spans="1:10" x14ac:dyDescent="0.75">
      <c r="A25" t="s">
        <v>157</v>
      </c>
      <c r="B25" t="s">
        <v>211</v>
      </c>
      <c r="C25" t="s">
        <v>144</v>
      </c>
      <c r="D25">
        <v>0.27200000000000002</v>
      </c>
      <c r="E25" s="1">
        <f>D25/N$9</f>
        <v>0.84067377530520793</v>
      </c>
      <c r="F25">
        <v>0.85599999999999998</v>
      </c>
      <c r="G25">
        <v>0.93799999999999994</v>
      </c>
      <c r="H25">
        <v>0.35899999999999999</v>
      </c>
      <c r="I25" t="s">
        <v>143</v>
      </c>
      <c r="J25" t="s">
        <v>142</v>
      </c>
    </row>
    <row r="26" spans="1:10" x14ac:dyDescent="0.75">
      <c r="A26" t="s">
        <v>157</v>
      </c>
      <c r="B26" t="s">
        <v>210</v>
      </c>
      <c r="C26" t="s">
        <v>144</v>
      </c>
      <c r="D26">
        <v>0.38800000000000001</v>
      </c>
      <c r="E26" s="1">
        <f>D26/N$9</f>
        <v>1.1991964147736054</v>
      </c>
      <c r="F26">
        <v>0.84799999999999998</v>
      </c>
      <c r="G26">
        <v>0.93100000000000005</v>
      </c>
      <c r="H26">
        <v>0.38700000000000001</v>
      </c>
      <c r="I26" t="s">
        <v>143</v>
      </c>
      <c r="J26" t="s">
        <v>142</v>
      </c>
    </row>
    <row r="27" spans="1:10" x14ac:dyDescent="0.75">
      <c r="A27" t="s">
        <v>157</v>
      </c>
      <c r="B27" t="s">
        <v>209</v>
      </c>
      <c r="C27" t="s">
        <v>144</v>
      </c>
      <c r="D27">
        <v>0.318</v>
      </c>
      <c r="E27" s="1">
        <f>D27/N$9</f>
        <v>0.98284654612888267</v>
      </c>
      <c r="F27">
        <v>0.90500000000000003</v>
      </c>
      <c r="G27">
        <v>0.878</v>
      </c>
      <c r="H27">
        <v>0.34899999999999998</v>
      </c>
      <c r="I27" t="s">
        <v>143</v>
      </c>
      <c r="J27" t="s">
        <v>142</v>
      </c>
    </row>
    <row r="28" spans="1:10" x14ac:dyDescent="0.75">
      <c r="A28" t="s">
        <v>157</v>
      </c>
      <c r="B28" t="s">
        <v>208</v>
      </c>
      <c r="C28" t="s">
        <v>144</v>
      </c>
      <c r="D28">
        <v>0.42399999999999999</v>
      </c>
      <c r="E28" s="1">
        <f>D28/N$9</f>
        <v>1.310462061505177</v>
      </c>
      <c r="F28">
        <v>0.81100000000000005</v>
      </c>
      <c r="G28">
        <v>0.88900000000000001</v>
      </c>
      <c r="H28">
        <v>0.4</v>
      </c>
      <c r="I28" t="s">
        <v>143</v>
      </c>
      <c r="J28" t="s">
        <v>142</v>
      </c>
    </row>
    <row r="29" spans="1:10" x14ac:dyDescent="0.75">
      <c r="A29" t="s">
        <v>157</v>
      </c>
      <c r="B29" t="s">
        <v>207</v>
      </c>
      <c r="C29" t="s">
        <v>144</v>
      </c>
      <c r="D29">
        <v>0.29499999999999998</v>
      </c>
      <c r="E29" s="1">
        <f>D29/N$9</f>
        <v>0.91176016071704524</v>
      </c>
      <c r="F29">
        <v>0.91200000000000003</v>
      </c>
      <c r="G29">
        <v>0.90900000000000003</v>
      </c>
      <c r="H29">
        <v>0.34</v>
      </c>
      <c r="I29" t="s">
        <v>143</v>
      </c>
      <c r="J29" t="s">
        <v>142</v>
      </c>
    </row>
    <row r="30" spans="1:10" x14ac:dyDescent="0.75">
      <c r="A30" t="s">
        <v>157</v>
      </c>
      <c r="B30" t="s">
        <v>206</v>
      </c>
      <c r="C30" t="s">
        <v>144</v>
      </c>
      <c r="D30">
        <v>0.37</v>
      </c>
      <c r="E30" s="1">
        <f>D30/N$9</f>
        <v>1.1435635914078195</v>
      </c>
      <c r="F30">
        <v>0.82299999999999995</v>
      </c>
      <c r="G30">
        <v>0.89700000000000002</v>
      </c>
      <c r="H30">
        <v>0.42299999999999999</v>
      </c>
      <c r="I30" t="s">
        <v>143</v>
      </c>
      <c r="J30" t="s">
        <v>142</v>
      </c>
    </row>
    <row r="31" spans="1:10" x14ac:dyDescent="0.75">
      <c r="A31" t="s">
        <v>157</v>
      </c>
      <c r="B31" t="s">
        <v>205</v>
      </c>
      <c r="C31" t="s">
        <v>144</v>
      </c>
      <c r="D31">
        <v>0.42599999999999999</v>
      </c>
      <c r="E31" s="1">
        <f>D31/N$9</f>
        <v>1.3166434863235976</v>
      </c>
      <c r="F31">
        <v>0.76400000000000001</v>
      </c>
      <c r="G31">
        <v>0.90300000000000002</v>
      </c>
      <c r="H31">
        <v>0.41599999999999998</v>
      </c>
      <c r="I31" t="s">
        <v>143</v>
      </c>
      <c r="J31" t="s">
        <v>142</v>
      </c>
    </row>
    <row r="32" spans="1:10" ht="15.5" thickBot="1" x14ac:dyDescent="0.9">
      <c r="A32" t="s">
        <v>157</v>
      </c>
      <c r="B32" t="s">
        <v>204</v>
      </c>
      <c r="C32" t="s">
        <v>144</v>
      </c>
      <c r="D32">
        <v>0.373</v>
      </c>
      <c r="E32" s="1">
        <f>D32/N$9</f>
        <v>1.1528357286354505</v>
      </c>
      <c r="F32">
        <v>0.746</v>
      </c>
      <c r="G32">
        <v>0.92500000000000004</v>
      </c>
      <c r="H32">
        <v>0.40699999999999997</v>
      </c>
      <c r="I32" t="s">
        <v>143</v>
      </c>
      <c r="J32" t="s">
        <v>142</v>
      </c>
    </row>
    <row r="33" spans="1:19" ht="15.5" thickBot="1" x14ac:dyDescent="0.9">
      <c r="A33" t="s">
        <v>146</v>
      </c>
      <c r="B33" t="s">
        <v>203</v>
      </c>
      <c r="C33" t="s">
        <v>144</v>
      </c>
      <c r="D33">
        <v>0.371</v>
      </c>
      <c r="E33" s="1">
        <f>D33/N$9</f>
        <v>1.1466543038170298</v>
      </c>
      <c r="F33">
        <v>0.88300000000000001</v>
      </c>
      <c r="G33">
        <v>0.84199999999999997</v>
      </c>
      <c r="H33">
        <v>0.378</v>
      </c>
      <c r="I33" t="s">
        <v>143</v>
      </c>
      <c r="J33" t="s">
        <v>142</v>
      </c>
      <c r="M33" s="38" t="s">
        <v>202</v>
      </c>
      <c r="N33" s="37"/>
      <c r="O33" s="37"/>
      <c r="P33" s="37"/>
      <c r="Q33" s="37"/>
      <c r="R33" s="37"/>
      <c r="S33" s="36"/>
    </row>
    <row r="34" spans="1:19" ht="15.5" thickBot="1" x14ac:dyDescent="0.9">
      <c r="A34" t="s">
        <v>146</v>
      </c>
      <c r="B34" t="s">
        <v>201</v>
      </c>
      <c r="C34" t="s">
        <v>144</v>
      </c>
      <c r="D34">
        <v>0.29299999999999998</v>
      </c>
      <c r="E34" s="1">
        <f>D34/N$9</f>
        <v>0.90557873589862459</v>
      </c>
      <c r="F34">
        <v>0.90400000000000003</v>
      </c>
      <c r="G34">
        <v>0.94899999999999995</v>
      </c>
      <c r="H34">
        <v>0.28000000000000003</v>
      </c>
      <c r="I34" t="s">
        <v>143</v>
      </c>
      <c r="J34" t="s">
        <v>142</v>
      </c>
      <c r="M34" s="34"/>
      <c r="N34" s="10" t="s">
        <v>1</v>
      </c>
      <c r="O34" s="9" t="s">
        <v>0</v>
      </c>
      <c r="Q34" s="32"/>
      <c r="R34" s="31" t="s">
        <v>1</v>
      </c>
      <c r="S34" s="30" t="s">
        <v>0</v>
      </c>
    </row>
    <row r="35" spans="1:19" ht="15.5" thickBot="1" x14ac:dyDescent="0.9">
      <c r="A35" t="s">
        <v>146</v>
      </c>
      <c r="B35" t="s">
        <v>200</v>
      </c>
      <c r="C35" t="s">
        <v>144</v>
      </c>
      <c r="D35">
        <v>0.41299999999999998</v>
      </c>
      <c r="E35" s="1">
        <f>D35/N$9</f>
        <v>1.2764642250038634</v>
      </c>
      <c r="F35">
        <v>0.84499999999999997</v>
      </c>
      <c r="G35">
        <v>0.91100000000000003</v>
      </c>
      <c r="H35">
        <v>0.33700000000000002</v>
      </c>
      <c r="I35" t="s">
        <v>143</v>
      </c>
      <c r="J35" t="s">
        <v>142</v>
      </c>
      <c r="L35" s="35" t="s">
        <v>199</v>
      </c>
      <c r="M35" s="34" t="s">
        <v>195</v>
      </c>
      <c r="N35" s="10">
        <f>AVERAGE(E2:E21)</f>
        <v>1.0000000000000002</v>
      </c>
      <c r="O35" s="9">
        <f>STDEV(E2:E21)/SQRT(20)</f>
        <v>5.2323716394762965E-2</v>
      </c>
      <c r="P35" s="33" t="s">
        <v>198</v>
      </c>
      <c r="Q35" s="32" t="s">
        <v>193</v>
      </c>
      <c r="R35" s="31">
        <f>AVERAGE(E45:E64)</f>
        <v>0.99999999999999978</v>
      </c>
      <c r="S35" s="30">
        <f>STDEV(E45:E64)/SQRT(20)</f>
        <v>3.7836378912351774E-2</v>
      </c>
    </row>
    <row r="36" spans="1:19" ht="15.5" thickBot="1" x14ac:dyDescent="0.9">
      <c r="A36" t="s">
        <v>146</v>
      </c>
      <c r="B36" t="s">
        <v>197</v>
      </c>
      <c r="C36" t="s">
        <v>144</v>
      </c>
      <c r="D36">
        <v>0.51600000000000001</v>
      </c>
      <c r="E36" s="1">
        <f>D36/N$9</f>
        <v>1.5948076031525267</v>
      </c>
      <c r="F36">
        <v>0.85199999999999998</v>
      </c>
      <c r="G36">
        <v>0.9</v>
      </c>
      <c r="H36">
        <v>0.373</v>
      </c>
      <c r="I36" t="s">
        <v>143</v>
      </c>
      <c r="J36" t="s">
        <v>142</v>
      </c>
      <c r="L36" s="29" t="s">
        <v>196</v>
      </c>
      <c r="M36" s="28" t="s">
        <v>195</v>
      </c>
      <c r="N36" s="27">
        <f>AVERAGE(E23:E42)</f>
        <v>1.1999690928759081</v>
      </c>
      <c r="O36" s="26">
        <f>STDEV(E23:E42)/SQRT(20)</f>
        <v>5.5328284408530673E-2</v>
      </c>
      <c r="P36" s="25" t="s">
        <v>194</v>
      </c>
      <c r="Q36" s="24" t="s">
        <v>193</v>
      </c>
      <c r="R36" s="23">
        <f>AVERAGE(E66:E85)</f>
        <v>1.1691515018636263</v>
      </c>
      <c r="S36" s="22">
        <f>STDEV(E66:E85)/SQRT(20)</f>
        <v>2.7212355895723708E-2</v>
      </c>
    </row>
    <row r="37" spans="1:19" x14ac:dyDescent="0.75">
      <c r="A37" t="s">
        <v>146</v>
      </c>
      <c r="B37" t="s">
        <v>192</v>
      </c>
      <c r="C37" t="s">
        <v>144</v>
      </c>
      <c r="D37">
        <v>0.34699999999999998</v>
      </c>
      <c r="E37" s="1">
        <f>D37/N$9</f>
        <v>1.072477205995982</v>
      </c>
      <c r="F37">
        <v>0.83099999999999996</v>
      </c>
      <c r="G37">
        <v>0.92700000000000005</v>
      </c>
      <c r="H37">
        <v>0.35499999999999998</v>
      </c>
      <c r="I37" t="s">
        <v>143</v>
      </c>
      <c r="J37" t="s">
        <v>142</v>
      </c>
    </row>
    <row r="38" spans="1:19" x14ac:dyDescent="0.75">
      <c r="A38" t="s">
        <v>146</v>
      </c>
      <c r="B38" t="s">
        <v>191</v>
      </c>
      <c r="C38" t="s">
        <v>144</v>
      </c>
      <c r="D38">
        <v>0.42499999999999999</v>
      </c>
      <c r="E38" s="1">
        <f>D38/N$9</f>
        <v>1.3135527739143873</v>
      </c>
      <c r="F38">
        <v>0.90200000000000002</v>
      </c>
      <c r="G38">
        <v>0.91300000000000003</v>
      </c>
      <c r="H38">
        <v>0.33600000000000002</v>
      </c>
      <c r="I38" t="s">
        <v>143</v>
      </c>
      <c r="J38" t="s">
        <v>142</v>
      </c>
    </row>
    <row r="39" spans="1:19" x14ac:dyDescent="0.75">
      <c r="A39" t="s">
        <v>146</v>
      </c>
      <c r="B39" t="s">
        <v>190</v>
      </c>
      <c r="C39" t="s">
        <v>144</v>
      </c>
      <c r="D39">
        <v>0.42</v>
      </c>
      <c r="E39" s="1">
        <f>D39/N$9</f>
        <v>1.2980992118683357</v>
      </c>
      <c r="F39">
        <v>0.86699999999999999</v>
      </c>
      <c r="G39">
        <v>0.92100000000000004</v>
      </c>
      <c r="H39">
        <v>0.39500000000000002</v>
      </c>
      <c r="I39" t="s">
        <v>143</v>
      </c>
      <c r="J39" t="s">
        <v>142</v>
      </c>
    </row>
    <row r="40" spans="1:19" x14ac:dyDescent="0.75">
      <c r="A40" t="s">
        <v>146</v>
      </c>
      <c r="B40" t="s">
        <v>189</v>
      </c>
      <c r="C40" t="s">
        <v>144</v>
      </c>
      <c r="D40">
        <v>0.4</v>
      </c>
      <c r="E40" s="1">
        <f>D40/N$9</f>
        <v>1.2362849636841293</v>
      </c>
      <c r="F40">
        <v>0.871</v>
      </c>
      <c r="G40">
        <v>0.92700000000000005</v>
      </c>
      <c r="H40">
        <v>0.36</v>
      </c>
      <c r="I40" t="s">
        <v>143</v>
      </c>
      <c r="J40" t="s">
        <v>142</v>
      </c>
    </row>
    <row r="41" spans="1:19" x14ac:dyDescent="0.75">
      <c r="A41" t="s">
        <v>146</v>
      </c>
      <c r="B41" t="s">
        <v>188</v>
      </c>
      <c r="C41" t="s">
        <v>144</v>
      </c>
      <c r="D41">
        <v>0.373</v>
      </c>
      <c r="E41" s="1">
        <f>D41/N$9</f>
        <v>1.1528357286354505</v>
      </c>
      <c r="F41">
        <v>0.90400000000000003</v>
      </c>
      <c r="G41">
        <v>0.95199999999999996</v>
      </c>
      <c r="H41">
        <v>0.33800000000000002</v>
      </c>
      <c r="I41" t="s">
        <v>143</v>
      </c>
      <c r="J41" t="s">
        <v>142</v>
      </c>
    </row>
    <row r="42" spans="1:19" x14ac:dyDescent="0.75">
      <c r="A42" t="s">
        <v>146</v>
      </c>
      <c r="B42" t="s">
        <v>187</v>
      </c>
      <c r="C42" t="s">
        <v>144</v>
      </c>
      <c r="D42">
        <v>0.63</v>
      </c>
      <c r="E42" s="1">
        <f>D42/N$9</f>
        <v>1.9471488178025034</v>
      </c>
      <c r="F42">
        <v>0.88300000000000001</v>
      </c>
      <c r="G42">
        <v>0.93500000000000005</v>
      </c>
      <c r="H42">
        <v>0.374</v>
      </c>
      <c r="I42" t="s">
        <v>143</v>
      </c>
      <c r="J42" t="s">
        <v>142</v>
      </c>
    </row>
    <row r="43" spans="1:19" x14ac:dyDescent="0.75">
      <c r="E43"/>
    </row>
    <row r="44" spans="1:19" x14ac:dyDescent="0.75">
      <c r="E44"/>
    </row>
    <row r="45" spans="1:19" x14ac:dyDescent="0.75">
      <c r="A45" t="s">
        <v>157</v>
      </c>
      <c r="B45" t="s">
        <v>186</v>
      </c>
      <c r="C45" t="s">
        <v>144</v>
      </c>
      <c r="D45">
        <v>0.48199999999999998</v>
      </c>
      <c r="E45" s="1">
        <f>D45/R$9</f>
        <v>1.0567857925893445</v>
      </c>
      <c r="F45">
        <v>0.86499999999999999</v>
      </c>
      <c r="G45">
        <v>0.93200000000000005</v>
      </c>
      <c r="H45">
        <v>0.36699999999999999</v>
      </c>
      <c r="I45" t="s">
        <v>143</v>
      </c>
      <c r="J45" t="s">
        <v>142</v>
      </c>
    </row>
    <row r="46" spans="1:19" x14ac:dyDescent="0.75">
      <c r="A46" t="s">
        <v>157</v>
      </c>
      <c r="B46" t="s">
        <v>185</v>
      </c>
      <c r="C46" t="s">
        <v>144</v>
      </c>
      <c r="D46">
        <v>0.505</v>
      </c>
      <c r="E46" s="1">
        <f>D46/R$9</f>
        <v>1.1072133304099978</v>
      </c>
      <c r="F46">
        <v>0.91400000000000003</v>
      </c>
      <c r="G46">
        <v>0.96399999999999997</v>
      </c>
      <c r="H46">
        <v>0.36099999999999999</v>
      </c>
      <c r="I46" t="s">
        <v>143</v>
      </c>
      <c r="J46" t="s">
        <v>142</v>
      </c>
    </row>
    <row r="47" spans="1:19" x14ac:dyDescent="0.75">
      <c r="A47" t="s">
        <v>157</v>
      </c>
      <c r="B47" t="s">
        <v>184</v>
      </c>
      <c r="C47" t="s">
        <v>144</v>
      </c>
      <c r="D47">
        <v>0.373</v>
      </c>
      <c r="E47" s="1">
        <f>D47/R$9</f>
        <v>0.81780311335233502</v>
      </c>
      <c r="F47">
        <v>0.88900000000000001</v>
      </c>
      <c r="G47">
        <v>0.95899999999999996</v>
      </c>
      <c r="H47">
        <v>0.34399999999999997</v>
      </c>
      <c r="I47" t="s">
        <v>143</v>
      </c>
      <c r="J47" t="s">
        <v>142</v>
      </c>
    </row>
    <row r="48" spans="1:19" x14ac:dyDescent="0.75">
      <c r="A48" t="s">
        <v>157</v>
      </c>
      <c r="B48" t="s">
        <v>183</v>
      </c>
      <c r="C48" t="s">
        <v>144</v>
      </c>
      <c r="D48">
        <v>0.51900000000000002</v>
      </c>
      <c r="E48" s="1">
        <f>D48/R$9</f>
        <v>1.1379083534312651</v>
      </c>
      <c r="F48">
        <v>0.91500000000000004</v>
      </c>
      <c r="G48">
        <v>0.96199999999999997</v>
      </c>
      <c r="H48">
        <v>0.36499999999999999</v>
      </c>
      <c r="I48" t="s">
        <v>143</v>
      </c>
      <c r="J48" t="s">
        <v>142</v>
      </c>
    </row>
    <row r="49" spans="1:10" x14ac:dyDescent="0.75">
      <c r="A49" t="s">
        <v>157</v>
      </c>
      <c r="B49" t="s">
        <v>182</v>
      </c>
      <c r="C49" t="s">
        <v>144</v>
      </c>
      <c r="D49">
        <v>0.56000000000000005</v>
      </c>
      <c r="E49" s="1">
        <f>D49/R$9</f>
        <v>1.2278009208506908</v>
      </c>
      <c r="F49">
        <v>0.93400000000000005</v>
      </c>
      <c r="G49">
        <v>0.97399999999999998</v>
      </c>
      <c r="H49">
        <v>0.28599999999999998</v>
      </c>
      <c r="I49" t="s">
        <v>143</v>
      </c>
      <c r="J49" t="s">
        <v>142</v>
      </c>
    </row>
    <row r="50" spans="1:10" x14ac:dyDescent="0.75">
      <c r="A50" t="s">
        <v>157</v>
      </c>
      <c r="B50" t="s">
        <v>181</v>
      </c>
      <c r="C50" t="s">
        <v>144</v>
      </c>
      <c r="D50">
        <v>0.58799999999999997</v>
      </c>
      <c r="E50" s="1">
        <f>D50/R$9</f>
        <v>1.2891909668932251</v>
      </c>
      <c r="F50">
        <v>0.83299999999999996</v>
      </c>
      <c r="G50">
        <v>0.92100000000000004</v>
      </c>
      <c r="H50">
        <v>0.373</v>
      </c>
      <c r="I50" t="s">
        <v>143</v>
      </c>
      <c r="J50" t="s">
        <v>142</v>
      </c>
    </row>
    <row r="51" spans="1:10" x14ac:dyDescent="0.75">
      <c r="A51" t="s">
        <v>157</v>
      </c>
      <c r="B51" t="s">
        <v>180</v>
      </c>
      <c r="C51" t="s">
        <v>144</v>
      </c>
      <c r="D51">
        <v>0.45200000000000001</v>
      </c>
      <c r="E51" s="1">
        <f>D51/R$9</f>
        <v>0.99101074325805749</v>
      </c>
      <c r="F51">
        <v>0.84799999999999998</v>
      </c>
      <c r="G51">
        <v>0.93899999999999995</v>
      </c>
      <c r="H51">
        <v>0.33700000000000002</v>
      </c>
      <c r="I51" t="s">
        <v>143</v>
      </c>
      <c r="J51" t="s">
        <v>142</v>
      </c>
    </row>
    <row r="52" spans="1:10" x14ac:dyDescent="0.75">
      <c r="A52" t="s">
        <v>157</v>
      </c>
      <c r="B52" t="s">
        <v>179</v>
      </c>
      <c r="C52" t="s">
        <v>144</v>
      </c>
      <c r="D52">
        <v>0.436</v>
      </c>
      <c r="E52" s="1">
        <f>D52/R$9</f>
        <v>0.95593071694803766</v>
      </c>
      <c r="F52">
        <v>0.88600000000000001</v>
      </c>
      <c r="G52">
        <v>0.96199999999999997</v>
      </c>
      <c r="H52">
        <v>0.38400000000000001</v>
      </c>
      <c r="I52" t="s">
        <v>143</v>
      </c>
      <c r="J52" t="s">
        <v>142</v>
      </c>
    </row>
    <row r="53" spans="1:10" x14ac:dyDescent="0.75">
      <c r="A53" t="s">
        <v>157</v>
      </c>
      <c r="B53" t="s">
        <v>178</v>
      </c>
      <c r="C53" t="s">
        <v>144</v>
      </c>
      <c r="D53">
        <v>0.48</v>
      </c>
      <c r="E53" s="1">
        <f>D53/R$9</f>
        <v>1.052400789300592</v>
      </c>
      <c r="F53">
        <v>0.89100000000000001</v>
      </c>
      <c r="G53">
        <v>0.96</v>
      </c>
      <c r="H53">
        <v>0.40300000000000002</v>
      </c>
      <c r="I53" t="s">
        <v>143</v>
      </c>
      <c r="J53" t="s">
        <v>142</v>
      </c>
    </row>
    <row r="54" spans="1:10" x14ac:dyDescent="0.75">
      <c r="A54" t="s">
        <v>157</v>
      </c>
      <c r="B54" t="s">
        <v>177</v>
      </c>
      <c r="C54" t="s">
        <v>144</v>
      </c>
      <c r="D54">
        <v>0.53400000000000003</v>
      </c>
      <c r="E54" s="1">
        <f>D54/R$9</f>
        <v>1.1707958780969085</v>
      </c>
      <c r="F54">
        <v>0.84199999999999997</v>
      </c>
      <c r="G54">
        <v>0.93799999999999994</v>
      </c>
      <c r="H54">
        <v>0.39600000000000002</v>
      </c>
      <c r="I54" t="s">
        <v>143</v>
      </c>
      <c r="J54" t="s">
        <v>142</v>
      </c>
    </row>
    <row r="55" spans="1:10" x14ac:dyDescent="0.75">
      <c r="A55" t="s">
        <v>146</v>
      </c>
      <c r="B55" t="s">
        <v>176</v>
      </c>
      <c r="C55" t="s">
        <v>144</v>
      </c>
      <c r="D55">
        <v>0.46400000000000002</v>
      </c>
      <c r="E55" s="1">
        <f>D55/R$9</f>
        <v>1.0173207629905723</v>
      </c>
      <c r="F55">
        <v>0.91900000000000004</v>
      </c>
      <c r="G55">
        <v>0.94</v>
      </c>
      <c r="H55">
        <v>0.39500000000000002</v>
      </c>
      <c r="I55" t="s">
        <v>143</v>
      </c>
      <c r="J55" t="s">
        <v>142</v>
      </c>
    </row>
    <row r="56" spans="1:10" x14ac:dyDescent="0.75">
      <c r="A56" t="s">
        <v>146</v>
      </c>
      <c r="B56" t="s">
        <v>175</v>
      </c>
      <c r="C56" t="s">
        <v>144</v>
      </c>
      <c r="D56">
        <v>0.377</v>
      </c>
      <c r="E56" s="1">
        <f>D56/R$9</f>
        <v>0.82657311992983995</v>
      </c>
      <c r="F56">
        <v>0.93600000000000005</v>
      </c>
      <c r="G56">
        <v>0.95799999999999996</v>
      </c>
      <c r="H56">
        <v>0.34599999999999997</v>
      </c>
      <c r="I56" t="s">
        <v>143</v>
      </c>
      <c r="J56" t="s">
        <v>142</v>
      </c>
    </row>
    <row r="57" spans="1:10" x14ac:dyDescent="0.75">
      <c r="A57" t="s">
        <v>146</v>
      </c>
      <c r="B57" t="s">
        <v>174</v>
      </c>
      <c r="C57" t="s">
        <v>144</v>
      </c>
      <c r="D57">
        <v>0.38700000000000001</v>
      </c>
      <c r="E57" s="1">
        <f>D57/R$9</f>
        <v>0.84849813637360227</v>
      </c>
      <c r="F57">
        <v>0.90800000000000003</v>
      </c>
      <c r="G57">
        <v>0.94599999999999995</v>
      </c>
      <c r="H57">
        <v>0.39900000000000002</v>
      </c>
      <c r="I57" t="s">
        <v>143</v>
      </c>
      <c r="J57" t="s">
        <v>142</v>
      </c>
    </row>
    <row r="58" spans="1:10" x14ac:dyDescent="0.75">
      <c r="A58" t="s">
        <v>146</v>
      </c>
      <c r="B58" t="s">
        <v>173</v>
      </c>
      <c r="C58" t="s">
        <v>144</v>
      </c>
      <c r="D58">
        <v>0.504</v>
      </c>
      <c r="E58" s="1">
        <f>D58/R$9</f>
        <v>1.1050208287656216</v>
      </c>
      <c r="F58">
        <v>0.94</v>
      </c>
      <c r="G58">
        <v>0.96199999999999997</v>
      </c>
      <c r="H58">
        <v>0.375</v>
      </c>
      <c r="I58" t="s">
        <v>143</v>
      </c>
      <c r="J58" t="s">
        <v>142</v>
      </c>
    </row>
    <row r="59" spans="1:10" x14ac:dyDescent="0.75">
      <c r="A59" t="s">
        <v>146</v>
      </c>
      <c r="B59" t="s">
        <v>172</v>
      </c>
      <c r="C59" t="s">
        <v>144</v>
      </c>
      <c r="D59">
        <v>0.314</v>
      </c>
      <c r="E59" s="1">
        <f>D59/R$9</f>
        <v>0.6884455163341372</v>
      </c>
      <c r="F59">
        <v>0.92200000000000004</v>
      </c>
      <c r="G59">
        <v>0.95299999999999996</v>
      </c>
      <c r="H59">
        <v>0.36199999999999999</v>
      </c>
      <c r="I59" t="s">
        <v>143</v>
      </c>
      <c r="J59" t="s">
        <v>142</v>
      </c>
    </row>
    <row r="60" spans="1:10" x14ac:dyDescent="0.75">
      <c r="A60" t="s">
        <v>146</v>
      </c>
      <c r="B60" t="s">
        <v>171</v>
      </c>
      <c r="C60" t="s">
        <v>144</v>
      </c>
      <c r="D60">
        <v>0.53700000000000003</v>
      </c>
      <c r="E60" s="1">
        <f>D60/R$9</f>
        <v>1.1773733830300372</v>
      </c>
      <c r="F60">
        <v>0.91400000000000003</v>
      </c>
      <c r="G60">
        <v>0.93899999999999995</v>
      </c>
      <c r="H60">
        <v>0.41</v>
      </c>
      <c r="I60" t="s">
        <v>143</v>
      </c>
      <c r="J60" t="s">
        <v>142</v>
      </c>
    </row>
    <row r="61" spans="1:10" x14ac:dyDescent="0.75">
      <c r="A61" t="s">
        <v>146</v>
      </c>
      <c r="B61" t="s">
        <v>170</v>
      </c>
      <c r="C61" t="s">
        <v>144</v>
      </c>
      <c r="D61">
        <v>0.45700000000000002</v>
      </c>
      <c r="E61" s="1">
        <f>D61/R$9</f>
        <v>1.0019732514799387</v>
      </c>
      <c r="F61">
        <v>0.94499999999999995</v>
      </c>
      <c r="G61">
        <v>0.96599999999999997</v>
      </c>
      <c r="H61">
        <v>0.34300000000000003</v>
      </c>
      <c r="I61" t="s">
        <v>143</v>
      </c>
      <c r="J61" t="s">
        <v>142</v>
      </c>
    </row>
    <row r="62" spans="1:10" x14ac:dyDescent="0.75">
      <c r="A62" t="s">
        <v>146</v>
      </c>
      <c r="B62" t="s">
        <v>169</v>
      </c>
      <c r="C62" t="s">
        <v>144</v>
      </c>
      <c r="D62">
        <v>0.35199999999999998</v>
      </c>
      <c r="E62" s="1">
        <f>D62/R$9</f>
        <v>0.77176057882043403</v>
      </c>
      <c r="F62">
        <v>0.92100000000000004</v>
      </c>
      <c r="G62">
        <v>0.95299999999999996</v>
      </c>
      <c r="H62">
        <v>0.33500000000000002</v>
      </c>
      <c r="I62" t="s">
        <v>143</v>
      </c>
      <c r="J62" t="s">
        <v>142</v>
      </c>
    </row>
    <row r="63" spans="1:10" x14ac:dyDescent="0.75">
      <c r="A63" t="s">
        <v>146</v>
      </c>
      <c r="B63" t="s">
        <v>168</v>
      </c>
      <c r="C63" t="s">
        <v>144</v>
      </c>
      <c r="D63">
        <v>0.34200000000000003</v>
      </c>
      <c r="E63" s="1">
        <f>D63/R$9</f>
        <v>0.74983556237667182</v>
      </c>
      <c r="F63">
        <v>0.93100000000000005</v>
      </c>
      <c r="G63">
        <v>0.96</v>
      </c>
      <c r="H63">
        <v>0.36399999999999999</v>
      </c>
      <c r="I63" t="s">
        <v>143</v>
      </c>
      <c r="J63" t="s">
        <v>142</v>
      </c>
    </row>
    <row r="64" spans="1:10" x14ac:dyDescent="0.75">
      <c r="A64" t="s">
        <v>146</v>
      </c>
      <c r="B64" t="s">
        <v>167</v>
      </c>
      <c r="C64" t="s">
        <v>144</v>
      </c>
      <c r="D64">
        <v>0.45900000000000002</v>
      </c>
      <c r="E64" s="1">
        <f>D64/R$9</f>
        <v>1.0063582547686911</v>
      </c>
      <c r="F64">
        <v>0.93100000000000005</v>
      </c>
      <c r="G64">
        <v>0.95399999999999996</v>
      </c>
      <c r="H64">
        <v>0.36199999999999999</v>
      </c>
      <c r="I64" t="s">
        <v>143</v>
      </c>
      <c r="J64" t="s">
        <v>142</v>
      </c>
    </row>
    <row r="65" spans="1:10" x14ac:dyDescent="0.75">
      <c r="E65"/>
    </row>
    <row r="66" spans="1:10" x14ac:dyDescent="0.75">
      <c r="A66" t="s">
        <v>157</v>
      </c>
      <c r="B66" t="s">
        <v>166</v>
      </c>
      <c r="C66" t="s">
        <v>144</v>
      </c>
      <c r="D66">
        <v>0.501</v>
      </c>
      <c r="E66" s="1">
        <f>D66/R$9</f>
        <v>1.0984433238324929</v>
      </c>
      <c r="F66">
        <v>0.878</v>
      </c>
      <c r="G66">
        <v>0.91400000000000003</v>
      </c>
      <c r="H66">
        <v>0.35</v>
      </c>
      <c r="I66" t="s">
        <v>143</v>
      </c>
      <c r="J66" t="s">
        <v>142</v>
      </c>
    </row>
    <row r="67" spans="1:10" x14ac:dyDescent="0.75">
      <c r="A67" t="s">
        <v>157</v>
      </c>
      <c r="B67" t="s">
        <v>165</v>
      </c>
      <c r="C67" t="s">
        <v>144</v>
      </c>
      <c r="D67">
        <v>0.55600000000000005</v>
      </c>
      <c r="E67" s="1">
        <f>D67/R$9</f>
        <v>1.2190309142731859</v>
      </c>
      <c r="F67">
        <v>0.88</v>
      </c>
      <c r="G67">
        <v>0.90500000000000003</v>
      </c>
      <c r="H67">
        <v>0.372</v>
      </c>
      <c r="I67" t="s">
        <v>143</v>
      </c>
      <c r="J67" t="s">
        <v>142</v>
      </c>
    </row>
    <row r="68" spans="1:10" x14ac:dyDescent="0.75">
      <c r="A68" t="s">
        <v>157</v>
      </c>
      <c r="B68" t="s">
        <v>164</v>
      </c>
      <c r="C68" t="s">
        <v>144</v>
      </c>
      <c r="D68">
        <v>0.45800000000000002</v>
      </c>
      <c r="E68" s="1">
        <f>D68/R$9</f>
        <v>1.0041657531243149</v>
      </c>
      <c r="F68">
        <v>0.89200000000000002</v>
      </c>
      <c r="G68">
        <v>0.93400000000000005</v>
      </c>
      <c r="H68">
        <v>0.38</v>
      </c>
      <c r="I68" t="s">
        <v>143</v>
      </c>
      <c r="J68" t="s">
        <v>142</v>
      </c>
    </row>
    <row r="69" spans="1:10" x14ac:dyDescent="0.75">
      <c r="A69" t="s">
        <v>157</v>
      </c>
      <c r="B69" t="s">
        <v>163</v>
      </c>
      <c r="C69" t="s">
        <v>144</v>
      </c>
      <c r="D69">
        <v>0.57399999999999995</v>
      </c>
      <c r="E69" s="1">
        <f>D69/R$9</f>
        <v>1.2584959438719578</v>
      </c>
      <c r="F69">
        <v>0.90600000000000003</v>
      </c>
      <c r="G69">
        <v>0.94399999999999995</v>
      </c>
      <c r="H69">
        <v>0.40400000000000003</v>
      </c>
      <c r="I69" t="s">
        <v>143</v>
      </c>
      <c r="J69" t="s">
        <v>142</v>
      </c>
    </row>
    <row r="70" spans="1:10" x14ac:dyDescent="0.75">
      <c r="A70" t="s">
        <v>157</v>
      </c>
      <c r="B70" t="s">
        <v>162</v>
      </c>
      <c r="C70" t="s">
        <v>144</v>
      </c>
      <c r="D70">
        <v>0.55400000000000005</v>
      </c>
      <c r="E70" s="1">
        <f>D70/R$9</f>
        <v>1.2146459109844334</v>
      </c>
      <c r="F70">
        <v>0.88100000000000001</v>
      </c>
      <c r="G70">
        <v>0.95899999999999996</v>
      </c>
      <c r="H70">
        <v>0.40200000000000002</v>
      </c>
      <c r="I70" t="s">
        <v>143</v>
      </c>
      <c r="J70" t="s">
        <v>142</v>
      </c>
    </row>
    <row r="71" spans="1:10" x14ac:dyDescent="0.75">
      <c r="A71" t="s">
        <v>157</v>
      </c>
      <c r="B71" t="s">
        <v>161</v>
      </c>
      <c r="C71" t="s">
        <v>144</v>
      </c>
      <c r="D71">
        <v>0.504</v>
      </c>
      <c r="E71" s="1">
        <f>D71/R$9</f>
        <v>1.1050208287656216</v>
      </c>
      <c r="F71">
        <v>0.88400000000000001</v>
      </c>
      <c r="G71">
        <v>0.96199999999999997</v>
      </c>
      <c r="H71">
        <v>0.35799999999999998</v>
      </c>
      <c r="I71" t="s">
        <v>143</v>
      </c>
      <c r="J71" t="s">
        <v>142</v>
      </c>
    </row>
    <row r="72" spans="1:10" x14ac:dyDescent="0.75">
      <c r="A72" t="s">
        <v>157</v>
      </c>
      <c r="B72" t="s">
        <v>160</v>
      </c>
      <c r="C72" t="s">
        <v>144</v>
      </c>
      <c r="D72">
        <v>0.57399999999999995</v>
      </c>
      <c r="E72" s="1">
        <f>D72/R$9</f>
        <v>1.2584959438719578</v>
      </c>
      <c r="F72">
        <v>0.90400000000000003</v>
      </c>
      <c r="G72">
        <v>0.96899999999999997</v>
      </c>
      <c r="H72">
        <v>0.35</v>
      </c>
      <c r="I72" t="s">
        <v>143</v>
      </c>
      <c r="J72" t="s">
        <v>142</v>
      </c>
    </row>
    <row r="73" spans="1:10" x14ac:dyDescent="0.75">
      <c r="A73" t="s">
        <v>157</v>
      </c>
      <c r="B73" t="s">
        <v>159</v>
      </c>
      <c r="C73" t="s">
        <v>144</v>
      </c>
      <c r="D73">
        <v>0.59099999999999997</v>
      </c>
      <c r="E73" s="1">
        <f>D73/R$9</f>
        <v>1.2957684718263538</v>
      </c>
      <c r="F73">
        <v>0.91300000000000003</v>
      </c>
      <c r="G73">
        <v>0.95899999999999996</v>
      </c>
      <c r="H73">
        <v>0.374</v>
      </c>
      <c r="I73" t="s">
        <v>143</v>
      </c>
      <c r="J73" t="s">
        <v>142</v>
      </c>
    </row>
    <row r="74" spans="1:10" x14ac:dyDescent="0.75">
      <c r="A74" t="s">
        <v>157</v>
      </c>
      <c r="B74" t="s">
        <v>158</v>
      </c>
      <c r="C74" t="s">
        <v>144</v>
      </c>
      <c r="D74">
        <v>0.58099999999999996</v>
      </c>
      <c r="E74" s="1">
        <f>D74/R$9</f>
        <v>1.2738434553825915</v>
      </c>
      <c r="F74">
        <v>0.89900000000000002</v>
      </c>
      <c r="G74">
        <v>0.95199999999999996</v>
      </c>
      <c r="H74">
        <v>0.372</v>
      </c>
      <c r="I74" t="s">
        <v>143</v>
      </c>
      <c r="J74" t="s">
        <v>142</v>
      </c>
    </row>
    <row r="75" spans="1:10" x14ac:dyDescent="0.75">
      <c r="A75" t="s">
        <v>157</v>
      </c>
      <c r="B75" t="s">
        <v>156</v>
      </c>
      <c r="C75" t="s">
        <v>144</v>
      </c>
      <c r="D75">
        <v>0.53800000000000003</v>
      </c>
      <c r="E75" s="1">
        <f>D75/R$9</f>
        <v>1.1795658846744135</v>
      </c>
      <c r="F75">
        <v>0.90700000000000003</v>
      </c>
      <c r="G75">
        <v>0.96899999999999997</v>
      </c>
      <c r="H75">
        <v>0.34699999999999998</v>
      </c>
      <c r="I75" t="s">
        <v>143</v>
      </c>
      <c r="J75" t="s">
        <v>142</v>
      </c>
    </row>
    <row r="76" spans="1:10" x14ac:dyDescent="0.75">
      <c r="A76" t="s">
        <v>146</v>
      </c>
      <c r="B76" t="s">
        <v>155</v>
      </c>
      <c r="C76" t="s">
        <v>144</v>
      </c>
      <c r="D76">
        <v>0.52600000000000002</v>
      </c>
      <c r="E76" s="1">
        <f>D76/R$9</f>
        <v>1.1532558649418987</v>
      </c>
      <c r="F76">
        <v>0.94199999999999995</v>
      </c>
      <c r="G76">
        <v>0.97</v>
      </c>
      <c r="H76">
        <v>0.33900000000000002</v>
      </c>
      <c r="I76" t="s">
        <v>143</v>
      </c>
      <c r="J76" t="s">
        <v>142</v>
      </c>
    </row>
    <row r="77" spans="1:10" x14ac:dyDescent="0.75">
      <c r="A77" t="s">
        <v>146</v>
      </c>
      <c r="B77" t="s">
        <v>154</v>
      </c>
      <c r="C77" t="s">
        <v>144</v>
      </c>
      <c r="D77">
        <v>0.505</v>
      </c>
      <c r="E77" s="1">
        <f>D77/R$9</f>
        <v>1.1072133304099978</v>
      </c>
      <c r="F77">
        <v>0.95399999999999996</v>
      </c>
      <c r="G77">
        <v>0.97499999999999998</v>
      </c>
      <c r="H77">
        <v>0.29299999999999998</v>
      </c>
      <c r="I77" t="s">
        <v>143</v>
      </c>
      <c r="J77" t="s">
        <v>142</v>
      </c>
    </row>
    <row r="78" spans="1:10" x14ac:dyDescent="0.75">
      <c r="A78" t="s">
        <v>146</v>
      </c>
      <c r="B78" t="s">
        <v>153</v>
      </c>
      <c r="C78" t="s">
        <v>144</v>
      </c>
      <c r="D78">
        <v>0.53600000000000003</v>
      </c>
      <c r="E78" s="1">
        <f>D78/R$9</f>
        <v>1.175180881385661</v>
      </c>
      <c r="F78">
        <v>0.93899999999999995</v>
      </c>
      <c r="G78">
        <v>0.95599999999999996</v>
      </c>
      <c r="H78">
        <v>0.35599999999999998</v>
      </c>
      <c r="I78" t="s">
        <v>143</v>
      </c>
      <c r="J78" t="s">
        <v>142</v>
      </c>
    </row>
    <row r="79" spans="1:10" x14ac:dyDescent="0.75">
      <c r="A79" t="s">
        <v>146</v>
      </c>
      <c r="B79" t="s">
        <v>152</v>
      </c>
      <c r="C79" t="s">
        <v>144</v>
      </c>
      <c r="D79">
        <v>0.622</v>
      </c>
      <c r="E79" s="1">
        <f>D79/R$9</f>
        <v>1.363736022802017</v>
      </c>
      <c r="F79">
        <v>0.94099999999999995</v>
      </c>
      <c r="G79">
        <v>0.95299999999999996</v>
      </c>
      <c r="H79">
        <v>0.379</v>
      </c>
      <c r="I79" t="s">
        <v>143</v>
      </c>
      <c r="J79" t="s">
        <v>142</v>
      </c>
    </row>
    <row r="80" spans="1:10" x14ac:dyDescent="0.75">
      <c r="A80" t="s">
        <v>146</v>
      </c>
      <c r="B80" t="s">
        <v>151</v>
      </c>
      <c r="C80" t="s">
        <v>144</v>
      </c>
      <c r="D80">
        <v>0.61899999999999999</v>
      </c>
      <c r="E80" s="1">
        <f>D80/R$9</f>
        <v>1.3571585178688883</v>
      </c>
      <c r="F80">
        <v>0.92900000000000005</v>
      </c>
      <c r="G80">
        <v>0.95199999999999996</v>
      </c>
      <c r="H80">
        <v>0.39700000000000002</v>
      </c>
      <c r="I80" t="s">
        <v>143</v>
      </c>
      <c r="J80" t="s">
        <v>142</v>
      </c>
    </row>
    <row r="81" spans="1:10" x14ac:dyDescent="0.75">
      <c r="A81" t="s">
        <v>146</v>
      </c>
      <c r="B81" t="s">
        <v>150</v>
      </c>
      <c r="C81" t="s">
        <v>144</v>
      </c>
      <c r="D81">
        <v>0.41899999999999998</v>
      </c>
      <c r="E81" s="1">
        <f>D81/R$9</f>
        <v>0.91865818899364171</v>
      </c>
      <c r="F81">
        <v>0.9</v>
      </c>
      <c r="G81">
        <v>0.94599999999999995</v>
      </c>
      <c r="H81">
        <v>0.372</v>
      </c>
      <c r="I81" t="s">
        <v>143</v>
      </c>
      <c r="J81" t="s">
        <v>142</v>
      </c>
    </row>
    <row r="82" spans="1:10" x14ac:dyDescent="0.75">
      <c r="A82" t="s">
        <v>146</v>
      </c>
      <c r="B82" t="s">
        <v>149</v>
      </c>
      <c r="C82" t="s">
        <v>144</v>
      </c>
      <c r="D82">
        <v>0.503</v>
      </c>
      <c r="E82" s="1">
        <f>D82/R$9</f>
        <v>1.1028283271212453</v>
      </c>
      <c r="F82">
        <v>0.93600000000000005</v>
      </c>
      <c r="G82">
        <v>0.97199999999999998</v>
      </c>
      <c r="H82">
        <v>0.35699999999999998</v>
      </c>
      <c r="I82" t="s">
        <v>143</v>
      </c>
      <c r="J82" t="s">
        <v>142</v>
      </c>
    </row>
    <row r="83" spans="1:10" x14ac:dyDescent="0.75">
      <c r="A83" t="s">
        <v>146</v>
      </c>
      <c r="B83" t="s">
        <v>148</v>
      </c>
      <c r="C83" t="s">
        <v>144</v>
      </c>
      <c r="D83">
        <v>0.54500000000000004</v>
      </c>
      <c r="E83" s="1">
        <f>D83/R$9</f>
        <v>1.1949133961850471</v>
      </c>
      <c r="F83">
        <v>0.88700000000000001</v>
      </c>
      <c r="G83">
        <v>0.93799999999999994</v>
      </c>
      <c r="H83">
        <v>0.39500000000000002</v>
      </c>
      <c r="I83" t="s">
        <v>143</v>
      </c>
      <c r="J83" t="s">
        <v>142</v>
      </c>
    </row>
    <row r="84" spans="1:10" x14ac:dyDescent="0.75">
      <c r="A84" t="s">
        <v>146</v>
      </c>
      <c r="B84" t="s">
        <v>147</v>
      </c>
      <c r="C84" t="s">
        <v>144</v>
      </c>
      <c r="D84">
        <v>0.42899999999999999</v>
      </c>
      <c r="E84" s="1">
        <f>D84/R$9</f>
        <v>0.94058320543740404</v>
      </c>
      <c r="F84">
        <v>0.91600000000000004</v>
      </c>
      <c r="G84">
        <v>0.94699999999999995</v>
      </c>
      <c r="H84">
        <v>0.36299999999999999</v>
      </c>
      <c r="I84" t="s">
        <v>143</v>
      </c>
      <c r="J84" t="s">
        <v>142</v>
      </c>
    </row>
    <row r="85" spans="1:10" x14ac:dyDescent="0.75">
      <c r="A85" t="s">
        <v>146</v>
      </c>
      <c r="B85" t="s">
        <v>145</v>
      </c>
      <c r="C85" t="s">
        <v>144</v>
      </c>
      <c r="D85">
        <v>0.53</v>
      </c>
      <c r="E85" s="1">
        <f>D85/R$9</f>
        <v>1.1620258715194036</v>
      </c>
      <c r="F85">
        <v>0.90400000000000003</v>
      </c>
      <c r="G85">
        <v>0.94699999999999995</v>
      </c>
      <c r="H85">
        <v>0.375</v>
      </c>
      <c r="I85" t="s">
        <v>143</v>
      </c>
      <c r="J85" t="s">
        <v>142</v>
      </c>
    </row>
    <row r="94" spans="1:10" x14ac:dyDescent="0.75">
      <c r="E94"/>
    </row>
    <row r="95" spans="1:10" x14ac:dyDescent="0.75">
      <c r="E95"/>
    </row>
    <row r="96" spans="1:10" x14ac:dyDescent="0.75">
      <c r="E96"/>
    </row>
    <row r="97" spans="5:5" x14ac:dyDescent="0.75">
      <c r="E97"/>
    </row>
    <row r="98" spans="5:5" x14ac:dyDescent="0.75">
      <c r="E98"/>
    </row>
    <row r="99" spans="5:5" x14ac:dyDescent="0.75">
      <c r="E99"/>
    </row>
    <row r="100" spans="5:5" x14ac:dyDescent="0.75">
      <c r="E100"/>
    </row>
    <row r="101" spans="5:5" x14ac:dyDescent="0.75">
      <c r="E101"/>
    </row>
    <row r="102" spans="5:5" x14ac:dyDescent="0.75">
      <c r="E102"/>
    </row>
    <row r="103" spans="5:5" x14ac:dyDescent="0.75">
      <c r="E103"/>
    </row>
    <row r="104" spans="5:5" x14ac:dyDescent="0.75">
      <c r="E104"/>
    </row>
  </sheetData>
  <mergeCells count="2">
    <mergeCell ref="M7:S7"/>
    <mergeCell ref="M33:S3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94181-A872-4945-9B53-7E056DBBEB9E}">
  <dimension ref="A1:G111"/>
  <sheetViews>
    <sheetView topLeftCell="A66" zoomScale="55" zoomScaleNormal="55" workbookViewId="0">
      <selection activeCell="M110" sqref="M110"/>
    </sheetView>
  </sheetViews>
  <sheetFormatPr defaultRowHeight="14.75" x14ac:dyDescent="0.75"/>
  <cols>
    <col min="1" max="1" width="120.7265625" customWidth="1"/>
    <col min="2" max="2" width="21.1328125" customWidth="1"/>
    <col min="3" max="3" width="29.54296875" style="1" customWidth="1"/>
    <col min="4" max="4" width="3.7265625" style="2" customWidth="1"/>
    <col min="5" max="5" width="87.1328125" customWidth="1"/>
    <col min="6" max="6" width="21.1328125" customWidth="1"/>
    <col min="7" max="7" width="31" style="1" customWidth="1"/>
  </cols>
  <sheetData>
    <row r="1" spans="1:7" x14ac:dyDescent="0.75">
      <c r="A1" s="21" t="s">
        <v>141</v>
      </c>
      <c r="B1" s="20" t="s">
        <v>140</v>
      </c>
      <c r="C1" s="19" t="s">
        <v>139</v>
      </c>
      <c r="D1" s="8"/>
      <c r="E1" s="21" t="s">
        <v>141</v>
      </c>
      <c r="F1" s="20" t="s">
        <v>140</v>
      </c>
      <c r="G1" s="19" t="s">
        <v>139</v>
      </c>
    </row>
    <row r="2" spans="1:7" x14ac:dyDescent="0.75">
      <c r="A2" t="s">
        <v>397</v>
      </c>
      <c r="B2">
        <v>0.25</v>
      </c>
      <c r="C2" s="9">
        <f>B2/B$54</f>
        <v>1.4483698739066231</v>
      </c>
      <c r="D2" s="8"/>
      <c r="E2" t="s">
        <v>396</v>
      </c>
      <c r="F2">
        <v>0.13800000000000001</v>
      </c>
      <c r="G2" s="9">
        <f>F2/F$54</f>
        <v>0.66244239631336399</v>
      </c>
    </row>
    <row r="3" spans="1:7" x14ac:dyDescent="0.75">
      <c r="A3" t="s">
        <v>395</v>
      </c>
      <c r="B3">
        <v>0.13300000000000001</v>
      </c>
      <c r="C3" s="9">
        <f>B3/B$54</f>
        <v>0.77053277291832356</v>
      </c>
      <c r="D3" s="8"/>
      <c r="E3" t="s">
        <v>394</v>
      </c>
      <c r="F3">
        <v>0.27300000000000002</v>
      </c>
      <c r="G3" s="9">
        <f>F3/F$54</f>
        <v>1.3104838709677418</v>
      </c>
    </row>
    <row r="4" spans="1:7" x14ac:dyDescent="0.75">
      <c r="A4" t="s">
        <v>393</v>
      </c>
      <c r="B4">
        <v>0.23799999999999999</v>
      </c>
      <c r="C4" s="9">
        <f>B4/B$54</f>
        <v>1.3788481199591052</v>
      </c>
      <c r="D4" s="8"/>
      <c r="E4" t="s">
        <v>392</v>
      </c>
      <c r="F4">
        <v>7.0999999999999994E-2</v>
      </c>
      <c r="G4" s="9">
        <f>F4/F$54</f>
        <v>0.34082181259600608</v>
      </c>
    </row>
    <row r="5" spans="1:7" x14ac:dyDescent="0.75">
      <c r="A5" t="s">
        <v>391</v>
      </c>
      <c r="B5">
        <v>0.26100000000000001</v>
      </c>
      <c r="C5" s="9">
        <f>B5/B$54</f>
        <v>1.5120981483585145</v>
      </c>
      <c r="D5" s="8"/>
      <c r="E5" t="s">
        <v>390</v>
      </c>
      <c r="F5">
        <v>0.36199999999999999</v>
      </c>
      <c r="G5" s="9">
        <f>F5/F$54</f>
        <v>1.7377112135176649</v>
      </c>
    </row>
    <row r="6" spans="1:7" x14ac:dyDescent="0.75">
      <c r="A6" t="s">
        <v>389</v>
      </c>
      <c r="B6">
        <v>0.21199999999999999</v>
      </c>
      <c r="C6" s="9">
        <f>B6/B$54</f>
        <v>1.2282176530728164</v>
      </c>
      <c r="D6" s="8"/>
      <c r="E6" t="s">
        <v>388</v>
      </c>
      <c r="F6">
        <v>0.308</v>
      </c>
      <c r="G6" s="9">
        <f>F6/F$54</f>
        <v>1.4784946236559138</v>
      </c>
    </row>
    <row r="7" spans="1:7" x14ac:dyDescent="0.75">
      <c r="A7" t="s">
        <v>387</v>
      </c>
      <c r="B7">
        <v>0.16700000000000001</v>
      </c>
      <c r="C7" s="9">
        <f>B7/B$54</f>
        <v>0.96751107576962425</v>
      </c>
      <c r="D7" s="8"/>
      <c r="E7" t="s">
        <v>386</v>
      </c>
      <c r="F7">
        <v>7.0000000000000001E-3</v>
      </c>
      <c r="G7" s="9">
        <f>F7/F$54</f>
        <v>3.3602150537634407E-2</v>
      </c>
    </row>
    <row r="8" spans="1:7" x14ac:dyDescent="0.75">
      <c r="A8" t="s">
        <v>385</v>
      </c>
      <c r="B8">
        <v>0.185</v>
      </c>
      <c r="C8" s="9">
        <f>B8/B$54</f>
        <v>1.0717937066909011</v>
      </c>
      <c r="D8" s="8"/>
      <c r="E8" t="s">
        <v>384</v>
      </c>
      <c r="F8">
        <v>0.112</v>
      </c>
      <c r="G8" s="9">
        <f>F8/F$54</f>
        <v>0.5376344086021505</v>
      </c>
    </row>
    <row r="9" spans="1:7" x14ac:dyDescent="0.75">
      <c r="A9" t="s">
        <v>383</v>
      </c>
      <c r="B9">
        <v>0.18099999999999999</v>
      </c>
      <c r="C9" s="9">
        <f>B9/B$54</f>
        <v>1.048619788708395</v>
      </c>
      <c r="D9" s="8"/>
      <c r="E9" t="s">
        <v>382</v>
      </c>
      <c r="F9">
        <v>0.111</v>
      </c>
      <c r="G9" s="9">
        <f>F9/F$54</f>
        <v>0.53283410138248843</v>
      </c>
    </row>
    <row r="10" spans="1:7" x14ac:dyDescent="0.75">
      <c r="A10" t="s">
        <v>381</v>
      </c>
      <c r="B10">
        <v>0.25600000000000001</v>
      </c>
      <c r="C10" s="9">
        <f>B10/B$54</f>
        <v>1.4831307508803822</v>
      </c>
      <c r="D10" s="8"/>
      <c r="E10" t="s">
        <v>380</v>
      </c>
      <c r="F10">
        <v>0.504</v>
      </c>
      <c r="G10" s="9">
        <f>F10/F$54</f>
        <v>2.419354838709677</v>
      </c>
    </row>
    <row r="11" spans="1:7" x14ac:dyDescent="0.75">
      <c r="A11" t="s">
        <v>379</v>
      </c>
      <c r="B11">
        <v>0.21</v>
      </c>
      <c r="C11" s="9">
        <f>B11/B$54</f>
        <v>1.2166306940815634</v>
      </c>
      <c r="D11" s="8"/>
      <c r="E11" t="s">
        <v>378</v>
      </c>
      <c r="F11">
        <v>0.113</v>
      </c>
      <c r="G11" s="9">
        <f>F11/F$54</f>
        <v>0.54243471582181257</v>
      </c>
    </row>
    <row r="12" spans="1:7" x14ac:dyDescent="0.75">
      <c r="A12" t="s">
        <v>377</v>
      </c>
      <c r="B12">
        <v>0.214</v>
      </c>
      <c r="C12" s="9">
        <f>B12/B$54</f>
        <v>1.2398046120640693</v>
      </c>
      <c r="D12" s="8"/>
      <c r="E12" t="s">
        <v>376</v>
      </c>
      <c r="F12">
        <v>0.156</v>
      </c>
      <c r="G12" s="9">
        <f>F12/F$54</f>
        <v>0.74884792626728103</v>
      </c>
    </row>
    <row r="13" spans="1:7" x14ac:dyDescent="0.75">
      <c r="A13" t="s">
        <v>375</v>
      </c>
      <c r="B13">
        <v>0.26</v>
      </c>
      <c r="C13" s="9">
        <f>B13/B$54</f>
        <v>1.5063046688628881</v>
      </c>
      <c r="D13" s="8"/>
      <c r="E13" t="s">
        <v>374</v>
      </c>
      <c r="F13">
        <v>0.189</v>
      </c>
      <c r="G13" s="9">
        <f>F13/F$54</f>
        <v>0.90725806451612889</v>
      </c>
    </row>
    <row r="14" spans="1:7" x14ac:dyDescent="0.75">
      <c r="A14" t="s">
        <v>373</v>
      </c>
      <c r="B14">
        <v>0.24399999999999999</v>
      </c>
      <c r="C14" s="9">
        <f>B14/B$54</f>
        <v>1.4136089969328642</v>
      </c>
      <c r="D14" s="8"/>
      <c r="E14" t="s">
        <v>372</v>
      </c>
      <c r="F14">
        <v>0.21099999999999999</v>
      </c>
      <c r="G14" s="9">
        <f>F14/F$54</f>
        <v>1.0128648233486941</v>
      </c>
    </row>
    <row r="15" spans="1:7" x14ac:dyDescent="0.75">
      <c r="A15" t="s">
        <v>371</v>
      </c>
      <c r="B15">
        <v>0.30099999999999999</v>
      </c>
      <c r="C15" s="9">
        <f>B15/B$54</f>
        <v>1.7438373281835742</v>
      </c>
      <c r="D15" s="8"/>
      <c r="E15" t="s">
        <v>370</v>
      </c>
      <c r="F15">
        <v>0.156</v>
      </c>
      <c r="G15" s="9">
        <f>F15/F$54</f>
        <v>0.74884792626728103</v>
      </c>
    </row>
    <row r="16" spans="1:7" x14ac:dyDescent="0.75">
      <c r="A16" t="s">
        <v>369</v>
      </c>
      <c r="B16">
        <v>0.19900000000000001</v>
      </c>
      <c r="C16" s="9">
        <f>B16/B$54</f>
        <v>1.152902419629672</v>
      </c>
      <c r="D16" s="8"/>
      <c r="E16" t="s">
        <v>368</v>
      </c>
      <c r="F16">
        <v>0.17599999999999999</v>
      </c>
      <c r="G16" s="9">
        <f>F16/F$54</f>
        <v>0.84485407066052209</v>
      </c>
    </row>
    <row r="17" spans="1:7" x14ac:dyDescent="0.75">
      <c r="A17" t="s">
        <v>367</v>
      </c>
      <c r="B17">
        <v>0.23</v>
      </c>
      <c r="C17" s="9">
        <f>B17/B$54</f>
        <v>1.3325002839940934</v>
      </c>
      <c r="D17" s="8"/>
      <c r="E17" t="s">
        <v>366</v>
      </c>
      <c r="F17">
        <v>0.28699999999999998</v>
      </c>
      <c r="G17" s="9">
        <f>F17/F$54</f>
        <v>1.3776881720430105</v>
      </c>
    </row>
    <row r="18" spans="1:7" x14ac:dyDescent="0.75">
      <c r="A18" t="s">
        <v>365</v>
      </c>
      <c r="B18">
        <v>0.14799999999999999</v>
      </c>
      <c r="C18" s="9">
        <f>B18/B$54</f>
        <v>0.85743496535272079</v>
      </c>
      <c r="D18" s="8"/>
      <c r="E18" t="s">
        <v>364</v>
      </c>
      <c r="F18">
        <v>0.34300000000000003</v>
      </c>
      <c r="G18" s="9">
        <f>F18/F$54</f>
        <v>1.6465053763440858</v>
      </c>
    </row>
    <row r="19" spans="1:7" x14ac:dyDescent="0.75">
      <c r="A19" t="s">
        <v>363</v>
      </c>
      <c r="B19">
        <v>0.32400000000000001</v>
      </c>
      <c r="C19" s="9">
        <f>B19/B$54</f>
        <v>1.8770873565829835</v>
      </c>
      <c r="D19" s="8"/>
      <c r="E19" t="s">
        <v>362</v>
      </c>
      <c r="F19">
        <v>0.185</v>
      </c>
      <c r="G19" s="9">
        <f>F19/F$54</f>
        <v>0.88805683563748061</v>
      </c>
    </row>
    <row r="20" spans="1:7" x14ac:dyDescent="0.75">
      <c r="A20" t="s">
        <v>361</v>
      </c>
      <c r="B20">
        <v>7.0999999999999994E-2</v>
      </c>
      <c r="C20" s="9">
        <f>B20/B$54</f>
        <v>0.41133704418948092</v>
      </c>
      <c r="D20" s="8"/>
      <c r="E20" t="s">
        <v>360</v>
      </c>
      <c r="F20">
        <v>0.25800000000000001</v>
      </c>
      <c r="G20" s="9">
        <f>F20/F$54</f>
        <v>1.2384792626728109</v>
      </c>
    </row>
    <row r="21" spans="1:7" x14ac:dyDescent="0.75">
      <c r="A21" t="s">
        <v>359</v>
      </c>
      <c r="B21">
        <v>0.19700000000000001</v>
      </c>
      <c r="C21" s="9">
        <f>B21/B$54</f>
        <v>1.141315460638419</v>
      </c>
      <c r="D21" s="8"/>
      <c r="E21" t="s">
        <v>358</v>
      </c>
      <c r="F21">
        <v>0.21199999999999999</v>
      </c>
      <c r="G21" s="9">
        <f>F21/F$54</f>
        <v>1.0176651305683562</v>
      </c>
    </row>
    <row r="22" spans="1:7" x14ac:dyDescent="0.75">
      <c r="A22" t="s">
        <v>357</v>
      </c>
      <c r="B22">
        <v>0.224</v>
      </c>
      <c r="C22" s="9">
        <f>B22/B$54</f>
        <v>1.2977394070203343</v>
      </c>
      <c r="D22" s="8"/>
      <c r="E22" t="s">
        <v>356</v>
      </c>
      <c r="F22">
        <v>0.19800000000000001</v>
      </c>
      <c r="G22" s="9">
        <f>F22/F$54</f>
        <v>0.95046082949308741</v>
      </c>
    </row>
    <row r="23" spans="1:7" x14ac:dyDescent="0.75">
      <c r="A23" t="s">
        <v>355</v>
      </c>
      <c r="B23">
        <v>0.314</v>
      </c>
      <c r="C23" s="9">
        <f>B23/B$54</f>
        <v>1.8191525616267186</v>
      </c>
      <c r="D23" s="8"/>
      <c r="E23" t="s">
        <v>354</v>
      </c>
      <c r="F23">
        <v>0.30299999999999999</v>
      </c>
      <c r="G23" s="9">
        <f>F23/F$54</f>
        <v>1.4544930875576034</v>
      </c>
    </row>
    <row r="24" spans="1:7" x14ac:dyDescent="0.75">
      <c r="A24" t="s">
        <v>353</v>
      </c>
      <c r="B24">
        <v>0.18099999999999999</v>
      </c>
      <c r="C24" s="9">
        <f>B24/B$54</f>
        <v>1.048619788708395</v>
      </c>
      <c r="D24" s="8"/>
      <c r="E24" t="s">
        <v>352</v>
      </c>
      <c r="F24">
        <v>0.17399999999999999</v>
      </c>
      <c r="G24" s="9">
        <f>F24/F$54</f>
        <v>0.83525345622119795</v>
      </c>
    </row>
    <row r="25" spans="1:7" x14ac:dyDescent="0.75">
      <c r="A25" t="s">
        <v>351</v>
      </c>
      <c r="B25">
        <v>0.16900000000000001</v>
      </c>
      <c r="C25" s="9">
        <f>B25/B$54</f>
        <v>0.97909803476087731</v>
      </c>
      <c r="D25" s="8"/>
      <c r="E25" t="s">
        <v>350</v>
      </c>
      <c r="F25">
        <v>0.20200000000000001</v>
      </c>
      <c r="G25" s="9">
        <f>F25/F$54</f>
        <v>0.96966205837173569</v>
      </c>
    </row>
    <row r="26" spans="1:7" x14ac:dyDescent="0.75">
      <c r="A26" t="s">
        <v>349</v>
      </c>
      <c r="B26">
        <v>0.26400000000000001</v>
      </c>
      <c r="C26" s="9">
        <f>B26/B$54</f>
        <v>1.5294785868453942</v>
      </c>
      <c r="D26" s="8"/>
      <c r="E26" t="s">
        <v>348</v>
      </c>
      <c r="F26">
        <v>0.159</v>
      </c>
      <c r="G26" s="9">
        <f>F26/F$54</f>
        <v>0.76324884792626713</v>
      </c>
    </row>
    <row r="27" spans="1:7" x14ac:dyDescent="0.75">
      <c r="A27" t="s">
        <v>347</v>
      </c>
      <c r="B27">
        <v>0.19400000000000001</v>
      </c>
      <c r="C27" s="9">
        <f>B27/B$54</f>
        <v>1.1239350221515396</v>
      </c>
      <c r="D27" s="8"/>
      <c r="E27" s="11"/>
      <c r="F27" s="10"/>
      <c r="G27" s="9"/>
    </row>
    <row r="28" spans="1:7" x14ac:dyDescent="0.75">
      <c r="A28" t="s">
        <v>346</v>
      </c>
      <c r="B28">
        <v>0.14099999999999999</v>
      </c>
      <c r="C28" s="9">
        <f>B28/B$54</f>
        <v>0.81688060888333536</v>
      </c>
      <c r="D28" s="8"/>
      <c r="E28" s="11"/>
      <c r="F28" s="10"/>
      <c r="G28" s="9"/>
    </row>
    <row r="29" spans="1:7" x14ac:dyDescent="0.75">
      <c r="A29" t="s">
        <v>345</v>
      </c>
      <c r="B29">
        <v>7.9000000000000001E-2</v>
      </c>
      <c r="C29" s="9">
        <f>B29/B$54</f>
        <v>0.45768488015449293</v>
      </c>
      <c r="D29" s="8"/>
      <c r="E29" s="11"/>
      <c r="F29" s="10"/>
      <c r="G29" s="9"/>
    </row>
    <row r="30" spans="1:7" x14ac:dyDescent="0.75">
      <c r="A30" t="s">
        <v>344</v>
      </c>
      <c r="B30">
        <v>0.16800000000000001</v>
      </c>
      <c r="C30" s="9">
        <f>B30/B$54</f>
        <v>0.97330455526525084</v>
      </c>
      <c r="D30" s="8"/>
      <c r="E30" s="11"/>
      <c r="F30" s="10"/>
      <c r="G30" s="9"/>
    </row>
    <row r="31" spans="1:7" x14ac:dyDescent="0.75">
      <c r="A31" t="s">
        <v>343</v>
      </c>
      <c r="B31">
        <v>0.24099999999999999</v>
      </c>
      <c r="C31" s="9">
        <f>B31/B$54</f>
        <v>1.3962285584459846</v>
      </c>
      <c r="D31" s="8"/>
      <c r="E31" s="11"/>
      <c r="F31" s="10"/>
      <c r="G31" s="9"/>
    </row>
    <row r="32" spans="1:7" x14ac:dyDescent="0.75">
      <c r="A32" t="s">
        <v>342</v>
      </c>
      <c r="B32">
        <v>0.14899999999999999</v>
      </c>
      <c r="C32" s="9">
        <f>B32/B$54</f>
        <v>0.86322844484834738</v>
      </c>
      <c r="D32" s="8"/>
      <c r="E32" s="11"/>
      <c r="F32" s="10"/>
      <c r="G32" s="9"/>
    </row>
    <row r="33" spans="1:7" x14ac:dyDescent="0.75">
      <c r="A33" t="s">
        <v>341</v>
      </c>
      <c r="B33">
        <v>0.126</v>
      </c>
      <c r="C33" s="9">
        <f>B33/B$54</f>
        <v>0.72997841644893802</v>
      </c>
      <c r="D33" s="8"/>
      <c r="E33" s="11"/>
      <c r="F33" s="10"/>
      <c r="G33" s="9"/>
    </row>
    <row r="34" spans="1:7" x14ac:dyDescent="0.75">
      <c r="A34" t="s">
        <v>340</v>
      </c>
      <c r="B34">
        <v>0.23799999999999999</v>
      </c>
      <c r="C34" s="9">
        <f>B34/B$54</f>
        <v>1.3788481199591052</v>
      </c>
      <c r="D34" s="8"/>
      <c r="E34" s="11"/>
      <c r="F34" s="10"/>
      <c r="G34" s="9"/>
    </row>
    <row r="35" spans="1:7" x14ac:dyDescent="0.75">
      <c r="A35" t="s">
        <v>339</v>
      </c>
      <c r="B35">
        <v>7.9000000000000001E-2</v>
      </c>
      <c r="C35" s="9">
        <f>B35/B$54</f>
        <v>0.45768488015449293</v>
      </c>
      <c r="D35" s="8"/>
      <c r="E35" s="11"/>
      <c r="F35" s="10"/>
      <c r="G35" s="9"/>
    </row>
    <row r="36" spans="1:7" x14ac:dyDescent="0.75">
      <c r="A36" t="s">
        <v>338</v>
      </c>
      <c r="B36">
        <v>0.112</v>
      </c>
      <c r="C36" s="9">
        <f>B36/B$54</f>
        <v>0.64886970351016715</v>
      </c>
      <c r="D36" s="8"/>
      <c r="E36" s="11"/>
      <c r="F36" s="10"/>
      <c r="G36" s="9"/>
    </row>
    <row r="37" spans="1:7" x14ac:dyDescent="0.75">
      <c r="A37" t="s">
        <v>337</v>
      </c>
      <c r="B37">
        <v>0.127</v>
      </c>
      <c r="C37" s="9">
        <f>B37/B$54</f>
        <v>0.7357718959445646</v>
      </c>
      <c r="D37" s="8"/>
      <c r="E37" s="11"/>
      <c r="F37" s="10"/>
      <c r="G37" s="9"/>
    </row>
    <row r="38" spans="1:7" x14ac:dyDescent="0.75">
      <c r="A38" t="s">
        <v>336</v>
      </c>
      <c r="B38">
        <v>7.2999999999999995E-2</v>
      </c>
      <c r="C38" s="9">
        <f>B38/B$54</f>
        <v>0.42292400318073392</v>
      </c>
      <c r="D38" s="8"/>
      <c r="E38" s="11"/>
      <c r="F38" s="10"/>
      <c r="G38" s="9"/>
    </row>
    <row r="39" spans="1:7" x14ac:dyDescent="0.75">
      <c r="A39" t="s">
        <v>335</v>
      </c>
      <c r="B39">
        <v>0.13</v>
      </c>
      <c r="C39" s="9">
        <f>B39/B$54</f>
        <v>0.75315233443144403</v>
      </c>
      <c r="D39" s="8"/>
      <c r="E39" s="11"/>
      <c r="F39" s="10"/>
      <c r="G39" s="9"/>
    </row>
    <row r="40" spans="1:7" x14ac:dyDescent="0.75">
      <c r="A40" t="s">
        <v>334</v>
      </c>
      <c r="B40">
        <v>9.6000000000000002E-2</v>
      </c>
      <c r="C40" s="9">
        <f>B40/B$54</f>
        <v>0.55617403158014334</v>
      </c>
      <c r="D40" s="8"/>
      <c r="E40" s="11"/>
      <c r="F40" s="10"/>
      <c r="G40" s="9"/>
    </row>
    <row r="41" spans="1:7" x14ac:dyDescent="0.75">
      <c r="A41" t="s">
        <v>333</v>
      </c>
      <c r="B41">
        <v>0.14000000000000001</v>
      </c>
      <c r="C41" s="9">
        <f>B41/B$54</f>
        <v>0.81108712938770899</v>
      </c>
      <c r="D41" s="8"/>
      <c r="E41" s="11"/>
      <c r="F41" s="10"/>
      <c r="G41" s="9"/>
    </row>
    <row r="42" spans="1:7" x14ac:dyDescent="0.75">
      <c r="A42" t="s">
        <v>332</v>
      </c>
      <c r="B42">
        <v>0.21199999999999999</v>
      </c>
      <c r="C42" s="9">
        <f>B42/B$54</f>
        <v>1.2282176530728164</v>
      </c>
      <c r="D42" s="8"/>
      <c r="E42" s="11"/>
      <c r="F42" s="10"/>
      <c r="G42" s="9"/>
    </row>
    <row r="43" spans="1:7" x14ac:dyDescent="0.75">
      <c r="A43" t="s">
        <v>331</v>
      </c>
      <c r="B43">
        <v>0.124</v>
      </c>
      <c r="C43" s="9">
        <f>B43/B$54</f>
        <v>0.71839145745768507</v>
      </c>
      <c r="D43" s="8"/>
      <c r="E43" s="11"/>
      <c r="F43" s="10"/>
      <c r="G43" s="9"/>
    </row>
    <row r="44" spans="1:7" x14ac:dyDescent="0.75">
      <c r="A44" t="s">
        <v>330</v>
      </c>
      <c r="B44">
        <v>0.13300000000000001</v>
      </c>
      <c r="C44" s="9">
        <f>B44/B$54</f>
        <v>0.77053277291832356</v>
      </c>
      <c r="D44" s="8"/>
      <c r="E44" s="11"/>
      <c r="F44" s="10"/>
      <c r="G44" s="9"/>
    </row>
    <row r="45" spans="1:7" x14ac:dyDescent="0.75">
      <c r="A45" t="s">
        <v>329</v>
      </c>
      <c r="B45">
        <v>0.2</v>
      </c>
      <c r="C45" s="9">
        <f>B45/B$54</f>
        <v>1.1586958991252985</v>
      </c>
      <c r="D45" s="8"/>
      <c r="E45" s="11"/>
      <c r="F45" s="10"/>
      <c r="G45" s="9"/>
    </row>
    <row r="46" spans="1:7" x14ac:dyDescent="0.75">
      <c r="A46" t="s">
        <v>328</v>
      </c>
      <c r="B46">
        <v>9.7000000000000003E-2</v>
      </c>
      <c r="C46" s="9">
        <f>B46/B$54</f>
        <v>0.56196751107576981</v>
      </c>
      <c r="D46" s="8"/>
      <c r="E46" s="11"/>
      <c r="F46" s="10"/>
      <c r="G46" s="9"/>
    </row>
    <row r="47" spans="1:7" x14ac:dyDescent="0.75">
      <c r="A47" t="s">
        <v>327</v>
      </c>
      <c r="B47">
        <v>7.4999999999999997E-2</v>
      </c>
      <c r="C47" s="9">
        <f>B47/B$54</f>
        <v>0.43451096217198693</v>
      </c>
      <c r="D47" s="8"/>
      <c r="E47" s="11"/>
      <c r="F47" s="10"/>
      <c r="G47" s="9"/>
    </row>
    <row r="48" spans="1:7" x14ac:dyDescent="0.75">
      <c r="A48" t="s">
        <v>326</v>
      </c>
      <c r="B48">
        <v>7.1999999999999995E-2</v>
      </c>
      <c r="C48" s="9">
        <f>B48/B$54</f>
        <v>0.41713052368510745</v>
      </c>
      <c r="D48" s="8"/>
      <c r="E48" s="11"/>
      <c r="F48" s="10"/>
      <c r="G48" s="9"/>
    </row>
    <row r="49" spans="1:7" x14ac:dyDescent="0.75">
      <c r="A49" t="s">
        <v>325</v>
      </c>
      <c r="B49">
        <v>5.0999999999999997E-2</v>
      </c>
      <c r="C49" s="9">
        <f>B49/B$54</f>
        <v>0.29546745427695109</v>
      </c>
      <c r="D49" s="8"/>
      <c r="E49" s="11"/>
      <c r="F49" s="10"/>
      <c r="G49" s="9"/>
    </row>
    <row r="50" spans="1:7" x14ac:dyDescent="0.75">
      <c r="A50" t="s">
        <v>324</v>
      </c>
      <c r="B50">
        <v>5.3999999999999999E-2</v>
      </c>
      <c r="C50" s="9">
        <f>B50/B$54</f>
        <v>0.31284789276383057</v>
      </c>
      <c r="D50" s="8"/>
      <c r="E50" s="11"/>
      <c r="F50" s="10"/>
      <c r="G50" s="9"/>
    </row>
    <row r="51" spans="1:7" x14ac:dyDescent="0.75">
      <c r="A51" t="s">
        <v>323</v>
      </c>
      <c r="B51">
        <v>6.6000000000000003E-2</v>
      </c>
      <c r="C51" s="9">
        <f>B51/B$54</f>
        <v>0.38236964671134854</v>
      </c>
      <c r="D51" s="8"/>
      <c r="E51" s="11"/>
      <c r="F51" s="10"/>
      <c r="G51" s="9"/>
    </row>
    <row r="52" spans="1:7" x14ac:dyDescent="0.75">
      <c r="A52" t="s">
        <v>322</v>
      </c>
      <c r="B52">
        <v>0.193</v>
      </c>
      <c r="C52" s="9">
        <f>B52/B$54</f>
        <v>1.1181415426559131</v>
      </c>
      <c r="D52" s="8"/>
      <c r="E52" s="11"/>
      <c r="F52" s="10"/>
      <c r="G52" s="9"/>
    </row>
    <row r="53" spans="1:7" ht="15.5" thickBot="1" x14ac:dyDescent="0.9">
      <c r="A53" s="11"/>
      <c r="B53" s="10"/>
      <c r="C53" s="9"/>
      <c r="D53" s="8"/>
      <c r="E53" s="11"/>
      <c r="F53" s="10"/>
      <c r="G53" s="9"/>
    </row>
    <row r="54" spans="1:7" x14ac:dyDescent="0.75">
      <c r="A54" s="7" t="s">
        <v>1</v>
      </c>
      <c r="B54" s="6">
        <f>AVERAGE(B2:B52)</f>
        <v>0.17260784313725486</v>
      </c>
      <c r="C54" s="6">
        <f>AVERAGE(C2:C52)</f>
        <v>1.0000000000000002</v>
      </c>
      <c r="D54" s="18"/>
      <c r="E54" s="7" t="s">
        <v>1</v>
      </c>
      <c r="F54" s="6">
        <f>AVERAGE(F2:F26)</f>
        <v>0.20832000000000003</v>
      </c>
      <c r="G54" s="6">
        <f>AVERAGE(G2:G26)</f>
        <v>1</v>
      </c>
    </row>
    <row r="55" spans="1:7" ht="15.5" thickBot="1" x14ac:dyDescent="0.9">
      <c r="A55" s="4" t="s">
        <v>0</v>
      </c>
      <c r="B55" s="3">
        <f>STDEV(B2:B52)/SQRT(51)</f>
        <v>1.0050620054284545E-2</v>
      </c>
      <c r="C55" s="3">
        <f>STDEV(C2:C52)/SQRT(51)</f>
        <v>5.8228061202829903E-2</v>
      </c>
      <c r="D55" s="17"/>
      <c r="E55" s="4" t="s">
        <v>0</v>
      </c>
      <c r="F55" s="3">
        <f>STDEV(F2:F26)/SQRT(25)</f>
        <v>2.0988307856200962E-2</v>
      </c>
      <c r="G55" s="3">
        <f>STDEV(G2:G26)/SQRT(25)</f>
        <v>0.1007503257306113</v>
      </c>
    </row>
    <row r="56" spans="1:7" x14ac:dyDescent="0.75">
      <c r="A56" t="s">
        <v>321</v>
      </c>
      <c r="B56">
        <v>0.34100000000000003</v>
      </c>
      <c r="C56" s="12">
        <f>B56/B$54</f>
        <v>1.975576508008634</v>
      </c>
      <c r="D56" s="16"/>
      <c r="E56" t="s">
        <v>320</v>
      </c>
      <c r="F56">
        <v>7.8E-2</v>
      </c>
      <c r="G56" s="12">
        <f>F56/F$54</f>
        <v>0.37442396313364051</v>
      </c>
    </row>
    <row r="57" spans="1:7" x14ac:dyDescent="0.75">
      <c r="A57" t="s">
        <v>319</v>
      </c>
      <c r="B57">
        <v>0.22500000000000001</v>
      </c>
      <c r="C57" s="12">
        <f>B57/B$54</f>
        <v>1.3035328865159608</v>
      </c>
      <c r="D57" s="16"/>
      <c r="E57" t="s">
        <v>318</v>
      </c>
      <c r="F57">
        <v>4.5999999999999999E-2</v>
      </c>
      <c r="G57" s="12">
        <f>F57/F$54</f>
        <v>0.22081413210445464</v>
      </c>
    </row>
    <row r="58" spans="1:7" x14ac:dyDescent="0.75">
      <c r="A58" t="s">
        <v>317</v>
      </c>
      <c r="B58">
        <v>0.23699999999999999</v>
      </c>
      <c r="C58" s="12">
        <f>B58/B$54</f>
        <v>1.3730546404634787</v>
      </c>
      <c r="D58" s="16"/>
      <c r="E58" t="s">
        <v>316</v>
      </c>
      <c r="F58">
        <v>0.53500000000000003</v>
      </c>
      <c r="G58" s="12">
        <f>F58/F$54</f>
        <v>2.5681643625192008</v>
      </c>
    </row>
    <row r="59" spans="1:7" x14ac:dyDescent="0.75">
      <c r="A59" t="s">
        <v>315</v>
      </c>
      <c r="B59">
        <v>0.21</v>
      </c>
      <c r="C59" s="12">
        <f>B59/B$54</f>
        <v>1.2166306940815634</v>
      </c>
      <c r="D59" s="16"/>
      <c r="E59" t="s">
        <v>314</v>
      </c>
      <c r="F59">
        <v>0.127</v>
      </c>
      <c r="G59" s="12">
        <f>F59/F$54</f>
        <v>0.60963901689708133</v>
      </c>
    </row>
    <row r="60" spans="1:7" x14ac:dyDescent="0.75">
      <c r="A60" t="s">
        <v>313</v>
      </c>
      <c r="B60">
        <v>0.35199999999999998</v>
      </c>
      <c r="C60" s="12">
        <f>B60/B$54</f>
        <v>2.0393047824605253</v>
      </c>
      <c r="D60" s="16"/>
      <c r="E60" t="s">
        <v>312</v>
      </c>
      <c r="F60">
        <v>0.247</v>
      </c>
      <c r="G60" s="12">
        <f>F60/F$54</f>
        <v>1.1856758832565282</v>
      </c>
    </row>
    <row r="61" spans="1:7" x14ac:dyDescent="0.75">
      <c r="A61" t="s">
        <v>311</v>
      </c>
      <c r="B61">
        <v>0.30399999999999999</v>
      </c>
      <c r="C61" s="12">
        <f>B61/B$54</f>
        <v>1.7612177666704536</v>
      </c>
      <c r="D61" s="16"/>
      <c r="E61" t="s">
        <v>310</v>
      </c>
      <c r="F61">
        <v>0.13700000000000001</v>
      </c>
      <c r="G61" s="12">
        <f>F61/F$54</f>
        <v>0.65764208909370192</v>
      </c>
    </row>
    <row r="62" spans="1:7" x14ac:dyDescent="0.75">
      <c r="A62" t="s">
        <v>309</v>
      </c>
      <c r="B62">
        <v>0.24099999999999999</v>
      </c>
      <c r="C62" s="12">
        <f>B62/B$54</f>
        <v>1.3962285584459846</v>
      </c>
      <c r="D62" s="16"/>
      <c r="E62" t="s">
        <v>308</v>
      </c>
      <c r="F62">
        <v>0.41199999999999998</v>
      </c>
      <c r="G62" s="12">
        <f>F62/F$54</f>
        <v>1.9777265745007677</v>
      </c>
    </row>
    <row r="63" spans="1:7" x14ac:dyDescent="0.75">
      <c r="A63" t="s">
        <v>307</v>
      </c>
      <c r="B63">
        <v>0.39400000000000002</v>
      </c>
      <c r="C63" s="12">
        <f>B63/B$54</f>
        <v>2.2826309212768381</v>
      </c>
      <c r="D63" s="16"/>
      <c r="E63" t="s">
        <v>306</v>
      </c>
      <c r="F63">
        <v>0.247</v>
      </c>
      <c r="G63" s="12">
        <f>F63/F$54</f>
        <v>1.1856758832565282</v>
      </c>
    </row>
    <row r="64" spans="1:7" x14ac:dyDescent="0.75">
      <c r="A64" t="s">
        <v>305</v>
      </c>
      <c r="B64">
        <v>0.41399999999999998</v>
      </c>
      <c r="C64" s="12">
        <f>B64/B$54</f>
        <v>2.3985005111893676</v>
      </c>
      <c r="D64" s="16"/>
      <c r="E64" t="s">
        <v>304</v>
      </c>
      <c r="F64">
        <v>0.40500000000000003</v>
      </c>
      <c r="G64" s="12">
        <f>F64/F$54</f>
        <v>1.9441244239631335</v>
      </c>
    </row>
    <row r="65" spans="1:7" x14ac:dyDescent="0.75">
      <c r="A65" t="s">
        <v>303</v>
      </c>
      <c r="B65">
        <v>0.35199999999999998</v>
      </c>
      <c r="C65" s="12">
        <f>B65/B$54</f>
        <v>2.0393047824605253</v>
      </c>
      <c r="D65" s="16"/>
      <c r="E65" t="s">
        <v>302</v>
      </c>
      <c r="F65">
        <v>0.159</v>
      </c>
      <c r="G65" s="12">
        <f>F65/F$54</f>
        <v>0.76324884792626713</v>
      </c>
    </row>
    <row r="66" spans="1:7" x14ac:dyDescent="0.75">
      <c r="A66" t="s">
        <v>301</v>
      </c>
      <c r="B66">
        <v>0.38</v>
      </c>
      <c r="C66" s="12">
        <f>B66/B$54</f>
        <v>2.201522208338067</v>
      </c>
      <c r="D66" s="16"/>
      <c r="E66" t="s">
        <v>300</v>
      </c>
      <c r="F66">
        <v>0.24299999999999999</v>
      </c>
      <c r="G66" s="12">
        <f>F66/F$54</f>
        <v>1.1664746543778799</v>
      </c>
    </row>
    <row r="67" spans="1:7" x14ac:dyDescent="0.75">
      <c r="A67" t="s">
        <v>299</v>
      </c>
      <c r="B67">
        <v>0.31</v>
      </c>
      <c r="C67" s="12">
        <f>B67/B$54</f>
        <v>1.7959786436442127</v>
      </c>
      <c r="D67" s="16"/>
      <c r="E67" t="s">
        <v>298</v>
      </c>
      <c r="F67">
        <v>0.42499999999999999</v>
      </c>
      <c r="G67" s="12">
        <f>F67/F$54</f>
        <v>2.0401305683563744</v>
      </c>
    </row>
    <row r="68" spans="1:7" x14ac:dyDescent="0.75">
      <c r="A68" t="s">
        <v>297</v>
      </c>
      <c r="B68">
        <v>0.29499999999999998</v>
      </c>
      <c r="C68" s="12">
        <f>B68/B$54</f>
        <v>1.7090764512098151</v>
      </c>
      <c r="D68" s="16"/>
      <c r="E68" t="s">
        <v>296</v>
      </c>
      <c r="F68">
        <v>0.28899999999999998</v>
      </c>
      <c r="G68" s="12">
        <f>F68/F$54</f>
        <v>1.3872887864823344</v>
      </c>
    </row>
    <row r="69" spans="1:7" x14ac:dyDescent="0.75">
      <c r="A69" t="s">
        <v>295</v>
      </c>
      <c r="B69">
        <v>0.20499999999999999</v>
      </c>
      <c r="C69" s="12">
        <f>B69/B$54</f>
        <v>1.1876632966034308</v>
      </c>
      <c r="D69" s="16"/>
      <c r="E69" t="s">
        <v>294</v>
      </c>
      <c r="F69">
        <v>0.114</v>
      </c>
      <c r="G69" s="12">
        <f>F69/F$54</f>
        <v>0.54723502304147453</v>
      </c>
    </row>
    <row r="70" spans="1:7" x14ac:dyDescent="0.75">
      <c r="A70" t="s">
        <v>293</v>
      </c>
      <c r="B70">
        <v>0.32900000000000001</v>
      </c>
      <c r="C70" s="12">
        <f>B70/B$54</f>
        <v>1.9060547540611161</v>
      </c>
      <c r="D70" s="16"/>
      <c r="E70" t="s">
        <v>292</v>
      </c>
      <c r="F70">
        <v>0.17299999999999999</v>
      </c>
      <c r="G70" s="12">
        <f>F70/F$54</f>
        <v>0.83045314900153588</v>
      </c>
    </row>
    <row r="71" spans="1:7" x14ac:dyDescent="0.75">
      <c r="A71" t="s">
        <v>291</v>
      </c>
      <c r="B71">
        <v>0.36399999999999999</v>
      </c>
      <c r="C71" s="12">
        <f>B71/B$54</f>
        <v>2.1088265364080434</v>
      </c>
      <c r="D71" s="16"/>
      <c r="E71" t="s">
        <v>290</v>
      </c>
      <c r="F71">
        <v>0.11700000000000001</v>
      </c>
      <c r="G71" s="12">
        <f>F71/F$54</f>
        <v>0.56163594470046074</v>
      </c>
    </row>
    <row r="72" spans="1:7" x14ac:dyDescent="0.75">
      <c r="A72" t="s">
        <v>289</v>
      </c>
      <c r="B72">
        <v>0.23499999999999999</v>
      </c>
      <c r="C72" s="12">
        <f>B72/B$54</f>
        <v>1.3614676814722257</v>
      </c>
      <c r="D72" s="16"/>
      <c r="E72" t="s">
        <v>288</v>
      </c>
      <c r="F72">
        <v>0.16900000000000001</v>
      </c>
      <c r="G72" s="12">
        <f>F72/F$54</f>
        <v>0.81125192012288783</v>
      </c>
    </row>
    <row r="73" spans="1:7" x14ac:dyDescent="0.75">
      <c r="A73" t="s">
        <v>287</v>
      </c>
      <c r="B73">
        <v>0.36199999999999999</v>
      </c>
      <c r="C73" s="12">
        <f>B73/B$54</f>
        <v>2.09723957741679</v>
      </c>
      <c r="D73" s="16"/>
      <c r="E73" t="s">
        <v>286</v>
      </c>
      <c r="F73">
        <v>5.5E-2</v>
      </c>
      <c r="G73" s="12">
        <f>F73/F$54</f>
        <v>0.26401689708141318</v>
      </c>
    </row>
    <row r="74" spans="1:7" x14ac:dyDescent="0.75">
      <c r="A74" t="s">
        <v>285</v>
      </c>
      <c r="B74">
        <v>0.50600000000000001</v>
      </c>
      <c r="C74" s="12">
        <f>B74/B$54</f>
        <v>2.931500624787005</v>
      </c>
      <c r="D74" s="16"/>
      <c r="E74" t="s">
        <v>284</v>
      </c>
      <c r="F74">
        <v>8.7999999999999995E-2</v>
      </c>
      <c r="G74" s="12">
        <f>F74/F$54</f>
        <v>0.42242703533026105</v>
      </c>
    </row>
    <row r="75" spans="1:7" x14ac:dyDescent="0.75">
      <c r="A75" t="s">
        <v>283</v>
      </c>
      <c r="B75">
        <v>0.42699999999999999</v>
      </c>
      <c r="C75" s="12">
        <f>B75/B$54</f>
        <v>2.4738157446325122</v>
      </c>
      <c r="D75" s="16"/>
      <c r="E75" t="s">
        <v>282</v>
      </c>
      <c r="F75">
        <v>8.7999999999999995E-2</v>
      </c>
      <c r="G75" s="12">
        <f>F75/F$54</f>
        <v>0.42242703533026105</v>
      </c>
    </row>
    <row r="76" spans="1:7" x14ac:dyDescent="0.75">
      <c r="A76" t="s">
        <v>281</v>
      </c>
      <c r="B76">
        <v>0.54</v>
      </c>
      <c r="C76" s="12">
        <f>B76/B$54</f>
        <v>3.128478927638306</v>
      </c>
      <c r="D76" s="16"/>
      <c r="E76" t="s">
        <v>280</v>
      </c>
      <c r="F76">
        <v>0.32700000000000001</v>
      </c>
      <c r="G76" s="12">
        <f>F76/F$54</f>
        <v>1.5697004608294929</v>
      </c>
    </row>
    <row r="77" spans="1:7" x14ac:dyDescent="0.75">
      <c r="A77" t="s">
        <v>279</v>
      </c>
      <c r="B77">
        <v>0.443</v>
      </c>
      <c r="C77" s="12">
        <f>B77/B$54</f>
        <v>2.5665114165625362</v>
      </c>
      <c r="D77" s="16"/>
      <c r="E77" t="s">
        <v>278</v>
      </c>
      <c r="F77">
        <v>1.4999999999999999E-2</v>
      </c>
      <c r="G77" s="12">
        <f>F77/F$54</f>
        <v>7.2004608294930855E-2</v>
      </c>
    </row>
    <row r="78" spans="1:7" x14ac:dyDescent="0.75">
      <c r="A78" t="s">
        <v>277</v>
      </c>
      <c r="B78">
        <v>0.31900000000000001</v>
      </c>
      <c r="C78" s="12">
        <f>B78/B$54</f>
        <v>1.8481199591048512</v>
      </c>
      <c r="D78" s="16"/>
      <c r="E78" t="s">
        <v>276</v>
      </c>
      <c r="F78">
        <v>0.109</v>
      </c>
      <c r="G78" s="12">
        <f>F78/F$54</f>
        <v>0.52323348694316429</v>
      </c>
    </row>
    <row r="79" spans="1:7" x14ac:dyDescent="0.75">
      <c r="A79" t="s">
        <v>275</v>
      </c>
      <c r="B79">
        <v>0.182</v>
      </c>
      <c r="C79" s="12">
        <f>B79/B$54</f>
        <v>1.0544132682040217</v>
      </c>
      <c r="D79" s="16"/>
      <c r="E79" t="s">
        <v>274</v>
      </c>
      <c r="F79">
        <v>0.13100000000000001</v>
      </c>
      <c r="G79" s="12">
        <f>F79/F$54</f>
        <v>0.62884024577572961</v>
      </c>
    </row>
    <row r="80" spans="1:7" x14ac:dyDescent="0.75">
      <c r="A80" t="s">
        <v>273</v>
      </c>
      <c r="B80">
        <v>0.372</v>
      </c>
      <c r="C80" s="12">
        <f>B80/B$54</f>
        <v>2.1551743723730552</v>
      </c>
      <c r="D80" s="16"/>
      <c r="G80" s="13"/>
    </row>
    <row r="81" spans="1:7" x14ac:dyDescent="0.75">
      <c r="A81" t="s">
        <v>272</v>
      </c>
      <c r="B81">
        <v>0.45500000000000002</v>
      </c>
      <c r="C81" s="12">
        <f>B81/B$54</f>
        <v>2.6360331705100544</v>
      </c>
      <c r="D81" s="16"/>
      <c r="E81" s="15"/>
      <c r="F81" s="14"/>
      <c r="G81" s="13"/>
    </row>
    <row r="82" spans="1:7" x14ac:dyDescent="0.75">
      <c r="A82" t="s">
        <v>271</v>
      </c>
      <c r="B82">
        <v>7.0999999999999994E-2</v>
      </c>
      <c r="C82" s="12">
        <f>B82/B$54</f>
        <v>0.41133704418948092</v>
      </c>
      <c r="D82" s="16"/>
      <c r="E82" s="15"/>
      <c r="F82" s="14"/>
      <c r="G82" s="13"/>
    </row>
    <row r="83" spans="1:7" x14ac:dyDescent="0.75">
      <c r="A83" t="s">
        <v>270</v>
      </c>
      <c r="B83">
        <v>0.443</v>
      </c>
      <c r="C83" s="12">
        <f>B83/B$54</f>
        <v>2.5665114165625362</v>
      </c>
      <c r="D83" s="16"/>
      <c r="E83" s="15"/>
      <c r="F83" s="14"/>
      <c r="G83" s="13"/>
    </row>
    <row r="84" spans="1:7" x14ac:dyDescent="0.75">
      <c r="A84" t="s">
        <v>269</v>
      </c>
      <c r="B84">
        <v>0.24399999999999999</v>
      </c>
      <c r="C84" s="12">
        <f>B84/B$54</f>
        <v>1.4136089969328642</v>
      </c>
      <c r="D84" s="16"/>
      <c r="E84" s="15"/>
      <c r="F84" s="14"/>
      <c r="G84" s="13"/>
    </row>
    <row r="85" spans="1:7" x14ac:dyDescent="0.75">
      <c r="A85" t="s">
        <v>268</v>
      </c>
      <c r="B85">
        <v>0.252</v>
      </c>
      <c r="C85" s="12">
        <f>B85/B$54</f>
        <v>1.459956832897876</v>
      </c>
      <c r="D85" s="16"/>
      <c r="E85" s="15"/>
      <c r="F85" s="14"/>
      <c r="G85" s="13"/>
    </row>
    <row r="86" spans="1:7" x14ac:dyDescent="0.75">
      <c r="A86" t="s">
        <v>267</v>
      </c>
      <c r="B86">
        <v>0.42</v>
      </c>
      <c r="C86" s="12">
        <f>B86/B$54</f>
        <v>2.4332613881631269</v>
      </c>
      <c r="D86" s="16"/>
      <c r="E86" s="15"/>
      <c r="F86" s="14"/>
      <c r="G86" s="13"/>
    </row>
    <row r="87" spans="1:7" x14ac:dyDescent="0.75">
      <c r="A87" t="s">
        <v>266</v>
      </c>
      <c r="B87">
        <v>0.32300000000000001</v>
      </c>
      <c r="C87" s="12">
        <f>B87/B$54</f>
        <v>1.8712938770873571</v>
      </c>
      <c r="D87" s="16"/>
      <c r="E87" s="15"/>
      <c r="F87" s="14"/>
      <c r="G87" s="13"/>
    </row>
    <row r="88" spans="1:7" x14ac:dyDescent="0.75">
      <c r="A88" t="s">
        <v>265</v>
      </c>
      <c r="B88">
        <v>0.245</v>
      </c>
      <c r="C88" s="12">
        <f>B88/B$54</f>
        <v>1.4194024764284907</v>
      </c>
      <c r="D88" s="16"/>
      <c r="E88" s="15"/>
      <c r="F88" s="14"/>
      <c r="G88" s="13"/>
    </row>
    <row r="89" spans="1:7" x14ac:dyDescent="0.75">
      <c r="A89" t="s">
        <v>264</v>
      </c>
      <c r="B89">
        <v>0.27500000000000002</v>
      </c>
      <c r="C89" s="12">
        <f>B89/B$54</f>
        <v>1.5932068612972856</v>
      </c>
      <c r="D89" s="16"/>
      <c r="E89" s="15"/>
      <c r="F89" s="14"/>
      <c r="G89" s="13"/>
    </row>
    <row r="90" spans="1:7" x14ac:dyDescent="0.75">
      <c r="A90" t="s">
        <v>263</v>
      </c>
      <c r="B90">
        <v>5.8999999999999997E-2</v>
      </c>
      <c r="C90" s="12">
        <f>B90/B$54</f>
        <v>0.34181529024196305</v>
      </c>
      <c r="D90" s="16"/>
      <c r="E90" s="15"/>
      <c r="F90" s="14"/>
      <c r="G90" s="13"/>
    </row>
    <row r="91" spans="1:7" x14ac:dyDescent="0.75">
      <c r="A91" t="s">
        <v>262</v>
      </c>
      <c r="B91">
        <v>0.155</v>
      </c>
      <c r="C91" s="12">
        <f>B91/B$54</f>
        <v>0.89798932182210633</v>
      </c>
      <c r="D91" s="16"/>
      <c r="E91" s="15"/>
      <c r="F91" s="14"/>
      <c r="G91" s="13"/>
    </row>
    <row r="92" spans="1:7" x14ac:dyDescent="0.75">
      <c r="A92" t="s">
        <v>261</v>
      </c>
      <c r="B92">
        <v>0.17899999999999999</v>
      </c>
      <c r="C92" s="12">
        <f>B92/B$54</f>
        <v>1.0370328297171421</v>
      </c>
      <c r="D92" s="16"/>
      <c r="E92" s="15"/>
      <c r="F92" s="14"/>
      <c r="G92" s="13"/>
    </row>
    <row r="93" spans="1:7" x14ac:dyDescent="0.75">
      <c r="A93" t="s">
        <v>260</v>
      </c>
      <c r="B93">
        <v>9.2999999999999999E-2</v>
      </c>
      <c r="C93" s="12">
        <f>B93/B$54</f>
        <v>0.5387935930932638</v>
      </c>
      <c r="D93" s="16"/>
      <c r="E93" s="15"/>
      <c r="F93" s="14"/>
      <c r="G93" s="13"/>
    </row>
    <row r="94" spans="1:7" x14ac:dyDescent="0.75">
      <c r="A94" t="s">
        <v>259</v>
      </c>
      <c r="B94">
        <v>0.29799999999999999</v>
      </c>
      <c r="C94" s="12">
        <f>B94/B$54</f>
        <v>1.7264568896966948</v>
      </c>
      <c r="D94" s="16"/>
      <c r="E94" s="15"/>
      <c r="F94" s="14"/>
      <c r="G94" s="13"/>
    </row>
    <row r="95" spans="1:7" x14ac:dyDescent="0.75">
      <c r="A95" t="s">
        <v>258</v>
      </c>
      <c r="B95">
        <v>0.12</v>
      </c>
      <c r="C95" s="12">
        <f>B95/B$54</f>
        <v>0.69521753947517906</v>
      </c>
      <c r="D95" s="16"/>
      <c r="E95" s="15"/>
      <c r="F95" s="14"/>
      <c r="G95" s="13"/>
    </row>
    <row r="96" spans="1:7" x14ac:dyDescent="0.75">
      <c r="A96" t="s">
        <v>257</v>
      </c>
      <c r="B96">
        <v>0.154</v>
      </c>
      <c r="C96" s="12">
        <f>B96/B$54</f>
        <v>0.89219584232647986</v>
      </c>
      <c r="D96" s="16"/>
      <c r="E96" s="15"/>
      <c r="F96" s="14"/>
      <c r="G96" s="13"/>
    </row>
    <row r="97" spans="1:7" x14ac:dyDescent="0.75">
      <c r="A97" t="s">
        <v>256</v>
      </c>
      <c r="B97">
        <v>0.317</v>
      </c>
      <c r="C97" s="12">
        <f>B97/B$54</f>
        <v>1.8365330001135982</v>
      </c>
      <c r="D97" s="16"/>
      <c r="E97" s="15"/>
      <c r="F97" s="14"/>
      <c r="G97" s="13"/>
    </row>
    <row r="98" spans="1:7" x14ac:dyDescent="0.75">
      <c r="A98" t="s">
        <v>255</v>
      </c>
      <c r="B98">
        <v>0.39800000000000002</v>
      </c>
      <c r="C98" s="12">
        <f>B98/B$54</f>
        <v>2.305804839259344</v>
      </c>
      <c r="D98" s="16"/>
      <c r="E98" s="15"/>
      <c r="F98" s="14"/>
      <c r="G98" s="13"/>
    </row>
    <row r="99" spans="1:7" x14ac:dyDescent="0.75">
      <c r="A99" t="s">
        <v>254</v>
      </c>
      <c r="B99">
        <v>0.16500000000000001</v>
      </c>
      <c r="C99" s="12">
        <f>B99/B$54</f>
        <v>0.9559241167783713</v>
      </c>
      <c r="D99" s="16"/>
      <c r="E99" s="15"/>
      <c r="F99" s="14"/>
      <c r="G99" s="13"/>
    </row>
    <row r="100" spans="1:7" x14ac:dyDescent="0.75">
      <c r="A100" t="s">
        <v>253</v>
      </c>
      <c r="B100">
        <v>0.13400000000000001</v>
      </c>
      <c r="C100" s="12">
        <f>B100/B$54</f>
        <v>0.77632625241395004</v>
      </c>
      <c r="D100" s="16"/>
      <c r="E100" s="15"/>
      <c r="F100" s="14"/>
      <c r="G100" s="13"/>
    </row>
    <row r="101" spans="1:7" x14ac:dyDescent="0.75">
      <c r="A101" t="s">
        <v>252</v>
      </c>
      <c r="B101">
        <v>0.20300000000000001</v>
      </c>
      <c r="C101" s="12">
        <f>B101/B$54</f>
        <v>1.1760763376121781</v>
      </c>
      <c r="D101" s="16"/>
      <c r="E101" s="15"/>
      <c r="F101" s="14"/>
      <c r="G101" s="13"/>
    </row>
    <row r="102" spans="1:7" x14ac:dyDescent="0.75">
      <c r="A102" t="s">
        <v>251</v>
      </c>
      <c r="B102">
        <v>0.30199999999999999</v>
      </c>
      <c r="C102" s="12">
        <f>B102/B$54</f>
        <v>1.7496308076792007</v>
      </c>
      <c r="D102" s="16"/>
      <c r="E102" s="15"/>
      <c r="F102" s="14"/>
      <c r="G102" s="13"/>
    </row>
    <row r="103" spans="1:7" x14ac:dyDescent="0.75">
      <c r="A103" t="s">
        <v>250</v>
      </c>
      <c r="B103">
        <v>0.191</v>
      </c>
      <c r="C103" s="12">
        <f>B103/B$54</f>
        <v>1.10655458366466</v>
      </c>
      <c r="D103" s="16"/>
      <c r="E103" s="15"/>
      <c r="F103" s="14"/>
      <c r="G103" s="13"/>
    </row>
    <row r="104" spans="1:7" x14ac:dyDescent="0.75">
      <c r="A104" t="s">
        <v>249</v>
      </c>
      <c r="B104">
        <v>0.248</v>
      </c>
      <c r="C104" s="12">
        <f>B104/B$54</f>
        <v>1.4367829149153701</v>
      </c>
      <c r="D104" s="16"/>
      <c r="E104" s="15"/>
      <c r="F104" s="14"/>
      <c r="G104" s="13"/>
    </row>
    <row r="105" spans="1:7" x14ac:dyDescent="0.75">
      <c r="A105" t="s">
        <v>248</v>
      </c>
      <c r="B105">
        <v>0.13400000000000001</v>
      </c>
      <c r="C105" s="12">
        <f>B105/B$54</f>
        <v>0.77632625241395004</v>
      </c>
      <c r="D105" s="16"/>
      <c r="E105" s="15"/>
      <c r="F105" s="14"/>
      <c r="G105" s="13"/>
    </row>
    <row r="106" spans="1:7" x14ac:dyDescent="0.75">
      <c r="A106" t="s">
        <v>247</v>
      </c>
      <c r="B106">
        <v>1.4E-2</v>
      </c>
      <c r="C106" s="12">
        <f>B106/B$54</f>
        <v>8.1108712938770894E-2</v>
      </c>
      <c r="D106" s="8"/>
      <c r="E106" s="11"/>
      <c r="F106" s="10"/>
      <c r="G106" s="9"/>
    </row>
    <row r="107" spans="1:7" ht="15.5" thickBot="1" x14ac:dyDescent="0.9">
      <c r="A107" s="11"/>
      <c r="B107" s="10"/>
      <c r="C107" s="9"/>
      <c r="D107" s="8"/>
      <c r="E107" s="11"/>
      <c r="F107" s="10"/>
      <c r="G107" s="9"/>
    </row>
    <row r="108" spans="1:7" x14ac:dyDescent="0.75">
      <c r="A108" s="7" t="s">
        <v>1</v>
      </c>
      <c r="B108" s="6">
        <f>AVERAGE(B56:B106)</f>
        <v>0.27903921568627443</v>
      </c>
      <c r="C108" s="6">
        <f>AVERAGE(C56:C106)</f>
        <v>1.61660797455413</v>
      </c>
      <c r="D108" s="8"/>
      <c r="E108" s="7" t="s">
        <v>1</v>
      </c>
      <c r="F108" s="6">
        <f>AVERAGE(F56:F79)</f>
        <v>0.19733333333333333</v>
      </c>
      <c r="G108" s="6">
        <f>AVERAGE(G56:G79)</f>
        <v>0.94726062467997929</v>
      </c>
    </row>
    <row r="109" spans="1:7" ht="15.5" thickBot="1" x14ac:dyDescent="0.9">
      <c r="A109" s="4" t="s">
        <v>0</v>
      </c>
      <c r="B109" s="3">
        <f>STDEV(B56:B106)/SQRT(51)</f>
        <v>1.6716997591023509E-2</v>
      </c>
      <c r="C109" s="3">
        <f>STDEV(C56:C106)/SQRT(51)</f>
        <v>9.6849582772032095E-2</v>
      </c>
      <c r="D109" s="5"/>
      <c r="E109" s="4" t="s">
        <v>0</v>
      </c>
      <c r="F109" s="3">
        <f>STDEV(F56:F79)/SQRT(24)</f>
        <v>2.8197650397199871E-2</v>
      </c>
      <c r="G109" s="3">
        <f>STDEV(G56:G79)/SQRT(24)</f>
        <v>0.13535738477918521</v>
      </c>
    </row>
    <row r="110" spans="1:7" x14ac:dyDescent="0.75">
      <c r="C110" s="1" t="s">
        <v>224</v>
      </c>
    </row>
    <row r="111" spans="1:7" x14ac:dyDescent="0.75">
      <c r="C111" s="1" t="s">
        <v>222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448D2-38D1-4303-ADB7-3D29A4D849F4}">
  <dimension ref="A2:R209"/>
  <sheetViews>
    <sheetView topLeftCell="D194" workbookViewId="0">
      <selection activeCell="M110" sqref="M110"/>
    </sheetView>
  </sheetViews>
  <sheetFormatPr defaultRowHeight="14.75" x14ac:dyDescent="0.75"/>
  <cols>
    <col min="2" max="2" width="11.7265625" customWidth="1"/>
    <col min="3" max="3" width="146" style="46" customWidth="1"/>
    <col min="4" max="5" width="14.40625" style="46" customWidth="1"/>
    <col min="6" max="7" width="12.7265625" style="46" customWidth="1"/>
    <col min="8" max="8" width="16.86328125" style="46" customWidth="1"/>
    <col min="9" max="9" width="55" style="46" customWidth="1"/>
    <col min="11" max="11" width="9.40625" customWidth="1"/>
    <col min="12" max="12" width="128" style="46" customWidth="1"/>
    <col min="13" max="14" width="14.40625" style="46" customWidth="1"/>
    <col min="15" max="16" width="12.7265625" style="46" customWidth="1"/>
    <col min="17" max="17" width="16.86328125" style="46" customWidth="1"/>
    <col min="18" max="18" width="55" style="46" customWidth="1"/>
  </cols>
  <sheetData>
    <row r="2" spans="1:18" ht="15.5" thickBot="1" x14ac:dyDescent="0.9"/>
    <row r="3" spans="1:18" ht="16.75" thickBot="1" x14ac:dyDescent="0.9">
      <c r="B3" s="62" t="s">
        <v>224</v>
      </c>
      <c r="C3" s="46" t="s">
        <v>482</v>
      </c>
      <c r="D3" s="46" t="s">
        <v>481</v>
      </c>
      <c r="E3" s="46" t="s">
        <v>480</v>
      </c>
      <c r="F3" s="46" t="s">
        <v>479</v>
      </c>
      <c r="G3" s="46" t="s">
        <v>478</v>
      </c>
      <c r="H3" s="46" t="s">
        <v>477</v>
      </c>
      <c r="I3" s="63" t="s">
        <v>674</v>
      </c>
      <c r="K3" s="61" t="s">
        <v>222</v>
      </c>
      <c r="L3" s="46" t="s">
        <v>482</v>
      </c>
      <c r="M3" s="46" t="s">
        <v>481</v>
      </c>
      <c r="N3" s="46" t="s">
        <v>480</v>
      </c>
      <c r="O3" s="46" t="s">
        <v>479</v>
      </c>
      <c r="P3" s="46" t="s">
        <v>478</v>
      </c>
      <c r="Q3" s="46" t="s">
        <v>477</v>
      </c>
      <c r="R3" s="63" t="s">
        <v>674</v>
      </c>
    </row>
    <row r="4" spans="1:18" ht="15" customHeight="1" x14ac:dyDescent="0.75">
      <c r="A4" s="60" t="s">
        <v>672</v>
      </c>
      <c r="B4" s="58">
        <v>1</v>
      </c>
      <c r="C4" s="59" t="s">
        <v>673</v>
      </c>
      <c r="D4" s="59">
        <v>644.23099999999999</v>
      </c>
      <c r="E4" s="59">
        <v>22.524000000000001</v>
      </c>
      <c r="F4" s="59">
        <v>206.31800000000001</v>
      </c>
      <c r="G4" s="59">
        <v>0</v>
      </c>
      <c r="H4" s="59">
        <v>255</v>
      </c>
      <c r="I4" s="46">
        <f>E4/E$20</f>
        <v>0.90489240384642988</v>
      </c>
      <c r="J4" s="60" t="s">
        <v>672</v>
      </c>
      <c r="K4" s="58">
        <v>1</v>
      </c>
      <c r="L4" s="59" t="s">
        <v>671</v>
      </c>
      <c r="M4" s="59">
        <v>711.92899999999997</v>
      </c>
      <c r="N4" s="59">
        <v>19.936</v>
      </c>
      <c r="O4" s="59">
        <v>272.947</v>
      </c>
      <c r="P4" s="59">
        <v>0</v>
      </c>
      <c r="Q4" s="59">
        <v>255</v>
      </c>
      <c r="R4" s="46">
        <f>N4/N$20</f>
        <v>0.62542613220451004</v>
      </c>
    </row>
    <row r="5" spans="1:18" x14ac:dyDescent="0.75">
      <c r="A5" s="57"/>
      <c r="B5" s="58">
        <v>2</v>
      </c>
      <c r="C5" s="59" t="s">
        <v>670</v>
      </c>
      <c r="D5" s="59">
        <v>997.47</v>
      </c>
      <c r="E5" s="59">
        <v>25.151</v>
      </c>
      <c r="F5" s="59">
        <v>323.399</v>
      </c>
      <c r="G5" s="59">
        <v>0</v>
      </c>
      <c r="H5" s="59">
        <v>255</v>
      </c>
      <c r="I5" s="46">
        <f>E5/E$20</f>
        <v>1.0104310446253577</v>
      </c>
      <c r="J5" s="57"/>
      <c r="K5" s="58">
        <v>2</v>
      </c>
      <c r="L5" s="59" t="s">
        <v>669</v>
      </c>
      <c r="M5" s="59">
        <v>629.95899999999995</v>
      </c>
      <c r="N5" s="59">
        <v>18.178000000000001</v>
      </c>
      <c r="O5" s="59">
        <v>107.842</v>
      </c>
      <c r="P5" s="59">
        <v>0</v>
      </c>
      <c r="Q5" s="59">
        <v>255</v>
      </c>
      <c r="R5" s="46">
        <f>N5/N$20</f>
        <v>0.57027469057050484</v>
      </c>
    </row>
    <row r="6" spans="1:18" x14ac:dyDescent="0.75">
      <c r="A6" s="57"/>
      <c r="B6" s="58">
        <v>3</v>
      </c>
      <c r="C6" s="59" t="s">
        <v>668</v>
      </c>
      <c r="D6" s="59">
        <v>585.81700000000001</v>
      </c>
      <c r="E6" s="59">
        <v>29.888999999999999</v>
      </c>
      <c r="F6" s="59">
        <v>100.181</v>
      </c>
      <c r="G6" s="59">
        <v>0</v>
      </c>
      <c r="H6" s="59">
        <v>255</v>
      </c>
      <c r="I6" s="46">
        <f>E6/E$20</f>
        <v>1.2007782391478397</v>
      </c>
      <c r="J6" s="57"/>
      <c r="K6" s="58">
        <v>3</v>
      </c>
      <c r="L6" s="59" t="s">
        <v>667</v>
      </c>
      <c r="M6" s="59">
        <v>1476.701</v>
      </c>
      <c r="N6" s="59">
        <v>17.302</v>
      </c>
      <c r="O6" s="59">
        <v>213.31299999999999</v>
      </c>
      <c r="P6" s="59">
        <v>0</v>
      </c>
      <c r="Q6" s="59">
        <v>255</v>
      </c>
      <c r="R6" s="46">
        <f>N6/N$20</f>
        <v>0.54279308484161481</v>
      </c>
    </row>
    <row r="7" spans="1:18" x14ac:dyDescent="0.75">
      <c r="A7" s="57"/>
      <c r="B7" s="58">
        <v>4</v>
      </c>
      <c r="C7" s="59" t="s">
        <v>666</v>
      </c>
      <c r="D7" s="59">
        <v>618.86300000000006</v>
      </c>
      <c r="E7" s="59">
        <v>30.742999999999999</v>
      </c>
      <c r="F7" s="59">
        <v>245.04400000000001</v>
      </c>
      <c r="G7" s="59">
        <v>0</v>
      </c>
      <c r="H7" s="59">
        <v>255</v>
      </c>
      <c r="I7" s="46">
        <f>E7/E$20</f>
        <v>1.2350873366831288</v>
      </c>
      <c r="J7" s="57"/>
      <c r="K7" s="58">
        <v>4</v>
      </c>
      <c r="L7" s="59" t="s">
        <v>665</v>
      </c>
      <c r="M7" s="59">
        <v>478.16399999999999</v>
      </c>
      <c r="N7" s="59">
        <v>36.984999999999999</v>
      </c>
      <c r="O7" s="59">
        <v>183.76</v>
      </c>
      <c r="P7" s="59">
        <v>0</v>
      </c>
      <c r="Q7" s="59">
        <v>255</v>
      </c>
      <c r="R7" s="46">
        <f>N7/N$20</f>
        <v>1.1602821779486259</v>
      </c>
    </row>
    <row r="8" spans="1:18" x14ac:dyDescent="0.75">
      <c r="A8" s="57"/>
      <c r="B8" s="58">
        <v>5</v>
      </c>
      <c r="C8" s="59" t="s">
        <v>664</v>
      </c>
      <c r="D8" s="59">
        <v>1179.731</v>
      </c>
      <c r="E8" s="59">
        <v>27.693000000000001</v>
      </c>
      <c r="F8" s="59">
        <v>303.96300000000002</v>
      </c>
      <c r="G8" s="59">
        <v>0</v>
      </c>
      <c r="H8" s="59">
        <v>255</v>
      </c>
      <c r="I8" s="46">
        <f>E8/E$20</f>
        <v>1.1125548454856677</v>
      </c>
      <c r="J8" s="57"/>
      <c r="K8" s="58">
        <v>5</v>
      </c>
      <c r="L8" s="59" t="s">
        <v>663</v>
      </c>
      <c r="M8" s="59">
        <v>586.41099999999994</v>
      </c>
      <c r="N8" s="59">
        <v>31.504999999999999</v>
      </c>
      <c r="O8" s="59">
        <v>164.256</v>
      </c>
      <c r="P8" s="59">
        <v>0</v>
      </c>
      <c r="Q8" s="59">
        <v>255</v>
      </c>
      <c r="R8" s="46">
        <f>N8/N$20</f>
        <v>0.98836528366287568</v>
      </c>
    </row>
    <row r="9" spans="1:18" x14ac:dyDescent="0.75">
      <c r="A9" s="57"/>
      <c r="B9" s="58">
        <v>6</v>
      </c>
      <c r="C9" s="59" t="s">
        <v>662</v>
      </c>
      <c r="D9" s="59">
        <v>922.77</v>
      </c>
      <c r="E9" s="59">
        <v>20.623999999999999</v>
      </c>
      <c r="F9" s="59">
        <v>187.03200000000001</v>
      </c>
      <c r="G9" s="59">
        <v>0</v>
      </c>
      <c r="H9" s="59">
        <v>255</v>
      </c>
      <c r="I9" s="46">
        <f>E9/E$20</f>
        <v>0.82856068801850324</v>
      </c>
      <c r="J9" s="57"/>
      <c r="K9" s="58">
        <v>6</v>
      </c>
      <c r="L9" s="59" t="s">
        <v>661</v>
      </c>
      <c r="M9" s="59">
        <v>662.04899999999998</v>
      </c>
      <c r="N9" s="59">
        <v>36.161000000000001</v>
      </c>
      <c r="O9" s="59">
        <v>160.827</v>
      </c>
      <c r="P9" s="59">
        <v>0</v>
      </c>
      <c r="Q9" s="59">
        <v>255</v>
      </c>
      <c r="R9" s="46">
        <f>N9/N$20</f>
        <v>1.1344319004136882</v>
      </c>
    </row>
    <row r="10" spans="1:18" x14ac:dyDescent="0.75">
      <c r="A10" s="57"/>
      <c r="B10" s="58">
        <v>7</v>
      </c>
      <c r="C10" s="59" t="s">
        <v>660</v>
      </c>
      <c r="D10" s="59">
        <v>929.31600000000003</v>
      </c>
      <c r="E10" s="59">
        <v>21.960999999999999</v>
      </c>
      <c r="F10" s="59">
        <v>234.24700000000001</v>
      </c>
      <c r="G10" s="59">
        <v>0</v>
      </c>
      <c r="H10" s="59">
        <v>255</v>
      </c>
      <c r="I10" s="46">
        <f>E10/E$20</f>
        <v>0.88227411120899679</v>
      </c>
      <c r="J10" s="57"/>
      <c r="K10" s="58">
        <v>7</v>
      </c>
      <c r="L10" s="59" t="s">
        <v>659</v>
      </c>
      <c r="M10" s="59">
        <v>961.00699999999995</v>
      </c>
      <c r="N10" s="59">
        <v>31.695</v>
      </c>
      <c r="O10" s="59">
        <v>175.24</v>
      </c>
      <c r="P10" s="59">
        <v>0</v>
      </c>
      <c r="Q10" s="59">
        <v>255</v>
      </c>
      <c r="R10" s="46">
        <f>N10/N$20</f>
        <v>0.99432590591000936</v>
      </c>
    </row>
    <row r="11" spans="1:18" x14ac:dyDescent="0.75">
      <c r="A11" s="57"/>
      <c r="B11" s="58">
        <v>8</v>
      </c>
      <c r="C11" s="59" t="s">
        <v>658</v>
      </c>
      <c r="D11" s="59">
        <v>850.12199999999996</v>
      </c>
      <c r="E11" s="59">
        <v>20.634</v>
      </c>
      <c r="F11" s="59">
        <v>212.571</v>
      </c>
      <c r="G11" s="59">
        <v>0</v>
      </c>
      <c r="H11" s="59">
        <v>255</v>
      </c>
      <c r="I11" s="46">
        <f>E11/E$20</f>
        <v>0.82896243389128188</v>
      </c>
      <c r="J11" s="57"/>
      <c r="K11" s="58">
        <v>8</v>
      </c>
      <c r="L11" s="59" t="s">
        <v>657</v>
      </c>
      <c r="M11" s="59">
        <v>1056.3019999999999</v>
      </c>
      <c r="N11" s="59">
        <v>23.704000000000001</v>
      </c>
      <c r="O11" s="59">
        <v>273.262</v>
      </c>
      <c r="P11" s="59">
        <v>0</v>
      </c>
      <c r="Q11" s="59">
        <v>255</v>
      </c>
      <c r="R11" s="46">
        <f>N11/N$20</f>
        <v>0.74363468287398204</v>
      </c>
    </row>
    <row r="12" spans="1:18" x14ac:dyDescent="0.75">
      <c r="A12" s="57"/>
      <c r="B12" s="58">
        <v>9</v>
      </c>
      <c r="C12" s="59" t="s">
        <v>656</v>
      </c>
      <c r="D12" s="59">
        <v>858.93399999999997</v>
      </c>
      <c r="E12" s="59">
        <v>25.126999999999999</v>
      </c>
      <c r="F12" s="59">
        <v>221.24100000000001</v>
      </c>
      <c r="G12" s="59">
        <v>0</v>
      </c>
      <c r="H12" s="59">
        <v>255</v>
      </c>
      <c r="I12" s="46">
        <f>E12/E$20</f>
        <v>1.0094668545306891</v>
      </c>
      <c r="J12" s="57"/>
      <c r="K12" s="58">
        <v>9</v>
      </c>
      <c r="L12" s="59" t="s">
        <v>655</v>
      </c>
      <c r="M12" s="59">
        <v>807.80899999999997</v>
      </c>
      <c r="N12" s="59">
        <v>27.673999999999999</v>
      </c>
      <c r="O12" s="59">
        <v>159.32599999999999</v>
      </c>
      <c r="P12" s="59">
        <v>0</v>
      </c>
      <c r="Q12" s="59">
        <v>255</v>
      </c>
      <c r="R12" s="46">
        <f>N12/N$20</f>
        <v>0.86818031614303826</v>
      </c>
    </row>
    <row r="13" spans="1:18" x14ac:dyDescent="0.75">
      <c r="A13" s="57"/>
      <c r="B13" s="58">
        <v>10</v>
      </c>
      <c r="C13" s="59" t="s">
        <v>654</v>
      </c>
      <c r="D13" s="59">
        <v>449.49099999999999</v>
      </c>
      <c r="E13" s="59">
        <v>29.277999999999999</v>
      </c>
      <c r="F13" s="59">
        <v>212.376</v>
      </c>
      <c r="G13" s="59">
        <v>0</v>
      </c>
      <c r="H13" s="59">
        <v>255</v>
      </c>
      <c r="I13" s="46">
        <f>E13/E$20</f>
        <v>1.1762315663210696</v>
      </c>
      <c r="J13" s="57"/>
      <c r="K13" s="58">
        <v>10</v>
      </c>
      <c r="L13" s="59" t="s">
        <v>653</v>
      </c>
      <c r="M13" s="59">
        <v>1001.871</v>
      </c>
      <c r="N13" s="59">
        <v>28.873999999999999</v>
      </c>
      <c r="O13" s="59">
        <v>220.96100000000001</v>
      </c>
      <c r="P13" s="59">
        <v>0</v>
      </c>
      <c r="Q13" s="59">
        <v>255</v>
      </c>
      <c r="R13" s="46">
        <f>N13/N$20</f>
        <v>0.90582635138809298</v>
      </c>
    </row>
    <row r="14" spans="1:18" x14ac:dyDescent="0.75">
      <c r="A14" s="57"/>
      <c r="B14" s="58">
        <v>11</v>
      </c>
      <c r="C14" s="59" t="s">
        <v>652</v>
      </c>
      <c r="D14" s="59">
        <v>392.60899999999998</v>
      </c>
      <c r="E14" s="59">
        <v>24.452999999999999</v>
      </c>
      <c r="F14" s="59">
        <v>228.374</v>
      </c>
      <c r="G14" s="59">
        <v>0</v>
      </c>
      <c r="H14" s="59">
        <v>255</v>
      </c>
      <c r="I14" s="46">
        <f>E14/E$20</f>
        <v>0.98238918270541409</v>
      </c>
      <c r="J14" s="57"/>
      <c r="K14" s="58">
        <v>11</v>
      </c>
      <c r="L14" s="59" t="s">
        <v>651</v>
      </c>
      <c r="M14" s="59">
        <v>524.39499999999998</v>
      </c>
      <c r="N14" s="59">
        <v>37.220999999999997</v>
      </c>
      <c r="O14" s="59">
        <v>131.84899999999999</v>
      </c>
      <c r="P14" s="59">
        <v>0</v>
      </c>
      <c r="Q14" s="59">
        <v>255</v>
      </c>
      <c r="R14" s="46">
        <f>N14/N$20</f>
        <v>1.1676858982134866</v>
      </c>
    </row>
    <row r="15" spans="1:18" x14ac:dyDescent="0.75">
      <c r="A15" s="57"/>
      <c r="B15" s="58">
        <v>12</v>
      </c>
      <c r="C15" s="59" t="s">
        <v>650</v>
      </c>
      <c r="D15" s="59">
        <v>314.50099999999998</v>
      </c>
      <c r="E15" s="59">
        <v>28.425999999999998</v>
      </c>
      <c r="F15" s="59">
        <v>113.491</v>
      </c>
      <c r="G15" s="59">
        <v>0</v>
      </c>
      <c r="H15" s="59">
        <v>255</v>
      </c>
      <c r="I15" s="46">
        <f>E15/E$20</f>
        <v>1.1420028179603361</v>
      </c>
      <c r="J15" s="57"/>
      <c r="K15" s="58">
        <v>12</v>
      </c>
      <c r="L15" s="59" t="s">
        <v>649</v>
      </c>
      <c r="M15" s="59">
        <v>351.27100000000002</v>
      </c>
      <c r="N15" s="59">
        <v>31.359000000000002</v>
      </c>
      <c r="O15" s="59">
        <v>106.43</v>
      </c>
      <c r="P15" s="59">
        <v>0</v>
      </c>
      <c r="Q15" s="59">
        <v>255</v>
      </c>
      <c r="R15" s="46">
        <f>N15/N$20</f>
        <v>0.98378501604139401</v>
      </c>
    </row>
    <row r="16" spans="1:18" x14ac:dyDescent="0.75">
      <c r="A16" s="57"/>
      <c r="B16" s="58">
        <v>13</v>
      </c>
      <c r="C16" s="59" t="s">
        <v>648</v>
      </c>
      <c r="D16" s="59">
        <v>1304.3109999999999</v>
      </c>
      <c r="E16" s="59">
        <v>21.515000000000001</v>
      </c>
      <c r="F16" s="59">
        <v>290.81900000000002</v>
      </c>
      <c r="G16" s="59">
        <v>0</v>
      </c>
      <c r="H16" s="59">
        <v>255</v>
      </c>
      <c r="I16" s="46">
        <f>E16/E$20</f>
        <v>0.86435624528307309</v>
      </c>
      <c r="J16" s="57"/>
      <c r="K16" s="58">
        <v>13</v>
      </c>
      <c r="L16" s="59" t="s">
        <v>647</v>
      </c>
      <c r="M16" s="59">
        <v>1180.52</v>
      </c>
      <c r="N16" s="59">
        <v>31.484000000000002</v>
      </c>
      <c r="O16" s="59">
        <v>260.49799999999999</v>
      </c>
      <c r="P16" s="59">
        <v>0</v>
      </c>
      <c r="Q16" s="59">
        <v>255</v>
      </c>
      <c r="R16" s="46">
        <f>N16/N$20</f>
        <v>0.98770647804608724</v>
      </c>
    </row>
    <row r="17" spans="1:18" x14ac:dyDescent="0.75">
      <c r="A17" s="57"/>
      <c r="B17" s="58">
        <v>14</v>
      </c>
      <c r="C17" s="59" t="s">
        <v>646</v>
      </c>
      <c r="D17" s="59">
        <v>800.28800000000001</v>
      </c>
      <c r="E17" s="59">
        <v>20.460999999999999</v>
      </c>
      <c r="F17" s="59">
        <v>222.67099999999999</v>
      </c>
      <c r="G17" s="59">
        <v>0</v>
      </c>
      <c r="H17" s="59">
        <v>255</v>
      </c>
      <c r="I17" s="46">
        <f>E17/E$20</f>
        <v>0.82201223029221271</v>
      </c>
      <c r="J17" s="57"/>
      <c r="K17" s="58">
        <v>14</v>
      </c>
      <c r="L17" s="59" t="s">
        <v>645</v>
      </c>
      <c r="M17" s="59">
        <v>1504.288</v>
      </c>
      <c r="N17" s="59">
        <v>59.683</v>
      </c>
      <c r="O17" s="59">
        <v>262.67</v>
      </c>
      <c r="P17" s="59">
        <v>0</v>
      </c>
      <c r="Q17" s="59">
        <v>255</v>
      </c>
      <c r="R17" s="46">
        <f>N17/N$20</f>
        <v>1.8723569346088369</v>
      </c>
    </row>
    <row r="18" spans="1:18" x14ac:dyDescent="0.75">
      <c r="A18" s="57"/>
      <c r="B18" s="58"/>
      <c r="J18" s="57"/>
      <c r="K18" s="58">
        <v>15</v>
      </c>
      <c r="L18" s="59" t="s">
        <v>644</v>
      </c>
      <c r="M18" s="59">
        <v>1035.3630000000001</v>
      </c>
      <c r="N18" s="59">
        <v>46.377000000000002</v>
      </c>
      <c r="O18" s="59">
        <v>211.673</v>
      </c>
      <c r="P18" s="59">
        <v>0</v>
      </c>
      <c r="Q18" s="59">
        <v>255</v>
      </c>
      <c r="R18" s="46">
        <f>N18/N$20</f>
        <v>1.4549251471332547</v>
      </c>
    </row>
    <row r="19" spans="1:18" ht="15.5" thickBot="1" x14ac:dyDescent="0.9">
      <c r="A19" s="57"/>
      <c r="B19" s="58"/>
      <c r="J19" s="57"/>
      <c r="K19" s="58"/>
      <c r="L19" s="59"/>
      <c r="M19" s="59"/>
      <c r="N19" s="59"/>
      <c r="O19" s="59"/>
      <c r="P19" s="59"/>
      <c r="Q19" s="59"/>
    </row>
    <row r="20" spans="1:18" ht="15.5" thickBot="1" x14ac:dyDescent="0.9">
      <c r="A20" s="57"/>
      <c r="B20" s="58"/>
      <c r="D20" s="52" t="s">
        <v>1</v>
      </c>
      <c r="E20" s="50">
        <f>AVERAGE(E4:E17)</f>
        <v>24.891357142857142</v>
      </c>
      <c r="G20" s="52"/>
      <c r="H20" s="51"/>
      <c r="I20" s="50">
        <f>AVERAGE(I4:I17)</f>
        <v>1</v>
      </c>
      <c r="J20" s="57"/>
      <c r="K20" s="58"/>
      <c r="L20" s="59"/>
      <c r="M20" s="52" t="s">
        <v>1</v>
      </c>
      <c r="N20" s="50">
        <f>AVERAGE(N4:N18)</f>
        <v>31.875866666666663</v>
      </c>
      <c r="P20" s="52"/>
      <c r="Q20" s="51"/>
      <c r="R20" s="50">
        <f>AVERAGE(R4:R18)</f>
        <v>1</v>
      </c>
    </row>
    <row r="21" spans="1:18" ht="15.5" thickBot="1" x14ac:dyDescent="0.9">
      <c r="A21" s="57"/>
      <c r="B21" s="58"/>
      <c r="D21" s="49" t="s">
        <v>0</v>
      </c>
      <c r="E21" s="47">
        <f>STDEV(E4:E17)/SQRT(14)</f>
        <v>0.99634895916548172</v>
      </c>
      <c r="G21" s="49"/>
      <c r="H21" s="48"/>
      <c r="I21" s="47">
        <f>STDEV(I4:I17)/SQRT(14)</f>
        <v>4.0027908219194747E-2</v>
      </c>
      <c r="J21" s="57"/>
      <c r="K21" s="58"/>
      <c r="L21" s="59"/>
      <c r="M21" s="49" t="s">
        <v>0</v>
      </c>
      <c r="N21" s="47">
        <f>STDEV(N4:N18)/SQRT(15)</f>
        <v>2.839502310292902</v>
      </c>
      <c r="P21" s="49"/>
      <c r="Q21" s="48"/>
      <c r="R21" s="47">
        <f>STDEV(R4:R18)/SQRT(15)</f>
        <v>8.9080003376417638E-2</v>
      </c>
    </row>
    <row r="22" spans="1:18" x14ac:dyDescent="0.75">
      <c r="A22" s="57"/>
      <c r="B22" s="58"/>
      <c r="J22" s="57"/>
      <c r="K22" s="58"/>
      <c r="L22" s="59"/>
      <c r="M22" s="59"/>
      <c r="N22" s="59"/>
      <c r="O22" s="59"/>
      <c r="P22" s="59"/>
      <c r="Q22" s="59"/>
    </row>
    <row r="23" spans="1:18" x14ac:dyDescent="0.75">
      <c r="A23" s="57"/>
      <c r="B23" s="58"/>
      <c r="J23" s="57"/>
      <c r="K23" s="58"/>
      <c r="L23" s="59"/>
      <c r="M23" s="59"/>
      <c r="N23" s="59"/>
      <c r="O23" s="59"/>
      <c r="P23" s="59"/>
      <c r="Q23" s="59"/>
    </row>
    <row r="24" spans="1:18" x14ac:dyDescent="0.75">
      <c r="A24" s="57"/>
      <c r="B24" s="58"/>
      <c r="J24" s="57"/>
      <c r="K24" s="58"/>
      <c r="L24" s="59"/>
      <c r="M24" s="59"/>
      <c r="N24" s="59"/>
      <c r="O24" s="59"/>
      <c r="P24" s="59"/>
      <c r="Q24" s="59"/>
    </row>
    <row r="25" spans="1:18" x14ac:dyDescent="0.75">
      <c r="A25" s="57"/>
      <c r="B25" s="58">
        <v>1</v>
      </c>
      <c r="C25" s="46" t="s">
        <v>643</v>
      </c>
      <c r="D25" s="46">
        <v>1433.796</v>
      </c>
      <c r="E25" s="46">
        <v>21.738</v>
      </c>
      <c r="F25" s="46">
        <v>226.541</v>
      </c>
      <c r="G25" s="46">
        <v>0</v>
      </c>
      <c r="H25" s="46">
        <v>255</v>
      </c>
      <c r="I25" s="46">
        <f>E25/E$37</f>
        <v>1.1685040755292324</v>
      </c>
      <c r="J25" s="57"/>
      <c r="K25" s="58">
        <v>1</v>
      </c>
      <c r="L25" s="59" t="s">
        <v>642</v>
      </c>
      <c r="M25" s="59">
        <v>1264.2729999999999</v>
      </c>
      <c r="N25" s="59">
        <v>52.725999999999999</v>
      </c>
      <c r="O25" s="59">
        <v>214.22300000000001</v>
      </c>
      <c r="P25" s="59">
        <v>0</v>
      </c>
      <c r="Q25" s="59">
        <v>255</v>
      </c>
      <c r="R25" s="46">
        <f>N25/N$38</f>
        <v>1.8019309087802242</v>
      </c>
    </row>
    <row r="26" spans="1:18" x14ac:dyDescent="0.75">
      <c r="A26" s="57"/>
      <c r="B26" s="58">
        <v>2</v>
      </c>
      <c r="C26" s="59" t="s">
        <v>641</v>
      </c>
      <c r="D26" s="59">
        <v>660.3</v>
      </c>
      <c r="E26" s="59">
        <v>15.307</v>
      </c>
      <c r="F26" s="59">
        <v>131.15899999999999</v>
      </c>
      <c r="G26" s="59">
        <v>0</v>
      </c>
      <c r="H26" s="59">
        <v>255</v>
      </c>
      <c r="I26" s="46">
        <f>E26/E$37</f>
        <v>0.82281221290486517</v>
      </c>
      <c r="J26" s="57"/>
      <c r="K26" s="58">
        <v>2</v>
      </c>
      <c r="L26" s="59" t="s">
        <v>640</v>
      </c>
      <c r="M26" s="59">
        <v>1345.222</v>
      </c>
      <c r="N26" s="59">
        <v>15.891999999999999</v>
      </c>
      <c r="O26" s="59">
        <v>211.506</v>
      </c>
      <c r="P26" s="59">
        <v>0</v>
      </c>
      <c r="Q26" s="59">
        <v>255</v>
      </c>
      <c r="R26" s="46">
        <f>N26/N$38</f>
        <v>0.5431150855808391</v>
      </c>
    </row>
    <row r="27" spans="1:18" x14ac:dyDescent="0.75">
      <c r="A27" s="57"/>
      <c r="B27" s="58">
        <v>3</v>
      </c>
      <c r="C27" s="59" t="s">
        <v>639</v>
      </c>
      <c r="D27" s="59">
        <v>1111.2349999999999</v>
      </c>
      <c r="E27" s="59">
        <v>14.943</v>
      </c>
      <c r="F27" s="59">
        <v>230.32</v>
      </c>
      <c r="G27" s="59">
        <v>0</v>
      </c>
      <c r="H27" s="59">
        <v>255</v>
      </c>
      <c r="I27" s="46">
        <f>E27/E$37</f>
        <v>0.80324576320881946</v>
      </c>
      <c r="J27" s="57"/>
      <c r="K27" s="58">
        <v>3</v>
      </c>
      <c r="L27" s="46" t="s">
        <v>638</v>
      </c>
      <c r="M27" s="46">
        <v>729.09199999999998</v>
      </c>
      <c r="N27" s="46">
        <v>25.324999999999999</v>
      </c>
      <c r="O27" s="46">
        <v>208.61600000000001</v>
      </c>
      <c r="P27" s="46">
        <v>0</v>
      </c>
      <c r="Q27" s="46">
        <v>255</v>
      </c>
      <c r="R27" s="46">
        <f>N27/N$38</f>
        <v>0.86549141343661906</v>
      </c>
    </row>
    <row r="28" spans="1:18" x14ac:dyDescent="0.75">
      <c r="A28" s="57"/>
      <c r="B28" s="58">
        <v>4</v>
      </c>
      <c r="C28" s="59" t="s">
        <v>637</v>
      </c>
      <c r="D28" s="59">
        <v>1847.0530000000001</v>
      </c>
      <c r="E28" s="59">
        <v>21.693999999999999</v>
      </c>
      <c r="F28" s="59">
        <v>259.51799999999997</v>
      </c>
      <c r="G28" s="59">
        <v>0</v>
      </c>
      <c r="H28" s="59">
        <v>255</v>
      </c>
      <c r="I28" s="46">
        <f>E28/E$37</f>
        <v>1.1661389002912488</v>
      </c>
      <c r="J28" s="57"/>
      <c r="K28" s="58">
        <v>4</v>
      </c>
      <c r="L28" s="59" t="s">
        <v>636</v>
      </c>
      <c r="M28" s="59">
        <v>3501.18</v>
      </c>
      <c r="N28" s="59">
        <v>29.667000000000002</v>
      </c>
      <c r="O28" s="59">
        <v>372.56599999999997</v>
      </c>
      <c r="P28" s="59">
        <v>0</v>
      </c>
      <c r="Q28" s="59">
        <v>255</v>
      </c>
      <c r="R28" s="46">
        <f>N28/N$38</f>
        <v>1.013880898812406</v>
      </c>
    </row>
    <row r="29" spans="1:18" x14ac:dyDescent="0.75">
      <c r="A29" s="57"/>
      <c r="B29" s="58">
        <v>5</v>
      </c>
      <c r="C29" s="59" t="s">
        <v>635</v>
      </c>
      <c r="D29" s="59">
        <v>2413.6260000000002</v>
      </c>
      <c r="E29" s="59">
        <v>16.172000000000001</v>
      </c>
      <c r="F29" s="59">
        <v>308.59300000000002</v>
      </c>
      <c r="G29" s="59">
        <v>0</v>
      </c>
      <c r="H29" s="59">
        <v>255</v>
      </c>
      <c r="I29" s="46">
        <f>E29/E$37</f>
        <v>0.86930940792431444</v>
      </c>
      <c r="J29" s="57"/>
      <c r="K29" s="58">
        <v>5</v>
      </c>
      <c r="L29" s="59" t="s">
        <v>634</v>
      </c>
      <c r="M29" s="59">
        <v>3511.42</v>
      </c>
      <c r="N29" s="59">
        <v>19.358000000000001</v>
      </c>
      <c r="O29" s="59">
        <v>369.83499999999998</v>
      </c>
      <c r="P29" s="59">
        <v>0</v>
      </c>
      <c r="Q29" s="59">
        <v>255</v>
      </c>
      <c r="R29" s="46">
        <f>N29/N$38</f>
        <v>0.66156694101899594</v>
      </c>
    </row>
    <row r="30" spans="1:18" x14ac:dyDescent="0.75">
      <c r="A30" s="57"/>
      <c r="B30" s="58">
        <v>6</v>
      </c>
      <c r="C30" s="59" t="s">
        <v>633</v>
      </c>
      <c r="D30" s="59">
        <v>2145.136</v>
      </c>
      <c r="E30" s="59">
        <v>14.618</v>
      </c>
      <c r="F30" s="59">
        <v>270.01600000000002</v>
      </c>
      <c r="G30" s="59">
        <v>0</v>
      </c>
      <c r="H30" s="59">
        <v>255</v>
      </c>
      <c r="I30" s="46">
        <f>E30/E$37</f>
        <v>0.7857757188373502</v>
      </c>
      <c r="J30" s="57"/>
      <c r="K30" s="58">
        <v>6</v>
      </c>
      <c r="L30" s="59" t="s">
        <v>632</v>
      </c>
      <c r="M30" s="59">
        <v>420.50099999999998</v>
      </c>
      <c r="N30" s="59">
        <v>24.856000000000002</v>
      </c>
      <c r="O30" s="59">
        <v>116.605</v>
      </c>
      <c r="P30" s="59">
        <v>0</v>
      </c>
      <c r="Q30" s="59">
        <v>255</v>
      </c>
      <c r="R30" s="46">
        <f>N30/N$38</f>
        <v>0.84946316179192916</v>
      </c>
    </row>
    <row r="31" spans="1:18" x14ac:dyDescent="0.75">
      <c r="A31" s="57"/>
      <c r="B31" s="58">
        <v>7</v>
      </c>
      <c r="C31" s="59" t="s">
        <v>631</v>
      </c>
      <c r="D31" s="59">
        <v>2071.6579999999999</v>
      </c>
      <c r="E31" s="59">
        <v>19.733000000000001</v>
      </c>
      <c r="F31" s="59">
        <v>280.96600000000001</v>
      </c>
      <c r="G31" s="59">
        <v>0</v>
      </c>
      <c r="H31" s="59">
        <v>255</v>
      </c>
      <c r="I31" s="46">
        <f>E31/E$37</f>
        <v>1.0607273402529369</v>
      </c>
      <c r="J31" s="57"/>
      <c r="K31" s="58">
        <v>7</v>
      </c>
      <c r="L31" s="59" t="s">
        <v>630</v>
      </c>
      <c r="M31" s="59">
        <v>457.73399999999998</v>
      </c>
      <c r="N31" s="59">
        <v>27.378</v>
      </c>
      <c r="O31" s="59">
        <v>126.068</v>
      </c>
      <c r="P31" s="59">
        <v>0</v>
      </c>
      <c r="Q31" s="59">
        <v>255</v>
      </c>
      <c r="R31" s="46">
        <f>N31/N$38</f>
        <v>0.93565346168085917</v>
      </c>
    </row>
    <row r="32" spans="1:18" x14ac:dyDescent="0.75">
      <c r="A32" s="57"/>
      <c r="B32" s="58">
        <v>8</v>
      </c>
      <c r="C32" s="59" t="s">
        <v>629</v>
      </c>
      <c r="D32" s="59">
        <v>685.29100000000005</v>
      </c>
      <c r="E32" s="59">
        <v>18.265999999999998</v>
      </c>
      <c r="F32" s="59">
        <v>143.624</v>
      </c>
      <c r="G32" s="59">
        <v>0</v>
      </c>
      <c r="H32" s="59">
        <v>255</v>
      </c>
      <c r="I32" s="46">
        <f>E32/E$37</f>
        <v>0.98187024765925823</v>
      </c>
      <c r="J32" s="57"/>
      <c r="K32" s="58">
        <v>8</v>
      </c>
      <c r="L32" s="59" t="s">
        <v>628</v>
      </c>
      <c r="M32" s="59">
        <v>1357.6579999999999</v>
      </c>
      <c r="N32" s="59">
        <v>62.353999999999999</v>
      </c>
      <c r="O32" s="59">
        <v>372.02</v>
      </c>
      <c r="P32" s="59">
        <v>0</v>
      </c>
      <c r="Q32" s="59">
        <v>255</v>
      </c>
      <c r="R32" s="46">
        <f>N32/N$38</f>
        <v>2.1309714350810247</v>
      </c>
    </row>
    <row r="33" spans="1:18" x14ac:dyDescent="0.75">
      <c r="A33" s="57"/>
      <c r="B33" s="58">
        <v>9</v>
      </c>
      <c r="C33" s="59" t="s">
        <v>627</v>
      </c>
      <c r="D33" s="59">
        <v>906.71400000000006</v>
      </c>
      <c r="E33" s="59">
        <v>18.292000000000002</v>
      </c>
      <c r="F33" s="59">
        <v>178.45400000000001</v>
      </c>
      <c r="G33" s="59">
        <v>0</v>
      </c>
      <c r="H33" s="59">
        <v>255</v>
      </c>
      <c r="I33" s="46">
        <f>E33/E$37</f>
        <v>0.98326785120897597</v>
      </c>
      <c r="J33" s="57"/>
      <c r="K33" s="58">
        <v>9</v>
      </c>
      <c r="L33" s="59" t="s">
        <v>626</v>
      </c>
      <c r="M33" s="59">
        <v>585.226</v>
      </c>
      <c r="N33" s="59">
        <v>22.315999999999999</v>
      </c>
      <c r="O33" s="59">
        <v>143.24199999999999</v>
      </c>
      <c r="P33" s="59">
        <v>0</v>
      </c>
      <c r="Q33" s="59">
        <v>255</v>
      </c>
      <c r="R33" s="46">
        <f>N33/N$38</f>
        <v>0.76265770512345865</v>
      </c>
    </row>
    <row r="34" spans="1:18" x14ac:dyDescent="0.75">
      <c r="A34" s="57"/>
      <c r="B34" s="58">
        <v>10</v>
      </c>
      <c r="C34" s="59" t="s">
        <v>625</v>
      </c>
      <c r="D34" s="59">
        <v>892.25800000000004</v>
      </c>
      <c r="E34" s="59">
        <v>19.181000000000001</v>
      </c>
      <c r="F34" s="59">
        <v>236.292</v>
      </c>
      <c r="G34" s="59">
        <v>0</v>
      </c>
      <c r="H34" s="59">
        <v>255</v>
      </c>
      <c r="I34" s="46">
        <f>E34/E$37</f>
        <v>1.0310551418127798</v>
      </c>
      <c r="J34" s="57"/>
      <c r="K34" s="58">
        <v>10</v>
      </c>
      <c r="L34" s="59" t="s">
        <v>624</v>
      </c>
      <c r="M34" s="59">
        <v>829.77599999999995</v>
      </c>
      <c r="N34" s="59">
        <v>27.731000000000002</v>
      </c>
      <c r="O34" s="59">
        <v>223.892</v>
      </c>
      <c r="P34" s="59">
        <v>0</v>
      </c>
      <c r="Q34" s="59">
        <v>255</v>
      </c>
      <c r="R34" s="46">
        <f>N34/N$38</f>
        <v>0.94771736963517816</v>
      </c>
    </row>
    <row r="35" spans="1:18" x14ac:dyDescent="0.75">
      <c r="A35" s="57"/>
      <c r="B35" s="58">
        <v>11</v>
      </c>
      <c r="C35" s="59" t="s">
        <v>623</v>
      </c>
      <c r="D35" s="59">
        <v>611.73</v>
      </c>
      <c r="E35" s="59">
        <v>24.692</v>
      </c>
      <c r="F35" s="59">
        <v>132.06700000000001</v>
      </c>
      <c r="G35" s="59">
        <v>0</v>
      </c>
      <c r="H35" s="59">
        <v>255</v>
      </c>
      <c r="I35" s="46">
        <f>E35/E$37</f>
        <v>1.3272933403702183</v>
      </c>
      <c r="J35" s="57"/>
      <c r="K35" s="58">
        <v>11</v>
      </c>
      <c r="L35" s="46" t="s">
        <v>622</v>
      </c>
      <c r="M35" s="46">
        <v>1074.999</v>
      </c>
      <c r="N35" s="46">
        <v>21.89</v>
      </c>
      <c r="O35" s="46">
        <v>163.458</v>
      </c>
      <c r="P35" s="46">
        <v>0</v>
      </c>
      <c r="Q35" s="46">
        <v>255</v>
      </c>
      <c r="R35" s="46">
        <f>N35/N$38</f>
        <v>0.74809899467433727</v>
      </c>
    </row>
    <row r="36" spans="1:18" ht="15.5" thickBot="1" x14ac:dyDescent="0.9">
      <c r="A36" s="57"/>
      <c r="B36" s="58"/>
      <c r="C36" s="59"/>
      <c r="D36" s="59"/>
      <c r="E36" s="59"/>
      <c r="F36" s="59"/>
      <c r="G36" s="59"/>
      <c r="H36" s="59"/>
      <c r="J36" s="57"/>
      <c r="K36" s="58">
        <v>12</v>
      </c>
      <c r="L36" s="46" t="s">
        <v>621</v>
      </c>
      <c r="M36" s="46">
        <v>957.60900000000004</v>
      </c>
      <c r="N36" s="46">
        <v>21.637</v>
      </c>
      <c r="O36" s="46">
        <v>165.56700000000001</v>
      </c>
      <c r="P36" s="46">
        <v>0</v>
      </c>
      <c r="Q36" s="46">
        <v>255</v>
      </c>
      <c r="R36" s="46">
        <f>N36/N$38</f>
        <v>0.7394526243841314</v>
      </c>
    </row>
    <row r="37" spans="1:18" ht="15.5" thickBot="1" x14ac:dyDescent="0.9">
      <c r="A37" s="57"/>
      <c r="B37" s="58"/>
      <c r="C37" s="59"/>
      <c r="D37" s="52" t="s">
        <v>1</v>
      </c>
      <c r="E37" s="50">
        <f>AVERAGE(E25:E35)</f>
        <v>18.603272727272728</v>
      </c>
      <c r="G37" s="52"/>
      <c r="H37" s="51"/>
      <c r="I37" s="50">
        <f>AVERAGE(I25:I35)</f>
        <v>1</v>
      </c>
      <c r="J37" s="57"/>
      <c r="K37" s="58"/>
    </row>
    <row r="38" spans="1:18" ht="15.5" thickBot="1" x14ac:dyDescent="0.9">
      <c r="A38" s="57"/>
      <c r="B38" s="58"/>
      <c r="C38" s="59"/>
      <c r="D38" s="49" t="s">
        <v>0</v>
      </c>
      <c r="E38" s="47">
        <f>STDEV(E25:E35)/SQRT(11)</f>
        <v>0.97388118643356703</v>
      </c>
      <c r="G38" s="49"/>
      <c r="H38" s="48"/>
      <c r="I38" s="47">
        <f>STDEV(I25:I35)/SQRT(11)</f>
        <v>5.2349992429334365E-2</v>
      </c>
      <c r="J38" s="57"/>
      <c r="K38" s="58"/>
      <c r="M38" s="52" t="s">
        <v>1</v>
      </c>
      <c r="N38" s="50">
        <f>AVERAGE(N25:N36)</f>
        <v>29.260833333333327</v>
      </c>
      <c r="P38" s="52"/>
      <c r="Q38" s="51"/>
      <c r="R38" s="50">
        <f>AVERAGE(R25:R36)</f>
        <v>1.0000000000000002</v>
      </c>
    </row>
    <row r="39" spans="1:18" ht="15.5" thickBot="1" x14ac:dyDescent="0.9">
      <c r="A39" s="57"/>
      <c r="J39" s="57"/>
      <c r="K39" s="58"/>
      <c r="M39" s="49" t="s">
        <v>0</v>
      </c>
      <c r="N39" s="47">
        <f>STDEV(N25:N36)/SQRT(12)</f>
        <v>4.0115269816801051</v>
      </c>
      <c r="P39" s="49"/>
      <c r="Q39" s="48"/>
      <c r="R39" s="47">
        <f>STDEV(R25:R36)/SQRT(12)</f>
        <v>0.13709544550497321</v>
      </c>
    </row>
    <row r="40" spans="1:18" x14ac:dyDescent="0.75">
      <c r="A40" s="57"/>
      <c r="B40" s="58"/>
      <c r="C40" s="59"/>
      <c r="D40" s="59"/>
      <c r="E40" s="59"/>
      <c r="F40" s="59"/>
      <c r="G40" s="59"/>
      <c r="H40" s="59"/>
      <c r="J40" s="57"/>
      <c r="K40" s="58"/>
    </row>
    <row r="41" spans="1:18" x14ac:dyDescent="0.75">
      <c r="A41" s="57"/>
      <c r="B41" s="58">
        <v>1</v>
      </c>
      <c r="C41" s="59" t="s">
        <v>620</v>
      </c>
      <c r="D41" s="59">
        <v>1120.6379999999999</v>
      </c>
      <c r="E41" s="59">
        <v>38.643000000000001</v>
      </c>
      <c r="F41" s="59">
        <v>219.56700000000001</v>
      </c>
      <c r="G41" s="59">
        <v>0</v>
      </c>
      <c r="H41" s="59">
        <v>255</v>
      </c>
      <c r="I41" s="46">
        <f>E41/E$59</f>
        <v>1.7002287914943397</v>
      </c>
      <c r="J41" s="57"/>
      <c r="K41" s="58">
        <v>1</v>
      </c>
      <c r="L41" s="46" t="s">
        <v>619</v>
      </c>
      <c r="M41" s="46">
        <v>723.73299999999995</v>
      </c>
      <c r="N41" s="46">
        <v>25.541</v>
      </c>
      <c r="O41" s="46">
        <v>203.82</v>
      </c>
      <c r="P41" s="46">
        <v>0</v>
      </c>
      <c r="Q41" s="46">
        <v>255</v>
      </c>
      <c r="R41" s="46">
        <f>N41/N$61</f>
        <v>0.94996838521876847</v>
      </c>
    </row>
    <row r="42" spans="1:18" x14ac:dyDescent="0.75">
      <c r="A42" s="57"/>
      <c r="B42" s="58">
        <v>2</v>
      </c>
      <c r="C42" s="59" t="s">
        <v>618</v>
      </c>
      <c r="D42" s="59">
        <v>702.77</v>
      </c>
      <c r="E42" s="59">
        <v>19.350000000000001</v>
      </c>
      <c r="F42" s="59">
        <v>256.69299999999998</v>
      </c>
      <c r="G42" s="59">
        <v>0</v>
      </c>
      <c r="H42" s="59">
        <v>255</v>
      </c>
      <c r="I42" s="46">
        <f>E42/E$59</f>
        <v>0.8513683491296089</v>
      </c>
      <c r="J42" s="57"/>
      <c r="K42" s="58">
        <v>2</v>
      </c>
      <c r="L42" s="46" t="s">
        <v>617</v>
      </c>
      <c r="M42" s="46">
        <v>465.43700000000001</v>
      </c>
      <c r="N42" s="46">
        <v>32.006</v>
      </c>
      <c r="O42" s="46">
        <v>102.738</v>
      </c>
      <c r="P42" s="46">
        <v>0</v>
      </c>
      <c r="Q42" s="46">
        <v>255</v>
      </c>
      <c r="R42" s="46">
        <f>N42/N$61</f>
        <v>1.1904266918801889</v>
      </c>
    </row>
    <row r="43" spans="1:18" x14ac:dyDescent="0.75">
      <c r="A43" s="57"/>
      <c r="B43" s="58">
        <v>3</v>
      </c>
      <c r="C43" s="59" t="s">
        <v>616</v>
      </c>
      <c r="D43" s="59">
        <v>696.04399999999998</v>
      </c>
      <c r="E43" s="59">
        <v>14.94</v>
      </c>
      <c r="F43" s="59">
        <v>177.999</v>
      </c>
      <c r="G43" s="59">
        <v>0</v>
      </c>
      <c r="H43" s="59">
        <v>255</v>
      </c>
      <c r="I43" s="46">
        <f>E43/E$59</f>
        <v>0.657335562583791</v>
      </c>
      <c r="J43" s="57"/>
      <c r="K43" s="58">
        <v>3</v>
      </c>
      <c r="L43" s="46" t="s">
        <v>615</v>
      </c>
      <c r="M43" s="46">
        <v>716.06600000000003</v>
      </c>
      <c r="N43" s="46">
        <v>23.94</v>
      </c>
      <c r="O43" s="46">
        <v>199.792</v>
      </c>
      <c r="P43" s="46">
        <v>0</v>
      </c>
      <c r="Q43" s="46">
        <v>255</v>
      </c>
      <c r="R43" s="46">
        <f>N43/N$61</f>
        <v>0.89042101492256842</v>
      </c>
    </row>
    <row r="44" spans="1:18" x14ac:dyDescent="0.75">
      <c r="A44" s="57"/>
      <c r="B44" s="58">
        <v>4</v>
      </c>
      <c r="C44" s="59" t="s">
        <v>614</v>
      </c>
      <c r="D44" s="59">
        <v>666.61599999999999</v>
      </c>
      <c r="E44" s="59">
        <v>66.641999999999996</v>
      </c>
      <c r="F44" s="59">
        <v>207.49799999999999</v>
      </c>
      <c r="G44" s="59">
        <v>0</v>
      </c>
      <c r="H44" s="59">
        <v>255</v>
      </c>
      <c r="I44" s="46">
        <f>E44/E$59</f>
        <v>2.9321389934209501</v>
      </c>
      <c r="J44" s="57"/>
      <c r="K44" s="58">
        <v>4</v>
      </c>
      <c r="L44" s="46" t="s">
        <v>613</v>
      </c>
      <c r="M44" s="46">
        <v>488.81400000000002</v>
      </c>
      <c r="N44" s="46">
        <v>23.725999999999999</v>
      </c>
      <c r="O44" s="46">
        <v>117.855</v>
      </c>
      <c r="P44" s="46">
        <v>0</v>
      </c>
      <c r="Q44" s="46">
        <v>255</v>
      </c>
      <c r="R44" s="46">
        <f>N44/N$61</f>
        <v>0.88246152882426299</v>
      </c>
    </row>
    <row r="45" spans="1:18" x14ac:dyDescent="0.75">
      <c r="A45" s="57"/>
      <c r="B45" s="58">
        <v>5</v>
      </c>
      <c r="C45" s="59" t="s">
        <v>612</v>
      </c>
      <c r="D45" s="59">
        <v>6680.7759999999998</v>
      </c>
      <c r="E45" s="59">
        <v>28.655999999999999</v>
      </c>
      <c r="F45" s="59">
        <v>407.863</v>
      </c>
      <c r="G45" s="59">
        <v>0</v>
      </c>
      <c r="H45" s="59">
        <v>255</v>
      </c>
      <c r="I45" s="46">
        <f>E45/E$59</f>
        <v>1.2608171272691509</v>
      </c>
      <c r="J45" s="57"/>
      <c r="K45" s="58">
        <v>5</v>
      </c>
      <c r="L45" s="46" t="s">
        <v>611</v>
      </c>
      <c r="M45" s="46">
        <v>903.803</v>
      </c>
      <c r="N45" s="46">
        <v>14.111000000000001</v>
      </c>
      <c r="O45" s="46">
        <v>172.29</v>
      </c>
      <c r="P45" s="46">
        <v>0</v>
      </c>
      <c r="Q45" s="46">
        <v>255</v>
      </c>
      <c r="R45" s="46">
        <f>N45/N$61</f>
        <v>0.52484256230460991</v>
      </c>
    </row>
    <row r="46" spans="1:18" x14ac:dyDescent="0.75">
      <c r="A46" s="57"/>
      <c r="B46" s="58">
        <v>6</v>
      </c>
      <c r="C46" s="46" t="s">
        <v>610</v>
      </c>
      <c r="D46" s="46">
        <v>917.96400000000006</v>
      </c>
      <c r="E46" s="46">
        <v>18.847999999999999</v>
      </c>
      <c r="F46" s="46">
        <v>183.95699999999999</v>
      </c>
      <c r="G46" s="46">
        <v>0</v>
      </c>
      <c r="H46" s="46">
        <v>255</v>
      </c>
      <c r="I46" s="46">
        <f>E46/E$59</f>
        <v>0.82928117025296466</v>
      </c>
      <c r="J46" s="57"/>
      <c r="K46" s="58">
        <v>6</v>
      </c>
      <c r="L46" s="46" t="s">
        <v>609</v>
      </c>
      <c r="M46" s="46">
        <v>779.27300000000002</v>
      </c>
      <c r="N46" s="46">
        <v>17.091999999999999</v>
      </c>
      <c r="O46" s="46">
        <v>147.48099999999999</v>
      </c>
      <c r="P46" s="46">
        <v>0</v>
      </c>
      <c r="Q46" s="46">
        <v>255</v>
      </c>
      <c r="R46" s="46">
        <f>N46/N$61</f>
        <v>0.63571745977679772</v>
      </c>
    </row>
    <row r="47" spans="1:18" x14ac:dyDescent="0.75">
      <c r="A47" s="57"/>
      <c r="B47" s="58">
        <v>7</v>
      </c>
      <c r="C47" s="46" t="s">
        <v>608</v>
      </c>
      <c r="D47" s="46">
        <v>561.33900000000006</v>
      </c>
      <c r="E47" s="46">
        <v>20.489000000000001</v>
      </c>
      <c r="F47" s="46">
        <v>129.179</v>
      </c>
      <c r="G47" s="46">
        <v>0</v>
      </c>
      <c r="H47" s="46">
        <v>255</v>
      </c>
      <c r="I47" s="46">
        <f>E47/E$59</f>
        <v>0.90148248606287107</v>
      </c>
      <c r="J47" s="57"/>
      <c r="K47" s="58">
        <v>7</v>
      </c>
      <c r="L47" s="46" t="s">
        <v>607</v>
      </c>
      <c r="M47" s="46">
        <v>1245.077</v>
      </c>
      <c r="N47" s="46">
        <v>17.231000000000002</v>
      </c>
      <c r="O47" s="46">
        <v>192.25200000000001</v>
      </c>
      <c r="P47" s="46">
        <v>0</v>
      </c>
      <c r="Q47" s="46">
        <v>255</v>
      </c>
      <c r="R47" s="46">
        <f>N47/N$61</f>
        <v>0.64088740635466901</v>
      </c>
    </row>
    <row r="48" spans="1:18" x14ac:dyDescent="0.75">
      <c r="A48" s="57"/>
      <c r="B48" s="58">
        <v>8</v>
      </c>
      <c r="C48" s="46" t="s">
        <v>606</v>
      </c>
      <c r="D48" s="46">
        <v>687.48400000000004</v>
      </c>
      <c r="E48" s="46">
        <v>15.029</v>
      </c>
      <c r="F48" s="46">
        <v>146.679</v>
      </c>
      <c r="G48" s="46">
        <v>0</v>
      </c>
      <c r="H48" s="46">
        <v>255</v>
      </c>
      <c r="I48" s="46">
        <f>E48/E$59</f>
        <v>0.6612514170061442</v>
      </c>
      <c r="J48" s="57"/>
      <c r="K48" s="58">
        <v>8</v>
      </c>
      <c r="L48" s="46" t="s">
        <v>605</v>
      </c>
      <c r="M48" s="46">
        <v>644.13499999999999</v>
      </c>
      <c r="N48" s="46">
        <v>25.533000000000001</v>
      </c>
      <c r="O48" s="46">
        <v>197.155</v>
      </c>
      <c r="P48" s="46">
        <v>0</v>
      </c>
      <c r="Q48" s="46">
        <v>255</v>
      </c>
      <c r="R48" s="46">
        <f>N48/N$61</f>
        <v>0.94967083433658894</v>
      </c>
    </row>
    <row r="49" spans="1:18" x14ac:dyDescent="0.75">
      <c r="A49" s="57"/>
      <c r="B49" s="58">
        <v>9</v>
      </c>
      <c r="C49" s="46" t="s">
        <v>604</v>
      </c>
      <c r="D49" s="46">
        <v>398.81099999999998</v>
      </c>
      <c r="E49" s="46">
        <v>19.414999999999999</v>
      </c>
      <c r="F49" s="46">
        <v>127.98399999999999</v>
      </c>
      <c r="G49" s="46">
        <v>0</v>
      </c>
      <c r="H49" s="46">
        <v>255</v>
      </c>
      <c r="I49" s="46">
        <f>E49/E$59</f>
        <v>0.85422824280885556</v>
      </c>
      <c r="J49" s="57"/>
      <c r="K49" s="58">
        <v>9</v>
      </c>
      <c r="L49" s="46" t="s">
        <v>603</v>
      </c>
      <c r="M49" s="46">
        <v>220.637</v>
      </c>
      <c r="N49" s="46">
        <v>28.402999999999999</v>
      </c>
      <c r="O49" s="46">
        <v>60.360999999999997</v>
      </c>
      <c r="P49" s="46">
        <v>0</v>
      </c>
      <c r="Q49" s="46">
        <v>255</v>
      </c>
      <c r="R49" s="46">
        <f>N49/N$61</f>
        <v>1.0564172133185341</v>
      </c>
    </row>
    <row r="50" spans="1:18" x14ac:dyDescent="0.75">
      <c r="A50" s="57"/>
      <c r="B50" s="58">
        <v>10</v>
      </c>
      <c r="C50" s="46" t="s">
        <v>602</v>
      </c>
      <c r="D50" s="46">
        <v>1052.577</v>
      </c>
      <c r="E50" s="46">
        <v>17.065999999999999</v>
      </c>
      <c r="F50" s="46">
        <v>213.483</v>
      </c>
      <c r="G50" s="46">
        <v>0</v>
      </c>
      <c r="H50" s="46">
        <v>255</v>
      </c>
      <c r="I50" s="46">
        <f>E50/E$59</f>
        <v>0.75087608507730763</v>
      </c>
      <c r="J50" s="57"/>
      <c r="K50" s="58">
        <v>10</v>
      </c>
      <c r="L50" s="46" t="s">
        <v>601</v>
      </c>
      <c r="M50" s="46">
        <v>246.292</v>
      </c>
      <c r="N50" s="46">
        <v>36.795999999999999</v>
      </c>
      <c r="O50" s="46">
        <v>83.524000000000001</v>
      </c>
      <c r="P50" s="46">
        <v>0</v>
      </c>
      <c r="Q50" s="46">
        <v>255</v>
      </c>
      <c r="R50" s="46">
        <f>N50/N$61</f>
        <v>1.3685852825852474</v>
      </c>
    </row>
    <row r="51" spans="1:18" x14ac:dyDescent="0.75">
      <c r="A51" s="57"/>
      <c r="B51" s="58">
        <v>11</v>
      </c>
      <c r="C51" s="46" t="s">
        <v>600</v>
      </c>
      <c r="D51" s="46">
        <v>889.43100000000004</v>
      </c>
      <c r="E51" s="46">
        <v>13.914999999999999</v>
      </c>
      <c r="F51" s="46">
        <v>187.73599999999999</v>
      </c>
      <c r="G51" s="46">
        <v>0</v>
      </c>
      <c r="H51" s="46">
        <v>255</v>
      </c>
      <c r="I51" s="46">
        <f>E51/E$59</f>
        <v>0.61223723918028461</v>
      </c>
      <c r="J51" s="57"/>
      <c r="K51" s="58">
        <v>11</v>
      </c>
      <c r="L51" s="46" t="s">
        <v>599</v>
      </c>
      <c r="M51" s="46">
        <v>1161.7650000000001</v>
      </c>
      <c r="N51" s="46">
        <v>21.628</v>
      </c>
      <c r="O51" s="46">
        <v>167.27600000000001</v>
      </c>
      <c r="P51" s="46">
        <v>0</v>
      </c>
      <c r="Q51" s="46">
        <v>255</v>
      </c>
      <c r="R51" s="46">
        <f>N51/N$61</f>
        <v>0.80442880997265276</v>
      </c>
    </row>
    <row r="52" spans="1:18" x14ac:dyDescent="0.75">
      <c r="A52" s="57"/>
      <c r="B52" s="58">
        <v>12</v>
      </c>
      <c r="C52" s="46" t="s">
        <v>598</v>
      </c>
      <c r="D52" s="46">
        <v>648.12900000000002</v>
      </c>
      <c r="E52" s="46">
        <v>16.626000000000001</v>
      </c>
      <c r="F52" s="46">
        <v>185.08799999999999</v>
      </c>
      <c r="G52" s="46">
        <v>0</v>
      </c>
      <c r="H52" s="46">
        <v>255</v>
      </c>
      <c r="I52" s="46">
        <f>E52/E$59</f>
        <v>0.73151680478702208</v>
      </c>
      <c r="J52" s="57"/>
      <c r="K52" s="58">
        <v>12</v>
      </c>
      <c r="L52" s="46" t="s">
        <v>597</v>
      </c>
      <c r="M52" s="46">
        <v>427.86099999999999</v>
      </c>
      <c r="N52" s="46">
        <v>20.437999999999999</v>
      </c>
      <c r="O52" s="46">
        <v>104.26600000000001</v>
      </c>
      <c r="P52" s="46">
        <v>0</v>
      </c>
      <c r="Q52" s="46">
        <v>255</v>
      </c>
      <c r="R52" s="46">
        <f>N52/N$61</f>
        <v>0.7601681162484315</v>
      </c>
    </row>
    <row r="53" spans="1:18" x14ac:dyDescent="0.75">
      <c r="A53" s="57"/>
      <c r="B53" s="58">
        <v>13</v>
      </c>
      <c r="C53" s="46" t="s">
        <v>596</v>
      </c>
      <c r="D53" s="46">
        <v>880.48199999999997</v>
      </c>
      <c r="E53" s="46">
        <v>17.626999999999999</v>
      </c>
      <c r="F53" s="46">
        <v>189.066</v>
      </c>
      <c r="G53" s="46">
        <v>0</v>
      </c>
      <c r="H53" s="46">
        <v>255</v>
      </c>
      <c r="I53" s="46">
        <f>E53/E$59</f>
        <v>0.77555916744742193</v>
      </c>
      <c r="J53" s="57"/>
      <c r="K53" s="58">
        <v>13</v>
      </c>
      <c r="L53" s="46" t="s">
        <v>595</v>
      </c>
      <c r="M53" s="46">
        <v>541.45000000000005</v>
      </c>
      <c r="N53" s="46">
        <v>28.295000000000002</v>
      </c>
      <c r="O53" s="46">
        <v>136.48400000000001</v>
      </c>
      <c r="P53" s="46">
        <v>0</v>
      </c>
      <c r="Q53" s="46">
        <v>255</v>
      </c>
      <c r="R53" s="46">
        <f>N53/N$61</f>
        <v>1.0524002764091092</v>
      </c>
    </row>
    <row r="54" spans="1:18" x14ac:dyDescent="0.75">
      <c r="A54" s="57"/>
      <c r="B54" s="58">
        <v>14</v>
      </c>
      <c r="C54" s="46" t="s">
        <v>594</v>
      </c>
      <c r="D54" s="46">
        <v>381.14499999999998</v>
      </c>
      <c r="E54" s="46">
        <v>22.745999999999999</v>
      </c>
      <c r="F54" s="46">
        <v>162.208</v>
      </c>
      <c r="G54" s="46">
        <v>0</v>
      </c>
      <c r="H54" s="46">
        <v>255</v>
      </c>
      <c r="I54" s="46">
        <f>E54/E$59</f>
        <v>1.0007867942791773</v>
      </c>
      <c r="J54" s="57"/>
      <c r="K54" s="58">
        <v>14</v>
      </c>
      <c r="L54" s="46" t="s">
        <v>593</v>
      </c>
      <c r="M54" s="46">
        <v>323.35899999999998</v>
      </c>
      <c r="N54" s="46">
        <v>25.690999999999999</v>
      </c>
      <c r="O54" s="46">
        <v>125.43300000000001</v>
      </c>
      <c r="P54" s="46">
        <v>0</v>
      </c>
      <c r="Q54" s="46">
        <v>255</v>
      </c>
      <c r="R54" s="46">
        <f>N54/N$61</f>
        <v>0.95554746425963666</v>
      </c>
    </row>
    <row r="55" spans="1:18" x14ac:dyDescent="0.75">
      <c r="A55" s="57"/>
      <c r="B55" s="58">
        <v>15</v>
      </c>
      <c r="C55" s="46" t="s">
        <v>592</v>
      </c>
      <c r="D55" s="46">
        <v>507.39100000000002</v>
      </c>
      <c r="E55" s="46">
        <v>18.451000000000001</v>
      </c>
      <c r="F55" s="46">
        <v>113.2</v>
      </c>
      <c r="G55" s="46">
        <v>0</v>
      </c>
      <c r="H55" s="46">
        <v>255</v>
      </c>
      <c r="I55" s="46">
        <f>E55/E$59</f>
        <v>0.8118138196274115</v>
      </c>
      <c r="J55" s="57"/>
      <c r="K55" s="58">
        <v>15</v>
      </c>
      <c r="L55" s="46" t="s">
        <v>591</v>
      </c>
      <c r="M55" s="46">
        <v>890.90700000000004</v>
      </c>
      <c r="N55" s="46">
        <v>19.295000000000002</v>
      </c>
      <c r="O55" s="46">
        <v>206.23400000000001</v>
      </c>
      <c r="P55" s="46">
        <v>0</v>
      </c>
      <c r="Q55" s="46">
        <v>255</v>
      </c>
      <c r="R55" s="46">
        <f>N55/N$61</f>
        <v>0.71765553395701576</v>
      </c>
    </row>
    <row r="56" spans="1:18" x14ac:dyDescent="0.75">
      <c r="A56" s="57"/>
      <c r="B56" s="58">
        <v>16</v>
      </c>
      <c r="C56" s="46" t="s">
        <v>590</v>
      </c>
      <c r="D56" s="46">
        <v>1896.8409999999999</v>
      </c>
      <c r="E56" s="46">
        <v>17.466999999999999</v>
      </c>
      <c r="F56" s="46">
        <v>232.03100000000001</v>
      </c>
      <c r="G56" s="46">
        <v>0</v>
      </c>
      <c r="H56" s="46">
        <v>255</v>
      </c>
      <c r="I56" s="46">
        <f>E56/E$59</f>
        <v>0.76851942916004534</v>
      </c>
      <c r="J56" s="57"/>
      <c r="K56" s="58">
        <v>16</v>
      </c>
      <c r="L56" s="46" t="s">
        <v>589</v>
      </c>
      <c r="M56" s="46">
        <v>677.4</v>
      </c>
      <c r="N56" s="46">
        <v>77.983999999999995</v>
      </c>
      <c r="O56" s="46">
        <v>176.328</v>
      </c>
      <c r="P56" s="46">
        <v>0</v>
      </c>
      <c r="Q56" s="46">
        <v>255</v>
      </c>
      <c r="R56" s="46">
        <f>N56/N$61</f>
        <v>2.9005259994871162</v>
      </c>
    </row>
    <row r="57" spans="1:18" x14ac:dyDescent="0.75">
      <c r="A57" s="57"/>
      <c r="B57" s="58">
        <v>17</v>
      </c>
      <c r="C57" s="46" t="s">
        <v>588</v>
      </c>
      <c r="D57" s="46">
        <v>1879.9870000000001</v>
      </c>
      <c r="E57" s="46">
        <v>20.468</v>
      </c>
      <c r="F57" s="46">
        <v>273.06700000000001</v>
      </c>
      <c r="G57" s="46">
        <v>0</v>
      </c>
      <c r="H57" s="46">
        <v>255</v>
      </c>
      <c r="I57" s="46">
        <f>E57/E$59</f>
        <v>0.90055852041265294</v>
      </c>
      <c r="J57" s="57"/>
      <c r="K57" s="58">
        <v>17</v>
      </c>
      <c r="L57" s="46" t="s">
        <v>587</v>
      </c>
      <c r="M57" s="46">
        <v>467.142</v>
      </c>
      <c r="N57" s="46">
        <v>31.457999999999998</v>
      </c>
      <c r="O57" s="46">
        <v>144.291</v>
      </c>
      <c r="P57" s="46">
        <v>0</v>
      </c>
      <c r="Q57" s="46">
        <v>255</v>
      </c>
      <c r="R57" s="46">
        <f>N57/N$61</f>
        <v>1.1700444564508836</v>
      </c>
    </row>
    <row r="58" spans="1:18" ht="15.5" thickBot="1" x14ac:dyDescent="0.9">
      <c r="A58" s="57"/>
      <c r="J58" s="57"/>
      <c r="K58" s="58">
        <v>18</v>
      </c>
      <c r="L58" s="46" t="s">
        <v>586</v>
      </c>
      <c r="M58" s="46">
        <v>631.19200000000001</v>
      </c>
      <c r="N58" s="46">
        <v>22.210999999999999</v>
      </c>
      <c r="O58" s="46">
        <v>124.59699999999999</v>
      </c>
      <c r="P58" s="46">
        <v>0</v>
      </c>
      <c r="Q58" s="46">
        <v>255</v>
      </c>
      <c r="R58" s="46">
        <f>N58/N$61</f>
        <v>0.82611283051149387</v>
      </c>
    </row>
    <row r="59" spans="1:18" ht="15.5" thickBot="1" x14ac:dyDescent="0.9">
      <c r="A59" s="57"/>
      <c r="D59" s="52" t="s">
        <v>1</v>
      </c>
      <c r="E59" s="50">
        <f>AVERAGE(E41:E57)</f>
        <v>22.728117647058824</v>
      </c>
      <c r="G59" s="52"/>
      <c r="H59" s="51"/>
      <c r="I59" s="50">
        <f>AVERAGE(I41:I57)</f>
        <v>0.99999999999999978</v>
      </c>
      <c r="J59" s="57"/>
      <c r="K59" s="58">
        <v>19</v>
      </c>
      <c r="L59" s="46" t="s">
        <v>585</v>
      </c>
      <c r="M59" s="46">
        <v>290.13900000000001</v>
      </c>
      <c r="N59" s="46">
        <v>19.457999999999998</v>
      </c>
      <c r="O59" s="46">
        <v>69.626999999999995</v>
      </c>
      <c r="P59" s="46">
        <v>0</v>
      </c>
      <c r="Q59" s="46">
        <v>255</v>
      </c>
      <c r="R59" s="46">
        <f>N59/N$61</f>
        <v>0.72371813318142575</v>
      </c>
    </row>
    <row r="60" spans="1:18" ht="15.5" thickBot="1" x14ac:dyDescent="0.9">
      <c r="A60" s="57"/>
      <c r="D60" s="49" t="s">
        <v>0</v>
      </c>
      <c r="E60" s="47">
        <f>STDEV(E41:E57)/SQRT(17)</f>
        <v>3.0937022817262938</v>
      </c>
      <c r="G60" s="49"/>
      <c r="H60" s="48"/>
      <c r="I60" s="47">
        <f>STDEV(I41:I57)/SQRT(17)</f>
        <v>0.13611784001508112</v>
      </c>
      <c r="J60" s="57"/>
    </row>
    <row r="61" spans="1:18" ht="15.5" thickBot="1" x14ac:dyDescent="0.9">
      <c r="A61" s="57"/>
      <c r="J61" s="57"/>
      <c r="M61" s="52" t="s">
        <v>1</v>
      </c>
      <c r="N61" s="50">
        <f>AVERAGE(N41:N59)</f>
        <v>26.88615789473684</v>
      </c>
      <c r="P61" s="52"/>
      <c r="Q61" s="51"/>
      <c r="R61" s="50">
        <f>AVERAGE(R41:R59)</f>
        <v>1</v>
      </c>
    </row>
    <row r="62" spans="1:18" ht="15.5" thickBot="1" x14ac:dyDescent="0.9">
      <c r="A62" s="57"/>
      <c r="J62" s="57"/>
      <c r="M62" s="49" t="s">
        <v>0</v>
      </c>
      <c r="N62" s="47">
        <f>STDEV(N41:N59)/SQRT(19)</f>
        <v>3.1253395027399651</v>
      </c>
      <c r="P62" s="49"/>
      <c r="Q62" s="48"/>
      <c r="R62" s="47">
        <f>STDEV(R41:R59)/SQRT(19)</f>
        <v>0.11624344076889369</v>
      </c>
    </row>
    <row r="63" spans="1:18" x14ac:dyDescent="0.75">
      <c r="A63" s="57"/>
      <c r="J63" s="57"/>
      <c r="K63" s="58"/>
    </row>
    <row r="64" spans="1:18" x14ac:dyDescent="0.75">
      <c r="A64" s="57"/>
      <c r="B64" s="58"/>
      <c r="C64" s="59"/>
      <c r="D64" s="59"/>
      <c r="E64" s="59"/>
      <c r="F64" s="59"/>
      <c r="G64" s="59"/>
      <c r="H64" s="59"/>
      <c r="J64" s="57"/>
    </row>
    <row r="65" spans="1:18" ht="15.5" thickBot="1" x14ac:dyDescent="0.9">
      <c r="A65" s="56"/>
      <c r="J65" s="56"/>
    </row>
    <row r="66" spans="1:18" s="53" customFormat="1" ht="15.5" thickBot="1" x14ac:dyDescent="0.9">
      <c r="C66" s="54"/>
      <c r="D66" s="54"/>
      <c r="E66" s="54"/>
      <c r="F66" s="54"/>
      <c r="G66" s="54"/>
      <c r="H66" s="54"/>
      <c r="I66" s="54"/>
      <c r="L66" s="54"/>
      <c r="M66" s="54"/>
      <c r="N66" s="54"/>
      <c r="O66" s="54"/>
      <c r="P66" s="54"/>
      <c r="Q66" s="54"/>
      <c r="R66" s="54"/>
    </row>
    <row r="67" spans="1:18" ht="15.5" thickBot="1" x14ac:dyDescent="0.9">
      <c r="D67" s="52" t="s">
        <v>1</v>
      </c>
      <c r="E67" s="50">
        <f>AVERAGE(E20,E37,E59)</f>
        <v>22.074249172396232</v>
      </c>
      <c r="G67" s="52"/>
      <c r="H67" s="51"/>
      <c r="I67" s="50">
        <f>AVERAGE(I20,I37,I59)</f>
        <v>1</v>
      </c>
      <c r="M67" s="52" t="s">
        <v>1</v>
      </c>
      <c r="N67" s="50">
        <f>AVERAGE(N20,N38,N61)</f>
        <v>29.340952631578944</v>
      </c>
      <c r="P67" s="52"/>
      <c r="Q67" s="51"/>
      <c r="R67" s="50">
        <f>AVERAGE(R20,R38,R61)</f>
        <v>1</v>
      </c>
    </row>
    <row r="68" spans="1:18" ht="15.5" thickBot="1" x14ac:dyDescent="0.9">
      <c r="D68" s="49" t="s">
        <v>0</v>
      </c>
      <c r="E68" s="47">
        <f>STDEV(E20,E37,E59)/SQRT(3)</f>
        <v>1.8444203598056748</v>
      </c>
      <c r="G68" s="49"/>
      <c r="H68" s="48"/>
      <c r="I68" s="47">
        <f>STDEV(I20,I37,I59)/SQRT(3)</f>
        <v>9.0649330367367902E-17</v>
      </c>
      <c r="M68" s="49" t="s">
        <v>0</v>
      </c>
      <c r="N68" s="47">
        <f>STDEV(N20,N38,N61)/SQRT(3)</f>
        <v>1.4409618007465113</v>
      </c>
      <c r="P68" s="49"/>
      <c r="Q68" s="48"/>
      <c r="R68" s="47">
        <f>STDEV(R20,R38,R61)/SQRT(3)</f>
        <v>9.0649330367367902E-17</v>
      </c>
    </row>
    <row r="71" spans="1:18" ht="15.5" thickBot="1" x14ac:dyDescent="0.9"/>
    <row r="72" spans="1:18" ht="16.75" thickBot="1" x14ac:dyDescent="0.9">
      <c r="B72" s="62" t="s">
        <v>224</v>
      </c>
      <c r="C72" s="46" t="s">
        <v>482</v>
      </c>
      <c r="D72" s="46" t="s">
        <v>481</v>
      </c>
      <c r="E72" s="46" t="s">
        <v>480</v>
      </c>
      <c r="F72" s="46" t="s">
        <v>479</v>
      </c>
      <c r="G72" s="46" t="s">
        <v>478</v>
      </c>
      <c r="H72" s="46" t="s">
        <v>477</v>
      </c>
      <c r="K72" s="61" t="s">
        <v>222</v>
      </c>
      <c r="L72" s="46" t="s">
        <v>482</v>
      </c>
      <c r="M72" s="46" t="s">
        <v>481</v>
      </c>
      <c r="N72" s="46" t="s">
        <v>480</v>
      </c>
      <c r="O72" s="46" t="s">
        <v>479</v>
      </c>
      <c r="P72" s="46" t="s">
        <v>478</v>
      </c>
      <c r="Q72" s="46" t="s">
        <v>477</v>
      </c>
    </row>
    <row r="73" spans="1:18" ht="15" customHeight="1" x14ac:dyDescent="0.75">
      <c r="A73" s="60" t="s">
        <v>583</v>
      </c>
      <c r="B73" s="58">
        <v>1</v>
      </c>
      <c r="C73" s="59" t="s">
        <v>584</v>
      </c>
      <c r="D73" s="59">
        <v>1005.29</v>
      </c>
      <c r="E73" s="59">
        <v>24.814</v>
      </c>
      <c r="F73" s="59">
        <v>153.601</v>
      </c>
      <c r="G73" s="59">
        <v>0</v>
      </c>
      <c r="H73" s="59">
        <v>255</v>
      </c>
      <c r="I73" s="46">
        <f>E73/E$20</f>
        <v>0.99689220871272011</v>
      </c>
      <c r="J73" s="60" t="s">
        <v>583</v>
      </c>
      <c r="K73">
        <v>1</v>
      </c>
      <c r="L73" s="46" t="s">
        <v>582</v>
      </c>
      <c r="M73" s="46">
        <v>684.03300000000002</v>
      </c>
      <c r="N73" s="46">
        <v>22.2</v>
      </c>
      <c r="O73" s="46">
        <v>211.07400000000001</v>
      </c>
      <c r="P73" s="46">
        <v>0</v>
      </c>
      <c r="Q73" s="46">
        <v>255</v>
      </c>
      <c r="R73" s="46">
        <f>N73/N$20</f>
        <v>0.69645165203351334</v>
      </c>
    </row>
    <row r="74" spans="1:18" x14ac:dyDescent="0.75">
      <c r="A74" s="57"/>
      <c r="B74" s="58">
        <v>2</v>
      </c>
      <c r="C74" s="59" t="s">
        <v>581</v>
      </c>
      <c r="D74" s="59">
        <v>649.93700000000001</v>
      </c>
      <c r="E74" s="59">
        <v>18.016999999999999</v>
      </c>
      <c r="F74" s="59">
        <v>193.148</v>
      </c>
      <c r="G74" s="59">
        <v>0</v>
      </c>
      <c r="H74" s="59">
        <v>255</v>
      </c>
      <c r="I74" s="46">
        <f>E74/E$20</f>
        <v>0.72382553898513258</v>
      </c>
      <c r="J74" s="57"/>
      <c r="K74">
        <v>2</v>
      </c>
      <c r="L74" s="46" t="s">
        <v>580</v>
      </c>
      <c r="M74" s="46">
        <v>522.28899999999999</v>
      </c>
      <c r="N74" s="46">
        <v>22.105</v>
      </c>
      <c r="O74" s="46">
        <v>141.77199999999999</v>
      </c>
      <c r="P74" s="46">
        <v>0</v>
      </c>
      <c r="Q74" s="46">
        <v>255</v>
      </c>
      <c r="R74" s="46">
        <f>N74/N$20</f>
        <v>0.69347134090994655</v>
      </c>
    </row>
    <row r="75" spans="1:18" x14ac:dyDescent="0.75">
      <c r="A75" s="57"/>
      <c r="B75" s="58">
        <v>3</v>
      </c>
      <c r="C75" s="59" t="s">
        <v>579</v>
      </c>
      <c r="D75" s="59">
        <v>1108.309</v>
      </c>
      <c r="E75" s="59">
        <v>18.212</v>
      </c>
      <c r="F75" s="59">
        <v>262.20100000000002</v>
      </c>
      <c r="G75" s="59">
        <v>0</v>
      </c>
      <c r="H75" s="59">
        <v>255</v>
      </c>
      <c r="I75" s="46">
        <f>E75/E$20</f>
        <v>0.73165958350431448</v>
      </c>
      <c r="J75" s="57"/>
      <c r="K75">
        <v>3</v>
      </c>
      <c r="L75" s="46" t="s">
        <v>578</v>
      </c>
      <c r="M75" s="46">
        <v>981.99400000000003</v>
      </c>
      <c r="N75" s="46">
        <v>17.838999999999999</v>
      </c>
      <c r="O75" s="46">
        <v>139.459</v>
      </c>
      <c r="P75" s="46">
        <v>0</v>
      </c>
      <c r="Q75" s="46">
        <v>255</v>
      </c>
      <c r="R75" s="46">
        <f>N75/N$20</f>
        <v>0.55963968561377675</v>
      </c>
    </row>
    <row r="76" spans="1:18" x14ac:dyDescent="0.75">
      <c r="A76" s="57"/>
      <c r="B76" s="58">
        <v>4</v>
      </c>
      <c r="C76" s="59" t="s">
        <v>577</v>
      </c>
      <c r="D76" s="59">
        <v>887.15599999999995</v>
      </c>
      <c r="E76" s="59">
        <v>19.36</v>
      </c>
      <c r="F76" s="59">
        <v>136.178</v>
      </c>
      <c r="G76" s="59">
        <v>0</v>
      </c>
      <c r="H76" s="59">
        <v>255</v>
      </c>
      <c r="I76" s="46">
        <f>E76/E$20</f>
        <v>0.77778000969929317</v>
      </c>
      <c r="J76" s="57"/>
      <c r="K76">
        <v>4</v>
      </c>
      <c r="L76" s="46" t="s">
        <v>576</v>
      </c>
      <c r="M76" s="46">
        <v>1598.048</v>
      </c>
      <c r="N76" s="46">
        <v>16.582000000000001</v>
      </c>
      <c r="O76" s="46">
        <v>243.15899999999999</v>
      </c>
      <c r="P76" s="46">
        <v>0</v>
      </c>
      <c r="Q76" s="46">
        <v>255</v>
      </c>
      <c r="R76" s="46">
        <f>N76/N$20</f>
        <v>0.52020546369458198</v>
      </c>
    </row>
    <row r="77" spans="1:18" x14ac:dyDescent="0.75">
      <c r="A77" s="57"/>
      <c r="B77" s="58">
        <v>5</v>
      </c>
      <c r="C77" s="59" t="s">
        <v>575</v>
      </c>
      <c r="D77" s="59">
        <v>559.85599999999999</v>
      </c>
      <c r="E77" s="59">
        <v>17.137</v>
      </c>
      <c r="F77" s="59">
        <v>153.14599999999999</v>
      </c>
      <c r="G77" s="59">
        <v>0</v>
      </c>
      <c r="H77" s="59">
        <v>255</v>
      </c>
      <c r="I77" s="46">
        <f>E77/E$20</f>
        <v>0.68847190218061927</v>
      </c>
      <c r="J77" s="57"/>
      <c r="K77">
        <v>5</v>
      </c>
      <c r="L77" s="46" t="s">
        <v>574</v>
      </c>
      <c r="M77" s="46">
        <v>601.14</v>
      </c>
      <c r="N77" s="46">
        <v>20.753</v>
      </c>
      <c r="O77" s="46">
        <v>138.245</v>
      </c>
      <c r="P77" s="46">
        <v>0</v>
      </c>
      <c r="Q77" s="46">
        <v>255</v>
      </c>
      <c r="R77" s="46">
        <f>N77/N$20</f>
        <v>0.65105680786718489</v>
      </c>
    </row>
    <row r="78" spans="1:18" x14ac:dyDescent="0.75">
      <c r="A78" s="57"/>
      <c r="B78" s="58">
        <v>6</v>
      </c>
      <c r="C78" s="59" t="s">
        <v>573</v>
      </c>
      <c r="D78" s="59">
        <v>670.32299999999998</v>
      </c>
      <c r="E78" s="59">
        <v>26.669</v>
      </c>
      <c r="F78" s="59">
        <v>122.129</v>
      </c>
      <c r="G78" s="59">
        <v>0</v>
      </c>
      <c r="H78" s="59">
        <v>255</v>
      </c>
      <c r="I78" s="46">
        <f>E78/E$20</f>
        <v>1.071416068113143</v>
      </c>
      <c r="J78" s="57"/>
      <c r="K78">
        <v>6</v>
      </c>
      <c r="L78" s="46" t="s">
        <v>572</v>
      </c>
      <c r="M78" s="46">
        <v>384.44</v>
      </c>
      <c r="N78" s="46">
        <v>27.757999999999999</v>
      </c>
      <c r="O78" s="46">
        <v>102.081</v>
      </c>
      <c r="P78" s="46">
        <v>0</v>
      </c>
      <c r="Q78" s="46">
        <v>255</v>
      </c>
      <c r="R78" s="46">
        <f>N78/N$20</f>
        <v>0.87081553861019212</v>
      </c>
    </row>
    <row r="79" spans="1:18" x14ac:dyDescent="0.75">
      <c r="A79" s="57"/>
      <c r="B79" s="58">
        <v>7</v>
      </c>
      <c r="C79" s="59" t="s">
        <v>571</v>
      </c>
      <c r="D79" s="59">
        <v>602.70399999999995</v>
      </c>
      <c r="E79" s="59">
        <v>26.542999999999999</v>
      </c>
      <c r="F79" s="59">
        <v>105.52500000000001</v>
      </c>
      <c r="G79" s="59">
        <v>0</v>
      </c>
      <c r="H79" s="59">
        <v>255</v>
      </c>
      <c r="I79" s="46">
        <f>E79/E$20</f>
        <v>1.0663540701161331</v>
      </c>
      <c r="J79" s="57"/>
      <c r="K79">
        <v>7</v>
      </c>
      <c r="L79" s="46" t="s">
        <v>570</v>
      </c>
      <c r="M79" s="46">
        <v>910.63199999999995</v>
      </c>
      <c r="N79" s="46">
        <v>23.736999999999998</v>
      </c>
      <c r="O79" s="46">
        <v>207.482</v>
      </c>
      <c r="P79" s="46">
        <v>0</v>
      </c>
      <c r="Q79" s="46">
        <v>255</v>
      </c>
      <c r="R79" s="46">
        <f>N79/N$20</f>
        <v>0.74466994884322102</v>
      </c>
    </row>
    <row r="80" spans="1:18" x14ac:dyDescent="0.75">
      <c r="A80" s="57"/>
      <c r="B80" s="58">
        <v>8</v>
      </c>
      <c r="C80" s="59" t="s">
        <v>569</v>
      </c>
      <c r="D80" s="59">
        <v>1272.3879999999999</v>
      </c>
      <c r="E80" s="59">
        <v>22.533999999999999</v>
      </c>
      <c r="F80" s="59">
        <v>195.303</v>
      </c>
      <c r="G80" s="59">
        <v>0</v>
      </c>
      <c r="H80" s="59">
        <v>255</v>
      </c>
      <c r="I80" s="46">
        <f>E80/E$20</f>
        <v>0.9052941497192083</v>
      </c>
      <c r="J80" s="57"/>
      <c r="K80">
        <v>8</v>
      </c>
      <c r="L80" s="46" t="s">
        <v>568</v>
      </c>
      <c r="M80" s="46">
        <v>1144.825</v>
      </c>
      <c r="N80" s="46">
        <v>25.143999999999998</v>
      </c>
      <c r="O80" s="46">
        <v>204.45699999999999</v>
      </c>
      <c r="P80" s="46">
        <v>0</v>
      </c>
      <c r="Q80" s="46">
        <v>255</v>
      </c>
      <c r="R80" s="46">
        <f>N80/N$20</f>
        <v>0.78880992516804771</v>
      </c>
    </row>
    <row r="81" spans="1:18" x14ac:dyDescent="0.75">
      <c r="A81" s="57"/>
      <c r="B81" s="58">
        <v>9</v>
      </c>
      <c r="C81" s="59" t="s">
        <v>567</v>
      </c>
      <c r="D81" s="59">
        <v>1053.9760000000001</v>
      </c>
      <c r="E81" s="59">
        <v>22.344999999999999</v>
      </c>
      <c r="F81" s="59">
        <v>166.67599999999999</v>
      </c>
      <c r="G81" s="59">
        <v>0</v>
      </c>
      <c r="H81" s="59">
        <v>255</v>
      </c>
      <c r="I81" s="46">
        <f>E81/E$20</f>
        <v>0.89770115272369355</v>
      </c>
      <c r="J81" s="57"/>
      <c r="K81">
        <v>9</v>
      </c>
      <c r="L81" s="46" t="s">
        <v>566</v>
      </c>
      <c r="M81" s="46">
        <v>1732.5820000000001</v>
      </c>
      <c r="N81" s="46">
        <v>20.300999999999998</v>
      </c>
      <c r="O81" s="46">
        <v>216.78800000000001</v>
      </c>
      <c r="P81" s="46">
        <v>0</v>
      </c>
      <c r="Q81" s="46">
        <v>255</v>
      </c>
      <c r="R81" s="46">
        <f>N81/N$20</f>
        <v>0.63687680125821422</v>
      </c>
    </row>
    <row r="82" spans="1:18" x14ac:dyDescent="0.75">
      <c r="A82" s="57"/>
      <c r="B82" s="58">
        <v>10</v>
      </c>
      <c r="C82" s="59" t="s">
        <v>565</v>
      </c>
      <c r="D82" s="59">
        <v>2758.1640000000002</v>
      </c>
      <c r="E82" s="59">
        <v>22.434000000000001</v>
      </c>
      <c r="F82" s="59">
        <v>345.63</v>
      </c>
      <c r="G82" s="59">
        <v>0</v>
      </c>
      <c r="H82" s="59">
        <v>255</v>
      </c>
      <c r="I82" s="46">
        <f>E82/E$20</f>
        <v>0.90127669099142282</v>
      </c>
      <c r="J82" s="57"/>
      <c r="K82">
        <v>10</v>
      </c>
      <c r="L82" s="46" t="s">
        <v>564</v>
      </c>
      <c r="M82" s="46">
        <v>746.89</v>
      </c>
      <c r="N82" s="46">
        <v>26.61</v>
      </c>
      <c r="O82" s="46">
        <v>217.77799999999999</v>
      </c>
      <c r="P82" s="46">
        <v>0</v>
      </c>
      <c r="Q82" s="46">
        <v>255</v>
      </c>
      <c r="R82" s="46">
        <f>N82/N$20</f>
        <v>0.83480083155908968</v>
      </c>
    </row>
    <row r="83" spans="1:18" x14ac:dyDescent="0.75">
      <c r="A83" s="57"/>
      <c r="B83" s="58">
        <v>11</v>
      </c>
      <c r="C83" s="59" t="s">
        <v>563</v>
      </c>
      <c r="D83" s="59">
        <v>343.05099999999999</v>
      </c>
      <c r="E83" s="59">
        <v>42.332999999999998</v>
      </c>
      <c r="F83" s="59">
        <v>114.974</v>
      </c>
      <c r="G83" s="59">
        <v>0</v>
      </c>
      <c r="H83" s="59">
        <v>255</v>
      </c>
      <c r="I83" s="46">
        <f>E83/E$20</f>
        <v>1.7007108032334803</v>
      </c>
      <c r="J83" s="57"/>
      <c r="K83">
        <v>11</v>
      </c>
      <c r="L83" s="46" t="s">
        <v>562</v>
      </c>
      <c r="M83" s="46">
        <v>589.072</v>
      </c>
      <c r="N83" s="46">
        <v>30.75</v>
      </c>
      <c r="O83" s="46">
        <v>196.65</v>
      </c>
      <c r="P83" s="46">
        <v>0</v>
      </c>
      <c r="Q83" s="46">
        <v>255</v>
      </c>
      <c r="R83" s="46">
        <f>N83/N$20</f>
        <v>0.96467965315452875</v>
      </c>
    </row>
    <row r="84" spans="1:18" x14ac:dyDescent="0.75">
      <c r="A84" s="57"/>
      <c r="B84" s="58">
        <v>12</v>
      </c>
      <c r="C84" s="59" t="s">
        <v>561</v>
      </c>
      <c r="D84" s="59">
        <v>389.84500000000003</v>
      </c>
      <c r="E84" s="59">
        <v>34.228000000000002</v>
      </c>
      <c r="F84" s="59">
        <v>158.27099999999999</v>
      </c>
      <c r="G84" s="59">
        <v>0</v>
      </c>
      <c r="H84" s="59">
        <v>255</v>
      </c>
      <c r="I84" s="46">
        <f>E84/E$20</f>
        <v>1.3750957733464571</v>
      </c>
      <c r="J84" s="57"/>
      <c r="K84">
        <v>12</v>
      </c>
      <c r="L84" s="46" t="s">
        <v>560</v>
      </c>
      <c r="M84" s="46">
        <v>1045.6559999999999</v>
      </c>
      <c r="N84" s="46">
        <v>27.074000000000002</v>
      </c>
      <c r="O84" s="46">
        <v>148.85300000000001</v>
      </c>
      <c r="P84" s="46">
        <v>0</v>
      </c>
      <c r="Q84" s="46">
        <v>255</v>
      </c>
      <c r="R84" s="46">
        <f>N84/N$20</f>
        <v>0.84935729852051101</v>
      </c>
    </row>
    <row r="85" spans="1:18" x14ac:dyDescent="0.75">
      <c r="A85" s="57"/>
      <c r="B85" s="58">
        <v>13</v>
      </c>
      <c r="C85" s="59" t="s">
        <v>559</v>
      </c>
      <c r="D85" s="59">
        <v>1579.6959999999999</v>
      </c>
      <c r="E85" s="59">
        <v>24.05</v>
      </c>
      <c r="F85" s="59">
        <v>218.1</v>
      </c>
      <c r="G85" s="59">
        <v>0</v>
      </c>
      <c r="H85" s="59">
        <v>255</v>
      </c>
      <c r="I85" s="46">
        <f>E85/E$20</f>
        <v>0.96619882403243817</v>
      </c>
      <c r="J85" s="57"/>
      <c r="K85">
        <v>13</v>
      </c>
      <c r="L85" s="46" t="s">
        <v>558</v>
      </c>
      <c r="M85" s="46">
        <v>798.06200000000001</v>
      </c>
      <c r="N85" s="46">
        <v>25.812999999999999</v>
      </c>
      <c r="O85" s="46">
        <v>231.221</v>
      </c>
      <c r="P85" s="46">
        <v>0</v>
      </c>
      <c r="Q85" s="46">
        <v>255</v>
      </c>
      <c r="R85" s="46">
        <f>N85/N$20</f>
        <v>0.80979758981716576</v>
      </c>
    </row>
    <row r="86" spans="1:18" x14ac:dyDescent="0.75">
      <c r="A86" s="57"/>
      <c r="B86" s="58">
        <v>14</v>
      </c>
      <c r="C86" s="59" t="s">
        <v>557</v>
      </c>
      <c r="D86" s="59">
        <v>738.61599999999999</v>
      </c>
      <c r="E86" s="59">
        <v>31.818999999999999</v>
      </c>
      <c r="F86" s="59">
        <v>169.46899999999999</v>
      </c>
      <c r="G86" s="59">
        <v>0</v>
      </c>
      <c r="H86" s="59">
        <v>255</v>
      </c>
      <c r="I86" s="46">
        <f>E86/E$20</f>
        <v>1.2783151925941019</v>
      </c>
      <c r="J86" s="57"/>
      <c r="K86">
        <v>14</v>
      </c>
      <c r="L86" s="46" t="s">
        <v>556</v>
      </c>
      <c r="M86" s="46">
        <v>383.78300000000002</v>
      </c>
      <c r="N86" s="46">
        <v>28.847000000000001</v>
      </c>
      <c r="O86" s="46">
        <v>79.378</v>
      </c>
      <c r="P86" s="46">
        <v>0</v>
      </c>
      <c r="Q86" s="46">
        <v>255</v>
      </c>
      <c r="R86" s="46">
        <f>N86/N$20</f>
        <v>0.90497931559507938</v>
      </c>
    </row>
    <row r="87" spans="1:18" x14ac:dyDescent="0.75">
      <c r="A87" s="57"/>
      <c r="B87" s="58">
        <v>15</v>
      </c>
      <c r="C87" s="59" t="s">
        <v>555</v>
      </c>
      <c r="D87" s="59">
        <v>2236.627</v>
      </c>
      <c r="E87" s="59">
        <v>21.338000000000001</v>
      </c>
      <c r="F87" s="59">
        <v>246.33</v>
      </c>
      <c r="G87" s="59">
        <v>0</v>
      </c>
      <c r="H87" s="59">
        <v>255</v>
      </c>
      <c r="I87" s="46">
        <f>E87/E$20</f>
        <v>0.85724534333489255</v>
      </c>
      <c r="J87" s="57"/>
      <c r="K87">
        <v>15</v>
      </c>
      <c r="L87" s="46" t="s">
        <v>554</v>
      </c>
      <c r="M87" s="46">
        <v>674.89800000000002</v>
      </c>
      <c r="N87" s="46">
        <v>20.34</v>
      </c>
      <c r="O87" s="46">
        <v>149.398</v>
      </c>
      <c r="P87" s="46">
        <v>0</v>
      </c>
      <c r="Q87" s="46">
        <v>255</v>
      </c>
      <c r="R87" s="46">
        <f>N87/N$20</f>
        <v>0.63810029740367846</v>
      </c>
    </row>
    <row r="88" spans="1:18" ht="15.5" thickBot="1" x14ac:dyDescent="0.9">
      <c r="A88" s="57"/>
      <c r="B88" s="58"/>
      <c r="C88" s="59"/>
      <c r="D88" s="59"/>
      <c r="E88" s="59"/>
      <c r="F88" s="59"/>
      <c r="G88" s="59"/>
      <c r="H88" s="59"/>
      <c r="J88" s="57"/>
    </row>
    <row r="89" spans="1:18" ht="15.5" thickBot="1" x14ac:dyDescent="0.9">
      <c r="A89" s="57"/>
      <c r="B89" s="58"/>
      <c r="C89" s="59"/>
      <c r="D89" s="52" t="s">
        <v>1</v>
      </c>
      <c r="E89" s="50">
        <f>AVERAGE(E73:E87)</f>
        <v>24.788866666666671</v>
      </c>
      <c r="G89" s="52"/>
      <c r="H89" s="51"/>
      <c r="I89" s="50">
        <f>AVERAGE(I73:I87)</f>
        <v>0.99588248741913654</v>
      </c>
      <c r="J89" s="57"/>
      <c r="M89" s="52" t="s">
        <v>1</v>
      </c>
      <c r="N89" s="50">
        <f>AVERAGE(N73:N87)</f>
        <v>23.723533333333329</v>
      </c>
      <c r="P89" s="52"/>
      <c r="Q89" s="51"/>
      <c r="R89" s="50">
        <f>AVERAGE(R73:R87)</f>
        <v>0.74424747666991542</v>
      </c>
    </row>
    <row r="90" spans="1:18" ht="15.5" thickBot="1" x14ac:dyDescent="0.9">
      <c r="A90" s="57"/>
      <c r="B90" s="58"/>
      <c r="C90" s="59"/>
      <c r="D90" s="49" t="s">
        <v>0</v>
      </c>
      <c r="E90" s="47">
        <f>STDEV(E73:E87)/SQRT(15)</f>
        <v>1.7716321016204393</v>
      </c>
      <c r="G90" s="49"/>
      <c r="H90" s="48"/>
      <c r="I90" s="47">
        <f>STDEV(I73:I87)/SQRT(15)</f>
        <v>7.1174588490802201E-2</v>
      </c>
      <c r="J90" s="57"/>
      <c r="M90" s="49" t="s">
        <v>0</v>
      </c>
      <c r="N90" s="47">
        <f>STDEV(N73:N87)/SQRT(15)</f>
        <v>1.0699249990032342</v>
      </c>
      <c r="P90" s="49"/>
      <c r="Q90" s="48"/>
      <c r="R90" s="47">
        <f>STDEV(R73:R87)/SQRT(15)</f>
        <v>3.3565361851700858E-2</v>
      </c>
    </row>
    <row r="91" spans="1:18" x14ac:dyDescent="0.75">
      <c r="A91" s="57"/>
      <c r="B91" s="58"/>
      <c r="C91" s="59"/>
      <c r="D91" s="59"/>
      <c r="E91" s="59"/>
      <c r="F91" s="59"/>
      <c r="G91" s="59"/>
      <c r="H91" s="59"/>
      <c r="J91" s="57"/>
    </row>
    <row r="92" spans="1:18" x14ac:dyDescent="0.75">
      <c r="A92" s="57"/>
      <c r="B92" s="58"/>
      <c r="C92" s="59"/>
      <c r="D92" s="59"/>
      <c r="E92" s="59"/>
      <c r="F92" s="59"/>
      <c r="G92" s="59"/>
      <c r="H92" s="59"/>
      <c r="J92" s="57"/>
    </row>
    <row r="93" spans="1:18" x14ac:dyDescent="0.75">
      <c r="A93" s="57"/>
      <c r="B93" s="58"/>
      <c r="C93" s="59"/>
      <c r="D93" s="59"/>
      <c r="E93" s="59"/>
      <c r="F93" s="59"/>
      <c r="G93" s="59"/>
      <c r="H93" s="59"/>
      <c r="J93" s="57"/>
    </row>
    <row r="94" spans="1:18" x14ac:dyDescent="0.75">
      <c r="A94" s="57"/>
      <c r="B94" s="58">
        <v>1</v>
      </c>
      <c r="C94" s="59" t="s">
        <v>553</v>
      </c>
      <c r="D94" s="59">
        <v>1265.521</v>
      </c>
      <c r="E94" s="59">
        <v>20.533999999999999</v>
      </c>
      <c r="F94" s="59">
        <v>187.21199999999999</v>
      </c>
      <c r="G94" s="59">
        <v>0</v>
      </c>
      <c r="H94" s="59">
        <v>255</v>
      </c>
      <c r="I94" s="46">
        <f>E94/E$37</f>
        <v>1.1037842803807736</v>
      </c>
      <c r="J94" s="57"/>
      <c r="K94">
        <v>1</v>
      </c>
      <c r="L94" s="46" t="s">
        <v>552</v>
      </c>
      <c r="M94" s="46">
        <v>634.54499999999996</v>
      </c>
      <c r="N94" s="46">
        <v>19.869</v>
      </c>
      <c r="O94" s="46">
        <v>205.233</v>
      </c>
      <c r="P94" s="46">
        <v>0</v>
      </c>
      <c r="Q94" s="46">
        <v>255</v>
      </c>
      <c r="R94" s="46">
        <f>N94/N$38</f>
        <v>0.6790305584826134</v>
      </c>
    </row>
    <row r="95" spans="1:18" x14ac:dyDescent="0.75">
      <c r="A95" s="57"/>
      <c r="B95" s="58">
        <v>2</v>
      </c>
      <c r="C95" s="59" t="s">
        <v>551</v>
      </c>
      <c r="D95" s="59">
        <v>1624.1859999999999</v>
      </c>
      <c r="E95" s="59">
        <v>20.696999999999999</v>
      </c>
      <c r="F95" s="59">
        <v>351.95299999999997</v>
      </c>
      <c r="G95" s="59">
        <v>0</v>
      </c>
      <c r="H95" s="59">
        <v>255</v>
      </c>
      <c r="I95" s="46">
        <f>E95/E$37</f>
        <v>1.1125461795578491</v>
      </c>
      <c r="J95" s="57"/>
      <c r="K95">
        <v>2</v>
      </c>
      <c r="L95" s="46" t="s">
        <v>550</v>
      </c>
      <c r="M95" s="46">
        <v>785.04600000000005</v>
      </c>
      <c r="N95" s="46">
        <v>13.551</v>
      </c>
      <c r="O95" s="46">
        <v>144.863</v>
      </c>
      <c r="P95" s="46">
        <v>0</v>
      </c>
      <c r="Q95" s="46">
        <v>255</v>
      </c>
      <c r="R95" s="46">
        <f>N95/N$38</f>
        <v>0.46311052886395365</v>
      </c>
    </row>
    <row r="96" spans="1:18" x14ac:dyDescent="0.75">
      <c r="A96" s="57"/>
      <c r="B96" s="58">
        <v>3</v>
      </c>
      <c r="C96" s="59" t="s">
        <v>549</v>
      </c>
      <c r="D96" s="59">
        <v>1051.6489999999999</v>
      </c>
      <c r="E96" s="59">
        <v>12.147</v>
      </c>
      <c r="F96" s="59">
        <v>129.749</v>
      </c>
      <c r="G96" s="59">
        <v>0</v>
      </c>
      <c r="H96" s="59">
        <v>255</v>
      </c>
      <c r="I96" s="46">
        <f>E96/E$37</f>
        <v>0.65294962763150177</v>
      </c>
      <c r="J96" s="57"/>
      <c r="K96">
        <v>3</v>
      </c>
      <c r="L96" s="46" t="s">
        <v>548</v>
      </c>
      <c r="M96" s="46">
        <v>676.41800000000001</v>
      </c>
      <c r="N96" s="46">
        <v>20.332000000000001</v>
      </c>
      <c r="O96" s="46">
        <v>138.06899999999999</v>
      </c>
      <c r="P96" s="46">
        <v>0</v>
      </c>
      <c r="Q96" s="46">
        <v>255</v>
      </c>
      <c r="R96" s="46">
        <f>N96/N$38</f>
        <v>0.69485375786745662</v>
      </c>
    </row>
    <row r="97" spans="1:18" x14ac:dyDescent="0.75">
      <c r="A97" s="57"/>
      <c r="B97" s="58">
        <v>4</v>
      </c>
      <c r="C97" s="59" t="s">
        <v>547</v>
      </c>
      <c r="D97" s="59">
        <v>1263.403</v>
      </c>
      <c r="E97" s="59">
        <v>20.384</v>
      </c>
      <c r="F97" s="59">
        <v>156.45699999999999</v>
      </c>
      <c r="G97" s="59">
        <v>0</v>
      </c>
      <c r="H97" s="59">
        <v>255</v>
      </c>
      <c r="I97" s="46">
        <f>E97/E$37</f>
        <v>1.0957211829785571</v>
      </c>
      <c r="J97" s="57"/>
      <c r="K97">
        <v>4</v>
      </c>
      <c r="L97" s="46" t="s">
        <v>546</v>
      </c>
      <c r="M97" s="46">
        <v>292.137</v>
      </c>
      <c r="N97" s="46">
        <v>28.344000000000001</v>
      </c>
      <c r="O97" s="46">
        <v>64.67</v>
      </c>
      <c r="P97" s="46">
        <v>0</v>
      </c>
      <c r="Q97" s="46">
        <v>255</v>
      </c>
      <c r="R97" s="46">
        <f>N97/N$38</f>
        <v>0.9686668755161908</v>
      </c>
    </row>
    <row r="98" spans="1:18" x14ac:dyDescent="0.75">
      <c r="A98" s="57"/>
      <c r="B98" s="58">
        <v>5</v>
      </c>
      <c r="C98" s="59" t="s">
        <v>545</v>
      </c>
      <c r="D98" s="59">
        <v>2359.9229999999998</v>
      </c>
      <c r="E98" s="59">
        <v>13.875999999999999</v>
      </c>
      <c r="F98" s="59">
        <v>257.19200000000001</v>
      </c>
      <c r="G98" s="59">
        <v>0</v>
      </c>
      <c r="H98" s="59">
        <v>255</v>
      </c>
      <c r="I98" s="46">
        <f>E98/E$37</f>
        <v>0.7458902636877186</v>
      </c>
      <c r="J98" s="57"/>
      <c r="K98">
        <v>5</v>
      </c>
      <c r="L98" s="46" t="s">
        <v>544</v>
      </c>
      <c r="M98" s="46">
        <v>658.24099999999999</v>
      </c>
      <c r="N98" s="46">
        <v>18.663</v>
      </c>
      <c r="O98" s="46">
        <v>117.253</v>
      </c>
      <c r="P98" s="46">
        <v>0</v>
      </c>
      <c r="Q98" s="46">
        <v>255</v>
      </c>
      <c r="R98" s="46">
        <f>N98/N$38</f>
        <v>0.63781505425341056</v>
      </c>
    </row>
    <row r="99" spans="1:18" x14ac:dyDescent="0.75">
      <c r="A99" s="57"/>
      <c r="B99" s="58">
        <v>6</v>
      </c>
      <c r="C99" s="59" t="s">
        <v>543</v>
      </c>
      <c r="D99" s="59">
        <v>2067.29</v>
      </c>
      <c r="E99" s="59">
        <v>17.853000000000002</v>
      </c>
      <c r="F99" s="59">
        <v>306.99900000000002</v>
      </c>
      <c r="G99" s="59">
        <v>0</v>
      </c>
      <c r="H99" s="59">
        <v>255</v>
      </c>
      <c r="I99" s="46">
        <f>E99/E$37</f>
        <v>0.95966985281182204</v>
      </c>
      <c r="J99" s="57"/>
      <c r="K99">
        <v>6</v>
      </c>
      <c r="L99" s="46" t="s">
        <v>542</v>
      </c>
      <c r="M99" s="46">
        <v>1173.3989999999999</v>
      </c>
      <c r="N99" s="46">
        <v>23.1</v>
      </c>
      <c r="O99" s="46">
        <v>197.87899999999999</v>
      </c>
      <c r="P99" s="46">
        <v>0</v>
      </c>
      <c r="Q99" s="46">
        <v>255</v>
      </c>
      <c r="R99" s="46">
        <f>N99/N$38</f>
        <v>0.78945120041010475</v>
      </c>
    </row>
    <row r="100" spans="1:18" x14ac:dyDescent="0.75">
      <c r="A100" s="57"/>
      <c r="B100" s="58">
        <v>7</v>
      </c>
      <c r="C100" s="46" t="s">
        <v>541</v>
      </c>
      <c r="D100" s="46">
        <v>894.149</v>
      </c>
      <c r="E100" s="46">
        <v>24.152999999999999</v>
      </c>
      <c r="F100" s="46">
        <v>279.48399999999998</v>
      </c>
      <c r="G100" s="46">
        <v>0</v>
      </c>
      <c r="H100" s="46">
        <v>255</v>
      </c>
      <c r="I100" s="46">
        <f>E100/E$37</f>
        <v>1.2983199437049198</v>
      </c>
      <c r="J100" s="57"/>
      <c r="K100">
        <v>7</v>
      </c>
      <c r="L100" s="46" t="s">
        <v>540</v>
      </c>
      <c r="M100" s="46">
        <v>478.48899999999998</v>
      </c>
      <c r="N100" s="46">
        <v>33.872999999999998</v>
      </c>
      <c r="O100" s="46">
        <v>86.948999999999998</v>
      </c>
      <c r="P100" s="46">
        <v>0</v>
      </c>
      <c r="Q100" s="46">
        <v>255</v>
      </c>
      <c r="R100" s="46">
        <f>N100/N$38</f>
        <v>1.157622532964999</v>
      </c>
    </row>
    <row r="101" spans="1:18" x14ac:dyDescent="0.75">
      <c r="A101" s="57"/>
      <c r="B101" s="58">
        <v>8</v>
      </c>
      <c r="C101" s="46" t="s">
        <v>539</v>
      </c>
      <c r="D101" s="46">
        <v>1300.0060000000001</v>
      </c>
      <c r="E101" s="46">
        <v>25.699000000000002</v>
      </c>
      <c r="F101" s="46">
        <v>280.40600000000001</v>
      </c>
      <c r="G101" s="46">
        <v>0</v>
      </c>
      <c r="H101" s="46">
        <v>255</v>
      </c>
      <c r="I101" s="46">
        <f>E101/E$37</f>
        <v>1.3814236009304326</v>
      </c>
      <c r="J101" s="57"/>
      <c r="K101">
        <v>8</v>
      </c>
      <c r="L101" s="46" t="s">
        <v>538</v>
      </c>
      <c r="M101" s="46">
        <v>733.12400000000002</v>
      </c>
      <c r="N101" s="46">
        <v>32.880000000000003</v>
      </c>
      <c r="O101" s="46">
        <v>260.24099999999999</v>
      </c>
      <c r="P101" s="46">
        <v>0</v>
      </c>
      <c r="Q101" s="46">
        <v>255</v>
      </c>
      <c r="R101" s="46">
        <f>N101/N$38</f>
        <v>1.1236863839603568</v>
      </c>
    </row>
    <row r="102" spans="1:18" x14ac:dyDescent="0.75">
      <c r="A102" s="57"/>
      <c r="B102" s="58">
        <v>9</v>
      </c>
      <c r="C102" s="59" t="s">
        <v>537</v>
      </c>
      <c r="D102" s="59">
        <v>1211.2760000000001</v>
      </c>
      <c r="E102" s="59">
        <v>14.994999999999999</v>
      </c>
      <c r="F102" s="59">
        <v>205.49</v>
      </c>
      <c r="G102" s="59">
        <v>0</v>
      </c>
      <c r="H102" s="59">
        <v>255</v>
      </c>
      <c r="I102" s="46">
        <f>E102/E$37</f>
        <v>0.80604097030825461</v>
      </c>
      <c r="J102" s="57"/>
      <c r="K102">
        <v>9</v>
      </c>
      <c r="L102" s="46" t="s">
        <v>536</v>
      </c>
      <c r="M102" s="46">
        <v>1217.3610000000001</v>
      </c>
      <c r="N102" s="46">
        <v>14.244999999999999</v>
      </c>
      <c r="O102" s="46">
        <v>233.17</v>
      </c>
      <c r="P102" s="46">
        <v>0</v>
      </c>
      <c r="Q102" s="46">
        <v>255</v>
      </c>
      <c r="R102" s="46">
        <f>N102/N$38</f>
        <v>0.48682824025289789</v>
      </c>
    </row>
    <row r="103" spans="1:18" x14ac:dyDescent="0.75">
      <c r="A103" s="57"/>
      <c r="B103" s="58">
        <v>10</v>
      </c>
      <c r="C103" s="59" t="s">
        <v>535</v>
      </c>
      <c r="D103" s="59">
        <v>3155.49</v>
      </c>
      <c r="E103" s="59">
        <v>20.876000000000001</v>
      </c>
      <c r="F103" s="59">
        <v>376.74799999999999</v>
      </c>
      <c r="G103" s="59">
        <v>0</v>
      </c>
      <c r="H103" s="59">
        <v>255</v>
      </c>
      <c r="I103" s="46">
        <f>E103/E$37</f>
        <v>1.1221681424578276</v>
      </c>
      <c r="J103" s="57"/>
      <c r="K103">
        <v>10</v>
      </c>
      <c r="L103" s="46" t="s">
        <v>534</v>
      </c>
      <c r="M103" s="46">
        <v>697.40899999999999</v>
      </c>
      <c r="N103" s="46">
        <v>19.824000000000002</v>
      </c>
      <c r="O103" s="46">
        <v>157.72300000000001</v>
      </c>
      <c r="P103" s="46">
        <v>0</v>
      </c>
      <c r="Q103" s="46">
        <v>255</v>
      </c>
      <c r="R103" s="46">
        <f>N103/N$38</f>
        <v>0.67749266653376261</v>
      </c>
    </row>
    <row r="104" spans="1:18" x14ac:dyDescent="0.75">
      <c r="A104" s="57"/>
      <c r="B104" s="58">
        <v>11</v>
      </c>
      <c r="C104" s="59" t="s">
        <v>533</v>
      </c>
      <c r="D104" s="59">
        <v>1204.7180000000001</v>
      </c>
      <c r="E104" s="59">
        <v>17.481999999999999</v>
      </c>
      <c r="F104" s="59">
        <v>252.26400000000001</v>
      </c>
      <c r="G104" s="59">
        <v>0</v>
      </c>
      <c r="H104" s="59">
        <v>255</v>
      </c>
      <c r="I104" s="46">
        <f>E104/E$37</f>
        <v>0.93972712523700608</v>
      </c>
      <c r="J104" s="57"/>
      <c r="K104">
        <v>11</v>
      </c>
      <c r="L104" s="46" t="s">
        <v>532</v>
      </c>
      <c r="M104" s="46">
        <v>498.73899999999998</v>
      </c>
      <c r="N104" s="46">
        <v>19.164999999999999</v>
      </c>
      <c r="O104" s="46">
        <v>209.179</v>
      </c>
      <c r="P104" s="46">
        <v>0</v>
      </c>
      <c r="Q104" s="46">
        <v>255</v>
      </c>
      <c r="R104" s="46">
        <f>N104/N$38</f>
        <v>0.65497109332725778</v>
      </c>
    </row>
    <row r="105" spans="1:18" x14ac:dyDescent="0.75">
      <c r="A105" s="57"/>
      <c r="B105" s="58">
        <v>12</v>
      </c>
      <c r="C105" s="59" t="s">
        <v>531</v>
      </c>
      <c r="D105" s="59">
        <v>1549.7670000000001</v>
      </c>
      <c r="E105" s="59">
        <v>13.205</v>
      </c>
      <c r="F105" s="59">
        <v>209.999</v>
      </c>
      <c r="G105" s="59">
        <v>0</v>
      </c>
      <c r="H105" s="59">
        <v>255</v>
      </c>
      <c r="I105" s="46">
        <f>E105/E$37</f>
        <v>0.70982134130846963</v>
      </c>
      <c r="J105" s="57"/>
      <c r="K105">
        <v>12</v>
      </c>
      <c r="L105" s="46" t="s">
        <v>530</v>
      </c>
      <c r="M105" s="46">
        <v>409.733</v>
      </c>
      <c r="N105" s="46">
        <v>19.175000000000001</v>
      </c>
      <c r="O105" s="46">
        <v>117.861</v>
      </c>
      <c r="P105" s="46">
        <v>0</v>
      </c>
      <c r="Q105" s="46">
        <v>255</v>
      </c>
      <c r="R105" s="46">
        <f>N105/N$38</f>
        <v>0.65531284709366922</v>
      </c>
    </row>
    <row r="106" spans="1:18" ht="15.5" thickBot="1" x14ac:dyDescent="0.9">
      <c r="A106" s="57"/>
      <c r="B106" s="58"/>
      <c r="C106" s="59"/>
      <c r="D106" s="59"/>
      <c r="E106" s="59"/>
      <c r="F106" s="59"/>
      <c r="G106" s="59"/>
      <c r="H106" s="59"/>
      <c r="J106" s="57"/>
    </row>
    <row r="107" spans="1:18" ht="15.5" thickBot="1" x14ac:dyDescent="0.9">
      <c r="A107" s="57"/>
      <c r="B107" s="58"/>
      <c r="C107" s="59"/>
      <c r="D107" s="52" t="s">
        <v>1</v>
      </c>
      <c r="E107" s="50">
        <f>AVERAGE(E94:E105)</f>
        <v>18.491750000000003</v>
      </c>
      <c r="G107" s="52"/>
      <c r="H107" s="51"/>
      <c r="I107" s="50">
        <f>AVERAGE(I94:I105)</f>
        <v>0.99400520924959423</v>
      </c>
      <c r="J107" s="57"/>
      <c r="M107" s="52" t="s">
        <v>1</v>
      </c>
      <c r="N107" s="50">
        <f>AVERAGE(N94:N105)</f>
        <v>21.918416666666669</v>
      </c>
      <c r="P107" s="52"/>
      <c r="Q107" s="51"/>
      <c r="R107" s="50">
        <f>AVERAGE(R94:R105)</f>
        <v>0.74907014496055602</v>
      </c>
    </row>
    <row r="108" spans="1:18" ht="15.5" thickBot="1" x14ac:dyDescent="0.9">
      <c r="A108" s="57"/>
      <c r="B108" s="58"/>
      <c r="C108" s="59"/>
      <c r="D108" s="49" t="s">
        <v>0</v>
      </c>
      <c r="E108" s="47">
        <f>STDEV(E94:E105)/SQRT(12)</f>
        <v>1.2476006009415375</v>
      </c>
      <c r="G108" s="49"/>
      <c r="H108" s="48"/>
      <c r="I108" s="47">
        <f>STDEV(I94:I105)/SQRT(12)</f>
        <v>6.7063501096371075E-2</v>
      </c>
      <c r="J108" s="57"/>
      <c r="M108" s="49" t="s">
        <v>0</v>
      </c>
      <c r="N108" s="47">
        <f>STDEV(N94:N105)/SQRT(12)</f>
        <v>1.8898781444537196</v>
      </c>
      <c r="P108" s="49"/>
      <c r="Q108" s="48"/>
      <c r="R108" s="47">
        <f>STDEV(R94:R105)/SQRT(12)</f>
        <v>6.4587297392546053E-2</v>
      </c>
    </row>
    <row r="109" spans="1:18" x14ac:dyDescent="0.75">
      <c r="A109" s="57"/>
      <c r="B109" s="58"/>
      <c r="C109" s="59"/>
      <c r="D109" s="59"/>
      <c r="E109" s="59"/>
      <c r="F109" s="59"/>
      <c r="G109" s="59"/>
      <c r="H109" s="59"/>
      <c r="J109" s="57"/>
    </row>
    <row r="110" spans="1:18" x14ac:dyDescent="0.75">
      <c r="A110" s="57"/>
      <c r="B110" s="58"/>
      <c r="C110" s="59"/>
      <c r="D110" s="59"/>
      <c r="E110" s="59"/>
      <c r="F110" s="59"/>
      <c r="G110" s="59"/>
      <c r="H110" s="59"/>
      <c r="J110" s="57"/>
    </row>
    <row r="111" spans="1:18" x14ac:dyDescent="0.75">
      <c r="A111" s="57"/>
      <c r="B111" s="58"/>
      <c r="C111" s="59"/>
      <c r="D111" s="59"/>
      <c r="E111" s="59"/>
      <c r="F111" s="59"/>
      <c r="G111" s="59"/>
      <c r="H111" s="59"/>
      <c r="J111" s="57"/>
    </row>
    <row r="112" spans="1:18" x14ac:dyDescent="0.75">
      <c r="A112" s="57"/>
      <c r="B112" s="58">
        <v>1</v>
      </c>
      <c r="C112" s="59" t="s">
        <v>529</v>
      </c>
      <c r="D112" s="59">
        <v>1543.501</v>
      </c>
      <c r="E112" s="59">
        <v>18.670999999999999</v>
      </c>
      <c r="F112" s="59">
        <v>195.733</v>
      </c>
      <c r="G112" s="59">
        <v>0</v>
      </c>
      <c r="H112" s="59">
        <v>255</v>
      </c>
      <c r="I112" s="46">
        <f>E112/E$59</f>
        <v>0.82149345977255428</v>
      </c>
      <c r="J112" s="57"/>
      <c r="K112">
        <v>1</v>
      </c>
      <c r="L112" s="46" t="s">
        <v>528</v>
      </c>
      <c r="M112" s="46">
        <v>843.76900000000001</v>
      </c>
      <c r="N112" s="46">
        <v>14.917999999999999</v>
      </c>
      <c r="O112" s="46">
        <v>159.77000000000001</v>
      </c>
      <c r="P112" s="46">
        <v>0</v>
      </c>
      <c r="Q112" s="46">
        <v>255</v>
      </c>
      <c r="R112" s="46">
        <f>N112/N$61</f>
        <v>0.55485800754448089</v>
      </c>
    </row>
    <row r="113" spans="1:18" x14ac:dyDescent="0.75">
      <c r="A113" s="57"/>
      <c r="B113" s="58">
        <v>2</v>
      </c>
      <c r="C113" s="59" t="s">
        <v>527</v>
      </c>
      <c r="D113" s="59">
        <v>1487.971</v>
      </c>
      <c r="E113" s="59">
        <v>22.04</v>
      </c>
      <c r="F113" s="59">
        <v>321.48599999999999</v>
      </c>
      <c r="G113" s="59">
        <v>0</v>
      </c>
      <c r="H113" s="59">
        <v>255</v>
      </c>
      <c r="I113" s="46">
        <f>E113/E$59</f>
        <v>0.96972394908612802</v>
      </c>
      <c r="J113" s="57"/>
      <c r="K113">
        <v>2</v>
      </c>
      <c r="L113" s="46" t="s">
        <v>526</v>
      </c>
      <c r="M113" s="46">
        <v>1266.5889999999999</v>
      </c>
      <c r="N113" s="46">
        <v>19.885999999999999</v>
      </c>
      <c r="O113" s="46">
        <v>230.42599999999999</v>
      </c>
      <c r="P113" s="46">
        <v>0</v>
      </c>
      <c r="Q113" s="46">
        <v>255</v>
      </c>
      <c r="R113" s="46">
        <f>N113/N$61</f>
        <v>0.73963710537803651</v>
      </c>
    </row>
    <row r="114" spans="1:18" x14ac:dyDescent="0.75">
      <c r="A114" s="57"/>
      <c r="B114" s="58">
        <v>3</v>
      </c>
      <c r="C114" s="59" t="s">
        <v>525</v>
      </c>
      <c r="D114" s="59">
        <v>833.154</v>
      </c>
      <c r="E114" s="59">
        <v>23.559000000000001</v>
      </c>
      <c r="F114" s="59">
        <v>167.44</v>
      </c>
      <c r="G114" s="59">
        <v>0</v>
      </c>
      <c r="H114" s="59">
        <v>255</v>
      </c>
      <c r="I114" s="46">
        <f>E114/E$59</f>
        <v>1.0365574644519098</v>
      </c>
      <c r="J114" s="57"/>
      <c r="K114">
        <v>3</v>
      </c>
      <c r="L114" s="46" t="s">
        <v>524</v>
      </c>
      <c r="M114" s="46">
        <v>712.73500000000001</v>
      </c>
      <c r="N114" s="46">
        <v>14.429</v>
      </c>
      <c r="O114" s="46">
        <v>178.92099999999999</v>
      </c>
      <c r="P114" s="46">
        <v>0</v>
      </c>
      <c r="Q114" s="46">
        <v>255</v>
      </c>
      <c r="R114" s="46">
        <f>N114/N$61</f>
        <v>0.53667020987125058</v>
      </c>
    </row>
    <row r="115" spans="1:18" x14ac:dyDescent="0.75">
      <c r="A115" s="57"/>
      <c r="B115" s="58">
        <v>4</v>
      </c>
      <c r="C115" s="59" t="s">
        <v>523</v>
      </c>
      <c r="D115" s="59">
        <v>335.721</v>
      </c>
      <c r="E115" s="59">
        <v>20.245000000000001</v>
      </c>
      <c r="F115" s="59">
        <v>100.53700000000001</v>
      </c>
      <c r="G115" s="59">
        <v>0</v>
      </c>
      <c r="H115" s="59">
        <v>255</v>
      </c>
      <c r="I115" s="46">
        <f>E115/E$59</f>
        <v>0.89074688517462175</v>
      </c>
      <c r="J115" s="57"/>
      <c r="K115">
        <v>4</v>
      </c>
      <c r="L115" s="46" t="s">
        <v>522</v>
      </c>
      <c r="M115" s="46">
        <v>1157.4090000000001</v>
      </c>
      <c r="N115" s="46">
        <v>16.954000000000001</v>
      </c>
      <c r="O115" s="46">
        <v>221.86199999999999</v>
      </c>
      <c r="P115" s="46">
        <v>0</v>
      </c>
      <c r="Q115" s="46">
        <v>255</v>
      </c>
      <c r="R115" s="46">
        <f>N115/N$61</f>
        <v>0.630584707059199</v>
      </c>
    </row>
    <row r="116" spans="1:18" x14ac:dyDescent="0.75">
      <c r="A116" s="57"/>
      <c r="B116" s="58">
        <v>5</v>
      </c>
      <c r="C116" s="59" t="s">
        <v>521</v>
      </c>
      <c r="D116" s="59">
        <v>342.78699999999998</v>
      </c>
      <c r="E116" s="59">
        <v>21.02</v>
      </c>
      <c r="F116" s="59">
        <v>107.05200000000001</v>
      </c>
      <c r="G116" s="59">
        <v>0</v>
      </c>
      <c r="H116" s="59">
        <v>255</v>
      </c>
      <c r="I116" s="46">
        <f>E116/E$59</f>
        <v>0.92484561750410221</v>
      </c>
      <c r="J116" s="57"/>
      <c r="K116">
        <v>5</v>
      </c>
      <c r="L116" s="46" t="s">
        <v>520</v>
      </c>
      <c r="M116" s="46">
        <v>297.983</v>
      </c>
      <c r="N116" s="46">
        <v>25.890999999999998</v>
      </c>
      <c r="O116" s="46">
        <v>85.793000000000006</v>
      </c>
      <c r="P116" s="46">
        <v>0</v>
      </c>
      <c r="Q116" s="46">
        <v>255</v>
      </c>
      <c r="R116" s="46">
        <f>N116/N$61</f>
        <v>0.96298623631412761</v>
      </c>
    </row>
    <row r="117" spans="1:18" x14ac:dyDescent="0.75">
      <c r="A117" s="57"/>
      <c r="B117" s="58">
        <v>6</v>
      </c>
      <c r="C117" s="59" t="s">
        <v>519</v>
      </c>
      <c r="D117" s="59">
        <v>395.46199999999999</v>
      </c>
      <c r="E117" s="59">
        <v>23.152999999999999</v>
      </c>
      <c r="F117" s="59">
        <v>137.77500000000001</v>
      </c>
      <c r="G117" s="59">
        <v>0</v>
      </c>
      <c r="H117" s="59">
        <v>255</v>
      </c>
      <c r="I117" s="46">
        <f>E117/E$59</f>
        <v>1.0186941285476916</v>
      </c>
      <c r="J117" s="57"/>
      <c r="K117">
        <v>6</v>
      </c>
      <c r="L117" s="46" t="s">
        <v>518</v>
      </c>
      <c r="M117" s="46">
        <v>358.60599999999999</v>
      </c>
      <c r="N117" s="46">
        <v>24.292000000000002</v>
      </c>
      <c r="O117" s="46">
        <v>76.009</v>
      </c>
      <c r="P117" s="46">
        <v>0</v>
      </c>
      <c r="Q117" s="46">
        <v>255</v>
      </c>
      <c r="R117" s="46">
        <f>N117/N$61</f>
        <v>0.90351325373847247</v>
      </c>
    </row>
    <row r="118" spans="1:18" x14ac:dyDescent="0.75">
      <c r="A118" s="57"/>
      <c r="B118" s="58">
        <v>7</v>
      </c>
      <c r="C118" s="59" t="s">
        <v>517</v>
      </c>
      <c r="D118" s="59">
        <v>733.01</v>
      </c>
      <c r="E118" s="59">
        <v>14.631</v>
      </c>
      <c r="F118" s="59">
        <v>153.76499999999999</v>
      </c>
      <c r="G118" s="59">
        <v>0</v>
      </c>
      <c r="H118" s="59">
        <v>255</v>
      </c>
      <c r="I118" s="46">
        <f>E118/E$59</f>
        <v>0.64374006801629491</v>
      </c>
      <c r="J118" s="57"/>
      <c r="K118">
        <v>7</v>
      </c>
      <c r="L118" s="46" t="s">
        <v>516</v>
      </c>
      <c r="M118" s="46">
        <v>1167.1959999999999</v>
      </c>
      <c r="N118" s="46">
        <v>16.933</v>
      </c>
      <c r="O118" s="46">
        <v>181.03899999999999</v>
      </c>
      <c r="P118" s="46">
        <v>0</v>
      </c>
      <c r="Q118" s="46">
        <v>255</v>
      </c>
      <c r="R118" s="46">
        <f>N118/N$61</f>
        <v>0.62980363599347744</v>
      </c>
    </row>
    <row r="119" spans="1:18" x14ac:dyDescent="0.75">
      <c r="A119" s="57"/>
      <c r="B119" s="58">
        <v>8</v>
      </c>
      <c r="C119" s="59" t="s">
        <v>515</v>
      </c>
      <c r="D119" s="59">
        <v>283.56200000000001</v>
      </c>
      <c r="E119" s="59">
        <v>19.465</v>
      </c>
      <c r="F119" s="59">
        <v>80.677999999999997</v>
      </c>
      <c r="G119" s="59">
        <v>0</v>
      </c>
      <c r="H119" s="59">
        <v>255</v>
      </c>
      <c r="I119" s="46">
        <f>E119/E$59</f>
        <v>0.85642816102366071</v>
      </c>
      <c r="J119" s="57"/>
      <c r="K119">
        <v>8</v>
      </c>
      <c r="L119" s="46" t="s">
        <v>514</v>
      </c>
      <c r="M119" s="46">
        <v>1229.8430000000001</v>
      </c>
      <c r="N119" s="46">
        <v>16.709</v>
      </c>
      <c r="O119" s="46">
        <v>179.45</v>
      </c>
      <c r="P119" s="46">
        <v>0</v>
      </c>
      <c r="Q119" s="46">
        <v>255</v>
      </c>
      <c r="R119" s="46">
        <f>N119/N$61</f>
        <v>0.62147221129244756</v>
      </c>
    </row>
    <row r="120" spans="1:18" x14ac:dyDescent="0.75">
      <c r="A120" s="57"/>
      <c r="B120" s="58">
        <v>9</v>
      </c>
      <c r="C120" s="59" t="s">
        <v>513</v>
      </c>
      <c r="D120" s="59">
        <v>637.71400000000006</v>
      </c>
      <c r="E120" s="59">
        <v>16.065999999999999</v>
      </c>
      <c r="F120" s="59">
        <v>127.369</v>
      </c>
      <c r="G120" s="59">
        <v>0</v>
      </c>
      <c r="H120" s="59">
        <v>255</v>
      </c>
      <c r="I120" s="46">
        <f>E120/E$59</f>
        <v>0.70687772078120381</v>
      </c>
      <c r="J120" s="57"/>
      <c r="K120">
        <v>9</v>
      </c>
      <c r="L120" s="46" t="s">
        <v>512</v>
      </c>
      <c r="M120" s="46">
        <v>477.21600000000001</v>
      </c>
      <c r="N120" s="46">
        <v>24.161999999999999</v>
      </c>
      <c r="O120" s="46">
        <v>113.922</v>
      </c>
      <c r="P120" s="46">
        <v>0</v>
      </c>
      <c r="Q120" s="46">
        <v>255</v>
      </c>
      <c r="R120" s="46">
        <f>N120/N$61</f>
        <v>0.89867805190305328</v>
      </c>
    </row>
    <row r="121" spans="1:18" x14ac:dyDescent="0.75">
      <c r="A121" s="57"/>
      <c r="B121" s="58">
        <v>10</v>
      </c>
      <c r="C121" s="59" t="s">
        <v>511</v>
      </c>
      <c r="D121" s="59">
        <v>248.386</v>
      </c>
      <c r="E121" s="59">
        <v>21.396999999999998</v>
      </c>
      <c r="F121" s="59">
        <v>72.28</v>
      </c>
      <c r="G121" s="59">
        <v>0</v>
      </c>
      <c r="H121" s="59">
        <v>255</v>
      </c>
      <c r="I121" s="46">
        <f>E121/E$59</f>
        <v>0.94143300084373327</v>
      </c>
      <c r="J121" s="57"/>
      <c r="K121">
        <v>10</v>
      </c>
      <c r="L121" s="46" t="s">
        <v>510</v>
      </c>
      <c r="M121" s="46">
        <v>1073.944</v>
      </c>
      <c r="N121" s="46">
        <v>16.13</v>
      </c>
      <c r="O121" s="46">
        <v>137.369</v>
      </c>
      <c r="P121" s="46">
        <v>0</v>
      </c>
      <c r="Q121" s="46">
        <v>255</v>
      </c>
      <c r="R121" s="46">
        <f>N121/N$61</f>
        <v>0.59993696619469616</v>
      </c>
    </row>
    <row r="122" spans="1:18" x14ac:dyDescent="0.75">
      <c r="A122" s="57"/>
      <c r="B122" s="58">
        <v>11</v>
      </c>
      <c r="C122" s="59" t="s">
        <v>509</v>
      </c>
      <c r="D122" s="59">
        <v>401.65199999999999</v>
      </c>
      <c r="E122" s="59">
        <v>19.661000000000001</v>
      </c>
      <c r="F122" s="59">
        <v>94.402000000000001</v>
      </c>
      <c r="G122" s="59">
        <v>0</v>
      </c>
      <c r="H122" s="59">
        <v>255</v>
      </c>
      <c r="I122" s="46">
        <f>E122/E$59</f>
        <v>0.86505184042569716</v>
      </c>
      <c r="J122" s="57"/>
      <c r="K122">
        <v>11</v>
      </c>
      <c r="L122" s="46" t="s">
        <v>508</v>
      </c>
      <c r="M122" s="46">
        <v>1278.2840000000001</v>
      </c>
      <c r="N122" s="46">
        <v>16.692</v>
      </c>
      <c r="O122" s="46">
        <v>242.24199999999999</v>
      </c>
      <c r="P122" s="46">
        <v>0</v>
      </c>
      <c r="Q122" s="46">
        <v>255</v>
      </c>
      <c r="R122" s="46">
        <f>N122/N$61</f>
        <v>0.62083991566781582</v>
      </c>
    </row>
    <row r="123" spans="1:18" x14ac:dyDescent="0.75">
      <c r="A123" s="57"/>
      <c r="B123" s="58">
        <v>12</v>
      </c>
      <c r="C123" s="59" t="s">
        <v>507</v>
      </c>
      <c r="D123" s="59">
        <v>635.17700000000002</v>
      </c>
      <c r="E123" s="59">
        <v>18.041</v>
      </c>
      <c r="F123" s="59">
        <v>153.59800000000001</v>
      </c>
      <c r="G123" s="59">
        <v>0</v>
      </c>
      <c r="H123" s="59">
        <v>255</v>
      </c>
      <c r="I123" s="46">
        <f>E123/E$59</f>
        <v>0.79377449026600899</v>
      </c>
      <c r="J123" s="57"/>
      <c r="K123">
        <v>12</v>
      </c>
      <c r="L123" s="46" t="s">
        <v>506</v>
      </c>
      <c r="M123" s="46">
        <v>635.80899999999997</v>
      </c>
      <c r="N123" s="46">
        <v>22.748999999999999</v>
      </c>
      <c r="O123" s="46">
        <v>117.94199999999999</v>
      </c>
      <c r="P123" s="46">
        <v>0</v>
      </c>
      <c r="Q123" s="46">
        <v>255</v>
      </c>
      <c r="R123" s="46">
        <f>N123/N$61</f>
        <v>0.8461231273380746</v>
      </c>
    </row>
    <row r="124" spans="1:18" x14ac:dyDescent="0.75">
      <c r="A124" s="57"/>
      <c r="B124" s="58">
        <v>13</v>
      </c>
      <c r="C124" s="59" t="s">
        <v>505</v>
      </c>
      <c r="D124" s="59">
        <v>392.97199999999998</v>
      </c>
      <c r="E124" s="59">
        <v>17.512</v>
      </c>
      <c r="F124" s="59">
        <v>103.35299999999999</v>
      </c>
      <c r="G124" s="59">
        <v>0</v>
      </c>
      <c r="H124" s="59">
        <v>255</v>
      </c>
      <c r="I124" s="46">
        <f>E124/E$59</f>
        <v>0.77049935555337001</v>
      </c>
      <c r="J124" s="57"/>
      <c r="K124">
        <v>13</v>
      </c>
      <c r="L124" s="46" t="s">
        <v>504</v>
      </c>
      <c r="M124" s="46">
        <v>329.31099999999998</v>
      </c>
      <c r="N124" s="46">
        <v>25.827999999999999</v>
      </c>
      <c r="O124" s="46">
        <v>158.75200000000001</v>
      </c>
      <c r="P124" s="46">
        <v>0</v>
      </c>
      <c r="Q124" s="46">
        <v>255</v>
      </c>
      <c r="R124" s="46">
        <f>N124/N$61</f>
        <v>0.96064302311696304</v>
      </c>
    </row>
    <row r="125" spans="1:18" x14ac:dyDescent="0.75">
      <c r="A125" s="57"/>
      <c r="B125" s="58">
        <v>14</v>
      </c>
      <c r="C125" s="59" t="s">
        <v>503</v>
      </c>
      <c r="D125" s="59">
        <v>853.27700000000004</v>
      </c>
      <c r="E125" s="59">
        <v>16.579999999999998</v>
      </c>
      <c r="F125" s="59">
        <v>256.15499999999997</v>
      </c>
      <c r="G125" s="59">
        <v>0</v>
      </c>
      <c r="H125" s="59">
        <v>255</v>
      </c>
      <c r="I125" s="46">
        <f>E125/E$59</f>
        <v>0.72949288002940116</v>
      </c>
      <c r="J125" s="57"/>
      <c r="K125">
        <v>14</v>
      </c>
      <c r="L125" s="46" t="s">
        <v>502</v>
      </c>
      <c r="M125" s="46">
        <v>787.45600000000002</v>
      </c>
      <c r="N125" s="46">
        <v>24.338000000000001</v>
      </c>
      <c r="O125" s="46">
        <v>239.32599999999999</v>
      </c>
      <c r="P125" s="46">
        <v>0</v>
      </c>
      <c r="Q125" s="46">
        <v>255</v>
      </c>
      <c r="R125" s="46">
        <f>N125/N$61</f>
        <v>0.90522417131100541</v>
      </c>
    </row>
    <row r="126" spans="1:18" x14ac:dyDescent="0.75">
      <c r="A126" s="57"/>
      <c r="B126" s="58">
        <v>15</v>
      </c>
      <c r="C126" s="59" t="s">
        <v>501</v>
      </c>
      <c r="D126" s="59">
        <v>567.78800000000001</v>
      </c>
      <c r="E126" s="59">
        <v>15.741</v>
      </c>
      <c r="F126" s="59">
        <v>163.18799999999999</v>
      </c>
      <c r="G126" s="59">
        <v>0</v>
      </c>
      <c r="H126" s="59">
        <v>255</v>
      </c>
      <c r="I126" s="46">
        <f>E126/E$59</f>
        <v>0.69257825238497017</v>
      </c>
      <c r="J126" s="57"/>
      <c r="K126">
        <v>15</v>
      </c>
      <c r="L126" s="46" t="s">
        <v>500</v>
      </c>
      <c r="M126" s="46">
        <v>372.96100000000001</v>
      </c>
      <c r="N126" s="46">
        <v>23.305</v>
      </c>
      <c r="O126" s="46">
        <v>120.626</v>
      </c>
      <c r="P126" s="46">
        <v>0</v>
      </c>
      <c r="Q126" s="46">
        <v>255</v>
      </c>
      <c r="R126" s="46">
        <f>N126/N$61</f>
        <v>0.86680291364955953</v>
      </c>
    </row>
    <row r="127" spans="1:18" x14ac:dyDescent="0.75">
      <c r="A127" s="57"/>
      <c r="B127" s="58">
        <v>16</v>
      </c>
      <c r="C127" s="59" t="s">
        <v>499</v>
      </c>
      <c r="D127" s="59">
        <v>447.16899999999998</v>
      </c>
      <c r="E127" s="59">
        <v>18.728999999999999</v>
      </c>
      <c r="F127" s="59">
        <v>108.349</v>
      </c>
      <c r="G127" s="59">
        <v>0</v>
      </c>
      <c r="H127" s="59">
        <v>255</v>
      </c>
      <c r="I127" s="46">
        <f>E127/E$59</f>
        <v>0.82404536490172831</v>
      </c>
      <c r="J127" s="57"/>
      <c r="K127">
        <v>16</v>
      </c>
      <c r="L127" s="46" t="s">
        <v>498</v>
      </c>
      <c r="M127" s="46">
        <v>976.92200000000003</v>
      </c>
      <c r="N127" s="46">
        <v>20.376999999999999</v>
      </c>
      <c r="O127" s="46">
        <v>170.48500000000001</v>
      </c>
      <c r="P127" s="46">
        <v>0</v>
      </c>
      <c r="Q127" s="46">
        <v>255</v>
      </c>
      <c r="R127" s="46">
        <f>N127/N$61</f>
        <v>0.75789929077181173</v>
      </c>
    </row>
    <row r="128" spans="1:18" x14ac:dyDescent="0.75">
      <c r="A128" s="57"/>
      <c r="B128" s="58">
        <v>17</v>
      </c>
      <c r="C128" s="59" t="s">
        <v>497</v>
      </c>
      <c r="D128" s="59">
        <v>2079.0740000000001</v>
      </c>
      <c r="E128" s="59">
        <v>11.337999999999999</v>
      </c>
      <c r="F128" s="59">
        <v>314.24</v>
      </c>
      <c r="G128" s="59">
        <v>0</v>
      </c>
      <c r="H128" s="59">
        <v>255</v>
      </c>
      <c r="I128" s="46">
        <f>E128/E$59</f>
        <v>0.49885345438922502</v>
      </c>
      <c r="J128" s="57"/>
      <c r="K128">
        <v>17</v>
      </c>
      <c r="L128" s="46" t="s">
        <v>496</v>
      </c>
      <c r="M128" s="46">
        <v>376.03500000000003</v>
      </c>
      <c r="N128" s="46">
        <v>22.559000000000001</v>
      </c>
      <c r="O128" s="46">
        <v>118.49</v>
      </c>
      <c r="P128" s="46">
        <v>0</v>
      </c>
      <c r="Q128" s="46">
        <v>255</v>
      </c>
      <c r="R128" s="46">
        <f>N128/N$61</f>
        <v>0.83905629388630831</v>
      </c>
    </row>
    <row r="129" spans="1:18" x14ac:dyDescent="0.75">
      <c r="A129" s="57"/>
      <c r="B129" s="58">
        <v>18</v>
      </c>
      <c r="C129" s="59" t="s">
        <v>495</v>
      </c>
      <c r="D129" s="59">
        <v>596.21900000000005</v>
      </c>
      <c r="E129" s="59">
        <v>14.775</v>
      </c>
      <c r="F129" s="59">
        <v>243.01300000000001</v>
      </c>
      <c r="G129" s="59">
        <v>0</v>
      </c>
      <c r="H129" s="59">
        <v>255</v>
      </c>
      <c r="I129" s="46">
        <f>E129/E$59</f>
        <v>0.65007583247493383</v>
      </c>
      <c r="J129" s="57"/>
      <c r="K129">
        <v>18</v>
      </c>
      <c r="L129" s="46" t="s">
        <v>494</v>
      </c>
      <c r="M129" s="46">
        <v>317.39800000000002</v>
      </c>
      <c r="N129" s="46">
        <v>27.963999999999999</v>
      </c>
      <c r="O129" s="46">
        <v>91.275999999999996</v>
      </c>
      <c r="P129" s="46">
        <v>0</v>
      </c>
      <c r="Q129" s="46">
        <v>255</v>
      </c>
      <c r="R129" s="46">
        <f>N129/N$61</f>
        <v>1.0400891086589266</v>
      </c>
    </row>
    <row r="130" spans="1:18" x14ac:dyDescent="0.75">
      <c r="A130" s="57"/>
      <c r="B130" s="58">
        <v>19</v>
      </c>
      <c r="C130" s="59" t="s">
        <v>493</v>
      </c>
      <c r="D130" s="59">
        <v>1641.0139999999999</v>
      </c>
      <c r="E130" s="59">
        <v>12.839</v>
      </c>
      <c r="F130" s="59">
        <v>253.874</v>
      </c>
      <c r="G130" s="59">
        <v>0</v>
      </c>
      <c r="H130" s="59">
        <v>255</v>
      </c>
      <c r="I130" s="46">
        <f>E130/E$59</f>
        <v>0.56489499919767694</v>
      </c>
      <c r="J130" s="57"/>
      <c r="K130">
        <v>19</v>
      </c>
      <c r="L130" s="46" t="s">
        <v>492</v>
      </c>
      <c r="M130" s="46">
        <v>1077.258</v>
      </c>
      <c r="N130" s="46">
        <v>22.349</v>
      </c>
      <c r="O130" s="46">
        <v>165.529</v>
      </c>
      <c r="P130" s="46">
        <v>0</v>
      </c>
      <c r="Q130" s="46">
        <v>255</v>
      </c>
      <c r="R130" s="46">
        <f>N130/N$61</f>
        <v>0.8312455832290927</v>
      </c>
    </row>
    <row r="131" spans="1:18" x14ac:dyDescent="0.75">
      <c r="A131" s="57"/>
      <c r="B131" s="58">
        <v>20</v>
      </c>
      <c r="C131" s="59" t="s">
        <v>491</v>
      </c>
      <c r="D131" s="59">
        <v>1486.2190000000001</v>
      </c>
      <c r="E131" s="59">
        <v>8.2270000000000003</v>
      </c>
      <c r="F131" s="59">
        <v>223.66800000000001</v>
      </c>
      <c r="G131" s="59">
        <v>0</v>
      </c>
      <c r="H131" s="59">
        <v>255</v>
      </c>
      <c r="I131" s="46">
        <f>E131/E$59</f>
        <v>0.36197454306404608</v>
      </c>
      <c r="J131" s="57"/>
      <c r="K131">
        <v>20</v>
      </c>
      <c r="L131" s="46" t="s">
        <v>490</v>
      </c>
      <c r="M131" s="46">
        <v>820.32600000000002</v>
      </c>
      <c r="N131" s="46">
        <v>23.648</v>
      </c>
      <c r="O131" s="46">
        <v>142.411</v>
      </c>
      <c r="P131" s="46">
        <v>0</v>
      </c>
      <c r="Q131" s="46">
        <v>255</v>
      </c>
      <c r="R131" s="46">
        <f>N131/N$61</f>
        <v>0.87956040772301147</v>
      </c>
    </row>
    <row r="132" spans="1:18" x14ac:dyDescent="0.75">
      <c r="A132" s="57"/>
      <c r="B132" s="58">
        <v>21</v>
      </c>
      <c r="C132" s="59" t="s">
        <v>489</v>
      </c>
      <c r="D132" s="59">
        <v>1459.319</v>
      </c>
      <c r="E132" s="59">
        <v>20.303000000000001</v>
      </c>
      <c r="F132" s="59">
        <v>284.851</v>
      </c>
      <c r="G132" s="59">
        <v>0</v>
      </c>
      <c r="H132" s="59">
        <v>255</v>
      </c>
      <c r="I132" s="46">
        <f>E132/E$59</f>
        <v>0.89329879030379578</v>
      </c>
      <c r="J132" s="57"/>
      <c r="K132">
        <v>21</v>
      </c>
      <c r="L132" s="46" t="s">
        <v>488</v>
      </c>
      <c r="M132" s="46">
        <v>553.50400000000002</v>
      </c>
      <c r="N132" s="46">
        <v>28.577999999999999</v>
      </c>
      <c r="O132" s="46">
        <v>130.68799999999999</v>
      </c>
      <c r="P132" s="46">
        <v>0</v>
      </c>
      <c r="Q132" s="46">
        <v>255</v>
      </c>
      <c r="R132" s="46">
        <f>N132/N$61</f>
        <v>1.0629261388662137</v>
      </c>
    </row>
    <row r="133" spans="1:18" x14ac:dyDescent="0.75">
      <c r="A133" s="57"/>
      <c r="B133" s="58">
        <v>22</v>
      </c>
      <c r="C133" s="59" t="s">
        <v>487</v>
      </c>
      <c r="D133" s="59">
        <v>755.01300000000003</v>
      </c>
      <c r="E133" s="59">
        <v>25.597999999999999</v>
      </c>
      <c r="F133" s="59">
        <v>136.62700000000001</v>
      </c>
      <c r="G133" s="59">
        <v>0</v>
      </c>
      <c r="H133" s="59">
        <v>255</v>
      </c>
      <c r="I133" s="46">
        <f>E133/E$59</f>
        <v>1.1262701292516655</v>
      </c>
      <c r="J133" s="57"/>
      <c r="K133">
        <v>22</v>
      </c>
      <c r="L133" s="46" t="s">
        <v>486</v>
      </c>
      <c r="M133" s="46">
        <v>1047.6010000000001</v>
      </c>
      <c r="N133" s="46">
        <v>15.304</v>
      </c>
      <c r="O133" s="46">
        <v>161.42099999999999</v>
      </c>
      <c r="P133" s="46">
        <v>0</v>
      </c>
      <c r="Q133" s="46">
        <v>255</v>
      </c>
      <c r="R133" s="46">
        <f>N133/N$61</f>
        <v>0.56921483760964853</v>
      </c>
    </row>
    <row r="134" spans="1:18" ht="15.5" thickBot="1" x14ac:dyDescent="0.9">
      <c r="A134" s="57"/>
      <c r="B134" s="58">
        <v>23</v>
      </c>
      <c r="C134" s="59" t="s">
        <v>485</v>
      </c>
      <c r="D134" s="59">
        <v>311.41899999999998</v>
      </c>
      <c r="E134" s="59">
        <v>25.016999999999999</v>
      </c>
      <c r="F134" s="59">
        <v>86.167000000000002</v>
      </c>
      <c r="G134" s="59">
        <v>0</v>
      </c>
      <c r="H134" s="59">
        <v>255</v>
      </c>
      <c r="I134" s="46">
        <f>E134/E$59</f>
        <v>1.1007070795956291</v>
      </c>
      <c r="J134" s="57"/>
    </row>
    <row r="135" spans="1:18" ht="15.5" thickBot="1" x14ac:dyDescent="0.9">
      <c r="A135" s="57"/>
      <c r="B135" s="58">
        <v>24</v>
      </c>
      <c r="C135" s="59" t="s">
        <v>484</v>
      </c>
      <c r="D135" s="59">
        <v>234.078</v>
      </c>
      <c r="E135" s="59">
        <v>21.041</v>
      </c>
      <c r="F135" s="59">
        <v>63.094000000000001</v>
      </c>
      <c r="G135" s="59">
        <v>0</v>
      </c>
      <c r="H135" s="59">
        <v>255</v>
      </c>
      <c r="I135" s="46">
        <f>E135/E$59</f>
        <v>0.92576958315432034</v>
      </c>
      <c r="J135" s="57"/>
      <c r="M135" s="52" t="s">
        <v>1</v>
      </c>
      <c r="N135" s="50">
        <f>AVERAGE(N112:N133)</f>
        <v>21.090681818181817</v>
      </c>
      <c r="P135" s="52"/>
      <c r="Q135" s="51"/>
      <c r="R135" s="50">
        <f>AVERAGE(R112:R133)</f>
        <v>0.78444387259625792</v>
      </c>
    </row>
    <row r="136" spans="1:18" ht="15.5" thickBot="1" x14ac:dyDescent="0.9">
      <c r="A136" s="57"/>
      <c r="B136" s="58">
        <v>25</v>
      </c>
      <c r="C136" s="59" t="s">
        <v>483</v>
      </c>
      <c r="D136" s="59">
        <v>437.32600000000002</v>
      </c>
      <c r="E136" s="59">
        <v>24.875</v>
      </c>
      <c r="F136" s="59">
        <v>104.93300000000001</v>
      </c>
      <c r="G136" s="59">
        <v>0</v>
      </c>
      <c r="H136" s="59">
        <v>255</v>
      </c>
      <c r="I136" s="46">
        <f>E136/E$59</f>
        <v>1.0944593118655823</v>
      </c>
      <c r="J136" s="57"/>
      <c r="M136" s="49" t="s">
        <v>0</v>
      </c>
      <c r="N136" s="47">
        <f>STDEV(N112:N133)/SQRT(22)</f>
        <v>0.94482786032972843</v>
      </c>
      <c r="P136" s="49"/>
      <c r="Q136" s="48"/>
      <c r="R136" s="47">
        <f>STDEV(R112:R133)/SQRT(22)</f>
        <v>3.5141795418626276E-2</v>
      </c>
    </row>
    <row r="137" spans="1:18" ht="15.5" thickBot="1" x14ac:dyDescent="0.9">
      <c r="A137" s="57"/>
      <c r="B137" s="58"/>
      <c r="C137" s="59"/>
      <c r="D137" s="59"/>
      <c r="E137" s="59"/>
      <c r="F137" s="59"/>
      <c r="G137" s="59"/>
      <c r="H137" s="59"/>
      <c r="J137" s="57"/>
    </row>
    <row r="138" spans="1:18" ht="15.5" thickBot="1" x14ac:dyDescent="0.9">
      <c r="A138" s="57"/>
      <c r="B138" s="58"/>
      <c r="C138" s="59"/>
      <c r="D138" s="52" t="s">
        <v>1</v>
      </c>
      <c r="E138" s="50">
        <f>AVERAGE(E112:E136)</f>
        <v>18.820959999999999</v>
      </c>
      <c r="G138" s="52"/>
      <c r="H138" s="51"/>
      <c r="I138" s="50">
        <f>AVERAGE(I112:I136)</f>
        <v>0.82809145448239807</v>
      </c>
      <c r="J138" s="57"/>
    </row>
    <row r="139" spans="1:18" ht="15.5" thickBot="1" x14ac:dyDescent="0.9">
      <c r="A139" s="57"/>
      <c r="B139" s="58"/>
      <c r="C139" s="59"/>
      <c r="D139" s="49" t="s">
        <v>0</v>
      </c>
      <c r="E139" s="47">
        <f>STDEV(E112:E136)/SQRT(25)</f>
        <v>0.87242967143489669</v>
      </c>
      <c r="G139" s="49"/>
      <c r="H139" s="48"/>
      <c r="I139" s="47">
        <f>STDEV(I112:I136)/SQRT(25)</f>
        <v>3.8385478506522699E-2</v>
      </c>
      <c r="J139" s="57"/>
    </row>
    <row r="140" spans="1:18" x14ac:dyDescent="0.75">
      <c r="A140" s="57"/>
      <c r="B140" s="58"/>
      <c r="C140" s="59"/>
      <c r="D140" s="59"/>
      <c r="E140" s="59"/>
      <c r="F140" s="59"/>
      <c r="G140" s="59"/>
      <c r="H140" s="59"/>
      <c r="J140" s="57"/>
    </row>
    <row r="141" spans="1:18" x14ac:dyDescent="0.75">
      <c r="A141" s="57"/>
      <c r="B141" s="58"/>
      <c r="C141" s="59"/>
      <c r="D141" s="59"/>
      <c r="E141" s="59"/>
      <c r="F141" s="59"/>
      <c r="G141" s="59"/>
      <c r="H141" s="59"/>
      <c r="J141" s="57"/>
    </row>
    <row r="142" spans="1:18" ht="15.5" thickBot="1" x14ac:dyDescent="0.9">
      <c r="A142" s="56"/>
      <c r="J142" s="56"/>
    </row>
    <row r="143" spans="1:18" s="53" customFormat="1" ht="15.5" thickBot="1" x14ac:dyDescent="0.9">
      <c r="A143" s="55"/>
      <c r="C143" s="54"/>
      <c r="D143" s="54"/>
      <c r="E143" s="54"/>
      <c r="F143" s="54"/>
      <c r="G143" s="54"/>
      <c r="H143" s="54"/>
      <c r="I143" s="54"/>
      <c r="J143" s="55"/>
      <c r="L143" s="54"/>
      <c r="M143" s="54"/>
      <c r="N143" s="54"/>
      <c r="O143" s="54"/>
      <c r="P143" s="54"/>
      <c r="Q143" s="54"/>
      <c r="R143" s="54"/>
    </row>
    <row r="144" spans="1:18" ht="15.5" thickBot="1" x14ac:dyDescent="0.9">
      <c r="D144" s="52" t="s">
        <v>1</v>
      </c>
      <c r="E144" s="50">
        <f>AVERAGE(E89,E107,E138)</f>
        <v>20.700525555555558</v>
      </c>
      <c r="G144" s="52"/>
      <c r="H144" s="51"/>
      <c r="I144" s="50">
        <f>AVERAGE(I89,I107,I138)</f>
        <v>0.93932638371704291</v>
      </c>
      <c r="M144" s="52" t="s">
        <v>1</v>
      </c>
      <c r="N144" s="50">
        <f>AVERAGE(N89,N107,N135)</f>
        <v>22.244210606060605</v>
      </c>
      <c r="P144" s="52"/>
      <c r="Q144" s="51"/>
      <c r="R144" s="50">
        <f>AVERAGE(R89,R107,R135)</f>
        <v>0.75925383140890979</v>
      </c>
    </row>
    <row r="145" spans="1:18" ht="15.5" thickBot="1" x14ac:dyDescent="0.9">
      <c r="D145" s="49" t="s">
        <v>0</v>
      </c>
      <c r="E145" s="47">
        <f>STDEV(E89,E107,E138)/SQRT(3)</f>
        <v>2.0463784748204996</v>
      </c>
      <c r="G145" s="49"/>
      <c r="H145" s="48"/>
      <c r="I145" s="47">
        <f>STDEV(I89,I107,I138)/SQRT(3)</f>
        <v>5.5620104742526329E-2</v>
      </c>
      <c r="M145" s="49" t="s">
        <v>0</v>
      </c>
      <c r="N145" s="47">
        <f>STDEV(N89,N107,N135)/SQRT(3)</f>
        <v>0.77729939393137892</v>
      </c>
      <c r="P145" s="49"/>
      <c r="Q145" s="48"/>
      <c r="R145" s="47">
        <f>STDEV(R89,R107,R135)/SQRT(3)</f>
        <v>1.2671729211458725E-2</v>
      </c>
    </row>
    <row r="148" spans="1:18" ht="15.5" thickBot="1" x14ac:dyDescent="0.9"/>
    <row r="149" spans="1:18" ht="16.75" thickBot="1" x14ac:dyDescent="0.9">
      <c r="B149" s="62" t="s">
        <v>224</v>
      </c>
      <c r="C149" s="46" t="s">
        <v>482</v>
      </c>
      <c r="D149" s="46" t="s">
        <v>481</v>
      </c>
      <c r="E149" s="46" t="s">
        <v>480</v>
      </c>
      <c r="F149" s="46" t="s">
        <v>479</v>
      </c>
      <c r="G149" s="46" t="s">
        <v>478</v>
      </c>
      <c r="H149" s="46" t="s">
        <v>477</v>
      </c>
      <c r="K149" s="61" t="s">
        <v>222</v>
      </c>
      <c r="L149" s="46" t="s">
        <v>482</v>
      </c>
      <c r="M149" s="46" t="s">
        <v>481</v>
      </c>
      <c r="N149" s="46" t="s">
        <v>480</v>
      </c>
      <c r="O149" s="46" t="s">
        <v>479</v>
      </c>
      <c r="P149" s="46" t="s">
        <v>478</v>
      </c>
      <c r="Q149" s="46" t="s">
        <v>477</v>
      </c>
    </row>
    <row r="150" spans="1:18" ht="15" customHeight="1" x14ac:dyDescent="0.75">
      <c r="A150" s="60" t="s">
        <v>475</v>
      </c>
      <c r="B150" s="58">
        <v>1</v>
      </c>
      <c r="C150" s="59" t="s">
        <v>476</v>
      </c>
      <c r="D150" s="59">
        <v>726.87099999999998</v>
      </c>
      <c r="E150" s="59">
        <v>23.923999999999999</v>
      </c>
      <c r="F150" s="59">
        <v>149.405</v>
      </c>
      <c r="G150" s="59">
        <v>0</v>
      </c>
      <c r="H150" s="59">
        <v>255</v>
      </c>
      <c r="I150" s="46">
        <f>E150/E$20</f>
        <v>0.96113682603542827</v>
      </c>
      <c r="J150" s="60" t="s">
        <v>475</v>
      </c>
      <c r="K150">
        <v>1</v>
      </c>
      <c r="L150" s="46" t="s">
        <v>474</v>
      </c>
      <c r="M150" s="46">
        <v>472.85</v>
      </c>
      <c r="N150" s="46">
        <v>24.029</v>
      </c>
      <c r="O150" s="46">
        <v>205.315</v>
      </c>
      <c r="P150" s="46">
        <v>0</v>
      </c>
      <c r="Q150" s="46">
        <v>255</v>
      </c>
      <c r="R150" s="46">
        <f>N150/N$20</f>
        <v>0.75383048408618436</v>
      </c>
    </row>
    <row r="151" spans="1:18" x14ac:dyDescent="0.75">
      <c r="A151" s="57"/>
      <c r="B151" s="58">
        <v>2</v>
      </c>
      <c r="C151" s="59" t="s">
        <v>473</v>
      </c>
      <c r="D151" s="59">
        <v>328.08300000000003</v>
      </c>
      <c r="E151" s="59">
        <v>19.994</v>
      </c>
      <c r="F151" s="59">
        <v>150.15</v>
      </c>
      <c r="G151" s="59">
        <v>0</v>
      </c>
      <c r="H151" s="59">
        <v>255</v>
      </c>
      <c r="I151" s="46">
        <f>E151/E$20</f>
        <v>0.80325069803345395</v>
      </c>
      <c r="J151" s="57"/>
      <c r="K151">
        <v>2</v>
      </c>
      <c r="L151" s="46" t="s">
        <v>472</v>
      </c>
      <c r="M151" s="46">
        <v>617.71</v>
      </c>
      <c r="N151" s="46">
        <v>22.806999999999999</v>
      </c>
      <c r="O151" s="46">
        <v>123.617</v>
      </c>
      <c r="P151" s="46">
        <v>0</v>
      </c>
      <c r="Q151" s="46">
        <v>255</v>
      </c>
      <c r="R151" s="46">
        <f>N151/N$20</f>
        <v>0.71549427152830358</v>
      </c>
    </row>
    <row r="152" spans="1:18" x14ac:dyDescent="0.75">
      <c r="A152" s="57"/>
      <c r="B152" s="58">
        <v>3</v>
      </c>
      <c r="C152" s="59" t="s">
        <v>471</v>
      </c>
      <c r="D152" s="59">
        <v>458.35700000000003</v>
      </c>
      <c r="E152" s="59">
        <v>17.594000000000001</v>
      </c>
      <c r="F152" s="59">
        <v>122.52</v>
      </c>
      <c r="G152" s="59">
        <v>0</v>
      </c>
      <c r="H152" s="59">
        <v>255</v>
      </c>
      <c r="I152" s="46">
        <f>E152/E$20</f>
        <v>0.7068316885665995</v>
      </c>
      <c r="J152" s="57"/>
      <c r="K152">
        <v>3</v>
      </c>
      <c r="L152" s="46" t="s">
        <v>470</v>
      </c>
      <c r="M152" s="46">
        <v>380.661</v>
      </c>
      <c r="N152" s="46">
        <v>25.291</v>
      </c>
      <c r="O152" s="46">
        <v>141.62200000000001</v>
      </c>
      <c r="P152" s="46">
        <v>0</v>
      </c>
      <c r="Q152" s="46">
        <v>255</v>
      </c>
      <c r="R152" s="46">
        <f>N152/N$20</f>
        <v>0.793421564485567</v>
      </c>
    </row>
    <row r="153" spans="1:18" x14ac:dyDescent="0.75">
      <c r="A153" s="57"/>
      <c r="B153" s="58">
        <v>4</v>
      </c>
      <c r="C153" s="59" t="s">
        <v>469</v>
      </c>
      <c r="D153" s="59">
        <v>993.26199999999994</v>
      </c>
      <c r="E153" s="59">
        <v>13.96</v>
      </c>
      <c r="F153" s="59">
        <v>263.64499999999998</v>
      </c>
      <c r="G153" s="59">
        <v>0</v>
      </c>
      <c r="H153" s="59">
        <v>255</v>
      </c>
      <c r="I153" s="46">
        <f>E153/E$20</f>
        <v>0.56083723839887056</v>
      </c>
      <c r="J153" s="57"/>
      <c r="K153">
        <v>4</v>
      </c>
      <c r="L153" s="46" t="s">
        <v>468</v>
      </c>
      <c r="M153" s="46">
        <v>342.56700000000001</v>
      </c>
      <c r="N153" s="46">
        <v>30.872</v>
      </c>
      <c r="O153" s="46">
        <v>84.897999999999996</v>
      </c>
      <c r="P153" s="46">
        <v>0</v>
      </c>
      <c r="Q153" s="46">
        <v>255</v>
      </c>
      <c r="R153" s="46">
        <f>N153/N$20</f>
        <v>0.96850700007110924</v>
      </c>
    </row>
    <row r="154" spans="1:18" x14ac:dyDescent="0.75">
      <c r="A154" s="57"/>
      <c r="B154" s="58">
        <v>5</v>
      </c>
      <c r="C154" s="59" t="s">
        <v>467</v>
      </c>
      <c r="D154" s="59">
        <v>350.48</v>
      </c>
      <c r="E154" s="59">
        <v>20.831</v>
      </c>
      <c r="F154" s="59">
        <v>130.679</v>
      </c>
      <c r="G154" s="59">
        <v>0</v>
      </c>
      <c r="H154" s="59">
        <v>255</v>
      </c>
      <c r="I154" s="46">
        <f>E154/E$20</f>
        <v>0.83687682758501947</v>
      </c>
      <c r="J154" s="57"/>
      <c r="K154">
        <v>5</v>
      </c>
      <c r="L154" s="46" t="s">
        <v>466</v>
      </c>
      <c r="M154" s="46">
        <v>430.73200000000003</v>
      </c>
      <c r="N154" s="46">
        <v>26.478000000000002</v>
      </c>
      <c r="O154" s="46">
        <v>144.45099999999999</v>
      </c>
      <c r="P154" s="46">
        <v>0</v>
      </c>
      <c r="Q154" s="46">
        <v>255</v>
      </c>
      <c r="R154" s="46">
        <f>N154/N$20</f>
        <v>0.83065976768213379</v>
      </c>
    </row>
    <row r="155" spans="1:18" x14ac:dyDescent="0.75">
      <c r="A155" s="57"/>
      <c r="B155" s="58">
        <v>6</v>
      </c>
      <c r="C155" s="59" t="s">
        <v>465</v>
      </c>
      <c r="D155" s="59">
        <v>1856.1579999999999</v>
      </c>
      <c r="E155" s="59">
        <v>14.840999999999999</v>
      </c>
      <c r="F155" s="59">
        <v>368.75900000000001</v>
      </c>
      <c r="G155" s="59">
        <v>0</v>
      </c>
      <c r="H155" s="59">
        <v>255</v>
      </c>
      <c r="I155" s="46">
        <f>E155/E$20</f>
        <v>0.59623104979066166</v>
      </c>
      <c r="J155" s="57"/>
      <c r="K155">
        <v>6</v>
      </c>
      <c r="L155" s="46" t="s">
        <v>464</v>
      </c>
      <c r="M155" s="46">
        <v>289.54899999999998</v>
      </c>
      <c r="N155" s="46">
        <v>29.73</v>
      </c>
      <c r="O155" s="46">
        <v>81.849999999999994</v>
      </c>
      <c r="P155" s="46">
        <v>0</v>
      </c>
      <c r="Q155" s="46">
        <v>255</v>
      </c>
      <c r="R155" s="46">
        <f>N155/N$20</f>
        <v>0.93268052319623218</v>
      </c>
    </row>
    <row r="156" spans="1:18" x14ac:dyDescent="0.75">
      <c r="A156" s="57"/>
      <c r="B156" s="58">
        <v>7</v>
      </c>
      <c r="C156" s="59" t="s">
        <v>463</v>
      </c>
      <c r="D156" s="59">
        <v>1822.7750000000001</v>
      </c>
      <c r="E156" s="59">
        <v>26.818000000000001</v>
      </c>
      <c r="F156" s="59">
        <v>346.12700000000001</v>
      </c>
      <c r="G156" s="59">
        <v>0</v>
      </c>
      <c r="H156" s="59">
        <v>255</v>
      </c>
      <c r="I156" s="46">
        <f>E156/E$20</f>
        <v>1.0774020816175438</v>
      </c>
      <c r="J156" s="57"/>
      <c r="K156">
        <v>7</v>
      </c>
      <c r="L156" s="46" t="s">
        <v>462</v>
      </c>
      <c r="M156" s="46">
        <v>442.65800000000002</v>
      </c>
      <c r="N156" s="46">
        <v>25.108000000000001</v>
      </c>
      <c r="O156" s="46">
        <v>103.042</v>
      </c>
      <c r="P156" s="46">
        <v>0</v>
      </c>
      <c r="Q156" s="46">
        <v>255</v>
      </c>
      <c r="R156" s="46">
        <f>N156/N$20</f>
        <v>0.78768054411069621</v>
      </c>
    </row>
    <row r="157" spans="1:18" x14ac:dyDescent="0.75">
      <c r="A157" s="57"/>
      <c r="B157" s="58">
        <v>8</v>
      </c>
      <c r="C157" s="59" t="s">
        <v>461</v>
      </c>
      <c r="D157" s="59">
        <v>415.94099999999997</v>
      </c>
      <c r="E157" s="59">
        <v>23.298999999999999</v>
      </c>
      <c r="F157" s="59">
        <v>115.16500000000001</v>
      </c>
      <c r="G157" s="59">
        <v>0</v>
      </c>
      <c r="H157" s="59">
        <v>255</v>
      </c>
      <c r="I157" s="46">
        <f>E157/E$20</f>
        <v>0.93602770898676824</v>
      </c>
      <c r="J157" s="57"/>
      <c r="K157">
        <v>8</v>
      </c>
      <c r="L157" s="46" t="s">
        <v>460</v>
      </c>
      <c r="M157" s="46">
        <v>762.39099999999996</v>
      </c>
      <c r="N157" s="46">
        <v>26.085000000000001</v>
      </c>
      <c r="O157" s="46">
        <v>267.54300000000001</v>
      </c>
      <c r="P157" s="46">
        <v>0</v>
      </c>
      <c r="Q157" s="46">
        <v>255</v>
      </c>
      <c r="R157" s="46">
        <f>N157/N$20</f>
        <v>0.81833069113937829</v>
      </c>
    </row>
    <row r="158" spans="1:18" x14ac:dyDescent="0.75">
      <c r="A158" s="57"/>
      <c r="B158" s="58">
        <v>9</v>
      </c>
      <c r="C158" s="59" t="s">
        <v>459</v>
      </c>
      <c r="D158" s="59">
        <v>504.59500000000003</v>
      </c>
      <c r="E158" s="59">
        <v>10.048</v>
      </c>
      <c r="F158" s="59">
        <v>122.648</v>
      </c>
      <c r="G158" s="59">
        <v>0</v>
      </c>
      <c r="H158" s="59">
        <v>255</v>
      </c>
      <c r="I158" s="46">
        <f>E158/E$20</f>
        <v>0.40367425296789766</v>
      </c>
      <c r="J158" s="57"/>
      <c r="K158">
        <v>9</v>
      </c>
      <c r="L158" s="46" t="s">
        <v>458</v>
      </c>
      <c r="M158" s="46">
        <v>624.11599999999999</v>
      </c>
      <c r="N158" s="46">
        <v>26.678000000000001</v>
      </c>
      <c r="O158" s="46">
        <v>188.834</v>
      </c>
      <c r="P158" s="46">
        <v>0</v>
      </c>
      <c r="Q158" s="46">
        <v>255</v>
      </c>
      <c r="R158" s="46">
        <f>N158/N$20</f>
        <v>0.83693410688964287</v>
      </c>
    </row>
    <row r="159" spans="1:18" x14ac:dyDescent="0.75">
      <c r="A159" s="57"/>
      <c r="B159" s="58">
        <v>10</v>
      </c>
      <c r="C159" s="59" t="s">
        <v>457</v>
      </c>
      <c r="D159" s="59">
        <v>510.63900000000001</v>
      </c>
      <c r="E159" s="59">
        <v>12.154999999999999</v>
      </c>
      <c r="F159" s="59">
        <v>149.60300000000001</v>
      </c>
      <c r="G159" s="59">
        <v>0</v>
      </c>
      <c r="H159" s="59">
        <v>255</v>
      </c>
      <c r="I159" s="46">
        <f>E159/E$20</f>
        <v>0.4883221083623403</v>
      </c>
      <c r="J159" s="57"/>
      <c r="K159">
        <v>10</v>
      </c>
      <c r="L159" s="46" t="s">
        <v>456</v>
      </c>
      <c r="M159" s="46">
        <v>331.863</v>
      </c>
      <c r="N159" s="46">
        <v>28.477</v>
      </c>
      <c r="O159" s="46">
        <v>100.896</v>
      </c>
      <c r="P159" s="46">
        <v>0</v>
      </c>
      <c r="Q159" s="46">
        <v>255</v>
      </c>
      <c r="R159" s="46">
        <f>N159/N$20</f>
        <v>0.89337178806118744</v>
      </c>
    </row>
    <row r="160" spans="1:18" x14ac:dyDescent="0.75">
      <c r="A160" s="57"/>
      <c r="B160" s="58">
        <v>11</v>
      </c>
      <c r="C160" s="59" t="s">
        <v>455</v>
      </c>
      <c r="D160" s="59">
        <v>336.33800000000002</v>
      </c>
      <c r="E160" s="59">
        <v>20.902999999999999</v>
      </c>
      <c r="F160" s="59">
        <v>144.35300000000001</v>
      </c>
      <c r="G160" s="59">
        <v>0</v>
      </c>
      <c r="H160" s="59">
        <v>255</v>
      </c>
      <c r="I160" s="46">
        <f>E160/E$20</f>
        <v>0.83976939786902505</v>
      </c>
      <c r="J160" s="57"/>
      <c r="K160">
        <v>11</v>
      </c>
      <c r="L160" s="46" t="s">
        <v>454</v>
      </c>
      <c r="M160" s="46">
        <v>1032.866</v>
      </c>
      <c r="N160" s="46">
        <v>19.800999999999998</v>
      </c>
      <c r="O160" s="46">
        <v>144.16399999999999</v>
      </c>
      <c r="P160" s="46">
        <v>0</v>
      </c>
      <c r="Q160" s="46">
        <v>255</v>
      </c>
      <c r="R160" s="46">
        <f>N160/N$20</f>
        <v>0.62119095323944129</v>
      </c>
    </row>
    <row r="161" spans="1:18" x14ac:dyDescent="0.75">
      <c r="A161" s="57"/>
      <c r="B161" s="58">
        <v>12</v>
      </c>
      <c r="C161" s="59" t="s">
        <v>453</v>
      </c>
      <c r="D161" s="59">
        <v>823.76199999999994</v>
      </c>
      <c r="E161" s="59">
        <v>15.243</v>
      </c>
      <c r="F161" s="59">
        <v>119.60299999999999</v>
      </c>
      <c r="G161" s="59">
        <v>0</v>
      </c>
      <c r="H161" s="59">
        <v>255</v>
      </c>
      <c r="I161" s="46">
        <f>E161/E$20</f>
        <v>0.6123812338763599</v>
      </c>
      <c r="J161" s="57"/>
      <c r="K161">
        <v>12</v>
      </c>
      <c r="L161" s="46" t="s">
        <v>452</v>
      </c>
      <c r="M161" s="46">
        <v>1215.8219999999999</v>
      </c>
      <c r="N161" s="46">
        <v>22.946999999999999</v>
      </c>
      <c r="O161" s="46">
        <v>159.68199999999999</v>
      </c>
      <c r="P161" s="46">
        <v>0</v>
      </c>
      <c r="Q161" s="46">
        <v>255</v>
      </c>
      <c r="R161" s="46">
        <f>N161/N$20</f>
        <v>0.71988630897355999</v>
      </c>
    </row>
    <row r="162" spans="1:18" x14ac:dyDescent="0.75">
      <c r="A162" s="57"/>
      <c r="B162" s="58">
        <v>13</v>
      </c>
      <c r="C162" s="59" t="s">
        <v>451</v>
      </c>
      <c r="D162" s="59">
        <v>1405.473</v>
      </c>
      <c r="E162" s="59">
        <v>20.332999999999998</v>
      </c>
      <c r="F162" s="59">
        <v>186.37</v>
      </c>
      <c r="G162" s="59">
        <v>0</v>
      </c>
      <c r="H162" s="59">
        <v>255</v>
      </c>
      <c r="I162" s="46">
        <f>E162/E$20</f>
        <v>0.81686988312064712</v>
      </c>
      <c r="J162" s="57"/>
      <c r="K162">
        <v>13</v>
      </c>
      <c r="L162" s="46" t="s">
        <v>450</v>
      </c>
      <c r="M162" s="46">
        <v>906.59500000000003</v>
      </c>
      <c r="N162" s="46">
        <v>22.446000000000002</v>
      </c>
      <c r="O162" s="46">
        <v>207.91499999999999</v>
      </c>
      <c r="P162" s="46">
        <v>0</v>
      </c>
      <c r="Q162" s="46">
        <v>255</v>
      </c>
      <c r="R162" s="46">
        <f>N162/N$20</f>
        <v>0.70416908925874966</v>
      </c>
    </row>
    <row r="163" spans="1:18" x14ac:dyDescent="0.75">
      <c r="A163" s="57"/>
      <c r="B163" s="58">
        <v>14</v>
      </c>
      <c r="C163" s="59" t="s">
        <v>449</v>
      </c>
      <c r="D163" s="59">
        <v>2051.44</v>
      </c>
      <c r="E163" s="59">
        <v>18.431000000000001</v>
      </c>
      <c r="F163" s="59">
        <v>314.11099999999999</v>
      </c>
      <c r="G163" s="59">
        <v>0</v>
      </c>
      <c r="H163" s="59">
        <v>255</v>
      </c>
      <c r="I163" s="46">
        <f>E163/E$20</f>
        <v>0.74045781811816502</v>
      </c>
      <c r="J163" s="57"/>
      <c r="K163">
        <v>14</v>
      </c>
      <c r="L163" s="46" t="s">
        <v>448</v>
      </c>
      <c r="M163" s="46">
        <v>830.24199999999996</v>
      </c>
      <c r="N163" s="46">
        <v>30.748999999999999</v>
      </c>
      <c r="O163" s="46">
        <v>174.00399999999999</v>
      </c>
      <c r="P163" s="46">
        <v>0</v>
      </c>
      <c r="Q163" s="46">
        <v>255</v>
      </c>
      <c r="R163" s="46">
        <f>N163/N$20</f>
        <v>0.96464828145849113</v>
      </c>
    </row>
    <row r="164" spans="1:18" ht="15.5" thickBot="1" x14ac:dyDescent="0.9">
      <c r="A164" s="57"/>
      <c r="B164" s="58"/>
      <c r="C164" s="59"/>
      <c r="D164" s="59"/>
      <c r="E164" s="59"/>
      <c r="F164" s="59"/>
      <c r="G164" s="59"/>
      <c r="H164" s="59"/>
      <c r="J164" s="57"/>
      <c r="K164">
        <v>15</v>
      </c>
      <c r="L164" s="46" t="s">
        <v>447</v>
      </c>
      <c r="M164" s="46">
        <v>1133.9259999999999</v>
      </c>
      <c r="N164" s="46">
        <v>21.948</v>
      </c>
      <c r="O164" s="46">
        <v>248.17</v>
      </c>
      <c r="P164" s="46">
        <v>0</v>
      </c>
      <c r="Q164" s="46">
        <v>255</v>
      </c>
      <c r="R164" s="46">
        <f>N164/N$20</f>
        <v>0.68854598463205197</v>
      </c>
    </row>
    <row r="165" spans="1:18" ht="15.5" thickBot="1" x14ac:dyDescent="0.9">
      <c r="A165" s="57"/>
      <c r="B165" s="58"/>
      <c r="C165" s="59"/>
      <c r="D165" s="52" t="s">
        <v>1</v>
      </c>
      <c r="E165" s="50">
        <f>AVERAGE(E150:E163)</f>
        <v>18.455285714285715</v>
      </c>
      <c r="G165" s="52"/>
      <c r="H165" s="51"/>
      <c r="I165" s="50">
        <f>AVERAGE(I150:I163)</f>
        <v>0.74143348666634146</v>
      </c>
      <c r="J165" s="57"/>
    </row>
    <row r="166" spans="1:18" ht="15.5" thickBot="1" x14ac:dyDescent="0.9">
      <c r="A166" s="57"/>
      <c r="B166" s="58"/>
      <c r="C166" s="59"/>
      <c r="D166" s="49" t="s">
        <v>0</v>
      </c>
      <c r="E166" s="47">
        <f>STDEV(E150:E163)/SQRT(14)</f>
        <v>1.27430235353548</v>
      </c>
      <c r="G166" s="49"/>
      <c r="H166" s="48"/>
      <c r="I166" s="47">
        <f>STDEV(I150:I163)/SQRT(14)</f>
        <v>5.1194571120488447E-2</v>
      </c>
      <c r="J166" s="57"/>
      <c r="M166" s="52" t="s">
        <v>1</v>
      </c>
      <c r="N166" s="50">
        <f>AVERAGE(N150:N164)</f>
        <v>25.563066666666668</v>
      </c>
      <c r="P166" s="52"/>
      <c r="Q166" s="51"/>
      <c r="R166" s="50">
        <f>AVERAGE(R150:R164)</f>
        <v>0.80195675725418192</v>
      </c>
    </row>
    <row r="167" spans="1:18" ht="15.5" thickBot="1" x14ac:dyDescent="0.9">
      <c r="A167" s="57"/>
      <c r="J167" s="57"/>
      <c r="M167" s="49" t="s">
        <v>0</v>
      </c>
      <c r="N167" s="47">
        <f>STDEV(N150:N164)/SQRT(15)</f>
        <v>0.86284692383310702</v>
      </c>
      <c r="P167" s="49"/>
      <c r="Q167" s="48"/>
      <c r="R167" s="47">
        <f>STDEV(R150:R164)/SQRT(15)</f>
        <v>2.7068971421423688E-2</v>
      </c>
    </row>
    <row r="168" spans="1:18" x14ac:dyDescent="0.75">
      <c r="A168" s="57"/>
      <c r="B168" s="58"/>
      <c r="C168" s="59"/>
      <c r="D168" s="59"/>
      <c r="E168" s="59"/>
      <c r="F168" s="59"/>
      <c r="G168" s="59"/>
      <c r="H168" s="59"/>
      <c r="J168" s="57"/>
    </row>
    <row r="169" spans="1:18" x14ac:dyDescent="0.75">
      <c r="A169" s="57"/>
      <c r="B169" s="58"/>
      <c r="C169" s="59"/>
      <c r="D169" s="59"/>
      <c r="E169" s="59"/>
      <c r="F169" s="59"/>
      <c r="G169" s="59"/>
      <c r="H169" s="59"/>
      <c r="J169" s="57"/>
    </row>
    <row r="170" spans="1:18" x14ac:dyDescent="0.75">
      <c r="A170" s="57"/>
      <c r="B170" s="58"/>
      <c r="C170" s="59"/>
      <c r="D170" s="59"/>
      <c r="E170" s="59"/>
      <c r="F170" s="59"/>
      <c r="G170" s="59"/>
      <c r="H170" s="59"/>
      <c r="J170" s="57"/>
      <c r="K170">
        <v>1</v>
      </c>
      <c r="L170" s="46" t="s">
        <v>446</v>
      </c>
      <c r="M170" s="46">
        <v>833.84400000000005</v>
      </c>
      <c r="N170" s="46">
        <v>19.172999999999998</v>
      </c>
      <c r="O170" s="46">
        <v>198.36600000000001</v>
      </c>
      <c r="P170" s="46">
        <v>0</v>
      </c>
      <c r="Q170" s="46">
        <v>255</v>
      </c>
      <c r="R170" s="46">
        <f>N170/N$38</f>
        <v>0.65524449634038684</v>
      </c>
    </row>
    <row r="171" spans="1:18" x14ac:dyDescent="0.75">
      <c r="A171" s="57"/>
      <c r="B171" s="58">
        <v>1</v>
      </c>
      <c r="C171" s="59" t="s">
        <v>445</v>
      </c>
      <c r="D171" s="59">
        <v>671.96400000000006</v>
      </c>
      <c r="E171" s="59">
        <v>20.117000000000001</v>
      </c>
      <c r="F171" s="59">
        <v>137.69900000000001</v>
      </c>
      <c r="G171" s="59">
        <v>0</v>
      </c>
      <c r="H171" s="59">
        <v>255</v>
      </c>
      <c r="I171" s="46">
        <f>E171/E$37</f>
        <v>1.0813688696026116</v>
      </c>
      <c r="J171" s="57"/>
      <c r="K171">
        <v>2</v>
      </c>
      <c r="L171" s="46" t="s">
        <v>444</v>
      </c>
      <c r="M171" s="46">
        <v>809.26199999999994</v>
      </c>
      <c r="N171" s="46">
        <v>31.398</v>
      </c>
      <c r="O171" s="46">
        <v>125.944</v>
      </c>
      <c r="P171" s="46">
        <v>0</v>
      </c>
      <c r="Q171" s="46">
        <v>255</v>
      </c>
      <c r="R171" s="46">
        <f>N171/N$38</f>
        <v>1.0730384757782021</v>
      </c>
    </row>
    <row r="172" spans="1:18" x14ac:dyDescent="0.75">
      <c r="A172" s="57"/>
      <c r="B172" s="58">
        <v>2</v>
      </c>
      <c r="C172" s="59" t="s">
        <v>443</v>
      </c>
      <c r="D172" s="59">
        <v>1421.2439999999999</v>
      </c>
      <c r="E172" s="59">
        <v>17.236999999999998</v>
      </c>
      <c r="F172" s="59">
        <v>199.54499999999999</v>
      </c>
      <c r="G172" s="59">
        <v>0</v>
      </c>
      <c r="H172" s="59">
        <v>255</v>
      </c>
      <c r="I172" s="46">
        <f>E172/E$37</f>
        <v>0.92655739948005222</v>
      </c>
      <c r="J172" s="57"/>
      <c r="K172">
        <v>3</v>
      </c>
      <c r="L172" s="46" t="s">
        <v>442</v>
      </c>
      <c r="M172" s="46">
        <v>961.601</v>
      </c>
      <c r="N172" s="46">
        <v>19.585000000000001</v>
      </c>
      <c r="O172" s="46">
        <v>216.453</v>
      </c>
      <c r="P172" s="46">
        <v>0</v>
      </c>
      <c r="Q172" s="46">
        <v>255</v>
      </c>
      <c r="R172" s="46">
        <f>N172/N$38</f>
        <v>0.66932475151653248</v>
      </c>
    </row>
    <row r="173" spans="1:18" x14ac:dyDescent="0.75">
      <c r="A173" s="57"/>
      <c r="B173" s="58">
        <v>3</v>
      </c>
      <c r="C173" s="59" t="s">
        <v>441</v>
      </c>
      <c r="D173" s="59">
        <v>1533.471</v>
      </c>
      <c r="E173" s="59">
        <v>21.393999999999998</v>
      </c>
      <c r="F173" s="59">
        <v>247.90199999999999</v>
      </c>
      <c r="G173" s="59">
        <v>0</v>
      </c>
      <c r="H173" s="59">
        <v>255</v>
      </c>
      <c r="I173" s="46">
        <f>E173/E$37</f>
        <v>1.1500127054868154</v>
      </c>
      <c r="J173" s="57"/>
      <c r="K173">
        <v>4</v>
      </c>
      <c r="L173" s="46" t="s">
        <v>440</v>
      </c>
      <c r="M173" s="46">
        <v>862.36800000000005</v>
      </c>
      <c r="N173" s="46">
        <v>22.468</v>
      </c>
      <c r="O173" s="46">
        <v>202.066</v>
      </c>
      <c r="P173" s="46">
        <v>0</v>
      </c>
      <c r="Q173" s="46">
        <v>255</v>
      </c>
      <c r="R173" s="46">
        <f>N173/N$38</f>
        <v>0.76785236237291044</v>
      </c>
    </row>
    <row r="174" spans="1:18" x14ac:dyDescent="0.75">
      <c r="A174" s="57"/>
      <c r="B174" s="58">
        <v>4</v>
      </c>
      <c r="C174" s="59" t="s">
        <v>439</v>
      </c>
      <c r="D174" s="59">
        <v>2282.6219999999998</v>
      </c>
      <c r="E174" s="59">
        <v>18.864000000000001</v>
      </c>
      <c r="F174" s="59">
        <v>327.68</v>
      </c>
      <c r="G174" s="59">
        <v>0</v>
      </c>
      <c r="H174" s="59">
        <v>255</v>
      </c>
      <c r="I174" s="46">
        <f>E174/E$37</f>
        <v>1.0140151293027619</v>
      </c>
      <c r="J174" s="57"/>
      <c r="K174">
        <v>5</v>
      </c>
      <c r="L174" s="46" t="s">
        <v>438</v>
      </c>
      <c r="M174" s="46">
        <v>448.70400000000001</v>
      </c>
      <c r="N174" s="46">
        <v>28.634</v>
      </c>
      <c r="O174" s="46">
        <v>125.657</v>
      </c>
      <c r="P174" s="46">
        <v>0</v>
      </c>
      <c r="Q174" s="46">
        <v>255</v>
      </c>
      <c r="R174" s="46">
        <f>N174/N$38</f>
        <v>0.97857773474211851</v>
      </c>
    </row>
    <row r="175" spans="1:18" x14ac:dyDescent="0.75">
      <c r="A175" s="57"/>
      <c r="B175" s="58">
        <v>5</v>
      </c>
      <c r="C175" s="59" t="s">
        <v>437</v>
      </c>
      <c r="D175" s="59">
        <v>2313.7739999999999</v>
      </c>
      <c r="E175" s="59">
        <v>15.307</v>
      </c>
      <c r="F175" s="59">
        <v>294.25799999999998</v>
      </c>
      <c r="G175" s="59">
        <v>0</v>
      </c>
      <c r="H175" s="59">
        <v>255</v>
      </c>
      <c r="I175" s="46">
        <f>E175/E$37</f>
        <v>0.82281221290486517</v>
      </c>
      <c r="J175" s="57"/>
      <c r="K175">
        <v>6</v>
      </c>
      <c r="L175" s="46" t="s">
        <v>436</v>
      </c>
      <c r="M175" s="46">
        <v>1674.944</v>
      </c>
      <c r="N175" s="46">
        <v>18.568999999999999</v>
      </c>
      <c r="O175" s="46">
        <v>222.226</v>
      </c>
      <c r="P175" s="46">
        <v>0</v>
      </c>
      <c r="Q175" s="46">
        <v>255</v>
      </c>
      <c r="R175" s="46">
        <f>N175/N$38</f>
        <v>0.63460256884914434</v>
      </c>
    </row>
    <row r="176" spans="1:18" x14ac:dyDescent="0.75">
      <c r="A176" s="57"/>
      <c r="B176" s="58">
        <v>6</v>
      </c>
      <c r="C176" s="59" t="s">
        <v>435</v>
      </c>
      <c r="D176" s="59">
        <v>836.13</v>
      </c>
      <c r="E176" s="59">
        <v>14.3</v>
      </c>
      <c r="F176" s="59">
        <v>119.93300000000001</v>
      </c>
      <c r="G176" s="59">
        <v>0</v>
      </c>
      <c r="H176" s="59">
        <v>255</v>
      </c>
      <c r="I176" s="46">
        <f>E176/E$37</f>
        <v>0.76868195234465098</v>
      </c>
      <c r="J176" s="57"/>
      <c r="K176">
        <v>7</v>
      </c>
      <c r="L176" s="46" t="s">
        <v>434</v>
      </c>
      <c r="M176" s="46">
        <v>878.62</v>
      </c>
      <c r="N176" s="46">
        <v>26.218</v>
      </c>
      <c r="O176" s="46">
        <v>195.11699999999999</v>
      </c>
      <c r="P176" s="46">
        <v>0</v>
      </c>
      <c r="Q176" s="46">
        <v>255</v>
      </c>
      <c r="R176" s="46">
        <f>N176/N$38</f>
        <v>0.89601002477714831</v>
      </c>
    </row>
    <row r="177" spans="1:18" x14ac:dyDescent="0.75">
      <c r="A177" s="57"/>
      <c r="B177" s="58">
        <v>7</v>
      </c>
      <c r="C177" s="59" t="s">
        <v>433</v>
      </c>
      <c r="D177" s="59">
        <v>1377.5229999999999</v>
      </c>
      <c r="E177" s="59">
        <v>20.635000000000002</v>
      </c>
      <c r="F177" s="59">
        <v>254.392</v>
      </c>
      <c r="G177" s="59">
        <v>0</v>
      </c>
      <c r="H177" s="59">
        <v>255</v>
      </c>
      <c r="I177" s="46">
        <f>E177/E$37</f>
        <v>1.1092134326315997</v>
      </c>
      <c r="J177" s="57"/>
      <c r="K177">
        <v>8</v>
      </c>
      <c r="L177" s="46" t="s">
        <v>432</v>
      </c>
      <c r="M177" s="46">
        <v>1141.76</v>
      </c>
      <c r="N177" s="46">
        <v>25.468</v>
      </c>
      <c r="O177" s="46">
        <v>157.96899999999999</v>
      </c>
      <c r="P177" s="46">
        <v>0</v>
      </c>
      <c r="Q177" s="46">
        <v>255</v>
      </c>
      <c r="R177" s="46">
        <f>N177/N$38</f>
        <v>0.87037849229630071</v>
      </c>
    </row>
    <row r="178" spans="1:18" x14ac:dyDescent="0.75">
      <c r="A178" s="57"/>
      <c r="B178" s="58">
        <v>8</v>
      </c>
      <c r="C178" s="46" t="s">
        <v>431</v>
      </c>
      <c r="D178" s="46">
        <v>693.92600000000004</v>
      </c>
      <c r="E178" s="46">
        <v>16.815999999999999</v>
      </c>
      <c r="F178" s="46">
        <v>132.49700000000001</v>
      </c>
      <c r="G178" s="46">
        <v>0</v>
      </c>
      <c r="H178" s="46">
        <v>255</v>
      </c>
      <c r="I178" s="46">
        <f>E178/E$37</f>
        <v>0.90392697277116429</v>
      </c>
      <c r="J178" s="57"/>
      <c r="K178">
        <v>9</v>
      </c>
      <c r="L178" s="46" t="s">
        <v>430</v>
      </c>
      <c r="M178" s="46">
        <v>1713.1759999999999</v>
      </c>
      <c r="N178" s="46">
        <v>24.221</v>
      </c>
      <c r="O178" s="46">
        <v>294.20699999999999</v>
      </c>
      <c r="P178" s="46">
        <v>0</v>
      </c>
      <c r="Q178" s="46">
        <v>255</v>
      </c>
      <c r="R178" s="46">
        <f>N178/N$38</f>
        <v>0.8277617976248115</v>
      </c>
    </row>
    <row r="179" spans="1:18" x14ac:dyDescent="0.75">
      <c r="A179" s="57"/>
      <c r="B179" s="58">
        <v>9</v>
      </c>
      <c r="C179" s="59" t="s">
        <v>429</v>
      </c>
      <c r="D179" s="59">
        <v>684.125</v>
      </c>
      <c r="E179" s="59">
        <v>13.347</v>
      </c>
      <c r="F179" s="59">
        <v>124.575</v>
      </c>
      <c r="G179" s="59">
        <v>0</v>
      </c>
      <c r="H179" s="59">
        <v>255</v>
      </c>
      <c r="I179" s="46">
        <f>E179/E$37</f>
        <v>0.71745440684923467</v>
      </c>
      <c r="J179" s="57"/>
      <c r="K179">
        <v>10</v>
      </c>
      <c r="L179" s="46" t="s">
        <v>428</v>
      </c>
      <c r="M179" s="46">
        <v>1073.42</v>
      </c>
      <c r="N179" s="46">
        <v>25.088999999999999</v>
      </c>
      <c r="O179" s="46">
        <v>274.61399999999998</v>
      </c>
      <c r="P179" s="46">
        <v>0</v>
      </c>
      <c r="Q179" s="46">
        <v>255</v>
      </c>
      <c r="R179" s="46">
        <f>N179/N$38</f>
        <v>0.85742602454931238</v>
      </c>
    </row>
    <row r="180" spans="1:18" x14ac:dyDescent="0.75">
      <c r="A180" s="57"/>
      <c r="B180" s="58">
        <v>10</v>
      </c>
      <c r="C180" s="46" t="s">
        <v>427</v>
      </c>
      <c r="D180" s="46">
        <v>698.88400000000001</v>
      </c>
      <c r="E180" s="46">
        <v>13.051</v>
      </c>
      <c r="F180" s="46">
        <v>146.35</v>
      </c>
      <c r="G180" s="46">
        <v>0</v>
      </c>
      <c r="H180" s="46">
        <v>255</v>
      </c>
      <c r="I180" s="46">
        <f>E180/E$37</f>
        <v>0.70154322797552726</v>
      </c>
      <c r="J180" s="57"/>
      <c r="K180">
        <v>11</v>
      </c>
      <c r="L180" s="46" t="s">
        <v>426</v>
      </c>
      <c r="M180" s="46">
        <v>1903.673</v>
      </c>
      <c r="N180" s="46">
        <v>19.454999999999998</v>
      </c>
      <c r="O180" s="46">
        <v>397.00599999999997</v>
      </c>
      <c r="P180" s="46">
        <v>0</v>
      </c>
      <c r="Q180" s="46">
        <v>255</v>
      </c>
      <c r="R180" s="46">
        <f>N180/N$38</f>
        <v>0.6648819525531855</v>
      </c>
    </row>
    <row r="181" spans="1:18" x14ac:dyDescent="0.75">
      <c r="A181" s="57"/>
      <c r="B181" s="58">
        <v>11</v>
      </c>
      <c r="C181" s="46" t="s">
        <v>425</v>
      </c>
      <c r="D181" s="46">
        <v>473.512</v>
      </c>
      <c r="E181" s="46">
        <v>18.196000000000002</v>
      </c>
      <c r="F181" s="46">
        <v>103.193</v>
      </c>
      <c r="G181" s="46">
        <v>0</v>
      </c>
      <c r="H181" s="46">
        <v>255</v>
      </c>
      <c r="I181" s="46">
        <f>E181/E$37</f>
        <v>0.97810746887155731</v>
      </c>
      <c r="J181" s="57"/>
      <c r="K181">
        <v>12</v>
      </c>
      <c r="L181" s="46" t="s">
        <v>424</v>
      </c>
      <c r="M181" s="46">
        <v>1448.991</v>
      </c>
      <c r="N181" s="46">
        <v>24.068000000000001</v>
      </c>
      <c r="O181" s="46">
        <v>204.66399999999999</v>
      </c>
      <c r="P181" s="46">
        <v>0</v>
      </c>
      <c r="Q181" s="46">
        <v>255</v>
      </c>
      <c r="R181" s="46">
        <f>N181/N$38</f>
        <v>0.82253296499871864</v>
      </c>
    </row>
    <row r="182" spans="1:18" ht="15.5" thickBot="1" x14ac:dyDescent="0.9">
      <c r="A182" s="57"/>
      <c r="B182" s="58"/>
      <c r="J182" s="57"/>
    </row>
    <row r="183" spans="1:18" ht="15.5" thickBot="1" x14ac:dyDescent="0.9">
      <c r="A183" s="57"/>
      <c r="B183" s="58"/>
      <c r="D183" s="52" t="s">
        <v>1</v>
      </c>
      <c r="E183" s="50">
        <f>AVERAGE(E171:E181)</f>
        <v>17.205818181818181</v>
      </c>
      <c r="G183" s="52"/>
      <c r="H183" s="51"/>
      <c r="I183" s="50">
        <f>AVERAGE(I171:I181)</f>
        <v>0.92488125256553111</v>
      </c>
      <c r="J183" s="57"/>
      <c r="M183" s="52" t="s">
        <v>1</v>
      </c>
      <c r="N183" s="50">
        <f>AVERAGE(N170:N181)</f>
        <v>23.695499999999996</v>
      </c>
      <c r="P183" s="52"/>
      <c r="Q183" s="51"/>
      <c r="R183" s="50">
        <f>AVERAGE(R170:R181)</f>
        <v>0.80980263719989753</v>
      </c>
    </row>
    <row r="184" spans="1:18" ht="15.5" thickBot="1" x14ac:dyDescent="0.9">
      <c r="A184" s="57"/>
      <c r="B184" s="58"/>
      <c r="D184" s="49" t="s">
        <v>0</v>
      </c>
      <c r="E184" s="47">
        <f>STDEV(E171:E181)/SQRT(11)</f>
        <v>0.88348675781795394</v>
      </c>
      <c r="G184" s="49"/>
      <c r="H184" s="48"/>
      <c r="I184" s="47">
        <f>STDEV(I171:I181)/SQRT(11)</f>
        <v>4.7490931879030855E-2</v>
      </c>
      <c r="J184" s="57"/>
      <c r="M184" s="49" t="s">
        <v>0</v>
      </c>
      <c r="N184" s="47">
        <f>STDEV(N170:N181)/SQRT(12)</f>
        <v>1.1635161411025126</v>
      </c>
      <c r="P184" s="49"/>
      <c r="Q184" s="48"/>
      <c r="R184" s="47">
        <f>STDEV(R170:R181)/SQRT(12)</f>
        <v>3.9763602350212673E-2</v>
      </c>
    </row>
    <row r="185" spans="1:18" x14ac:dyDescent="0.75">
      <c r="A185" s="57"/>
      <c r="B185" s="58"/>
      <c r="J185" s="57"/>
    </row>
    <row r="186" spans="1:18" x14ac:dyDescent="0.75">
      <c r="A186" s="57"/>
      <c r="B186" s="58"/>
      <c r="J186" s="57"/>
    </row>
    <row r="187" spans="1:18" x14ac:dyDescent="0.75">
      <c r="A187" s="57"/>
      <c r="B187" s="58"/>
      <c r="J187" s="57"/>
    </row>
    <row r="188" spans="1:18" x14ac:dyDescent="0.75">
      <c r="A188" s="57"/>
      <c r="B188" s="58">
        <v>1</v>
      </c>
      <c r="C188" s="46" t="s">
        <v>423</v>
      </c>
      <c r="D188" s="46">
        <v>965.24099999999999</v>
      </c>
      <c r="E188" s="46">
        <v>15.074999999999999</v>
      </c>
      <c r="F188" s="46">
        <v>198.09100000000001</v>
      </c>
      <c r="G188" s="46">
        <v>0</v>
      </c>
      <c r="H188" s="46">
        <v>255</v>
      </c>
      <c r="I188" s="46">
        <f>E188/E$59</f>
        <v>0.66327534176376501</v>
      </c>
      <c r="J188" s="57"/>
      <c r="K188">
        <v>1</v>
      </c>
      <c r="L188" s="46" t="s">
        <v>422</v>
      </c>
      <c r="M188" s="46">
        <v>635.80399999999997</v>
      </c>
      <c r="N188" s="46">
        <v>38.116999999999997</v>
      </c>
      <c r="O188" s="46">
        <v>148.619</v>
      </c>
      <c r="P188" s="46">
        <v>0</v>
      </c>
      <c r="Q188" s="46">
        <v>255</v>
      </c>
      <c r="R188" s="46">
        <f>N188/N$61</f>
        <v>1.4177183720051603</v>
      </c>
    </row>
    <row r="189" spans="1:18" x14ac:dyDescent="0.75">
      <c r="A189" s="57"/>
      <c r="B189" s="58">
        <v>2</v>
      </c>
      <c r="C189" s="46" t="s">
        <v>421</v>
      </c>
      <c r="D189" s="46">
        <v>753.25800000000004</v>
      </c>
      <c r="E189" s="46">
        <v>17.318000000000001</v>
      </c>
      <c r="F189" s="46">
        <v>130.14500000000001</v>
      </c>
      <c r="G189" s="46">
        <v>0</v>
      </c>
      <c r="H189" s="46">
        <v>255</v>
      </c>
      <c r="I189" s="46">
        <f>E189/E$59</f>
        <v>0.76196367287992595</v>
      </c>
      <c r="J189" s="57"/>
      <c r="K189">
        <v>2</v>
      </c>
      <c r="L189" s="46" t="s">
        <v>420</v>
      </c>
      <c r="M189" s="46">
        <v>1698.979</v>
      </c>
      <c r="N189" s="46">
        <v>21.417000000000002</v>
      </c>
      <c r="O189" s="46">
        <v>305.74299999999999</v>
      </c>
      <c r="P189" s="46">
        <v>0</v>
      </c>
      <c r="Q189" s="46">
        <v>255</v>
      </c>
      <c r="R189" s="46">
        <f>N189/N$61</f>
        <v>0.79658090545516491</v>
      </c>
    </row>
    <row r="190" spans="1:18" x14ac:dyDescent="0.75">
      <c r="A190" s="57"/>
      <c r="B190" s="58">
        <v>3</v>
      </c>
      <c r="C190" s="46" t="s">
        <v>419</v>
      </c>
      <c r="D190" s="46">
        <v>1034.741</v>
      </c>
      <c r="E190" s="46">
        <v>16.388999999999999</v>
      </c>
      <c r="F190" s="46">
        <v>209.40600000000001</v>
      </c>
      <c r="G190" s="46">
        <v>0</v>
      </c>
      <c r="H190" s="46">
        <v>255</v>
      </c>
      <c r="I190" s="46">
        <f>E190/E$59</f>
        <v>0.7210891924488454</v>
      </c>
      <c r="J190" s="57"/>
      <c r="K190">
        <v>3</v>
      </c>
      <c r="L190" s="46" t="s">
        <v>418</v>
      </c>
      <c r="M190" s="46">
        <v>746.995</v>
      </c>
      <c r="N190" s="46">
        <v>21.093</v>
      </c>
      <c r="O190" s="46">
        <v>168.624</v>
      </c>
      <c r="P190" s="46">
        <v>0</v>
      </c>
      <c r="Q190" s="46">
        <v>255</v>
      </c>
      <c r="R190" s="46">
        <f>N190/N$61</f>
        <v>0.7845300947268895</v>
      </c>
    </row>
    <row r="191" spans="1:18" x14ac:dyDescent="0.75">
      <c r="A191" s="57"/>
      <c r="B191" s="58">
        <v>4</v>
      </c>
      <c r="C191" s="46" t="s">
        <v>417</v>
      </c>
      <c r="D191" s="46">
        <v>555.97400000000005</v>
      </c>
      <c r="E191" s="46">
        <v>16.664000000000001</v>
      </c>
      <c r="F191" s="46">
        <v>111.152</v>
      </c>
      <c r="G191" s="46">
        <v>0</v>
      </c>
      <c r="H191" s="46">
        <v>255</v>
      </c>
      <c r="I191" s="46">
        <f>E191/E$59</f>
        <v>0.733188742630274</v>
      </c>
      <c r="J191" s="57"/>
      <c r="K191">
        <v>4</v>
      </c>
      <c r="L191" s="46" t="s">
        <v>416</v>
      </c>
      <c r="M191" s="46">
        <v>1339.6990000000001</v>
      </c>
      <c r="N191" s="46">
        <v>18.54</v>
      </c>
      <c r="O191" s="46">
        <v>169.732</v>
      </c>
      <c r="P191" s="46">
        <v>0</v>
      </c>
      <c r="Q191" s="46">
        <v>255</v>
      </c>
      <c r="R191" s="46">
        <f>N191/N$61</f>
        <v>0.68957416945131222</v>
      </c>
    </row>
    <row r="192" spans="1:18" x14ac:dyDescent="0.75">
      <c r="A192" s="57"/>
      <c r="B192" s="58">
        <v>5</v>
      </c>
      <c r="C192" s="46" t="s">
        <v>415</v>
      </c>
      <c r="D192" s="46">
        <v>239.00299999999999</v>
      </c>
      <c r="E192" s="46">
        <v>16.692</v>
      </c>
      <c r="F192" s="46">
        <v>155.411</v>
      </c>
      <c r="G192" s="46">
        <v>0</v>
      </c>
      <c r="H192" s="46">
        <v>255</v>
      </c>
      <c r="I192" s="46">
        <f>E192/E$59</f>
        <v>0.73442069683056488</v>
      </c>
      <c r="J192" s="57"/>
      <c r="K192">
        <v>5</v>
      </c>
      <c r="L192" s="46" t="s">
        <v>414</v>
      </c>
      <c r="M192" s="46">
        <v>1407.855</v>
      </c>
      <c r="N192" s="46">
        <v>18.463000000000001</v>
      </c>
      <c r="O192" s="46">
        <v>164.024</v>
      </c>
      <c r="P192" s="46">
        <v>0</v>
      </c>
      <c r="Q192" s="46">
        <v>255</v>
      </c>
      <c r="R192" s="46">
        <f>N192/N$61</f>
        <v>0.68671024221033328</v>
      </c>
    </row>
    <row r="193" spans="1:18" x14ac:dyDescent="0.75">
      <c r="A193" s="57"/>
      <c r="B193" s="58">
        <v>6</v>
      </c>
      <c r="C193" s="46" t="s">
        <v>413</v>
      </c>
      <c r="D193" s="46">
        <v>1112.78</v>
      </c>
      <c r="E193" s="46">
        <v>13.167</v>
      </c>
      <c r="F193" s="46">
        <v>196.36799999999999</v>
      </c>
      <c r="G193" s="46">
        <v>0</v>
      </c>
      <c r="H193" s="46">
        <v>255</v>
      </c>
      <c r="I193" s="46">
        <f>E193/E$59</f>
        <v>0.57932646268679888</v>
      </c>
      <c r="J193" s="57"/>
      <c r="K193">
        <v>6</v>
      </c>
      <c r="L193" s="46" t="s">
        <v>412</v>
      </c>
      <c r="M193" s="46">
        <v>1489.1089999999999</v>
      </c>
      <c r="N193" s="46">
        <v>17.913</v>
      </c>
      <c r="O193" s="46">
        <v>165.14699999999999</v>
      </c>
      <c r="P193" s="46">
        <v>0</v>
      </c>
      <c r="Q193" s="46">
        <v>255</v>
      </c>
      <c r="R193" s="46">
        <f>N193/N$61</f>
        <v>0.66625361906048319</v>
      </c>
    </row>
    <row r="194" spans="1:18" x14ac:dyDescent="0.75">
      <c r="A194" s="57"/>
      <c r="B194" s="58">
        <v>7</v>
      </c>
      <c r="C194" s="46" t="s">
        <v>411</v>
      </c>
      <c r="D194" s="46">
        <v>628.86699999999996</v>
      </c>
      <c r="E194" s="46">
        <v>13.319000000000001</v>
      </c>
      <c r="F194" s="46">
        <v>178.84299999999999</v>
      </c>
      <c r="G194" s="46">
        <v>0</v>
      </c>
      <c r="H194" s="46">
        <v>255</v>
      </c>
      <c r="I194" s="46">
        <f>E194/E$59</f>
        <v>0.5860142140598068</v>
      </c>
      <c r="J194" s="57"/>
      <c r="K194">
        <v>7</v>
      </c>
      <c r="L194" s="46" t="s">
        <v>410</v>
      </c>
      <c r="M194" s="46">
        <v>500.40699999999998</v>
      </c>
      <c r="N194" s="46">
        <v>30.158000000000001</v>
      </c>
      <c r="O194" s="46">
        <v>123.857</v>
      </c>
      <c r="P194" s="46">
        <v>0</v>
      </c>
      <c r="Q194" s="46">
        <v>255</v>
      </c>
      <c r="R194" s="46">
        <f>N194/N$61</f>
        <v>1.1216924380966924</v>
      </c>
    </row>
    <row r="195" spans="1:18" x14ac:dyDescent="0.75">
      <c r="A195" s="57"/>
      <c r="B195" s="58">
        <v>8</v>
      </c>
      <c r="C195" s="46" t="s">
        <v>409</v>
      </c>
      <c r="D195" s="46">
        <v>1775.5129999999999</v>
      </c>
      <c r="E195" s="46">
        <v>13.686999999999999</v>
      </c>
      <c r="F195" s="46">
        <v>256.22399999999999</v>
      </c>
      <c r="G195" s="46">
        <v>0</v>
      </c>
      <c r="H195" s="46">
        <v>255</v>
      </c>
      <c r="I195" s="46">
        <f>E195/E$59</f>
        <v>0.60220561212077295</v>
      </c>
      <c r="J195" s="57"/>
      <c r="K195">
        <v>8</v>
      </c>
      <c r="L195" s="46" t="s">
        <v>408</v>
      </c>
      <c r="M195" s="46">
        <v>846.10900000000004</v>
      </c>
      <c r="N195" s="46">
        <v>24.975000000000001</v>
      </c>
      <c r="O195" s="46">
        <v>196.7</v>
      </c>
      <c r="P195" s="46">
        <v>0</v>
      </c>
      <c r="Q195" s="46">
        <v>255</v>
      </c>
      <c r="R195" s="46">
        <f>N195/N$61</f>
        <v>0.92891666030455911</v>
      </c>
    </row>
    <row r="196" spans="1:18" x14ac:dyDescent="0.75">
      <c r="A196" s="57"/>
      <c r="B196" s="58">
        <v>9</v>
      </c>
      <c r="C196" s="46" t="s">
        <v>407</v>
      </c>
      <c r="D196" s="46">
        <v>560.05700000000002</v>
      </c>
      <c r="E196" s="46">
        <v>20.55</v>
      </c>
      <c r="F196" s="46">
        <v>170.87</v>
      </c>
      <c r="G196" s="46">
        <v>0</v>
      </c>
      <c r="H196" s="46">
        <v>255</v>
      </c>
      <c r="I196" s="46">
        <f>E196/E$59</f>
        <v>0.9041663862849334</v>
      </c>
      <c r="J196" s="57"/>
      <c r="K196">
        <v>9</v>
      </c>
      <c r="L196" s="46" t="s">
        <v>406</v>
      </c>
      <c r="M196" s="46">
        <v>1588.04</v>
      </c>
      <c r="N196" s="46">
        <v>20.105</v>
      </c>
      <c r="O196" s="46">
        <v>168.31899999999999</v>
      </c>
      <c r="P196" s="46">
        <v>0</v>
      </c>
      <c r="Q196" s="46">
        <v>255</v>
      </c>
      <c r="R196" s="46">
        <f>N196/N$61</f>
        <v>0.74778256077770411</v>
      </c>
    </row>
    <row r="197" spans="1:18" x14ac:dyDescent="0.75">
      <c r="A197" s="57"/>
      <c r="B197" s="58">
        <v>10</v>
      </c>
      <c r="C197" s="46" t="s">
        <v>405</v>
      </c>
      <c r="D197" s="46">
        <v>723.93200000000002</v>
      </c>
      <c r="E197" s="46">
        <v>23.202000000000002</v>
      </c>
      <c r="F197" s="46">
        <v>140.81899999999999</v>
      </c>
      <c r="G197" s="46">
        <v>0</v>
      </c>
      <c r="H197" s="46">
        <v>255</v>
      </c>
      <c r="I197" s="46">
        <f>E197/E$59</f>
        <v>1.0208500483982008</v>
      </c>
      <c r="J197" s="57"/>
      <c r="K197">
        <v>10</v>
      </c>
      <c r="L197" s="46" t="s">
        <v>404</v>
      </c>
      <c r="M197" s="46">
        <v>419.49400000000003</v>
      </c>
      <c r="N197" s="46">
        <v>30.934999999999999</v>
      </c>
      <c r="O197" s="46">
        <v>113.258</v>
      </c>
      <c r="P197" s="46">
        <v>0</v>
      </c>
      <c r="Q197" s="46">
        <v>255</v>
      </c>
      <c r="R197" s="46">
        <f>N197/N$61</f>
        <v>1.1505920675283898</v>
      </c>
    </row>
    <row r="198" spans="1:18" x14ac:dyDescent="0.75">
      <c r="A198" s="57"/>
      <c r="B198" s="58">
        <v>11</v>
      </c>
      <c r="C198" s="46" t="s">
        <v>403</v>
      </c>
      <c r="D198" s="46">
        <v>469.01400000000001</v>
      </c>
      <c r="E198" s="46">
        <v>20</v>
      </c>
      <c r="F198" s="46">
        <v>90.451999999999998</v>
      </c>
      <c r="G198" s="46">
        <v>0</v>
      </c>
      <c r="H198" s="46">
        <v>255</v>
      </c>
      <c r="I198" s="46">
        <f>E198/E$59</f>
        <v>0.87996728592207629</v>
      </c>
      <c r="J198" s="57"/>
      <c r="K198">
        <v>11</v>
      </c>
      <c r="L198" s="46" t="s">
        <v>402</v>
      </c>
      <c r="M198" s="46">
        <v>542.13300000000004</v>
      </c>
      <c r="N198" s="46">
        <v>29.619</v>
      </c>
      <c r="O198" s="46">
        <v>104.059</v>
      </c>
      <c r="P198" s="46">
        <v>0</v>
      </c>
      <c r="Q198" s="46">
        <v>255</v>
      </c>
      <c r="R198" s="46">
        <f>N198/N$61</f>
        <v>1.1016449474098393</v>
      </c>
    </row>
    <row r="199" spans="1:18" x14ac:dyDescent="0.75">
      <c r="A199" s="57"/>
      <c r="B199" s="58">
        <v>12</v>
      </c>
      <c r="C199" s="46" t="s">
        <v>401</v>
      </c>
      <c r="D199" s="46">
        <v>1276.876</v>
      </c>
      <c r="E199" s="46">
        <v>21.667999999999999</v>
      </c>
      <c r="F199" s="46">
        <v>205.654</v>
      </c>
      <c r="G199" s="46">
        <v>0</v>
      </c>
      <c r="H199" s="46">
        <v>255</v>
      </c>
      <c r="I199" s="46">
        <f>E199/E$59</f>
        <v>0.95335655756797744</v>
      </c>
      <c r="J199" s="57"/>
      <c r="K199">
        <v>12</v>
      </c>
      <c r="L199" s="46" t="s">
        <v>400</v>
      </c>
      <c r="M199" s="46">
        <v>824.13499999999999</v>
      </c>
      <c r="N199" s="46">
        <v>26.794</v>
      </c>
      <c r="O199" s="46">
        <v>119.774</v>
      </c>
      <c r="P199" s="46">
        <v>0</v>
      </c>
      <c r="Q199" s="46">
        <v>255</v>
      </c>
      <c r="R199" s="46">
        <f>N199/N$61</f>
        <v>0.99657229214015441</v>
      </c>
    </row>
    <row r="200" spans="1:18" ht="15.5" thickBot="1" x14ac:dyDescent="0.9">
      <c r="A200" s="57"/>
      <c r="B200" s="58">
        <v>13</v>
      </c>
      <c r="C200" s="46" t="s">
        <v>399</v>
      </c>
      <c r="D200" s="46">
        <v>1531.896</v>
      </c>
      <c r="E200" s="46">
        <v>17.614000000000001</v>
      </c>
      <c r="F200" s="46">
        <v>235.65100000000001</v>
      </c>
      <c r="G200" s="46">
        <v>0</v>
      </c>
      <c r="H200" s="46">
        <v>255</v>
      </c>
      <c r="I200" s="46">
        <f>E200/E$59</f>
        <v>0.77498718871157268</v>
      </c>
      <c r="J200" s="57"/>
    </row>
    <row r="201" spans="1:18" ht="15.5" thickBot="1" x14ac:dyDescent="0.9">
      <c r="A201" s="57"/>
      <c r="B201" s="58">
        <v>14</v>
      </c>
      <c r="C201" s="46" t="s">
        <v>398</v>
      </c>
      <c r="D201" s="46">
        <v>1310.4000000000001</v>
      </c>
      <c r="E201" s="46">
        <v>16.088000000000001</v>
      </c>
      <c r="F201" s="46">
        <v>291.86799999999999</v>
      </c>
      <c r="G201" s="46">
        <v>0</v>
      </c>
      <c r="H201" s="46">
        <v>255</v>
      </c>
      <c r="I201" s="46">
        <f>E201/E$59</f>
        <v>0.70784568479571819</v>
      </c>
      <c r="J201" s="57"/>
      <c r="M201" s="52" t="s">
        <v>1</v>
      </c>
      <c r="N201" s="50">
        <f>AVERAGE(N188:N199)</f>
        <v>24.844083333333334</v>
      </c>
      <c r="P201" s="52"/>
      <c r="Q201" s="51"/>
      <c r="R201" s="50">
        <f>AVERAGE(R188:R199)</f>
        <v>0.92404736409722366</v>
      </c>
    </row>
    <row r="202" spans="1:18" ht="15.5" thickBot="1" x14ac:dyDescent="0.9">
      <c r="A202" s="57"/>
      <c r="B202" s="58"/>
      <c r="J202" s="57"/>
      <c r="M202" s="49" t="s">
        <v>0</v>
      </c>
      <c r="N202" s="47">
        <f>STDEV(N188:N199)/SQRT(12)</f>
        <v>1.8358807664885586</v>
      </c>
      <c r="P202" s="49"/>
      <c r="Q202" s="48"/>
      <c r="R202" s="47">
        <f>STDEV(R188:R199)/SQRT(12)</f>
        <v>6.8283492705662682E-2</v>
      </c>
    </row>
    <row r="203" spans="1:18" ht="15.5" thickBot="1" x14ac:dyDescent="0.9">
      <c r="A203" s="57"/>
      <c r="B203" s="58"/>
      <c r="D203" s="52" t="s">
        <v>1</v>
      </c>
      <c r="E203" s="50">
        <f>AVERAGE(E188:E201)</f>
        <v>17.245214285714287</v>
      </c>
      <c r="G203" s="52"/>
      <c r="H203" s="51"/>
      <c r="I203" s="50">
        <f>AVERAGE(I188:I201)</f>
        <v>0.75876122050723083</v>
      </c>
      <c r="J203" s="57"/>
    </row>
    <row r="204" spans="1:18" ht="15.5" thickBot="1" x14ac:dyDescent="0.9">
      <c r="A204" s="57"/>
      <c r="B204" s="58"/>
      <c r="D204" s="49" t="s">
        <v>0</v>
      </c>
      <c r="E204" s="47">
        <f>STDEV(E188:E201)/SQRT(14)</f>
        <v>0.83148845867358601</v>
      </c>
      <c r="G204" s="49"/>
      <c r="H204" s="48"/>
      <c r="I204" s="47">
        <f>STDEV(I188:I201)/SQRT(14)</f>
        <v>3.6584132112726486E-2</v>
      </c>
      <c r="J204" s="57"/>
    </row>
    <row r="205" spans="1:18" x14ac:dyDescent="0.75">
      <c r="A205" s="57"/>
      <c r="J205" s="57"/>
    </row>
    <row r="206" spans="1:18" ht="15.5" thickBot="1" x14ac:dyDescent="0.9">
      <c r="A206" s="56"/>
      <c r="J206" s="56"/>
    </row>
    <row r="207" spans="1:18" s="53" customFormat="1" ht="15.5" thickBot="1" x14ac:dyDescent="0.9">
      <c r="A207" s="55"/>
      <c r="C207" s="54"/>
      <c r="D207" s="54"/>
      <c r="E207" s="54"/>
      <c r="F207" s="54"/>
      <c r="G207" s="54"/>
      <c r="H207" s="54"/>
      <c r="I207" s="54"/>
      <c r="J207" s="55"/>
      <c r="L207" s="54"/>
      <c r="M207" s="54"/>
      <c r="N207" s="54"/>
      <c r="O207" s="54"/>
      <c r="P207" s="54"/>
      <c r="Q207" s="54"/>
      <c r="R207" s="54"/>
    </row>
    <row r="208" spans="1:18" ht="15.5" thickBot="1" x14ac:dyDescent="0.9">
      <c r="D208" s="52" t="s">
        <v>1</v>
      </c>
      <c r="E208" s="50">
        <f>AVERAGE(E165,E183,E203)</f>
        <v>17.635439393939393</v>
      </c>
      <c r="G208" s="52"/>
      <c r="H208" s="51"/>
      <c r="I208" s="50">
        <f>AVERAGE(I165,I183,I203)</f>
        <v>0.8083586532463678</v>
      </c>
      <c r="M208" s="52" t="s">
        <v>1</v>
      </c>
      <c r="N208" s="50">
        <f>AVERAGE(N166,N183,N201)</f>
        <v>24.700883333333334</v>
      </c>
      <c r="P208" s="52"/>
      <c r="Q208" s="51"/>
      <c r="R208" s="50">
        <f>AVERAGE(R166,R183,R201)</f>
        <v>0.84526891951710104</v>
      </c>
    </row>
    <row r="209" spans="4:18" ht="15.5" thickBot="1" x14ac:dyDescent="0.9">
      <c r="D209" s="49" t="s">
        <v>0</v>
      </c>
      <c r="E209" s="47">
        <f>STDEV(E165,E183,E203)/SQRT(3)</f>
        <v>0.41008088835805712</v>
      </c>
      <c r="G209" s="49"/>
      <c r="H209" s="48"/>
      <c r="I209" s="47">
        <f>STDEV(I165,I183,I203)/SQRT(3)</f>
        <v>5.8475635108666733E-2</v>
      </c>
      <c r="M209" s="49" t="s">
        <v>0</v>
      </c>
      <c r="N209" s="47">
        <f>STDEV(N166,N183,N201)/SQRT(3)</f>
        <v>0.54385383870151383</v>
      </c>
      <c r="P209" s="49"/>
      <c r="Q209" s="48"/>
      <c r="R209" s="47">
        <f>STDEV(R166,R183,R201)/SQRT(3)</f>
        <v>3.9454285596870357E-2</v>
      </c>
    </row>
  </sheetData>
  <mergeCells count="6">
    <mergeCell ref="A4:A65"/>
    <mergeCell ref="J4:J65"/>
    <mergeCell ref="A73:A142"/>
    <mergeCell ref="J73:J142"/>
    <mergeCell ref="A150:A206"/>
    <mergeCell ref="J150:J20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Colocalization 48h Figure 6E</vt:lpstr>
      <vt:lpstr>Colocalization 48h Figure 6J</vt:lpstr>
      <vt:lpstr>Colocalization 48h Figure 6O</vt:lpstr>
      <vt:lpstr>Recycl after Hypoos Fig 6S &amp; 6W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Meeting</dc:creator>
  <cp:lastModifiedBy>Meeting</cp:lastModifiedBy>
  <dcterms:created xsi:type="dcterms:W3CDTF">2022-10-13T15:21:41Z</dcterms:created>
  <dcterms:modified xsi:type="dcterms:W3CDTF">2022-10-13T15:22:34Z</dcterms:modified>
</cp:coreProperties>
</file>