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erra\sc\LAB_MAP\LAB\Fidel\Cav1 and integrin mechanosensing PAPER\Re-SUBMISSION 2022\FINAL SUBMISSION Oct 2022\"/>
    </mc:Choice>
  </mc:AlternateContent>
  <xr:revisionPtr revIDLastSave="0" documentId="13_ncr:1_{AFC8AF55-4F6E-41D0-9446-9BFE0DA9E54C}" xr6:coauthVersionLast="36" xr6:coauthVersionMax="36" xr10:uidLastSave="{00000000-0000-0000-0000-000000000000}"/>
  <bookViews>
    <workbookView xWindow="0" yWindow="0" windowWidth="19200" windowHeight="6590" activeTab="1" xr2:uid="{7A0E1DE3-BD65-4319-AB32-1DD600D97055}"/>
  </bookViews>
  <sheets>
    <sheet name="Tweezing panel 5I-5J" sheetId="1" r:id="rId1"/>
    <sheet name="Poolpanel 5M 5V 5W Figure 7E 7F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M4" i="2"/>
  <c r="F5" i="2"/>
  <c r="M5" i="2"/>
  <c r="F6" i="2"/>
  <c r="M6" i="2"/>
  <c r="F7" i="2"/>
  <c r="M7" i="2"/>
  <c r="F8" i="2"/>
  <c r="M8" i="2"/>
  <c r="F9" i="2"/>
  <c r="M9" i="2"/>
  <c r="F10" i="2"/>
  <c r="M10" i="2"/>
  <c r="F11" i="2"/>
  <c r="M11" i="2"/>
  <c r="F12" i="2"/>
  <c r="M12" i="2"/>
  <c r="F13" i="2"/>
  <c r="F45" i="2" s="1"/>
  <c r="M13" i="2"/>
  <c r="F14" i="2"/>
  <c r="M14" i="2"/>
  <c r="F15" i="2"/>
  <c r="M15" i="2"/>
  <c r="F16" i="2"/>
  <c r="M16" i="2"/>
  <c r="F17" i="2"/>
  <c r="M17" i="2"/>
  <c r="F18" i="2"/>
  <c r="M18" i="2"/>
  <c r="F19" i="2"/>
  <c r="M19" i="2"/>
  <c r="M45" i="2" s="1"/>
  <c r="F20" i="2"/>
  <c r="M20" i="2"/>
  <c r="F21" i="2"/>
  <c r="M21" i="2"/>
  <c r="F22" i="2"/>
  <c r="M22" i="2"/>
  <c r="F23" i="2"/>
  <c r="M23" i="2"/>
  <c r="F24" i="2"/>
  <c r="M24" i="2"/>
  <c r="F25" i="2"/>
  <c r="M25" i="2"/>
  <c r="F26" i="2"/>
  <c r="M26" i="2"/>
  <c r="F27" i="2"/>
  <c r="M27" i="2"/>
  <c r="F28" i="2"/>
  <c r="M28" i="2"/>
  <c r="F29" i="2"/>
  <c r="M29" i="2"/>
  <c r="F30" i="2"/>
  <c r="M30" i="2"/>
  <c r="F31" i="2"/>
  <c r="M31" i="2"/>
  <c r="F32" i="2"/>
  <c r="M32" i="2"/>
  <c r="F33" i="2"/>
  <c r="M33" i="2"/>
  <c r="F49" i="2"/>
  <c r="M49" i="2"/>
  <c r="F50" i="2"/>
  <c r="M50" i="2"/>
  <c r="F51" i="2"/>
  <c r="M51" i="2"/>
  <c r="F52" i="2"/>
  <c r="M52" i="2"/>
  <c r="M88" i="2" s="1"/>
  <c r="F53" i="2"/>
  <c r="M53" i="2"/>
  <c r="F54" i="2"/>
  <c r="M54" i="2"/>
  <c r="F55" i="2"/>
  <c r="M55" i="2"/>
  <c r="F56" i="2"/>
  <c r="M56" i="2"/>
  <c r="F57" i="2"/>
  <c r="M57" i="2"/>
  <c r="F58" i="2"/>
  <c r="M58" i="2"/>
  <c r="F59" i="2"/>
  <c r="M59" i="2"/>
  <c r="F60" i="2"/>
  <c r="M60" i="2"/>
  <c r="F61" i="2"/>
  <c r="M61" i="2"/>
  <c r="F62" i="2"/>
  <c r="M62" i="2"/>
  <c r="F63" i="2"/>
  <c r="M63" i="2"/>
  <c r="F64" i="2"/>
  <c r="M64" i="2"/>
  <c r="F65" i="2"/>
  <c r="F66" i="2"/>
  <c r="M66" i="2"/>
  <c r="F67" i="2"/>
  <c r="M67" i="2"/>
  <c r="F68" i="2"/>
  <c r="F69" i="2"/>
  <c r="M69" i="2"/>
  <c r="F70" i="2"/>
  <c r="M70" i="2"/>
  <c r="F71" i="2"/>
  <c r="M71" i="2"/>
  <c r="M72" i="2"/>
  <c r="F73" i="2"/>
  <c r="M73" i="2"/>
  <c r="F74" i="2"/>
  <c r="M74" i="2"/>
  <c r="M75" i="2"/>
  <c r="F76" i="2"/>
  <c r="M76" i="2"/>
  <c r="F77" i="2"/>
  <c r="F78" i="2"/>
  <c r="M78" i="2"/>
  <c r="F91" i="2"/>
  <c r="M91" i="2"/>
  <c r="F92" i="2"/>
  <c r="M92" i="2"/>
  <c r="F93" i="2"/>
  <c r="M93" i="2"/>
  <c r="F94" i="2"/>
  <c r="M94" i="2"/>
  <c r="M130" i="2" s="1"/>
  <c r="F95" i="2"/>
  <c r="M95" i="2"/>
  <c r="F96" i="2"/>
  <c r="M96" i="2"/>
  <c r="F97" i="2"/>
  <c r="M97" i="2"/>
  <c r="F98" i="2"/>
  <c r="M98" i="2"/>
  <c r="F99" i="2"/>
  <c r="M99" i="2"/>
  <c r="F100" i="2"/>
  <c r="M100" i="2"/>
  <c r="F101" i="2"/>
  <c r="M101" i="2"/>
  <c r="F102" i="2"/>
  <c r="M102" i="2"/>
  <c r="F103" i="2"/>
  <c r="M103" i="2"/>
  <c r="F104" i="2"/>
  <c r="M104" i="2"/>
  <c r="F105" i="2"/>
  <c r="M105" i="2"/>
  <c r="F106" i="2"/>
  <c r="M106" i="2"/>
  <c r="F107" i="2"/>
  <c r="M107" i="2"/>
  <c r="F108" i="2"/>
  <c r="M108" i="2"/>
  <c r="F109" i="2"/>
  <c r="M109" i="2"/>
  <c r="F110" i="2"/>
  <c r="M110" i="2"/>
  <c r="F111" i="2"/>
  <c r="M111" i="2"/>
  <c r="F112" i="2"/>
  <c r="M112" i="2"/>
  <c r="F113" i="2"/>
  <c r="M113" i="2"/>
  <c r="F114" i="2"/>
  <c r="M114" i="2"/>
  <c r="F115" i="2"/>
  <c r="M115" i="2"/>
  <c r="F116" i="2"/>
  <c r="M116" i="2"/>
  <c r="F117" i="2"/>
  <c r="M117" i="2"/>
  <c r="F118" i="2"/>
  <c r="M118" i="2"/>
  <c r="F119" i="2"/>
  <c r="M119" i="2"/>
  <c r="F120" i="2"/>
  <c r="M120" i="2"/>
  <c r="F134" i="2"/>
  <c r="F173" i="2" s="1"/>
  <c r="M134" i="2"/>
  <c r="F135" i="2"/>
  <c r="M135" i="2"/>
  <c r="F136" i="2"/>
  <c r="M136" i="2"/>
  <c r="F137" i="2"/>
  <c r="F138" i="2"/>
  <c r="M138" i="2"/>
  <c r="F139" i="2"/>
  <c r="M139" i="2"/>
  <c r="F140" i="2"/>
  <c r="M140" i="2"/>
  <c r="F141" i="2"/>
  <c r="M141" i="2"/>
  <c r="F142" i="2"/>
  <c r="M142" i="2"/>
  <c r="F143" i="2"/>
  <c r="M143" i="2"/>
  <c r="F144" i="2"/>
  <c r="M144" i="2"/>
  <c r="F145" i="2"/>
  <c r="M145" i="2"/>
  <c r="F146" i="2"/>
  <c r="M146" i="2"/>
  <c r="F147" i="2"/>
  <c r="M147" i="2"/>
  <c r="F148" i="2"/>
  <c r="M148" i="2"/>
  <c r="F149" i="2"/>
  <c r="M149" i="2"/>
  <c r="F150" i="2"/>
  <c r="M150" i="2"/>
  <c r="F151" i="2"/>
  <c r="M151" i="2"/>
  <c r="F152" i="2"/>
  <c r="M152" i="2"/>
  <c r="F153" i="2"/>
  <c r="M153" i="2"/>
  <c r="F154" i="2"/>
  <c r="M154" i="2"/>
  <c r="F155" i="2"/>
  <c r="M155" i="2"/>
  <c r="F156" i="2"/>
  <c r="M156" i="2"/>
  <c r="F157" i="2"/>
  <c r="M157" i="2"/>
  <c r="F158" i="2"/>
  <c r="M158" i="2"/>
  <c r="F159" i="2"/>
  <c r="M159" i="2"/>
  <c r="F160" i="2"/>
  <c r="M160" i="2"/>
  <c r="F161" i="2"/>
  <c r="M161" i="2"/>
  <c r="F162" i="2"/>
  <c r="M162" i="2"/>
  <c r="F163" i="2"/>
  <c r="M163" i="2"/>
  <c r="F164" i="2"/>
  <c r="F176" i="2"/>
  <c r="M176" i="2"/>
  <c r="F177" i="2"/>
  <c r="M177" i="2"/>
  <c r="F178" i="2"/>
  <c r="M178" i="2"/>
  <c r="F179" i="2"/>
  <c r="M179" i="2"/>
  <c r="F180" i="2"/>
  <c r="M180" i="2"/>
  <c r="F181" i="2"/>
  <c r="M181" i="2"/>
  <c r="M215" i="2" s="1"/>
  <c r="F182" i="2"/>
  <c r="M182" i="2"/>
  <c r="F183" i="2"/>
  <c r="M183" i="2"/>
  <c r="F184" i="2"/>
  <c r="M184" i="2"/>
  <c r="F185" i="2"/>
  <c r="M185" i="2"/>
  <c r="F186" i="2"/>
  <c r="M186" i="2"/>
  <c r="F187" i="2"/>
  <c r="M187" i="2"/>
  <c r="F188" i="2"/>
  <c r="M188" i="2"/>
  <c r="F189" i="2"/>
  <c r="M189" i="2"/>
  <c r="F190" i="2"/>
  <c r="M190" i="2"/>
  <c r="F191" i="2"/>
  <c r="M191" i="2"/>
  <c r="F192" i="2"/>
  <c r="M192" i="2"/>
  <c r="F193" i="2"/>
  <c r="M193" i="2"/>
  <c r="F194" i="2"/>
  <c r="M194" i="2"/>
  <c r="F195" i="2"/>
  <c r="M195" i="2"/>
  <c r="F196" i="2"/>
  <c r="M196" i="2"/>
  <c r="F197" i="2"/>
  <c r="M197" i="2"/>
  <c r="F198" i="2"/>
  <c r="M198" i="2"/>
  <c r="F199" i="2"/>
  <c r="M199" i="2"/>
  <c r="F200" i="2"/>
  <c r="M200" i="2"/>
  <c r="F201" i="2"/>
  <c r="M201" i="2"/>
  <c r="F202" i="2"/>
  <c r="M202" i="2"/>
  <c r="F203" i="2"/>
  <c r="M203" i="2"/>
  <c r="F204" i="2"/>
  <c r="M204" i="2"/>
  <c r="F205" i="2"/>
  <c r="M205" i="2"/>
  <c r="F219" i="2"/>
  <c r="M219" i="2"/>
  <c r="F220" i="2"/>
  <c r="M220" i="2"/>
  <c r="F221" i="2"/>
  <c r="M221" i="2"/>
  <c r="F222" i="2"/>
  <c r="M222" i="2"/>
  <c r="F223" i="2"/>
  <c r="M223" i="2"/>
  <c r="F224" i="2"/>
  <c r="M224" i="2"/>
  <c r="M257" i="2" s="1"/>
  <c r="F225" i="2"/>
  <c r="M225" i="2"/>
  <c r="F226" i="2"/>
  <c r="M226" i="2"/>
  <c r="F227" i="2"/>
  <c r="M227" i="2"/>
  <c r="F228" i="2"/>
  <c r="M228" i="2"/>
  <c r="F229" i="2"/>
  <c r="M229" i="2"/>
  <c r="F230" i="2"/>
  <c r="M230" i="2"/>
  <c r="F231" i="2"/>
  <c r="M231" i="2"/>
  <c r="F232" i="2"/>
  <c r="M232" i="2"/>
  <c r="F233" i="2"/>
  <c r="M233" i="2"/>
  <c r="F234" i="2"/>
  <c r="M234" i="2"/>
  <c r="F235" i="2"/>
  <c r="M235" i="2"/>
  <c r="F236" i="2"/>
  <c r="M236" i="2"/>
  <c r="F237" i="2"/>
  <c r="M237" i="2"/>
  <c r="F238" i="2"/>
  <c r="M238" i="2"/>
  <c r="F239" i="2"/>
  <c r="M239" i="2"/>
  <c r="F240" i="2"/>
  <c r="M240" i="2"/>
  <c r="F241" i="2"/>
  <c r="M241" i="2"/>
  <c r="F242" i="2"/>
  <c r="M242" i="2"/>
  <c r="F243" i="2"/>
  <c r="M243" i="2"/>
  <c r="F244" i="2"/>
  <c r="M244" i="2"/>
  <c r="F245" i="2"/>
  <c r="M245" i="2"/>
  <c r="F246" i="2"/>
  <c r="M246" i="2"/>
  <c r="F247" i="2"/>
  <c r="M247" i="2"/>
  <c r="F248" i="2"/>
  <c r="M248" i="2"/>
  <c r="F5" i="1"/>
  <c r="K5" i="1"/>
  <c r="Q5" i="1"/>
  <c r="V5" i="1"/>
  <c r="F6" i="1"/>
  <c r="K6" i="1"/>
  <c r="K30" i="1" s="1"/>
  <c r="Q6" i="1"/>
  <c r="V6" i="1"/>
  <c r="F7" i="1"/>
  <c r="K7" i="1"/>
  <c r="Q7" i="1"/>
  <c r="V7" i="1"/>
  <c r="F8" i="1"/>
  <c r="K8" i="1"/>
  <c r="Q8" i="1"/>
  <c r="V8" i="1"/>
  <c r="F9" i="1"/>
  <c r="K9" i="1"/>
  <c r="Q9" i="1"/>
  <c r="V9" i="1"/>
  <c r="F10" i="1"/>
  <c r="K10" i="1"/>
  <c r="Q10" i="1"/>
  <c r="V10" i="1"/>
  <c r="F11" i="1"/>
  <c r="K11" i="1"/>
  <c r="Q11" i="1"/>
  <c r="V11" i="1"/>
  <c r="F12" i="1"/>
  <c r="K12" i="1"/>
  <c r="Q12" i="1"/>
  <c r="V12" i="1"/>
  <c r="F13" i="1"/>
  <c r="K13" i="1"/>
  <c r="Q13" i="1"/>
  <c r="V13" i="1"/>
  <c r="F14" i="1"/>
  <c r="K14" i="1"/>
  <c r="Q14" i="1"/>
  <c r="V14" i="1"/>
  <c r="F15" i="1"/>
  <c r="K15" i="1"/>
  <c r="Q15" i="1"/>
  <c r="V15" i="1"/>
  <c r="F16" i="1"/>
  <c r="K16" i="1"/>
  <c r="Q16" i="1"/>
  <c r="V16" i="1"/>
  <c r="F17" i="1"/>
  <c r="K17" i="1"/>
  <c r="Q17" i="1"/>
  <c r="V17" i="1"/>
  <c r="F18" i="1"/>
  <c r="K18" i="1"/>
  <c r="Q18" i="1"/>
  <c r="V18" i="1"/>
  <c r="F19" i="1"/>
  <c r="K19" i="1"/>
  <c r="Q19" i="1"/>
  <c r="V19" i="1"/>
  <c r="F20" i="1"/>
  <c r="K20" i="1"/>
  <c r="Q20" i="1"/>
  <c r="V20" i="1"/>
  <c r="F21" i="1"/>
  <c r="K21" i="1"/>
  <c r="Q21" i="1"/>
  <c r="V21" i="1"/>
  <c r="F22" i="1"/>
  <c r="K22" i="1"/>
  <c r="Q22" i="1"/>
  <c r="V22" i="1"/>
  <c r="F23" i="1"/>
  <c r="K23" i="1"/>
  <c r="Q23" i="1"/>
  <c r="V23" i="1"/>
  <c r="F24" i="1"/>
  <c r="K24" i="1"/>
  <c r="Q24" i="1"/>
  <c r="V24" i="1"/>
  <c r="F25" i="1"/>
  <c r="Q25" i="1"/>
  <c r="V25" i="1"/>
  <c r="F26" i="1"/>
  <c r="Q26" i="1"/>
  <c r="V26" i="1"/>
  <c r="V41" i="1" s="1"/>
  <c r="F27" i="1"/>
  <c r="Q27" i="1"/>
  <c r="V27" i="1"/>
  <c r="F28" i="1"/>
  <c r="Q28" i="1"/>
  <c r="V28" i="1"/>
  <c r="Q29" i="1"/>
  <c r="V29" i="1"/>
  <c r="F30" i="1"/>
  <c r="Q30" i="1"/>
  <c r="V30" i="1"/>
  <c r="Q31" i="1"/>
  <c r="V31" i="1"/>
  <c r="Q32" i="1"/>
  <c r="V32" i="1"/>
  <c r="Q33" i="1"/>
  <c r="V33" i="1"/>
  <c r="Q34" i="1"/>
  <c r="V34" i="1"/>
  <c r="Q35" i="1"/>
  <c r="V35" i="1"/>
  <c r="Q36" i="1"/>
  <c r="V36" i="1"/>
  <c r="Q37" i="1"/>
  <c r="V37" i="1"/>
  <c r="V38" i="1"/>
  <c r="Q39" i="1"/>
  <c r="V39" i="1"/>
  <c r="F44" i="1"/>
  <c r="K44" i="1"/>
  <c r="K53" i="1" s="1"/>
  <c r="Q44" i="1"/>
  <c r="V44" i="1"/>
  <c r="F45" i="1"/>
  <c r="K45" i="1"/>
  <c r="Q45" i="1"/>
  <c r="V45" i="1"/>
  <c r="F46" i="1"/>
  <c r="K46" i="1"/>
  <c r="Q46" i="1"/>
  <c r="V46" i="1"/>
  <c r="F47" i="1"/>
  <c r="K47" i="1"/>
  <c r="Q47" i="1"/>
  <c r="V47" i="1"/>
  <c r="F48" i="1"/>
  <c r="K48" i="1"/>
  <c r="Q48" i="1"/>
  <c r="V48" i="1"/>
  <c r="F49" i="1"/>
  <c r="K49" i="1"/>
  <c r="Q49" i="1"/>
  <c r="V49" i="1"/>
  <c r="F50" i="1"/>
  <c r="K50" i="1"/>
  <c r="Q50" i="1"/>
  <c r="V50" i="1"/>
  <c r="F51" i="1"/>
  <c r="K51" i="1"/>
  <c r="Q51" i="1"/>
  <c r="V51" i="1"/>
  <c r="F52" i="1"/>
  <c r="Q52" i="1"/>
  <c r="Q55" i="1" s="1"/>
  <c r="V52" i="1"/>
  <c r="F53" i="1"/>
  <c r="Q53" i="1"/>
  <c r="V53" i="1"/>
  <c r="F54" i="1"/>
  <c r="V54" i="1"/>
  <c r="F55" i="1"/>
  <c r="F58" i="1" s="1"/>
  <c r="K55" i="1"/>
  <c r="V55" i="1"/>
  <c r="F56" i="1"/>
  <c r="K56" i="1"/>
  <c r="V56" i="1"/>
  <c r="K57" i="1"/>
  <c r="Q57" i="1"/>
  <c r="Q62" i="1" s="1"/>
  <c r="Q58" i="1"/>
  <c r="V58" i="1"/>
  <c r="K59" i="1"/>
  <c r="Q59" i="1"/>
  <c r="Q60" i="1"/>
  <c r="V60" i="1"/>
  <c r="F61" i="1"/>
  <c r="F111" i="1" s="1"/>
  <c r="K61" i="1"/>
  <c r="V61" i="1"/>
  <c r="F62" i="1"/>
  <c r="K62" i="1"/>
  <c r="V62" i="1"/>
  <c r="F63" i="1"/>
  <c r="K63" i="1"/>
  <c r="K66" i="1" s="1"/>
  <c r="V63" i="1"/>
  <c r="F64" i="1"/>
  <c r="K64" i="1"/>
  <c r="Q64" i="1"/>
  <c r="V64" i="1"/>
  <c r="F65" i="1"/>
  <c r="Q65" i="1"/>
  <c r="F66" i="1"/>
  <c r="Q66" i="1"/>
  <c r="V66" i="1"/>
  <c r="F67" i="1"/>
  <c r="Q67" i="1"/>
  <c r="F68" i="1"/>
  <c r="K68" i="1"/>
  <c r="Q68" i="1"/>
  <c r="Q101" i="1" s="1"/>
  <c r="V68" i="1"/>
  <c r="F69" i="1"/>
  <c r="K69" i="1"/>
  <c r="Q69" i="1"/>
  <c r="V69" i="1"/>
  <c r="F70" i="1"/>
  <c r="K70" i="1"/>
  <c r="Q70" i="1"/>
  <c r="V70" i="1"/>
  <c r="F71" i="1"/>
  <c r="K71" i="1"/>
  <c r="Q71" i="1"/>
  <c r="V71" i="1"/>
  <c r="F72" i="1"/>
  <c r="K72" i="1"/>
  <c r="Q72" i="1"/>
  <c r="V72" i="1"/>
  <c r="F73" i="1"/>
  <c r="K73" i="1"/>
  <c r="Q73" i="1"/>
  <c r="V73" i="1"/>
  <c r="F74" i="1"/>
  <c r="K74" i="1"/>
  <c r="Q74" i="1"/>
  <c r="V74" i="1"/>
  <c r="F75" i="1"/>
  <c r="K75" i="1"/>
  <c r="Q75" i="1"/>
  <c r="V75" i="1"/>
  <c r="F76" i="1"/>
  <c r="K76" i="1"/>
  <c r="Q76" i="1"/>
  <c r="V76" i="1"/>
  <c r="F77" i="1"/>
  <c r="K77" i="1"/>
  <c r="Q77" i="1"/>
  <c r="V77" i="1"/>
  <c r="F78" i="1"/>
  <c r="K78" i="1"/>
  <c r="Q78" i="1"/>
  <c r="V78" i="1"/>
  <c r="F79" i="1"/>
  <c r="K79" i="1"/>
  <c r="Q79" i="1"/>
  <c r="V79" i="1"/>
  <c r="F80" i="1"/>
  <c r="K80" i="1"/>
  <c r="Q80" i="1"/>
  <c r="V80" i="1"/>
  <c r="F81" i="1"/>
  <c r="K81" i="1"/>
  <c r="Q81" i="1"/>
  <c r="V81" i="1"/>
  <c r="F82" i="1"/>
  <c r="K82" i="1"/>
  <c r="Q82" i="1"/>
  <c r="V82" i="1"/>
  <c r="F83" i="1"/>
  <c r="K83" i="1"/>
  <c r="Q83" i="1"/>
  <c r="V83" i="1"/>
  <c r="F84" i="1"/>
  <c r="K84" i="1"/>
  <c r="Q84" i="1"/>
  <c r="V84" i="1"/>
  <c r="F85" i="1"/>
  <c r="K85" i="1"/>
  <c r="Q85" i="1"/>
  <c r="V85" i="1"/>
  <c r="F86" i="1"/>
  <c r="K86" i="1"/>
  <c r="Q86" i="1"/>
  <c r="V86" i="1"/>
  <c r="F87" i="1"/>
  <c r="K87" i="1"/>
  <c r="Q87" i="1"/>
  <c r="K88" i="1"/>
  <c r="Q88" i="1"/>
  <c r="V88" i="1"/>
  <c r="F89" i="1"/>
  <c r="K89" i="1"/>
  <c r="Q89" i="1"/>
  <c r="K90" i="1"/>
  <c r="Q90" i="1"/>
  <c r="V90" i="1"/>
  <c r="F91" i="1"/>
  <c r="K91" i="1"/>
  <c r="Q91" i="1"/>
  <c r="V91" i="1"/>
  <c r="F92" i="1"/>
  <c r="K92" i="1"/>
  <c r="Q92" i="1"/>
  <c r="V92" i="1"/>
  <c r="F93" i="1"/>
  <c r="K93" i="1"/>
  <c r="Q93" i="1"/>
  <c r="V93" i="1"/>
  <c r="F94" i="1"/>
  <c r="K94" i="1"/>
  <c r="Q94" i="1"/>
  <c r="V94" i="1"/>
  <c r="F95" i="1"/>
  <c r="K95" i="1"/>
  <c r="Q95" i="1"/>
  <c r="V95" i="1"/>
  <c r="F96" i="1"/>
  <c r="K96" i="1"/>
  <c r="Q96" i="1"/>
  <c r="V96" i="1"/>
  <c r="F97" i="1"/>
  <c r="Q97" i="1"/>
  <c r="V97" i="1"/>
  <c r="V116" i="1" s="1"/>
  <c r="F98" i="1"/>
  <c r="K98" i="1"/>
  <c r="Q98" i="1"/>
  <c r="V98" i="1"/>
  <c r="F99" i="1"/>
  <c r="Q99" i="1"/>
  <c r="V99" i="1"/>
  <c r="F100" i="1"/>
  <c r="F107" i="1" s="1"/>
  <c r="V100" i="1"/>
  <c r="F101" i="1"/>
  <c r="V101" i="1"/>
  <c r="F102" i="1"/>
  <c r="V102" i="1"/>
  <c r="F103" i="1"/>
  <c r="Q103" i="1"/>
  <c r="Q132" i="1" s="1"/>
  <c r="V103" i="1"/>
  <c r="F104" i="1"/>
  <c r="Q104" i="1"/>
  <c r="V104" i="1"/>
  <c r="F105" i="1"/>
  <c r="Q105" i="1"/>
  <c r="V105" i="1"/>
  <c r="Q106" i="1"/>
  <c r="V106" i="1"/>
  <c r="Q107" i="1"/>
  <c r="V107" i="1"/>
  <c r="Q108" i="1"/>
  <c r="V108" i="1"/>
  <c r="Q109" i="1"/>
  <c r="V109" i="1"/>
  <c r="Q110" i="1"/>
  <c r="V110" i="1"/>
  <c r="Q111" i="1"/>
  <c r="V111" i="1"/>
  <c r="K112" i="1"/>
  <c r="Q112" i="1"/>
  <c r="V112" i="1"/>
  <c r="Q113" i="1"/>
  <c r="V113" i="1"/>
  <c r="Q114" i="1"/>
  <c r="V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6" i="1"/>
  <c r="N234" i="2" l="1"/>
  <c r="G239" i="2"/>
  <c r="G241" i="2"/>
  <c r="N232" i="2"/>
  <c r="N243" i="2"/>
  <c r="G10" i="2"/>
  <c r="F112" i="1"/>
  <c r="F258" i="2"/>
  <c r="F130" i="2"/>
  <c r="G49" i="2"/>
  <c r="V119" i="1"/>
  <c r="M173" i="2"/>
  <c r="G163" i="2"/>
  <c r="G76" i="2"/>
  <c r="N223" i="2"/>
  <c r="G64" i="2"/>
  <c r="M44" i="2"/>
  <c r="N160" i="2" s="1"/>
  <c r="N224" i="2"/>
  <c r="V118" i="1"/>
  <c r="K111" i="1"/>
  <c r="N228" i="2"/>
  <c r="F215" i="2"/>
  <c r="M172" i="2"/>
  <c r="G157" i="2"/>
  <c r="F129" i="2"/>
  <c r="G93" i="2"/>
  <c r="F87" i="2"/>
  <c r="G51" i="2"/>
  <c r="G21" i="2"/>
  <c r="F44" i="2"/>
  <c r="G189" i="2" s="1"/>
  <c r="G26" i="2"/>
  <c r="Q135" i="1"/>
  <c r="F257" i="2"/>
  <c r="G222" i="2" s="1"/>
  <c r="N225" i="2"/>
  <c r="M214" i="2"/>
  <c r="G162" i="2"/>
  <c r="G154" i="2"/>
  <c r="G99" i="2"/>
  <c r="M129" i="2"/>
  <c r="G60" i="2"/>
  <c r="G57" i="2"/>
  <c r="M87" i="2"/>
  <c r="G24" i="2"/>
  <c r="G11" i="2"/>
  <c r="G8" i="2"/>
  <c r="N230" i="2"/>
  <c r="N222" i="2"/>
  <c r="F172" i="2"/>
  <c r="G159" i="2"/>
  <c r="G151" i="2"/>
  <c r="G143" i="2"/>
  <c r="G105" i="2"/>
  <c r="N98" i="2"/>
  <c r="G74" i="2"/>
  <c r="G63" i="2"/>
  <c r="G33" i="2"/>
  <c r="G30" i="2"/>
  <c r="G17" i="2"/>
  <c r="M258" i="2"/>
  <c r="N227" i="2"/>
  <c r="N219" i="2"/>
  <c r="F214" i="2"/>
  <c r="G164" i="2"/>
  <c r="G156" i="2"/>
  <c r="G148" i="2"/>
  <c r="G140" i="2"/>
  <c r="G111" i="2"/>
  <c r="G95" i="2"/>
  <c r="N73" i="2"/>
  <c r="G70" i="2"/>
  <c r="G53" i="2"/>
  <c r="G20" i="2"/>
  <c r="N13" i="2"/>
  <c r="G7" i="2"/>
  <c r="G4" i="2"/>
  <c r="F88" i="2"/>
  <c r="N182" i="2" l="1"/>
  <c r="N177" i="2"/>
  <c r="N97" i="2"/>
  <c r="N108" i="2"/>
  <c r="N190" i="2"/>
  <c r="N119" i="2"/>
  <c r="G54" i="2"/>
  <c r="G109" i="2"/>
  <c r="N185" i="2"/>
  <c r="N19" i="2"/>
  <c r="G12" i="2"/>
  <c r="N71" i="2"/>
  <c r="G144" i="2"/>
  <c r="N52" i="2"/>
  <c r="G22" i="2"/>
  <c r="G97" i="2"/>
  <c r="G161" i="2"/>
  <c r="G52" i="2"/>
  <c r="N100" i="2"/>
  <c r="N186" i="2"/>
  <c r="G62" i="2"/>
  <c r="N247" i="2"/>
  <c r="N236" i="2"/>
  <c r="N152" i="2"/>
  <c r="G245" i="2"/>
  <c r="G181" i="2"/>
  <c r="N238" i="2"/>
  <c r="N91" i="2"/>
  <c r="N94" i="2"/>
  <c r="G23" i="2"/>
  <c r="N101" i="2"/>
  <c r="N176" i="2"/>
  <c r="G13" i="2"/>
  <c r="G50" i="2"/>
  <c r="N111" i="2"/>
  <c r="N179" i="2"/>
  <c r="N17" i="2"/>
  <c r="G67" i="2"/>
  <c r="G115" i="2"/>
  <c r="N198" i="2"/>
  <c r="G5" i="2"/>
  <c r="N60" i="2"/>
  <c r="N115" i="2"/>
  <c r="N193" i="2"/>
  <c r="G59" i="2"/>
  <c r="G15" i="2"/>
  <c r="N93" i="2"/>
  <c r="G152" i="2"/>
  <c r="G101" i="2"/>
  <c r="G25" i="2"/>
  <c r="N103" i="2"/>
  <c r="N183" i="2"/>
  <c r="N197" i="2"/>
  <c r="N58" i="2"/>
  <c r="G107" i="2"/>
  <c r="N194" i="2"/>
  <c r="N107" i="2"/>
  <c r="N158" i="2"/>
  <c r="N240" i="2"/>
  <c r="N156" i="2"/>
  <c r="G194" i="2"/>
  <c r="N242" i="2"/>
  <c r="N15" i="2"/>
  <c r="N148" i="2"/>
  <c r="N29" i="2"/>
  <c r="N104" i="2"/>
  <c r="N184" i="2"/>
  <c r="N69" i="2"/>
  <c r="N56" i="2"/>
  <c r="N114" i="2"/>
  <c r="N187" i="2"/>
  <c r="N74" i="2"/>
  <c r="N120" i="2"/>
  <c r="G66" i="2"/>
  <c r="G98" i="2"/>
  <c r="G114" i="2"/>
  <c r="G78" i="2"/>
  <c r="G92" i="2"/>
  <c r="G108" i="2"/>
  <c r="G120" i="2"/>
  <c r="G137" i="2"/>
  <c r="G182" i="2"/>
  <c r="G190" i="2"/>
  <c r="G198" i="2"/>
  <c r="G102" i="2"/>
  <c r="G177" i="2"/>
  <c r="G185" i="2"/>
  <c r="G193" i="2"/>
  <c r="G201" i="2"/>
  <c r="G176" i="2"/>
  <c r="G192" i="2"/>
  <c r="G96" i="2"/>
  <c r="G112" i="2"/>
  <c r="G118" i="2"/>
  <c r="G135" i="2"/>
  <c r="G180" i="2"/>
  <c r="G188" i="2"/>
  <c r="G196" i="2"/>
  <c r="G204" i="2"/>
  <c r="G104" i="2"/>
  <c r="G200" i="2"/>
  <c r="G106" i="2"/>
  <c r="G183" i="2"/>
  <c r="G191" i="2"/>
  <c r="G199" i="2"/>
  <c r="G68" i="2"/>
  <c r="G100" i="2"/>
  <c r="G116" i="2"/>
  <c r="G73" i="2"/>
  <c r="G94" i="2"/>
  <c r="G110" i="2"/>
  <c r="G197" i="2"/>
  <c r="G184" i="2"/>
  <c r="N67" i="2"/>
  <c r="N201" i="2"/>
  <c r="G77" i="2"/>
  <c r="N21" i="2"/>
  <c r="N96" i="2"/>
  <c r="G160" i="2"/>
  <c r="G145" i="2"/>
  <c r="N31" i="2"/>
  <c r="N106" i="2"/>
  <c r="N191" i="2"/>
  <c r="N9" i="2"/>
  <c r="G65" i="2"/>
  <c r="N113" i="2"/>
  <c r="N202" i="2"/>
  <c r="N136" i="2"/>
  <c r="G179" i="2"/>
  <c r="G186" i="2"/>
  <c r="N233" i="2"/>
  <c r="G205" i="2"/>
  <c r="N246" i="2"/>
  <c r="N16" i="2"/>
  <c r="N32" i="2"/>
  <c r="N49" i="2"/>
  <c r="N10" i="2"/>
  <c r="N26" i="2"/>
  <c r="N59" i="2"/>
  <c r="N145" i="2"/>
  <c r="N153" i="2"/>
  <c r="N161" i="2"/>
  <c r="N4" i="2"/>
  <c r="N20" i="2"/>
  <c r="N53" i="2"/>
  <c r="N70" i="2"/>
  <c r="N14" i="2"/>
  <c r="N30" i="2"/>
  <c r="N63" i="2"/>
  <c r="N143" i="2"/>
  <c r="N151" i="2"/>
  <c r="N159" i="2"/>
  <c r="N139" i="2"/>
  <c r="N147" i="2"/>
  <c r="N8" i="2"/>
  <c r="N24" i="2"/>
  <c r="N57" i="2"/>
  <c r="N75" i="2"/>
  <c r="N138" i="2"/>
  <c r="N146" i="2"/>
  <c r="N154" i="2"/>
  <c r="N162" i="2"/>
  <c r="N6" i="2"/>
  <c r="N18" i="2"/>
  <c r="N51" i="2"/>
  <c r="N141" i="2"/>
  <c r="N149" i="2"/>
  <c r="N157" i="2"/>
  <c r="N22" i="2"/>
  <c r="N55" i="2"/>
  <c r="N155" i="2"/>
  <c r="N12" i="2"/>
  <c r="N28" i="2"/>
  <c r="N61" i="2"/>
  <c r="N163" i="2"/>
  <c r="N192" i="2"/>
  <c r="N7" i="2"/>
  <c r="N117" i="2"/>
  <c r="N195" i="2"/>
  <c r="G27" i="2"/>
  <c r="N78" i="2"/>
  <c r="G138" i="2"/>
  <c r="N11" i="2"/>
  <c r="G71" i="2"/>
  <c r="G141" i="2"/>
  <c r="N110" i="2"/>
  <c r="G28" i="2"/>
  <c r="G103" i="2"/>
  <c r="N180" i="2"/>
  <c r="N181" i="2"/>
  <c r="G55" i="2"/>
  <c r="G88" i="2" s="1"/>
  <c r="G113" i="2"/>
  <c r="N199" i="2"/>
  <c r="G16" i="2"/>
  <c r="G69" i="2"/>
  <c r="N116" i="2"/>
  <c r="N221" i="2"/>
  <c r="G153" i="2"/>
  <c r="G187" i="2"/>
  <c r="G119" i="2"/>
  <c r="G221" i="2"/>
  <c r="N237" i="2"/>
  <c r="G117" i="2"/>
  <c r="N105" i="2"/>
  <c r="N102" i="2"/>
  <c r="N135" i="2"/>
  <c r="N178" i="2"/>
  <c r="G56" i="2"/>
  <c r="G134" i="2"/>
  <c r="N200" i="2"/>
  <c r="G14" i="2"/>
  <c r="N66" i="2"/>
  <c r="N134" i="2"/>
  <c r="N203" i="2"/>
  <c r="N33" i="2"/>
  <c r="N92" i="2"/>
  <c r="G146" i="2"/>
  <c r="N244" i="2"/>
  <c r="N248" i="2"/>
  <c r="G220" i="2"/>
  <c r="G219" i="2"/>
  <c r="G240" i="2"/>
  <c r="G248" i="2"/>
  <c r="G223" i="2"/>
  <c r="G231" i="2"/>
  <c r="G233" i="2"/>
  <c r="G235" i="2"/>
  <c r="G236" i="2"/>
  <c r="G244" i="2"/>
  <c r="G226" i="2"/>
  <c r="G234" i="2"/>
  <c r="G246" i="2"/>
  <c r="G232" i="2"/>
  <c r="G242" i="2"/>
  <c r="G224" i="2"/>
  <c r="G227" i="2"/>
  <c r="G238" i="2"/>
  <c r="G18" i="2"/>
  <c r="G44" i="2" s="1"/>
  <c r="G149" i="2"/>
  <c r="N220" i="2"/>
  <c r="N189" i="2"/>
  <c r="G31" i="2"/>
  <c r="N109" i="2"/>
  <c r="N188" i="2"/>
  <c r="N205" i="2"/>
  <c r="G58" i="2"/>
  <c r="G87" i="2" s="1"/>
  <c r="G139" i="2"/>
  <c r="N226" i="2"/>
  <c r="G19" i="2"/>
  <c r="N76" i="2"/>
  <c r="G142" i="2"/>
  <c r="N229" i="2"/>
  <c r="N258" i="2" s="1"/>
  <c r="N231" i="2"/>
  <c r="G195" i="2"/>
  <c r="G136" i="2"/>
  <c r="G225" i="2"/>
  <c r="N241" i="2"/>
  <c r="G230" i="2"/>
  <c r="G178" i="2"/>
  <c r="N62" i="2"/>
  <c r="N50" i="2"/>
  <c r="N54" i="2"/>
  <c r="N112" i="2"/>
  <c r="N196" i="2"/>
  <c r="G6" i="2"/>
  <c r="N64" i="2"/>
  <c r="G147" i="2"/>
  <c r="N25" i="2"/>
  <c r="G91" i="2"/>
  <c r="G150" i="2"/>
  <c r="N235" i="2"/>
  <c r="G203" i="2"/>
  <c r="N140" i="2"/>
  <c r="G229" i="2"/>
  <c r="N245" i="2"/>
  <c r="N142" i="2"/>
  <c r="G202" i="2"/>
  <c r="N23" i="2"/>
  <c r="N95" i="2"/>
  <c r="N27" i="2"/>
  <c r="N99" i="2"/>
  <c r="N5" i="2"/>
  <c r="G61" i="2"/>
  <c r="N118" i="2"/>
  <c r="N204" i="2"/>
  <c r="G9" i="2"/>
  <c r="G45" i="2" s="1"/>
  <c r="N72" i="2"/>
  <c r="G155" i="2"/>
  <c r="G29" i="2"/>
  <c r="G32" i="2"/>
  <c r="G158" i="2"/>
  <c r="N239" i="2"/>
  <c r="G228" i="2"/>
  <c r="N144" i="2"/>
  <c r="G237" i="2"/>
  <c r="N150" i="2"/>
  <c r="G247" i="2"/>
  <c r="G243" i="2"/>
  <c r="G257" i="2" l="1"/>
  <c r="G258" i="2"/>
  <c r="N172" i="2"/>
  <c r="N173" i="2"/>
  <c r="N45" i="2"/>
  <c r="N44" i="2"/>
  <c r="N214" i="2"/>
  <c r="N215" i="2"/>
  <c r="N129" i="2"/>
  <c r="N130" i="2"/>
  <c r="N257" i="2"/>
  <c r="G172" i="2"/>
  <c r="G173" i="2"/>
  <c r="G214" i="2"/>
  <c r="G215" i="2"/>
  <c r="N87" i="2"/>
  <c r="N88" i="2"/>
  <c r="G129" i="2"/>
  <c r="G130" i="2"/>
</calcChain>
</file>

<file path=xl/sharedStrings.xml><?xml version="1.0" encoding="utf-8"?>
<sst xmlns="http://schemas.openxmlformats.org/spreadsheetml/2006/main" count="155" uniqueCount="32">
  <si>
    <t>SEM</t>
  </si>
  <si>
    <t>Average</t>
  </si>
  <si>
    <t>Cav1WT Magnetized</t>
  </si>
  <si>
    <t>Cav1WT Control</t>
  </si>
  <si>
    <t>Cav1KO Magnetized</t>
  </si>
  <si>
    <t>Cav1KO Control</t>
  </si>
  <si>
    <t xml:space="preserve">TOTAL </t>
  </si>
  <si>
    <t>Normalized Mean Intensity</t>
  </si>
  <si>
    <t>Perim</t>
  </si>
  <si>
    <t>Mean</t>
  </si>
  <si>
    <t>Area</t>
  </si>
  <si>
    <t>Bead Number</t>
  </si>
  <si>
    <t>Fibronectin KO 9EG7 Magnetized</t>
  </si>
  <si>
    <t>Fibronectin KO 9EG7 Control</t>
  </si>
  <si>
    <t>KO</t>
  </si>
  <si>
    <t>Fibronectin WT 9EG7 Magnetized</t>
  </si>
  <si>
    <t>Fibronectin WT 9EG7 Control</t>
  </si>
  <si>
    <t>WT</t>
  </si>
  <si>
    <t>Tweezing experiment</t>
  </si>
  <si>
    <t>PTRFKO 1/10 Hypoosmotic 10min</t>
  </si>
  <si>
    <t>PTRFKO Control</t>
  </si>
  <si>
    <t>Mean Int/Area %</t>
  </si>
  <si>
    <t>Perimeter</t>
  </si>
  <si>
    <t>Mean Fluorescence Intensity</t>
  </si>
  <si>
    <t>PTRFKO</t>
  </si>
  <si>
    <t>1/20 Hypoosmotic 20min</t>
  </si>
  <si>
    <t>Cav1KO</t>
  </si>
  <si>
    <t>Cav1WT</t>
  </si>
  <si>
    <t>1/20 Hypoosmotic 10min</t>
  </si>
  <si>
    <t>1/10 Hypoosmotic 20min</t>
  </si>
  <si>
    <t>1/10 Hypoosmotic 10min</t>
  </si>
  <si>
    <t>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</si>
</sst>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8"/>
      <name val="Calibri"/>
      <family val="2"/>
      <scheme val="minor"/>
    </font>
    <font>
      <b/>
      <sz val="1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2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textRotation="90" wrapText="1"/>
    </xf>
    <xf numFmtId="14" fontId="4" fillId="0" borderId="5" xfId="0" applyNumberFormat="1" applyFont="1" applyBorder="1" applyAlignment="1">
      <alignment horizontal="center" vertical="center" textRotation="90" wrapText="1"/>
    </xf>
    <xf numFmtId="164" fontId="5" fillId="0" borderId="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 textRotation="90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14" fontId="6" fillId="2" borderId="0" xfId="0" applyNumberFormat="1" applyFont="1" applyFill="1" applyBorder="1" applyAlignment="1">
      <alignment vertical="center" textRotation="90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4" fontId="7" fillId="2" borderId="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2" fontId="8" fillId="0" borderId="5" xfId="0" applyNumberFormat="1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2" fontId="8" fillId="0" borderId="7" xfId="0" applyNumberFormat="1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2" fontId="9" fillId="0" borderId="0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2" fontId="11" fillId="0" borderId="5" xfId="0" applyNumberFormat="1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2" fontId="11" fillId="0" borderId="7" xfId="0" applyNumberFormat="1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 wrapText="1"/>
    </xf>
    <xf numFmtId="2" fontId="3" fillId="0" borderId="0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2400" b="1" i="0" baseline="0">
                <a:solidFill>
                  <a:sysClr val="windowText" lastClr="000000"/>
                </a:solidFill>
                <a:effectLst/>
              </a:rPr>
              <a:t>Normalized 9EG7-Bead Mean Fluorescence Intensity</a:t>
            </a:r>
            <a:endParaRPr lang="en-GB" sz="2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('Tweezing panel 5I-5J'!$C$146,'Tweezing panel 5I-5J'!$D$146)</c:f>
                <c:numCache>
                  <c:formatCode>General</c:formatCode>
                  <c:ptCount val="2"/>
                  <c:pt idx="0">
                    <c:v>4.6071857740792282E-2</c:v>
                  </c:pt>
                  <c:pt idx="1">
                    <c:v>5.1711449215595798E-2</c:v>
                  </c:pt>
                </c:numCache>
              </c:numRef>
            </c:plus>
            <c:minus>
              <c:numRef>
                <c:f>('Tweezing panel 5I-5J'!$C$146,'Tweezing panel 5I-5J'!$D$146)</c:f>
                <c:numCache>
                  <c:formatCode>General</c:formatCode>
                  <c:ptCount val="2"/>
                  <c:pt idx="0">
                    <c:v>4.6071857740792282E-2</c:v>
                  </c:pt>
                  <c:pt idx="1">
                    <c:v>5.1711449215595798E-2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'Tweezing panel 5I-5J'!$C$144:$D$144</c:f>
              <c:strCache>
                <c:ptCount val="2"/>
                <c:pt idx="0">
                  <c:v>Cav1WT Control</c:v>
                </c:pt>
                <c:pt idx="1">
                  <c:v>Cav1WT Magnetized</c:v>
                </c:pt>
              </c:strCache>
            </c:strRef>
          </c:cat>
          <c:val>
            <c:numRef>
              <c:f>'Tweezing panel 5I-5J'!$C$145:$D$145</c:f>
              <c:numCache>
                <c:formatCode>0.000</c:formatCode>
                <c:ptCount val="2"/>
                <c:pt idx="0">
                  <c:v>0.5012849969808485</c:v>
                </c:pt>
                <c:pt idx="1">
                  <c:v>0.46891155701124088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7-48DD-BB58-2D9CB1EA6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1136264"/>
        <c:axId val="221134952"/>
      </c:barChart>
      <c:catAx>
        <c:axId val="221136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1134952"/>
        <c:crosses val="autoZero"/>
        <c:auto val="1"/>
        <c:lblAlgn val="ctr"/>
        <c:lblOffset val="100"/>
        <c:noMultiLvlLbl val="0"/>
      </c:catAx>
      <c:valAx>
        <c:axId val="221134952"/>
        <c:scaling>
          <c:orientation val="minMax"/>
          <c:max val="2"/>
          <c:min val="0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1136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2400" b="1" i="0" baseline="0">
                <a:solidFill>
                  <a:sysClr val="windowText" lastClr="000000"/>
                </a:solidFill>
                <a:effectLst/>
              </a:rPr>
              <a:t>Normalized 9EG7-Bead Mean Fluorescence Intensity</a:t>
            </a:r>
            <a:endParaRPr lang="en-GB" sz="2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('Tweezing panel 5I-5J'!$N$145,'Tweezing panel 5I-5J'!$O$145)</c:f>
                <c:numCache>
                  <c:formatCode>General</c:formatCode>
                  <c:ptCount val="2"/>
                  <c:pt idx="0">
                    <c:v>6.8781461196311636E-2</c:v>
                  </c:pt>
                  <c:pt idx="1">
                    <c:v>0.11159526596114391</c:v>
                  </c:pt>
                </c:numCache>
              </c:numRef>
            </c:plus>
            <c:minus>
              <c:numRef>
                <c:f>('Tweezing panel 5I-5J'!$N$145,'Tweezing panel 5I-5J'!$O$145)</c:f>
                <c:numCache>
                  <c:formatCode>General</c:formatCode>
                  <c:ptCount val="2"/>
                  <c:pt idx="0">
                    <c:v>6.8781461196311636E-2</c:v>
                  </c:pt>
                  <c:pt idx="1">
                    <c:v>0.11159526596114391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'Tweezing panel 5I-5J'!$N$143:$O$143</c:f>
              <c:strCache>
                <c:ptCount val="2"/>
                <c:pt idx="0">
                  <c:v>Cav1KO Control</c:v>
                </c:pt>
                <c:pt idx="1">
                  <c:v>Cav1KO Magnetized</c:v>
                </c:pt>
              </c:strCache>
            </c:strRef>
          </c:cat>
          <c:val>
            <c:numRef>
              <c:f>'Tweezing panel 5I-5J'!$N$144:$O$144</c:f>
              <c:numCache>
                <c:formatCode>0.000</c:formatCode>
                <c:ptCount val="2"/>
                <c:pt idx="0">
                  <c:v>1.2513797385390431</c:v>
                </c:pt>
                <c:pt idx="1">
                  <c:v>1.519178066087874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B-4FDE-9C7B-6A436D861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6776744"/>
        <c:axId val="216778056"/>
      </c:barChart>
      <c:catAx>
        <c:axId val="216776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6778056"/>
        <c:crosses val="autoZero"/>
        <c:auto val="1"/>
        <c:lblAlgn val="ctr"/>
        <c:lblOffset val="100"/>
        <c:noMultiLvlLbl val="0"/>
      </c:catAx>
      <c:valAx>
        <c:axId val="216778056"/>
        <c:scaling>
          <c:orientation val="minMax"/>
          <c:max val="2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6776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PTRFKO MEFs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([1]Statistics!$D$32,[1]Statistics!$F$32)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0.41049353016274859</c:v>
                  </c:pt>
                </c:numCache>
              </c:numRef>
            </c:plus>
            <c:minus>
              <c:numRef>
                <c:f>([1]Statistics!$D$32,[1]Statistics!$F$32)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0.41049353016274859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([1]Statistics!$C$30,[1]Statistics!$E$30)</c:f>
              <c:strCache>
                <c:ptCount val="2"/>
                <c:pt idx="0">
                  <c:v>Control</c:v>
                </c:pt>
                <c:pt idx="1">
                  <c:v>Hypoosmotic 1/10  10min</c:v>
                </c:pt>
              </c:strCache>
            </c:strRef>
          </c:cat>
          <c:val>
            <c:numRef>
              <c:f>([1]Statistics!$D$31,[1]Statistics!$F$31)</c:f>
              <c:numCache>
                <c:formatCode>General</c:formatCode>
                <c:ptCount val="2"/>
                <c:pt idx="0">
                  <c:v>1</c:v>
                </c:pt>
                <c:pt idx="1">
                  <c:v>3.0780165821783556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A-45C8-A91F-D147D56B0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2199840"/>
        <c:axId val="312197216"/>
      </c:barChart>
      <c:catAx>
        <c:axId val="31219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197216"/>
        <c:crosses val="autoZero"/>
        <c:auto val="1"/>
        <c:lblAlgn val="ctr"/>
        <c:lblOffset val="100"/>
        <c:noMultiLvlLbl val="0"/>
      </c:catAx>
      <c:valAx>
        <c:axId val="312197216"/>
        <c:scaling>
          <c:orientation val="minMax"/>
          <c:max val="6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19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Cav1KO MEFs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([1]Statistics!$D$27,[1]Statistics!$F$27,[1]Statistics!$H$27,[1]Statistics!$J$27)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0.57949992041115372</c:v>
                  </c:pt>
                  <c:pt idx="2">
                    <c:v>0.42558142080883704</c:v>
                  </c:pt>
                  <c:pt idx="3">
                    <c:v>0.54092210586929435</c:v>
                  </c:pt>
                </c:numCache>
              </c:numRef>
            </c:plus>
            <c:minus>
              <c:numRef>
                <c:f>([1]Statistics!$D$27,[1]Statistics!$F$27,[1]Statistics!$H$27,[1]Statistics!$J$27)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0.57949992041115372</c:v>
                  </c:pt>
                  <c:pt idx="2">
                    <c:v>0.42558142080883704</c:v>
                  </c:pt>
                  <c:pt idx="3">
                    <c:v>0.54092210586929435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([1]Statistics!$C$25,[1]Statistics!$E$25,[1]Statistics!$G$25,[1]Statistics!$I$25)</c:f>
              <c:strCache>
                <c:ptCount val="4"/>
                <c:pt idx="0">
                  <c:v>Control</c:v>
                </c:pt>
                <c:pt idx="1">
                  <c:v>Hypoosmotic 1/10  10min</c:v>
                </c:pt>
                <c:pt idx="2">
                  <c:v>Hypoosmotic 1/20  10min</c:v>
                </c:pt>
                <c:pt idx="3">
                  <c:v>Hypoosmotic 1/20 20min</c:v>
                </c:pt>
              </c:strCache>
            </c:strRef>
          </c:cat>
          <c:val>
            <c:numRef>
              <c:f>([1]Statistics!$D$26,[1]Statistics!$F$26,[1]Statistics!$H$26,[1]Statistics!$J$26)</c:f>
              <c:numCache>
                <c:formatCode>General</c:formatCode>
                <c:ptCount val="4"/>
                <c:pt idx="0">
                  <c:v>1</c:v>
                </c:pt>
                <c:pt idx="1">
                  <c:v>3.8266243000567668</c:v>
                </c:pt>
                <c:pt idx="2">
                  <c:v>3.0970546056698209</c:v>
                </c:pt>
                <c:pt idx="3">
                  <c:v>3.129951320704544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E-403C-A24E-C210C5B00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350824"/>
        <c:axId val="304349840"/>
      </c:barChart>
      <c:catAx>
        <c:axId val="30435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4349840"/>
        <c:crosses val="autoZero"/>
        <c:auto val="1"/>
        <c:lblAlgn val="ctr"/>
        <c:lblOffset val="100"/>
        <c:noMultiLvlLbl val="0"/>
      </c:catAx>
      <c:valAx>
        <c:axId val="304349840"/>
        <c:scaling>
          <c:orientation val="minMax"/>
          <c:max val="6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4350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Cav1WT MEFs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Cav1WT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([1]Statistics!$D$22,[1]Statistics!$F$22,[1]Statistics!$H$22,[1]Statistics!$J$22)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0.18101702519829632</c:v>
                  </c:pt>
                  <c:pt idx="2">
                    <c:v>0.25753951637677353</c:v>
                  </c:pt>
                  <c:pt idx="3">
                    <c:v>0.51782910347925992</c:v>
                  </c:pt>
                </c:numCache>
              </c:numRef>
            </c:plus>
            <c:minus>
              <c:numRef>
                <c:f>([1]Statistics!$D$22,[1]Statistics!$F$22,[1]Statistics!$H$22,[1]Statistics!$J$22)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0.18101702519829632</c:v>
                  </c:pt>
                  <c:pt idx="2">
                    <c:v>0.25753951637677353</c:v>
                  </c:pt>
                  <c:pt idx="3">
                    <c:v>0.51782910347925992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([1]Statistics!$C$20,[1]Statistics!$E$20,[1]Statistics!$G$20,[1]Statistics!$I$20)</c:f>
              <c:strCache>
                <c:ptCount val="4"/>
                <c:pt idx="0">
                  <c:v>Control</c:v>
                </c:pt>
                <c:pt idx="1">
                  <c:v>Hypoosmotic 1/10  10min</c:v>
                </c:pt>
                <c:pt idx="2">
                  <c:v>Hypoosmotic 1/20  10min</c:v>
                </c:pt>
                <c:pt idx="3">
                  <c:v>Hypoosmotic 1/20 20min</c:v>
                </c:pt>
              </c:strCache>
            </c:strRef>
          </c:cat>
          <c:val>
            <c:numRef>
              <c:f>([1]Statistics!$D$21,[1]Statistics!$F$21,[1]Statistics!$H$21,[1]Statistics!$J$21)</c:f>
              <c:numCache>
                <c:formatCode>General</c:formatCode>
                <c:ptCount val="4"/>
                <c:pt idx="0">
                  <c:v>1</c:v>
                </c:pt>
                <c:pt idx="1">
                  <c:v>1.3170755196187172</c:v>
                </c:pt>
                <c:pt idx="2">
                  <c:v>1.9086518433518749</c:v>
                </c:pt>
                <c:pt idx="3">
                  <c:v>3.1964644047522786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C-40CB-9394-24DF869FD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396360"/>
        <c:axId val="307395048"/>
      </c:barChart>
      <c:catAx>
        <c:axId val="307396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395048"/>
        <c:crosses val="autoZero"/>
        <c:auto val="1"/>
        <c:lblAlgn val="ctr"/>
        <c:lblOffset val="100"/>
        <c:noMultiLvlLbl val="0"/>
      </c:catAx>
      <c:valAx>
        <c:axId val="307395048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396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762001</xdr:colOff>
      <xdr:row>147</xdr:row>
      <xdr:rowOff>118781</xdr:rowOff>
    </xdr:from>
    <xdr:to>
      <xdr:col>5</xdr:col>
      <xdr:colOff>1221441</xdr:colOff>
      <xdr:row>167</xdr:row>
      <xdr:rowOff>147916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F6065B-125F-4C5A-A45E-494577584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78441</xdr:colOff>
      <xdr:row>146</xdr:row>
      <xdr:rowOff>163606</xdr:rowOff>
    </xdr:from>
    <xdr:to>
      <xdr:col>16</xdr:col>
      <xdr:colOff>1748118</xdr:colOff>
      <xdr:row>167</xdr:row>
      <xdr:rowOff>96372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D14179F-53F4-4DB9-863C-B6BC798810F7}"/>
            </a:ext>
          </a:extLst>
        </xdr:cNvPr>
        <xdr:cNvGrpSpPr/>
      </xdr:nvGrpSpPr>
      <xdr:grpSpPr>
        <a:xfrm>
          <a:off x="12909176" y="27651635"/>
          <a:ext cx="6775824" cy="3854825"/>
          <a:chOff x="12341879" y="28000419"/>
          <a:chExt cx="6551239" cy="3933266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C2CEA5AE-6A79-4013-BDB8-D6A8AB5935C1}"/>
              </a:ext>
            </a:extLst>
          </xdr:cNvPr>
          <xdr:cNvGraphicFramePr/>
        </xdr:nvGraphicFramePr>
        <xdr:xfrm>
          <a:off x="12341879" y="28000419"/>
          <a:ext cx="6551239" cy="39332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476F6C7E-BAAF-430A-AA6D-31A0DF896D2B}"/>
              </a:ext>
            </a:extLst>
          </xdr:cNvPr>
          <xdr:cNvSpPr txBox="1"/>
        </xdr:nvSpPr>
        <xdr:spPr>
          <a:xfrm>
            <a:off x="16989518" y="29147903"/>
            <a:ext cx="693364" cy="52667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GB" sz="4000" b="1">
                <a:solidFill>
                  <a:sysClr val="windowText" lastClr="000000"/>
                </a:solidFill>
              </a:rPr>
              <a:t>*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265</xdr:row>
      <xdr:rowOff>0</xdr:rowOff>
    </xdr:from>
    <xdr:to>
      <xdr:col>7</xdr:col>
      <xdr:colOff>142875</xdr:colOff>
      <xdr:row>279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1FE879-59F2-4725-BA0A-3EABF87EE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552450</xdr:colOff>
      <xdr:row>270</xdr:row>
      <xdr:rowOff>114300</xdr:rowOff>
    </xdr:from>
    <xdr:to>
      <xdr:col>5</xdr:col>
      <xdr:colOff>1000125</xdr:colOff>
      <xdr:row>272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FFCFA6-E444-4D7C-820C-6DD299A032B4}"/>
            </a:ext>
          </a:extLst>
        </xdr:cNvPr>
        <xdr:cNvSpPr txBox="1"/>
      </xdr:nvSpPr>
      <xdr:spPr>
        <a:xfrm>
          <a:off x="3600450" y="50692050"/>
          <a:ext cx="57150" cy="336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="1"/>
            <a:t>**</a:t>
          </a:r>
        </a:p>
      </xdr:txBody>
    </xdr:sp>
    <xdr:clientData/>
  </xdr:twoCellAnchor>
  <xdr:twoCellAnchor>
    <xdr:from>
      <xdr:col>7</xdr:col>
      <xdr:colOff>257175</xdr:colOff>
      <xdr:row>264</xdr:row>
      <xdr:rowOff>0</xdr:rowOff>
    </xdr:from>
    <xdr:to>
      <xdr:col>12</xdr:col>
      <xdr:colOff>95250</xdr:colOff>
      <xdr:row>278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0DFA9C1-6288-4C1E-A328-C6D9A6605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723900</xdr:colOff>
      <xdr:row>267</xdr:row>
      <xdr:rowOff>161925</xdr:rowOff>
    </xdr:from>
    <xdr:to>
      <xdr:col>10</xdr:col>
      <xdr:colOff>323850</xdr:colOff>
      <xdr:row>269</xdr:row>
      <xdr:rowOff>123825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35EA4B0-6F6E-4508-9BEC-3110031B9286}"/>
            </a:ext>
          </a:extLst>
        </xdr:cNvPr>
        <xdr:cNvSpPr txBox="1"/>
      </xdr:nvSpPr>
      <xdr:spPr>
        <a:xfrm>
          <a:off x="6096000" y="50177700"/>
          <a:ext cx="323850" cy="336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="1"/>
            <a:t>**</a:t>
          </a:r>
        </a:p>
      </xdr:txBody>
    </xdr:sp>
    <xdr:clientData/>
  </xdr:twoCellAnchor>
  <xdr:twoCellAnchor>
    <xdr:from>
      <xdr:col>10</xdr:col>
      <xdr:colOff>885825</xdr:colOff>
      <xdr:row>269</xdr:row>
      <xdr:rowOff>57150</xdr:rowOff>
    </xdr:from>
    <xdr:to>
      <xdr:col>10</xdr:col>
      <xdr:colOff>1333500</xdr:colOff>
      <xdr:row>271</xdr:row>
      <xdr:rowOff>19050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ECB41C5-DB0A-48AB-BD44-161EDDC62EE4}"/>
            </a:ext>
          </a:extLst>
        </xdr:cNvPr>
        <xdr:cNvSpPr txBox="1"/>
      </xdr:nvSpPr>
      <xdr:spPr>
        <a:xfrm>
          <a:off x="6705600" y="50447575"/>
          <a:ext cx="0" cy="336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="1"/>
            <a:t>**</a:t>
          </a:r>
        </a:p>
      </xdr:txBody>
    </xdr:sp>
    <xdr:clientData/>
  </xdr:twoCellAnchor>
  <xdr:twoCellAnchor>
    <xdr:from>
      <xdr:col>11</xdr:col>
      <xdr:colOff>38100</xdr:colOff>
      <xdr:row>269</xdr:row>
      <xdr:rowOff>19050</xdr:rowOff>
    </xdr:from>
    <xdr:to>
      <xdr:col>11</xdr:col>
      <xdr:colOff>485775</xdr:colOff>
      <xdr:row>270</xdr:row>
      <xdr:rowOff>171450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B62892D-BCEB-4B6B-A768-5AB66AB7AB5B}"/>
            </a:ext>
          </a:extLst>
        </xdr:cNvPr>
        <xdr:cNvSpPr txBox="1"/>
      </xdr:nvSpPr>
      <xdr:spPr>
        <a:xfrm>
          <a:off x="6743700" y="50409475"/>
          <a:ext cx="447675" cy="33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="1"/>
            <a:t>**</a:t>
          </a:r>
        </a:p>
      </xdr:txBody>
    </xdr:sp>
    <xdr:clientData/>
  </xdr:twoCellAnchor>
  <xdr:twoCellAnchor>
    <xdr:from>
      <xdr:col>12</xdr:col>
      <xdr:colOff>571500</xdr:colOff>
      <xdr:row>263</xdr:row>
      <xdr:rowOff>0</xdr:rowOff>
    </xdr:from>
    <xdr:to>
      <xdr:col>19</xdr:col>
      <xdr:colOff>323850</xdr:colOff>
      <xdr:row>277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1D8FFA9-4DA2-46FE-BE93-F56C76564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285750</xdr:colOff>
      <xdr:row>270</xdr:row>
      <xdr:rowOff>76200</xdr:rowOff>
    </xdr:from>
    <xdr:to>
      <xdr:col>17</xdr:col>
      <xdr:colOff>123825</xdr:colOff>
      <xdr:row>272</xdr:row>
      <xdr:rowOff>38100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17D0061-F02A-457A-B419-08AE114A7D77}"/>
            </a:ext>
          </a:extLst>
        </xdr:cNvPr>
        <xdr:cNvSpPr txBox="1"/>
      </xdr:nvSpPr>
      <xdr:spPr>
        <a:xfrm>
          <a:off x="10039350" y="50653950"/>
          <a:ext cx="447675" cy="336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="1"/>
            <a:t>**</a:t>
          </a:r>
        </a:p>
      </xdr:txBody>
    </xdr:sp>
    <xdr:clientData/>
  </xdr:twoCellAnchor>
  <xdr:twoCellAnchor>
    <xdr:from>
      <xdr:col>18</xdr:col>
      <xdr:colOff>57150</xdr:colOff>
      <xdr:row>267</xdr:row>
      <xdr:rowOff>171450</xdr:rowOff>
    </xdr:from>
    <xdr:to>
      <xdr:col>18</xdr:col>
      <xdr:colOff>504825</xdr:colOff>
      <xdr:row>269</xdr:row>
      <xdr:rowOff>133350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4402DFB-5ADC-457F-9503-CE457D1692CB}"/>
            </a:ext>
          </a:extLst>
        </xdr:cNvPr>
        <xdr:cNvSpPr txBox="1"/>
      </xdr:nvSpPr>
      <xdr:spPr>
        <a:xfrm>
          <a:off x="11029950" y="50187225"/>
          <a:ext cx="447675" cy="336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="1"/>
            <a:t>**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erra.cnic.es\SC\LAB_MAP\LAB\Fidel\Sp5\Hypoosmotic%209EG7%20activation%20eLife%202020\Quantification%20Hypoosmotic%209EG7%20eLife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AB_MAP/LAB/Fidel/Sp5/Hypoosmotic%209EG7%20activation%20eLife%202020&amp;2022/Quantification%20Hypoosmotic%209EG7%20eLife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fication WT KO &amp; PTRF"/>
      <sheetName val="Statistics"/>
    </sheetNames>
    <sheetDataSet>
      <sheetData sheetId="0" refreshError="1"/>
      <sheetData sheetId="1">
        <row r="20">
          <cell r="C20" t="str">
            <v>Control</v>
          </cell>
          <cell r="E20" t="str">
            <v>Hypoosmotic 1/10  10min</v>
          </cell>
          <cell r="G20" t="str">
            <v>Hypoosmotic 1/20  10min</v>
          </cell>
          <cell r="I20" t="str">
            <v>Hypoosmotic 1/20 20min</v>
          </cell>
        </row>
        <row r="21">
          <cell r="D21">
            <v>1</v>
          </cell>
          <cell r="F21">
            <v>1.3170755196187172</v>
          </cell>
          <cell r="H21">
            <v>1.9086518433518749</v>
          </cell>
          <cell r="J21">
            <v>3.1964644047522786</v>
          </cell>
        </row>
        <row r="22">
          <cell r="D22">
            <v>0</v>
          </cell>
          <cell r="F22">
            <v>0.18101702519829632</v>
          </cell>
          <cell r="H22">
            <v>0.25753951637677353</v>
          </cell>
          <cell r="J22">
            <v>0.51782910347925992</v>
          </cell>
        </row>
        <row r="25">
          <cell r="C25" t="str">
            <v>Control</v>
          </cell>
          <cell r="E25" t="str">
            <v>Hypoosmotic 1/10  10min</v>
          </cell>
          <cell r="G25" t="str">
            <v>Hypoosmotic 1/20  10min</v>
          </cell>
          <cell r="I25" t="str">
            <v>Hypoosmotic 1/20 20min</v>
          </cell>
        </row>
        <row r="26">
          <cell r="D26">
            <v>1</v>
          </cell>
          <cell r="F26">
            <v>3.8266243000567668</v>
          </cell>
          <cell r="H26">
            <v>3.0970546056698209</v>
          </cell>
          <cell r="J26">
            <v>3.129951320704544</v>
          </cell>
        </row>
        <row r="27">
          <cell r="D27">
            <v>0</v>
          </cell>
          <cell r="F27">
            <v>0.57949992041115372</v>
          </cell>
          <cell r="H27">
            <v>0.42558142080883704</v>
          </cell>
          <cell r="J27">
            <v>0.54092210586929435</v>
          </cell>
        </row>
        <row r="30">
          <cell r="C30" t="str">
            <v>Control</v>
          </cell>
          <cell r="E30" t="str">
            <v>Hypoosmotic 1/10  10min</v>
          </cell>
        </row>
        <row r="31">
          <cell r="D31">
            <v>1</v>
          </cell>
          <cell r="F31">
            <v>3.0780165821783556</v>
          </cell>
        </row>
        <row r="32">
          <cell r="D32">
            <v>0</v>
          </cell>
          <cell r="F32">
            <v>0.41049353016274859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fication WT KO &amp; PTRF"/>
      <sheetName val="Statistics"/>
    </sheetNames>
    <sheetDataSet>
      <sheetData sheetId="0"/>
      <sheetData sheetId="1">
        <row r="31">
          <cell r="D31">
            <v>1</v>
          </cell>
          <cell r="F31">
            <v>3.0780165821783561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F1A37-1814-4830-991A-CC9EE9624A68}">
  <dimension ref="A1:V146"/>
  <sheetViews>
    <sheetView topLeftCell="A134" zoomScale="85" zoomScaleNormal="85" workbookViewId="0">
      <selection activeCell="AC163" sqref="AC163"/>
    </sheetView>
  </sheetViews>
  <sheetFormatPr defaultRowHeight="14.75" x14ac:dyDescent="0.75"/>
  <cols>
    <col min="1" max="1" width="13.1328125" customWidth="1"/>
    <col min="2" max="2" width="14.54296875" style="1" customWidth="1"/>
    <col min="3" max="3" width="18.54296875" style="1" customWidth="1"/>
    <col min="4" max="4" width="26.1328125" style="1" customWidth="1"/>
    <col min="5" max="5" width="16.40625" style="1" customWidth="1"/>
    <col min="6" max="6" width="26.7265625" style="3" customWidth="1"/>
    <col min="7" max="7" width="2" style="2" customWidth="1"/>
    <col min="8" max="8" width="9.26953125" style="1" customWidth="1"/>
    <col min="9" max="9" width="8.86328125" style="1" customWidth="1"/>
    <col min="10" max="10" width="19" style="1" customWidth="1"/>
    <col min="11" max="11" width="26.1328125" style="3" customWidth="1"/>
    <col min="12" max="12" width="2.86328125" style="4" customWidth="1"/>
    <col min="13" max="13" width="14.54296875" style="1" customWidth="1"/>
    <col min="14" max="14" width="18.54296875" style="1" customWidth="1"/>
    <col min="15" max="15" width="26.1328125" style="1" customWidth="1"/>
    <col min="16" max="16" width="13.86328125" style="1" customWidth="1"/>
    <col min="17" max="17" width="26.7265625" style="3" customWidth="1"/>
    <col min="18" max="18" width="1.7265625" style="2" customWidth="1"/>
    <col min="19" max="20" width="8.7265625" style="1"/>
    <col min="21" max="21" width="19.40625" style="1" customWidth="1"/>
    <col min="22" max="22" width="25.7265625" style="1" customWidth="1"/>
  </cols>
  <sheetData>
    <row r="1" spans="1:22" ht="15.5" thickBot="1" x14ac:dyDescent="0.9">
      <c r="B1" s="36" t="s">
        <v>18</v>
      </c>
      <c r="C1" s="35"/>
      <c r="D1" s="35"/>
      <c r="E1" s="34"/>
    </row>
    <row r="2" spans="1:22" ht="15.5" thickBot="1" x14ac:dyDescent="0.9"/>
    <row r="3" spans="1:22" ht="16.5" customHeight="1" thickBot="1" x14ac:dyDescent="0.9">
      <c r="B3" s="33" t="s">
        <v>17</v>
      </c>
      <c r="C3" s="30" t="s">
        <v>16</v>
      </c>
      <c r="D3" s="29"/>
      <c r="E3" s="28"/>
      <c r="F3" s="32"/>
      <c r="G3" s="31"/>
      <c r="H3" s="30" t="s">
        <v>15</v>
      </c>
      <c r="I3" s="29"/>
      <c r="J3" s="28"/>
      <c r="K3" s="32"/>
      <c r="M3" s="33" t="s">
        <v>14</v>
      </c>
      <c r="N3" s="30" t="s">
        <v>13</v>
      </c>
      <c r="O3" s="29"/>
      <c r="P3" s="28"/>
      <c r="Q3" s="32"/>
      <c r="R3" s="31"/>
      <c r="S3" s="30" t="s">
        <v>12</v>
      </c>
      <c r="T3" s="29"/>
      <c r="U3" s="28"/>
      <c r="V3" s="27"/>
    </row>
    <row r="4" spans="1:22" ht="15.5" thickBot="1" x14ac:dyDescent="0.9">
      <c r="A4" s="17">
        <v>42221</v>
      </c>
      <c r="B4" s="26" t="s">
        <v>11</v>
      </c>
      <c r="C4" s="22" t="s">
        <v>10</v>
      </c>
      <c r="D4" s="1" t="s">
        <v>9</v>
      </c>
      <c r="E4" s="1" t="s">
        <v>8</v>
      </c>
      <c r="F4" s="24" t="s">
        <v>7</v>
      </c>
      <c r="G4" s="23"/>
      <c r="H4" s="22" t="s">
        <v>10</v>
      </c>
      <c r="I4" s="1" t="s">
        <v>9</v>
      </c>
      <c r="J4" s="1" t="s">
        <v>8</v>
      </c>
      <c r="K4" s="24" t="s">
        <v>7</v>
      </c>
      <c r="M4" s="25" t="s">
        <v>11</v>
      </c>
      <c r="N4" s="22" t="s">
        <v>10</v>
      </c>
      <c r="O4" s="1" t="s">
        <v>9</v>
      </c>
      <c r="P4" s="1" t="s">
        <v>8</v>
      </c>
      <c r="Q4" s="24" t="s">
        <v>7</v>
      </c>
      <c r="R4" s="23"/>
      <c r="S4" s="22" t="s">
        <v>10</v>
      </c>
      <c r="T4" s="1" t="s">
        <v>9</v>
      </c>
      <c r="U4" s="1" t="s">
        <v>8</v>
      </c>
      <c r="V4" s="21" t="s">
        <v>7</v>
      </c>
    </row>
    <row r="5" spans="1:22" ht="15" customHeight="1" x14ac:dyDescent="0.75">
      <c r="A5" s="14"/>
      <c r="B5" s="1">
        <v>1</v>
      </c>
      <c r="C5" s="1">
        <v>33.597000000000001</v>
      </c>
      <c r="D5" s="1">
        <v>6.0869999999999997</v>
      </c>
      <c r="E5" s="1">
        <v>20.561</v>
      </c>
      <c r="F5" s="3">
        <f>D5/C5</f>
        <v>0.18117689079382085</v>
      </c>
      <c r="H5" s="1">
        <v>42.43</v>
      </c>
      <c r="I5" s="1">
        <v>3.351</v>
      </c>
      <c r="J5" s="1">
        <v>23.077000000000002</v>
      </c>
      <c r="K5" s="3">
        <f>I5/H5</f>
        <v>7.8977138816874848E-2</v>
      </c>
      <c r="M5" s="1">
        <v>1</v>
      </c>
      <c r="N5" s="1">
        <v>36.979999999999997</v>
      </c>
      <c r="O5" s="1">
        <v>21.783999999999999</v>
      </c>
      <c r="P5" s="1">
        <v>21.55</v>
      </c>
      <c r="Q5" s="3">
        <f>O5/N5</f>
        <v>0.58907517577068691</v>
      </c>
      <c r="S5" s="1">
        <v>33.994999999999997</v>
      </c>
      <c r="T5" s="1">
        <v>3.7629999999999999</v>
      </c>
      <c r="U5" s="1">
        <v>20.673999999999999</v>
      </c>
      <c r="V5" s="3">
        <f>T5/S5</f>
        <v>0.11069274893366672</v>
      </c>
    </row>
    <row r="6" spans="1:22" x14ac:dyDescent="0.75">
      <c r="A6" s="14"/>
      <c r="B6" s="1">
        <v>2</v>
      </c>
      <c r="C6" s="1">
        <v>38.441000000000003</v>
      </c>
      <c r="D6" s="1">
        <v>3.4940000000000002</v>
      </c>
      <c r="E6" s="1">
        <v>21.951000000000001</v>
      </c>
      <c r="F6" s="3">
        <f>D6/C6</f>
        <v>9.0892536614552169E-2</v>
      </c>
      <c r="H6" s="1">
        <v>42.43</v>
      </c>
      <c r="I6" s="1">
        <v>6.37</v>
      </c>
      <c r="J6" s="1">
        <v>23.077000000000002</v>
      </c>
      <c r="K6" s="3">
        <f>I6/H6</f>
        <v>0.15012962526514259</v>
      </c>
      <c r="M6" s="1">
        <v>2</v>
      </c>
      <c r="N6" s="1">
        <v>30.61</v>
      </c>
      <c r="O6" s="1">
        <v>35.926000000000002</v>
      </c>
      <c r="P6" s="1">
        <v>19.64</v>
      </c>
      <c r="Q6" s="3">
        <f>O6/N6</f>
        <v>1.1736687357072852</v>
      </c>
      <c r="S6" s="1">
        <v>33.994999999999997</v>
      </c>
      <c r="T6" s="1">
        <v>11.638</v>
      </c>
      <c r="U6" s="1">
        <v>20.673999999999999</v>
      </c>
      <c r="V6" s="3">
        <f>T6/S6</f>
        <v>0.3423444624209443</v>
      </c>
    </row>
    <row r="7" spans="1:22" x14ac:dyDescent="0.75">
      <c r="A7" s="14"/>
      <c r="B7" s="1">
        <v>3</v>
      </c>
      <c r="C7" s="1">
        <v>42.185000000000002</v>
      </c>
      <c r="D7" s="1">
        <v>3.9660000000000002</v>
      </c>
      <c r="E7" s="1">
        <v>23.015999999999998</v>
      </c>
      <c r="F7" s="3">
        <f>D7/C7</f>
        <v>9.4014460116155024E-2</v>
      </c>
      <c r="H7" s="1">
        <v>37.302999999999997</v>
      </c>
      <c r="I7" s="1">
        <v>5.069</v>
      </c>
      <c r="J7" s="1">
        <v>21.603999999999999</v>
      </c>
      <c r="K7" s="3">
        <f>I7/H7</f>
        <v>0.13588719405945904</v>
      </c>
      <c r="M7" s="1">
        <v>3</v>
      </c>
      <c r="N7" s="1">
        <v>35.734999999999999</v>
      </c>
      <c r="O7" s="1">
        <v>9.1170000000000009</v>
      </c>
      <c r="P7" s="1">
        <v>21.175000000000001</v>
      </c>
      <c r="Q7" s="3">
        <f>O7/N7</f>
        <v>0.25512802574506788</v>
      </c>
      <c r="S7" s="1">
        <v>30.800999999999998</v>
      </c>
      <c r="T7" s="1">
        <v>3.573</v>
      </c>
      <c r="U7" s="1">
        <v>19.64</v>
      </c>
      <c r="V7" s="3">
        <f>T7/S7</f>
        <v>0.11600272718418234</v>
      </c>
    </row>
    <row r="8" spans="1:22" x14ac:dyDescent="0.75">
      <c r="A8" s="14"/>
      <c r="B8" s="1">
        <v>4</v>
      </c>
      <c r="C8" s="1">
        <v>42.185000000000002</v>
      </c>
      <c r="D8" s="1">
        <v>3.552</v>
      </c>
      <c r="E8" s="1">
        <v>23.015999999999998</v>
      </c>
      <c r="F8" s="3">
        <f>D8/C8</f>
        <v>8.4200545217494371E-2</v>
      </c>
      <c r="H8" s="1">
        <v>37.302999999999997</v>
      </c>
      <c r="I8" s="1">
        <v>0.42499999999999999</v>
      </c>
      <c r="J8" s="1">
        <v>21.603999999999999</v>
      </c>
      <c r="K8" s="3">
        <f>I8/H8</f>
        <v>1.1393185534675495E-2</v>
      </c>
      <c r="M8" s="1">
        <v>4</v>
      </c>
      <c r="N8" s="1">
        <v>49.322000000000003</v>
      </c>
      <c r="O8" s="1">
        <v>10.666</v>
      </c>
      <c r="P8" s="1">
        <v>24.856999999999999</v>
      </c>
      <c r="Q8" s="3">
        <f>O8/N8</f>
        <v>0.21625238230404281</v>
      </c>
      <c r="S8" s="1">
        <v>30.800999999999998</v>
      </c>
      <c r="T8" s="1">
        <v>24.08</v>
      </c>
      <c r="U8" s="1">
        <v>19.64</v>
      </c>
      <c r="V8" s="3">
        <f>T8/S8</f>
        <v>0.78179279893509945</v>
      </c>
    </row>
    <row r="9" spans="1:22" x14ac:dyDescent="0.75">
      <c r="A9" s="14"/>
      <c r="B9" s="1">
        <v>5</v>
      </c>
      <c r="C9" s="1">
        <v>31.841999999999999</v>
      </c>
      <c r="D9" s="1">
        <v>4.0209999999999999</v>
      </c>
      <c r="E9" s="1">
        <v>19.968</v>
      </c>
      <c r="F9" s="3">
        <f>D9/C9</f>
        <v>0.12627975629671503</v>
      </c>
      <c r="H9" s="1">
        <v>34.692999999999998</v>
      </c>
      <c r="I9" s="1">
        <v>1.2170000000000001</v>
      </c>
      <c r="J9" s="1">
        <v>20.867999999999999</v>
      </c>
      <c r="K9" s="3">
        <f>I9/H9</f>
        <v>3.5079122589571389E-2</v>
      </c>
      <c r="M9" s="1">
        <v>5</v>
      </c>
      <c r="N9" s="1">
        <v>33.597000000000001</v>
      </c>
      <c r="O9" s="1">
        <v>1.788</v>
      </c>
      <c r="P9" s="1">
        <v>20.561</v>
      </c>
      <c r="Q9" s="3">
        <f>O9/N9</f>
        <v>5.3219037414054822E-2</v>
      </c>
      <c r="S9" s="1">
        <v>30.800999999999998</v>
      </c>
      <c r="T9" s="1">
        <v>9.6620000000000008</v>
      </c>
      <c r="U9" s="1">
        <v>19.64</v>
      </c>
      <c r="V9" s="3">
        <f>T9/S9</f>
        <v>0.31369111392487259</v>
      </c>
    </row>
    <row r="10" spans="1:22" x14ac:dyDescent="0.75">
      <c r="A10" s="14"/>
      <c r="B10" s="1">
        <v>6</v>
      </c>
      <c r="C10" s="1">
        <v>37.872</v>
      </c>
      <c r="D10" s="1">
        <v>4.4459999999999997</v>
      </c>
      <c r="E10" s="1">
        <v>21.788</v>
      </c>
      <c r="F10" s="3">
        <f>D10/C10</f>
        <v>0.1173954372623574</v>
      </c>
      <c r="H10" s="1">
        <v>42.43</v>
      </c>
      <c r="I10" s="1">
        <v>1.3080000000000001</v>
      </c>
      <c r="J10" s="1">
        <v>23.077000000000002</v>
      </c>
      <c r="K10" s="3">
        <f>I10/H10</f>
        <v>3.0827244873909972E-2</v>
      </c>
      <c r="M10" s="1">
        <v>6</v>
      </c>
      <c r="N10" s="1">
        <v>32.424999999999997</v>
      </c>
      <c r="O10" s="1">
        <v>1.117</v>
      </c>
      <c r="P10" s="1">
        <v>20.157</v>
      </c>
      <c r="Q10" s="3">
        <f>O10/N10</f>
        <v>3.444872783346184E-2</v>
      </c>
      <c r="S10" s="1">
        <v>32.558</v>
      </c>
      <c r="T10" s="1">
        <v>4.194</v>
      </c>
      <c r="U10" s="1">
        <v>20.218</v>
      </c>
      <c r="V10" s="3">
        <f>T10/S10</f>
        <v>0.12881626635542723</v>
      </c>
    </row>
    <row r="11" spans="1:22" x14ac:dyDescent="0.75">
      <c r="A11" s="14"/>
      <c r="B11" s="1">
        <v>7</v>
      </c>
      <c r="C11" s="1">
        <v>37.872</v>
      </c>
      <c r="D11" s="1">
        <v>4.7370000000000001</v>
      </c>
      <c r="E11" s="1">
        <v>21.788</v>
      </c>
      <c r="F11" s="3">
        <f>D11/C11</f>
        <v>0.12507921419518378</v>
      </c>
      <c r="H11" s="1">
        <v>48.006999999999998</v>
      </c>
      <c r="I11" s="1">
        <v>2.3250000000000002</v>
      </c>
      <c r="J11" s="1">
        <v>24.55</v>
      </c>
      <c r="K11" s="3">
        <f>I11/H11</f>
        <v>4.8430437227904272E-2</v>
      </c>
      <c r="M11" s="1">
        <v>7</v>
      </c>
      <c r="N11" s="1">
        <v>24.794</v>
      </c>
      <c r="O11" s="1">
        <v>5.577</v>
      </c>
      <c r="P11" s="1">
        <v>17.675999999999998</v>
      </c>
      <c r="Q11" s="3">
        <f>O11/N11</f>
        <v>0.22493345164152617</v>
      </c>
      <c r="S11" s="1">
        <v>32.558</v>
      </c>
      <c r="T11" s="1">
        <v>25.303999999999998</v>
      </c>
      <c r="U11" s="1">
        <v>20.218</v>
      </c>
      <c r="V11" s="3">
        <f>T11/S11</f>
        <v>0.77719761656121378</v>
      </c>
    </row>
    <row r="12" spans="1:22" x14ac:dyDescent="0.75">
      <c r="A12" s="14"/>
      <c r="B12" s="1">
        <v>8</v>
      </c>
      <c r="C12" s="1">
        <v>38.970999999999997</v>
      </c>
      <c r="D12" s="1">
        <v>0.97199999999999998</v>
      </c>
      <c r="E12" s="1">
        <v>22.094999999999999</v>
      </c>
      <c r="F12" s="3">
        <f>D12/C12</f>
        <v>2.4941623258320292E-2</v>
      </c>
      <c r="H12" s="1">
        <v>50.42</v>
      </c>
      <c r="I12" s="1">
        <v>2.4910000000000001</v>
      </c>
      <c r="J12" s="1">
        <v>25.164000000000001</v>
      </c>
      <c r="K12" s="3">
        <f>I12/H12</f>
        <v>4.9404998016660054E-2</v>
      </c>
      <c r="M12" s="1">
        <v>8</v>
      </c>
      <c r="N12" s="1">
        <v>23.524000000000001</v>
      </c>
      <c r="O12" s="1">
        <v>3.1720000000000002</v>
      </c>
      <c r="P12" s="1">
        <v>17.184999999999999</v>
      </c>
      <c r="Q12" s="3">
        <f>O12/N12</f>
        <v>0.1348410134330896</v>
      </c>
      <c r="S12" s="1">
        <v>32.558</v>
      </c>
      <c r="T12" s="1">
        <v>23.184999999999999</v>
      </c>
      <c r="U12" s="1">
        <v>20.218</v>
      </c>
      <c r="V12" s="3">
        <f>T12/S12</f>
        <v>0.71211376620185507</v>
      </c>
    </row>
    <row r="13" spans="1:22" x14ac:dyDescent="0.75">
      <c r="A13" s="14"/>
      <c r="B13" s="1">
        <v>9</v>
      </c>
      <c r="C13" s="1">
        <v>36.378999999999998</v>
      </c>
      <c r="D13" s="1">
        <v>5.915</v>
      </c>
      <c r="E13" s="1">
        <v>21.373000000000001</v>
      </c>
      <c r="F13" s="3">
        <f>D13/C13</f>
        <v>0.16259380411776025</v>
      </c>
      <c r="H13" s="1">
        <v>50.42</v>
      </c>
      <c r="I13" s="1">
        <v>1.597</v>
      </c>
      <c r="J13" s="1">
        <v>25.164000000000001</v>
      </c>
      <c r="K13" s="3">
        <f>I13/H13</f>
        <v>3.1673938913129709E-2</v>
      </c>
      <c r="M13" s="1">
        <v>9</v>
      </c>
      <c r="N13" s="1">
        <v>24.794</v>
      </c>
      <c r="O13" s="1">
        <v>3.41</v>
      </c>
      <c r="P13" s="1">
        <v>17.675999999999998</v>
      </c>
      <c r="Q13" s="3">
        <f>O13/N13</f>
        <v>0.13753327417923691</v>
      </c>
      <c r="S13" s="1">
        <v>39.838000000000001</v>
      </c>
      <c r="T13" s="1">
        <v>9.2289999999999992</v>
      </c>
      <c r="U13" s="1">
        <v>22.367999999999999</v>
      </c>
      <c r="V13" s="3">
        <f>T13/S13</f>
        <v>0.23166323610623021</v>
      </c>
    </row>
    <row r="14" spans="1:22" x14ac:dyDescent="0.75">
      <c r="A14" s="14"/>
      <c r="B14" s="1">
        <v>10</v>
      </c>
      <c r="C14" s="1">
        <v>40.658000000000001</v>
      </c>
      <c r="D14" s="1">
        <v>5.2869999999999999</v>
      </c>
      <c r="E14" s="1">
        <v>22.585999999999999</v>
      </c>
      <c r="F14" s="3">
        <f>D14/C14</f>
        <v>0.13003590929214423</v>
      </c>
      <c r="H14" s="1">
        <v>40.503999999999998</v>
      </c>
      <c r="I14" s="1">
        <v>2.8130000000000002</v>
      </c>
      <c r="J14" s="1">
        <v>22.529</v>
      </c>
      <c r="K14" s="3">
        <f>I14/H14</f>
        <v>6.9449930871025092E-2</v>
      </c>
      <c r="M14" s="1">
        <v>10</v>
      </c>
      <c r="N14" s="1">
        <v>40.503999999999998</v>
      </c>
      <c r="O14" s="1">
        <v>3.97</v>
      </c>
      <c r="P14" s="1">
        <v>22.529</v>
      </c>
      <c r="Q14" s="3">
        <f>O14/N14</f>
        <v>9.8015010863124641E-2</v>
      </c>
      <c r="S14" s="1">
        <v>39.838000000000001</v>
      </c>
      <c r="T14" s="1">
        <v>16.512</v>
      </c>
      <c r="U14" s="1">
        <v>22.367999999999999</v>
      </c>
      <c r="V14" s="3">
        <f>T14/S14</f>
        <v>0.41447863848586775</v>
      </c>
    </row>
    <row r="15" spans="1:22" x14ac:dyDescent="0.75">
      <c r="A15" s="14"/>
      <c r="B15" s="1">
        <v>11</v>
      </c>
      <c r="C15" s="1">
        <v>40.658000000000001</v>
      </c>
      <c r="D15" s="1">
        <v>1.9990000000000001</v>
      </c>
      <c r="E15" s="1">
        <v>22.585999999999999</v>
      </c>
      <c r="F15" s="3">
        <f>D15/C15</f>
        <v>4.9166215750897732E-2</v>
      </c>
      <c r="H15" s="1">
        <v>40.72</v>
      </c>
      <c r="I15" s="1">
        <v>0.88600000000000001</v>
      </c>
      <c r="J15" s="1">
        <v>22.585999999999999</v>
      </c>
      <c r="K15" s="3">
        <f>I15/H15</f>
        <v>2.1758349705304519E-2</v>
      </c>
      <c r="M15" s="1">
        <v>11</v>
      </c>
      <c r="N15" s="1">
        <v>33.927</v>
      </c>
      <c r="O15" s="1">
        <v>7.7679999999999998</v>
      </c>
      <c r="P15" s="1">
        <v>20.622</v>
      </c>
      <c r="Q15" s="3">
        <f>O15/N15</f>
        <v>0.22896218351165737</v>
      </c>
      <c r="S15" s="1">
        <v>39.838000000000001</v>
      </c>
      <c r="T15" s="1">
        <v>37.472000000000001</v>
      </c>
      <c r="U15" s="1">
        <v>22.367999999999999</v>
      </c>
      <c r="V15" s="3">
        <f>T15/S15</f>
        <v>0.94060946834680459</v>
      </c>
    </row>
    <row r="16" spans="1:22" x14ac:dyDescent="0.75">
      <c r="A16" s="14"/>
      <c r="B16" s="1">
        <v>12</v>
      </c>
      <c r="C16" s="1">
        <v>38.441000000000003</v>
      </c>
      <c r="D16" s="1">
        <v>5.718</v>
      </c>
      <c r="E16" s="1">
        <v>21.951000000000001</v>
      </c>
      <c r="F16" s="3">
        <f>D16/C16</f>
        <v>0.14874743112822247</v>
      </c>
      <c r="H16" s="1">
        <v>42.831000000000003</v>
      </c>
      <c r="I16" s="1">
        <v>2.1869999999999998</v>
      </c>
      <c r="J16" s="1">
        <v>23.186</v>
      </c>
      <c r="K16" s="3">
        <f>I16/H16</f>
        <v>5.1061147299852901E-2</v>
      </c>
      <c r="M16" s="1">
        <v>12</v>
      </c>
      <c r="N16" s="1">
        <v>37.302999999999997</v>
      </c>
      <c r="O16" s="1">
        <v>14.734</v>
      </c>
      <c r="P16" s="1">
        <v>21.603999999999999</v>
      </c>
      <c r="Q16" s="3">
        <f>O16/N16</f>
        <v>0.39498163686566767</v>
      </c>
      <c r="S16" s="1">
        <v>47.997</v>
      </c>
      <c r="T16" s="1">
        <v>4.5030000000000001</v>
      </c>
      <c r="U16" s="1">
        <v>24.55</v>
      </c>
      <c r="V16" s="3">
        <f>T16/S16</f>
        <v>9.3818363647727984E-2</v>
      </c>
    </row>
    <row r="17" spans="1:22" x14ac:dyDescent="0.75">
      <c r="A17" s="14"/>
      <c r="B17" s="1">
        <v>13</v>
      </c>
      <c r="C17" s="1">
        <v>38.441000000000003</v>
      </c>
      <c r="D17" s="1">
        <v>1.2769999999999999</v>
      </c>
      <c r="E17" s="1">
        <v>21.951000000000001</v>
      </c>
      <c r="F17" s="3">
        <f>D17/C17</f>
        <v>3.3219739340807984E-2</v>
      </c>
      <c r="H17" s="1">
        <v>51.491999999999997</v>
      </c>
      <c r="I17" s="1">
        <v>2.8540000000000001</v>
      </c>
      <c r="J17" s="1">
        <v>25.417000000000002</v>
      </c>
      <c r="K17" s="3">
        <f>I17/H17</f>
        <v>5.5426085605530959E-2</v>
      </c>
      <c r="M17" s="1">
        <v>13</v>
      </c>
      <c r="N17" s="1">
        <v>37.302999999999997</v>
      </c>
      <c r="O17" s="1">
        <v>11.794</v>
      </c>
      <c r="P17" s="1">
        <v>21.603999999999999</v>
      </c>
      <c r="Q17" s="3">
        <f>O17/N17</f>
        <v>0.31616760046108894</v>
      </c>
      <c r="S17" s="1">
        <v>47.997</v>
      </c>
      <c r="T17" s="1">
        <v>3.867</v>
      </c>
      <c r="U17" s="1">
        <v>24.55</v>
      </c>
      <c r="V17" s="3">
        <f>T17/S17</f>
        <v>8.0567535470966942E-2</v>
      </c>
    </row>
    <row r="18" spans="1:22" x14ac:dyDescent="0.75">
      <c r="A18" s="14"/>
      <c r="B18" s="1">
        <v>14</v>
      </c>
      <c r="C18" s="1">
        <v>40.229999999999997</v>
      </c>
      <c r="D18" s="1">
        <v>6.9710000000000001</v>
      </c>
      <c r="E18" s="1">
        <v>22.446000000000002</v>
      </c>
      <c r="F18" s="3">
        <f>D18/C18</f>
        <v>0.17327864777529209</v>
      </c>
      <c r="H18" s="1">
        <v>38.441000000000003</v>
      </c>
      <c r="I18" s="1">
        <v>5.8</v>
      </c>
      <c r="J18" s="1">
        <v>21.951000000000001</v>
      </c>
      <c r="K18" s="3">
        <f>I18/H18</f>
        <v>0.15088057022449985</v>
      </c>
      <c r="M18" s="1">
        <v>14</v>
      </c>
      <c r="N18" s="1">
        <v>37.302999999999997</v>
      </c>
      <c r="O18" s="1">
        <v>4.6849999999999996</v>
      </c>
      <c r="P18" s="1">
        <v>21.603999999999999</v>
      </c>
      <c r="Q18" s="3">
        <f>O18/N18</f>
        <v>0.12559311583518751</v>
      </c>
      <c r="S18" s="1">
        <v>39.463999999999999</v>
      </c>
      <c r="T18" s="1">
        <v>2.7970000000000002</v>
      </c>
      <c r="U18" s="1">
        <v>22.24</v>
      </c>
      <c r="V18" s="3">
        <f>T18/S18</f>
        <v>7.0874721264950341E-2</v>
      </c>
    </row>
    <row r="19" spans="1:22" x14ac:dyDescent="0.75">
      <c r="A19" s="14"/>
      <c r="B19" s="1">
        <v>15</v>
      </c>
      <c r="C19" s="1">
        <v>40.229999999999997</v>
      </c>
      <c r="D19" s="1">
        <v>5.6760000000000002</v>
      </c>
      <c r="E19" s="1">
        <v>22.446000000000002</v>
      </c>
      <c r="F19" s="3">
        <f>D19/C19</f>
        <v>0.14108873974645789</v>
      </c>
      <c r="H19" s="1">
        <v>56.966999999999999</v>
      </c>
      <c r="I19" s="1">
        <v>5.3609999999999998</v>
      </c>
      <c r="J19" s="1">
        <v>26.733000000000001</v>
      </c>
      <c r="K19" s="3">
        <f>I19/H19</f>
        <v>9.4107114645320969E-2</v>
      </c>
      <c r="M19" s="1">
        <v>15</v>
      </c>
      <c r="N19" s="1">
        <v>30.61</v>
      </c>
      <c r="O19" s="1">
        <v>2.3370000000000002</v>
      </c>
      <c r="P19" s="1">
        <v>19.64</v>
      </c>
      <c r="Q19" s="3">
        <f>O19/N19</f>
        <v>7.6347598823913759E-2</v>
      </c>
      <c r="S19" s="1">
        <v>36.655000000000001</v>
      </c>
      <c r="T19" s="1">
        <v>12.103999999999999</v>
      </c>
      <c r="U19" s="1">
        <v>21.449000000000002</v>
      </c>
      <c r="V19" s="3">
        <f>T19/S19</f>
        <v>0.33021415905060697</v>
      </c>
    </row>
    <row r="20" spans="1:22" x14ac:dyDescent="0.75">
      <c r="A20" s="14"/>
      <c r="B20" s="1">
        <v>16</v>
      </c>
      <c r="C20" s="1">
        <v>53.341000000000001</v>
      </c>
      <c r="D20" s="1">
        <v>3.5510000000000002</v>
      </c>
      <c r="E20" s="1">
        <v>27.074000000000002</v>
      </c>
      <c r="F20" s="3">
        <f>D20/C20</f>
        <v>6.6571680320953869E-2</v>
      </c>
      <c r="H20" s="1">
        <v>56.966999999999999</v>
      </c>
      <c r="I20" s="1">
        <v>4.1520000000000001</v>
      </c>
      <c r="J20" s="1">
        <v>26.733000000000001</v>
      </c>
      <c r="K20" s="3">
        <f>I20/H20</f>
        <v>7.2884301437674451E-2</v>
      </c>
      <c r="M20" s="1">
        <v>16</v>
      </c>
      <c r="N20" s="1">
        <v>24.238</v>
      </c>
      <c r="O20" s="1">
        <v>3.99</v>
      </c>
      <c r="P20" s="1">
        <v>17.431000000000001</v>
      </c>
      <c r="Q20" s="3">
        <f>O20/N20</f>
        <v>0.16461754270154305</v>
      </c>
      <c r="S20" s="1">
        <v>36.655000000000001</v>
      </c>
      <c r="T20" s="1">
        <v>10.388</v>
      </c>
      <c r="U20" s="1">
        <v>21.449000000000002</v>
      </c>
      <c r="V20" s="3">
        <f>T20/S20</f>
        <v>0.28339926340199151</v>
      </c>
    </row>
    <row r="21" spans="1:22" x14ac:dyDescent="0.75">
      <c r="A21" s="14"/>
      <c r="B21" s="1">
        <v>17</v>
      </c>
      <c r="C21" s="1">
        <v>26.856999999999999</v>
      </c>
      <c r="D21" s="1">
        <v>2.5350000000000001</v>
      </c>
      <c r="E21" s="1">
        <v>18.347999999999999</v>
      </c>
      <c r="F21" s="3">
        <f>D21/C21</f>
        <v>9.4388799940425219E-2</v>
      </c>
      <c r="H21" s="1">
        <v>56.966999999999999</v>
      </c>
      <c r="I21" s="1">
        <v>5.25</v>
      </c>
      <c r="J21" s="1">
        <v>26.733000000000001</v>
      </c>
      <c r="K21" s="3">
        <f>I21/H21</f>
        <v>9.2158618147348464E-2</v>
      </c>
      <c r="M21" s="1">
        <v>17</v>
      </c>
      <c r="N21" s="1">
        <v>39.749000000000002</v>
      </c>
      <c r="O21" s="1">
        <v>13.755000000000001</v>
      </c>
      <c r="P21" s="1">
        <v>22.341000000000001</v>
      </c>
      <c r="Q21" s="3">
        <f>O21/N21</f>
        <v>0.34604644141990992</v>
      </c>
      <c r="S21" s="1">
        <v>36.655000000000001</v>
      </c>
      <c r="T21" s="1">
        <v>16.07</v>
      </c>
      <c r="U21" s="1">
        <v>21.449000000000002</v>
      </c>
      <c r="V21" s="3">
        <f>T21/S21</f>
        <v>0.43841222207065883</v>
      </c>
    </row>
    <row r="22" spans="1:22" x14ac:dyDescent="0.75">
      <c r="A22" s="14"/>
      <c r="B22" s="1">
        <v>18</v>
      </c>
      <c r="C22" s="1">
        <v>26.856999999999999</v>
      </c>
      <c r="D22" s="1">
        <v>2.4740000000000002</v>
      </c>
      <c r="E22" s="1">
        <v>18.347999999999999</v>
      </c>
      <c r="F22" s="3">
        <f>D22/C22</f>
        <v>9.2117511263357793E-2</v>
      </c>
      <c r="H22" s="1">
        <v>53.892000000000003</v>
      </c>
      <c r="I22" s="1">
        <v>5.0030000000000001</v>
      </c>
      <c r="J22" s="1">
        <v>25.994</v>
      </c>
      <c r="K22" s="3">
        <f>I22/H22</f>
        <v>9.2833815779707562E-2</v>
      </c>
      <c r="M22" s="1">
        <v>18</v>
      </c>
      <c r="N22" s="1">
        <v>26.283999999999999</v>
      </c>
      <c r="O22" s="1">
        <v>13.839</v>
      </c>
      <c r="P22" s="1">
        <v>18.167000000000002</v>
      </c>
      <c r="Q22" s="3">
        <f>O22/N22</f>
        <v>0.5265180337848121</v>
      </c>
      <c r="S22" s="1">
        <v>36.655000000000001</v>
      </c>
      <c r="T22" s="1">
        <v>14.331</v>
      </c>
      <c r="U22" s="1">
        <v>21.449000000000002</v>
      </c>
      <c r="V22" s="3">
        <f>T22/S22</f>
        <v>0.39096985404446866</v>
      </c>
    </row>
    <row r="23" spans="1:22" x14ac:dyDescent="0.75">
      <c r="A23" s="14"/>
      <c r="B23" s="1">
        <v>19</v>
      </c>
      <c r="C23" s="1">
        <v>42.185000000000002</v>
      </c>
      <c r="D23" s="1">
        <v>3.3260000000000001</v>
      </c>
      <c r="E23" s="1">
        <v>23.015999999999998</v>
      </c>
      <c r="F23" s="3">
        <f>D23/C23</f>
        <v>7.8843190707597488E-2</v>
      </c>
      <c r="H23" s="1">
        <v>39.749000000000002</v>
      </c>
      <c r="I23" s="1">
        <v>3.7210000000000001</v>
      </c>
      <c r="J23" s="1">
        <v>22.341000000000001</v>
      </c>
      <c r="K23" s="3">
        <f>I23/H23</f>
        <v>9.3612417922463456E-2</v>
      </c>
      <c r="M23" s="1">
        <v>19</v>
      </c>
      <c r="N23" s="1">
        <v>32.268000000000001</v>
      </c>
      <c r="O23" s="1">
        <v>8.2129999999999992</v>
      </c>
      <c r="P23" s="1">
        <v>20.131</v>
      </c>
      <c r="Q23" s="3">
        <f>O23/N23</f>
        <v>0.25452460642122221</v>
      </c>
      <c r="S23" s="1">
        <v>46.726999999999997</v>
      </c>
      <c r="T23" s="1">
        <v>12.987</v>
      </c>
      <c r="U23" s="1">
        <v>24.222999999999999</v>
      </c>
      <c r="V23" s="3">
        <f>T23/S23</f>
        <v>0.27793352879491517</v>
      </c>
    </row>
    <row r="24" spans="1:22" x14ac:dyDescent="0.75">
      <c r="A24" s="14"/>
      <c r="B24" s="1">
        <v>20</v>
      </c>
      <c r="C24" s="1">
        <v>44.551000000000002</v>
      </c>
      <c r="D24" s="1">
        <v>3.282</v>
      </c>
      <c r="E24" s="1">
        <v>23.63</v>
      </c>
      <c r="F24" s="3">
        <f>D24/C24</f>
        <v>7.3668380058809005E-2</v>
      </c>
      <c r="H24" s="1">
        <v>39.463999999999999</v>
      </c>
      <c r="I24" s="1">
        <v>2.65</v>
      </c>
      <c r="J24" s="1">
        <v>22.24</v>
      </c>
      <c r="K24" s="3">
        <f>I24/H24</f>
        <v>6.7149807419420227E-2</v>
      </c>
      <c r="M24" s="1">
        <v>20</v>
      </c>
      <c r="N24" s="1">
        <v>37.514000000000003</v>
      </c>
      <c r="O24" s="1">
        <v>10.41</v>
      </c>
      <c r="P24" s="1">
        <v>21.707999999999998</v>
      </c>
      <c r="Q24" s="3">
        <f>O24/N24</f>
        <v>0.2774964013434984</v>
      </c>
      <c r="S24" s="1">
        <v>31.654</v>
      </c>
      <c r="T24" s="1">
        <v>3.367</v>
      </c>
      <c r="U24" s="1">
        <v>19.928999999999998</v>
      </c>
      <c r="V24" s="3">
        <f>T24/S24</f>
        <v>0.10636886333480761</v>
      </c>
    </row>
    <row r="25" spans="1:22" x14ac:dyDescent="0.75">
      <c r="A25" s="14"/>
      <c r="B25" s="1">
        <v>21</v>
      </c>
      <c r="C25" s="1">
        <v>44.551000000000002</v>
      </c>
      <c r="D25" s="1">
        <v>3.722</v>
      </c>
      <c r="E25" s="1">
        <v>23.63</v>
      </c>
      <c r="F25" s="3">
        <f>D25/C25</f>
        <v>8.3544701577966826E-2</v>
      </c>
      <c r="M25" s="1">
        <v>21</v>
      </c>
      <c r="N25" s="1">
        <v>37.514000000000003</v>
      </c>
      <c r="O25" s="1">
        <v>8.0269999999999992</v>
      </c>
      <c r="P25" s="1">
        <v>21.707999999999998</v>
      </c>
      <c r="Q25" s="3">
        <f>O25/N25</f>
        <v>0.21397344991203279</v>
      </c>
      <c r="S25" s="1">
        <v>39.838000000000001</v>
      </c>
      <c r="T25" s="1">
        <v>8.58</v>
      </c>
      <c r="U25" s="1">
        <v>22.367999999999999</v>
      </c>
      <c r="V25" s="3">
        <f>T25/S25</f>
        <v>0.21537225764345599</v>
      </c>
    </row>
    <row r="26" spans="1:22" x14ac:dyDescent="0.75">
      <c r="A26" s="14"/>
      <c r="B26" s="1">
        <v>22</v>
      </c>
      <c r="C26" s="1">
        <v>44.551000000000002</v>
      </c>
      <c r="D26" s="1">
        <v>6.6349999999999998</v>
      </c>
      <c r="E26" s="1">
        <v>23.63</v>
      </c>
      <c r="F26" s="3">
        <f>D26/C26</f>
        <v>0.14893043927184574</v>
      </c>
      <c r="M26" s="1">
        <v>22</v>
      </c>
      <c r="N26" s="1">
        <v>37.514000000000003</v>
      </c>
      <c r="O26" s="1">
        <v>5.9690000000000003</v>
      </c>
      <c r="P26" s="1">
        <v>21.707999999999998</v>
      </c>
      <c r="Q26" s="3">
        <f>O26/N26</f>
        <v>0.1591139307991683</v>
      </c>
      <c r="S26" s="1">
        <v>42.823</v>
      </c>
      <c r="T26" s="1">
        <v>36.761000000000003</v>
      </c>
      <c r="U26" s="1">
        <v>23.146999999999998</v>
      </c>
      <c r="V26" s="3">
        <f>T26/S26</f>
        <v>0.85844055764425664</v>
      </c>
    </row>
    <row r="27" spans="1:22" x14ac:dyDescent="0.75">
      <c r="A27" s="14"/>
      <c r="B27" s="1">
        <v>23</v>
      </c>
      <c r="C27" s="1">
        <v>44.078000000000003</v>
      </c>
      <c r="D27" s="1">
        <v>3.1749999999999998</v>
      </c>
      <c r="E27" s="1">
        <v>23.568000000000001</v>
      </c>
      <c r="F27" s="3">
        <f>D27/C27</f>
        <v>7.2031398883796893E-2</v>
      </c>
      <c r="M27" s="1">
        <v>23</v>
      </c>
      <c r="N27" s="1">
        <v>25.905000000000001</v>
      </c>
      <c r="O27" s="1">
        <v>33.57</v>
      </c>
      <c r="P27" s="1">
        <v>18.004000000000001</v>
      </c>
      <c r="Q27" s="3">
        <f>O27/N27</f>
        <v>1.295888824551245</v>
      </c>
      <c r="S27" s="1">
        <v>42.823</v>
      </c>
      <c r="T27" s="1">
        <v>10.917999999999999</v>
      </c>
      <c r="U27" s="1">
        <v>23.146999999999998</v>
      </c>
      <c r="V27" s="3">
        <f>T27/S27</f>
        <v>0.25495644863741446</v>
      </c>
    </row>
    <row r="28" spans="1:22" x14ac:dyDescent="0.75">
      <c r="A28" s="14"/>
      <c r="B28" s="1">
        <v>24</v>
      </c>
      <c r="C28" s="1">
        <v>44.078000000000003</v>
      </c>
      <c r="D28" s="1">
        <v>11.366</v>
      </c>
      <c r="E28" s="1">
        <v>23.568000000000001</v>
      </c>
      <c r="F28" s="3">
        <f>D28/C28</f>
        <v>0.25786106447660961</v>
      </c>
      <c r="M28" s="1">
        <v>24</v>
      </c>
      <c r="N28" s="1">
        <v>25.905000000000001</v>
      </c>
      <c r="O28" s="1">
        <v>21.2</v>
      </c>
      <c r="P28" s="1">
        <v>18.004000000000001</v>
      </c>
      <c r="Q28" s="3">
        <f>O28/N28</f>
        <v>0.81837483111368459</v>
      </c>
      <c r="S28" s="1">
        <v>42.823</v>
      </c>
      <c r="T28" s="1">
        <v>12.303000000000001</v>
      </c>
      <c r="U28" s="1">
        <v>23.146999999999998</v>
      </c>
      <c r="V28" s="3">
        <f>T28/S28</f>
        <v>0.28729888144221566</v>
      </c>
    </row>
    <row r="29" spans="1:22" x14ac:dyDescent="0.75">
      <c r="A29" s="14"/>
      <c r="M29" s="1">
        <v>25</v>
      </c>
      <c r="N29" s="1">
        <v>29.263999999999999</v>
      </c>
      <c r="O29" s="1">
        <v>8.7119999999999997</v>
      </c>
      <c r="P29" s="1">
        <v>19.149000000000001</v>
      </c>
      <c r="Q29" s="3">
        <f>O29/N29</f>
        <v>0.2977036632039366</v>
      </c>
      <c r="S29" s="1">
        <v>42.823</v>
      </c>
      <c r="T29" s="1">
        <v>11.307</v>
      </c>
      <c r="U29" s="1">
        <v>23.146999999999998</v>
      </c>
      <c r="V29" s="3">
        <f>T29/S29</f>
        <v>0.26404035214721061</v>
      </c>
    </row>
    <row r="30" spans="1:22" x14ac:dyDescent="0.75">
      <c r="A30" s="14"/>
      <c r="E30" s="1" t="s">
        <v>1</v>
      </c>
      <c r="F30" s="3">
        <f>AVERAGE(F5:F28)</f>
        <v>0.11041950489198098</v>
      </c>
      <c r="H30" s="3"/>
      <c r="I30" s="3"/>
      <c r="J30" s="3"/>
      <c r="K30" s="3">
        <f>AVERAGE(K5:K28)</f>
        <v>7.1656252217773803E-2</v>
      </c>
      <c r="M30" s="1">
        <v>26</v>
      </c>
      <c r="N30" s="1">
        <v>20.983000000000001</v>
      </c>
      <c r="O30" s="1">
        <v>11.281000000000001</v>
      </c>
      <c r="P30" s="1">
        <v>16.202999999999999</v>
      </c>
      <c r="Q30" s="3">
        <f>O30/N30</f>
        <v>0.53762569699280371</v>
      </c>
      <c r="S30" s="1">
        <v>42.823</v>
      </c>
      <c r="T30" s="1">
        <v>9.968</v>
      </c>
      <c r="U30" s="1">
        <v>23.146999999999998</v>
      </c>
      <c r="V30" s="3">
        <f>T30/S30</f>
        <v>0.23277210844639562</v>
      </c>
    </row>
    <row r="31" spans="1:22" x14ac:dyDescent="0.75">
      <c r="A31" s="14"/>
      <c r="M31" s="1">
        <v>27</v>
      </c>
      <c r="N31" s="1">
        <v>20.983000000000001</v>
      </c>
      <c r="O31" s="1">
        <v>12.999000000000001</v>
      </c>
      <c r="P31" s="1">
        <v>16.202999999999999</v>
      </c>
      <c r="Q31" s="3">
        <f>O31/N31</f>
        <v>0.61950150121526948</v>
      </c>
      <c r="S31" s="1">
        <v>48.936</v>
      </c>
      <c r="T31" s="1">
        <v>13.553000000000001</v>
      </c>
      <c r="U31" s="1">
        <v>24.809000000000001</v>
      </c>
      <c r="V31" s="3">
        <f>T31/S31</f>
        <v>0.27695357201242443</v>
      </c>
    </row>
    <row r="32" spans="1:22" x14ac:dyDescent="0.75">
      <c r="A32" s="14"/>
      <c r="M32" s="1">
        <v>28</v>
      </c>
      <c r="N32" s="1">
        <v>20.983000000000001</v>
      </c>
      <c r="O32" s="1">
        <v>17.920000000000002</v>
      </c>
      <c r="P32" s="1">
        <v>16.202999999999999</v>
      </c>
      <c r="Q32" s="3">
        <f>O32/N32</f>
        <v>0.85402468665109854</v>
      </c>
      <c r="S32" s="1">
        <v>36.979999999999997</v>
      </c>
      <c r="T32" s="1">
        <v>3.2050000000000001</v>
      </c>
      <c r="U32" s="1">
        <v>21.55</v>
      </c>
      <c r="V32" s="3">
        <f>T32/S32</f>
        <v>8.6668469442942139E-2</v>
      </c>
    </row>
    <row r="33" spans="1:22" x14ac:dyDescent="0.75">
      <c r="A33" s="14"/>
      <c r="M33" s="1">
        <v>29</v>
      </c>
      <c r="N33" s="1">
        <v>32.268000000000001</v>
      </c>
      <c r="O33" s="1">
        <v>9.6189999999999998</v>
      </c>
      <c r="P33" s="1">
        <v>20.131</v>
      </c>
      <c r="Q33" s="3">
        <f>O33/N33</f>
        <v>0.29809718606669144</v>
      </c>
      <c r="S33" s="1">
        <v>36.979999999999997</v>
      </c>
      <c r="T33" s="1">
        <v>4.1989999999999998</v>
      </c>
      <c r="U33" s="1">
        <v>21.55</v>
      </c>
      <c r="V33" s="3">
        <f>T33/S33</f>
        <v>0.11354786371011358</v>
      </c>
    </row>
    <row r="34" spans="1:22" x14ac:dyDescent="0.75">
      <c r="A34" s="14"/>
      <c r="M34" s="1">
        <v>30</v>
      </c>
      <c r="N34" s="1">
        <v>32.268000000000001</v>
      </c>
      <c r="O34" s="1">
        <v>12.318</v>
      </c>
      <c r="P34" s="1">
        <v>20.131</v>
      </c>
      <c r="Q34" s="3">
        <f>O34/N34</f>
        <v>0.38174042394942354</v>
      </c>
      <c r="S34" s="1">
        <v>36.979999999999997</v>
      </c>
      <c r="T34" s="1">
        <v>2.911</v>
      </c>
      <c r="U34" s="1">
        <v>21.55</v>
      </c>
      <c r="V34" s="3">
        <f>T34/S34</f>
        <v>7.871822606814495E-2</v>
      </c>
    </row>
    <row r="35" spans="1:22" x14ac:dyDescent="0.75">
      <c r="A35" s="14"/>
      <c r="M35" s="1">
        <v>31</v>
      </c>
      <c r="N35" s="1">
        <v>32.268000000000001</v>
      </c>
      <c r="O35" s="1">
        <v>9.2240000000000002</v>
      </c>
      <c r="P35" s="1">
        <v>20.131</v>
      </c>
      <c r="Q35" s="3">
        <f>O35/N35</f>
        <v>0.28585595636543942</v>
      </c>
      <c r="S35" s="1">
        <v>36.979999999999997</v>
      </c>
      <c r="T35" s="1">
        <v>2.1930000000000001</v>
      </c>
      <c r="U35" s="1">
        <v>21.55</v>
      </c>
      <c r="V35" s="3">
        <f>T35/S35</f>
        <v>5.9302325581395358E-2</v>
      </c>
    </row>
    <row r="36" spans="1:22" x14ac:dyDescent="0.75">
      <c r="A36" s="14"/>
      <c r="M36" s="1">
        <v>32</v>
      </c>
      <c r="N36" s="1">
        <v>24.794</v>
      </c>
      <c r="O36" s="1">
        <v>17.026</v>
      </c>
      <c r="P36" s="1">
        <v>17.675999999999998</v>
      </c>
      <c r="Q36" s="3">
        <f>O36/N36</f>
        <v>0.68669839477292893</v>
      </c>
      <c r="S36" s="1">
        <v>36.979999999999997</v>
      </c>
      <c r="T36" s="1">
        <v>1.4490000000000001</v>
      </c>
      <c r="U36" s="1">
        <v>21.55</v>
      </c>
      <c r="V36" s="3">
        <f>T36/S36</f>
        <v>3.9183342347214718E-2</v>
      </c>
    </row>
    <row r="37" spans="1:22" x14ac:dyDescent="0.75">
      <c r="A37" s="14"/>
      <c r="M37" s="1">
        <v>33</v>
      </c>
      <c r="N37" s="1">
        <v>31.565999999999999</v>
      </c>
      <c r="O37" s="1">
        <v>2.6030000000000002</v>
      </c>
      <c r="P37" s="1">
        <v>19.885999999999999</v>
      </c>
      <c r="Q37" s="3">
        <f>O37/N37</f>
        <v>8.2462142811886213E-2</v>
      </c>
      <c r="S37" s="1">
        <v>49.091000000000001</v>
      </c>
      <c r="T37" s="1">
        <v>3.621</v>
      </c>
      <c r="U37" s="1">
        <v>24.838999999999999</v>
      </c>
      <c r="V37" s="3">
        <f>T37/S37</f>
        <v>7.3760974516713859E-2</v>
      </c>
    </row>
    <row r="38" spans="1:22" x14ac:dyDescent="0.75">
      <c r="A38" s="14"/>
      <c r="S38" s="1">
        <v>63.625999999999998</v>
      </c>
      <c r="T38" s="1">
        <v>6.593</v>
      </c>
      <c r="U38" s="1">
        <v>28.233000000000001</v>
      </c>
      <c r="V38" s="3">
        <f>T38/S38</f>
        <v>0.10362116116053185</v>
      </c>
    </row>
    <row r="39" spans="1:22" x14ac:dyDescent="0.75">
      <c r="A39" s="14"/>
      <c r="P39" s="1" t="s">
        <v>1</v>
      </c>
      <c r="Q39" s="3">
        <f>AVERAGE(Q5:Q37)</f>
        <v>0.36846759649896021</v>
      </c>
      <c r="S39" s="1">
        <v>63.625999999999998</v>
      </c>
      <c r="T39" s="1">
        <v>10.792999999999999</v>
      </c>
      <c r="U39" s="1">
        <v>28.233000000000001</v>
      </c>
      <c r="V39" s="3">
        <f>T39/S39</f>
        <v>0.16963191148272719</v>
      </c>
    </row>
    <row r="40" spans="1:22" x14ac:dyDescent="0.75">
      <c r="A40" s="14"/>
    </row>
    <row r="41" spans="1:22" ht="15.5" thickBot="1" x14ac:dyDescent="0.9">
      <c r="A41" s="13"/>
      <c r="U41" s="1" t="s">
        <v>1</v>
      </c>
      <c r="V41" s="3">
        <f>AVERAGE(V5:V39)</f>
        <v>0.28732085162344051</v>
      </c>
    </row>
    <row r="42" spans="1:22" s="18" customFormat="1" ht="15.5" thickBot="1" x14ac:dyDescent="0.9">
      <c r="A42" s="20"/>
      <c r="B42" s="19"/>
      <c r="C42" s="19"/>
      <c r="D42" s="19"/>
      <c r="E42" s="19"/>
      <c r="F42" s="2"/>
      <c r="G42" s="2"/>
      <c r="H42" s="19"/>
      <c r="I42" s="19"/>
      <c r="J42" s="19"/>
      <c r="K42" s="2"/>
      <c r="L42" s="4"/>
      <c r="M42" s="19"/>
      <c r="N42" s="19"/>
      <c r="O42" s="19"/>
      <c r="P42" s="19"/>
      <c r="Q42" s="2"/>
      <c r="R42" s="2"/>
      <c r="S42" s="19"/>
      <c r="T42" s="19"/>
      <c r="U42" s="19"/>
      <c r="V42" s="19"/>
    </row>
    <row r="43" spans="1:22" ht="15" customHeight="1" x14ac:dyDescent="0.75">
      <c r="A43" s="17">
        <v>42044</v>
      </c>
    </row>
    <row r="44" spans="1:22" x14ac:dyDescent="0.75">
      <c r="A44" s="14"/>
      <c r="B44" s="1">
        <v>1</v>
      </c>
      <c r="C44" s="1">
        <v>94.655000000000001</v>
      </c>
      <c r="D44" s="1">
        <v>61.543999999999997</v>
      </c>
      <c r="E44" s="1">
        <v>34.475999999999999</v>
      </c>
      <c r="F44" s="3">
        <f>D44/C44</f>
        <v>0.65019280545137603</v>
      </c>
      <c r="H44" s="1">
        <v>85.096999999999994</v>
      </c>
      <c r="I44" s="1">
        <v>21.173999999999999</v>
      </c>
      <c r="J44" s="3">
        <v>32.692999999999998</v>
      </c>
      <c r="K44" s="3">
        <f>I44/H44</f>
        <v>0.24882193261807115</v>
      </c>
      <c r="M44" s="1">
        <v>1</v>
      </c>
      <c r="N44" s="1">
        <v>70.741</v>
      </c>
      <c r="O44" s="1">
        <v>56.673999999999999</v>
      </c>
      <c r="P44" s="1">
        <v>29.721</v>
      </c>
      <c r="Q44" s="3">
        <f>O44/N44</f>
        <v>0.80114784919636417</v>
      </c>
      <c r="S44" s="1">
        <v>97.841999999999999</v>
      </c>
      <c r="T44" s="1">
        <v>78.403000000000006</v>
      </c>
      <c r="U44" s="1">
        <v>35.070999999999998</v>
      </c>
      <c r="V44" s="1">
        <f>T44/S44</f>
        <v>0.80132254042231355</v>
      </c>
    </row>
    <row r="45" spans="1:22" x14ac:dyDescent="0.75">
      <c r="A45" s="14"/>
      <c r="B45" s="1">
        <v>2</v>
      </c>
      <c r="C45" s="1">
        <v>94.655000000000001</v>
      </c>
      <c r="D45" s="1">
        <v>46.195</v>
      </c>
      <c r="E45" s="1">
        <v>34.475999999999999</v>
      </c>
      <c r="F45" s="3">
        <f>D45/C45</f>
        <v>0.48803549733241774</v>
      </c>
      <c r="H45" s="1">
        <v>85.096999999999994</v>
      </c>
      <c r="I45" s="1">
        <v>21.997</v>
      </c>
      <c r="J45" s="3">
        <v>32.692999999999998</v>
      </c>
      <c r="K45" s="3">
        <f>I45/H45</f>
        <v>0.25849324888068909</v>
      </c>
      <c r="M45" s="1">
        <v>2</v>
      </c>
      <c r="N45" s="1">
        <v>70.741</v>
      </c>
      <c r="O45" s="1">
        <v>153.261</v>
      </c>
      <c r="P45" s="1">
        <v>29.721</v>
      </c>
      <c r="Q45" s="3">
        <f>O45/N45</f>
        <v>2.1665088138420434</v>
      </c>
      <c r="S45" s="1">
        <v>97.841999999999999</v>
      </c>
      <c r="T45" s="1">
        <v>150.49</v>
      </c>
      <c r="U45" s="1">
        <v>35.070999999999998</v>
      </c>
      <c r="V45" s="1">
        <f>T45/S45</f>
        <v>1.5380920259193394</v>
      </c>
    </row>
    <row r="46" spans="1:22" x14ac:dyDescent="0.75">
      <c r="A46" s="14"/>
      <c r="B46" s="1">
        <v>3</v>
      </c>
      <c r="C46" s="1">
        <v>94.655000000000001</v>
      </c>
      <c r="D46" s="1">
        <v>68.906999999999996</v>
      </c>
      <c r="E46" s="1">
        <v>34.475999999999999</v>
      </c>
      <c r="F46" s="3">
        <f>D46/C46</f>
        <v>0.72798056098462838</v>
      </c>
      <c r="H46" s="1">
        <v>85.096999999999994</v>
      </c>
      <c r="I46" s="1">
        <v>35.024000000000001</v>
      </c>
      <c r="J46" s="3">
        <v>32.692999999999998</v>
      </c>
      <c r="K46" s="3">
        <f>I46/H46</f>
        <v>0.41157737640574876</v>
      </c>
      <c r="M46" s="1">
        <v>3</v>
      </c>
      <c r="N46" s="1">
        <v>70.741</v>
      </c>
      <c r="O46" s="1">
        <v>54.101999999999997</v>
      </c>
      <c r="P46" s="1">
        <v>29.721</v>
      </c>
      <c r="Q46" s="3">
        <f>O46/N46</f>
        <v>0.7647898672622665</v>
      </c>
      <c r="S46" s="1">
        <v>97.841999999999999</v>
      </c>
      <c r="T46" s="1">
        <v>101.012</v>
      </c>
      <c r="U46" s="1">
        <v>35.070999999999998</v>
      </c>
      <c r="V46" s="1">
        <f>T46/S46</f>
        <v>1.0323991741787781</v>
      </c>
    </row>
    <row r="47" spans="1:22" x14ac:dyDescent="0.75">
      <c r="A47" s="14"/>
      <c r="B47" s="1">
        <v>4</v>
      </c>
      <c r="C47" s="1">
        <v>94.655000000000001</v>
      </c>
      <c r="D47" s="1">
        <v>55.481000000000002</v>
      </c>
      <c r="E47" s="1">
        <v>34.475999999999999</v>
      </c>
      <c r="F47" s="3">
        <f>D47/C47</f>
        <v>0.58613913686545882</v>
      </c>
      <c r="H47" s="1">
        <v>111.875</v>
      </c>
      <c r="I47" s="1">
        <v>29.405000000000001</v>
      </c>
      <c r="J47" s="3">
        <v>37.448</v>
      </c>
      <c r="K47" s="3">
        <f>I47/H47</f>
        <v>0.26283798882681564</v>
      </c>
      <c r="M47" s="1">
        <v>4</v>
      </c>
      <c r="N47" s="1">
        <v>70.741</v>
      </c>
      <c r="O47" s="1">
        <v>29.463000000000001</v>
      </c>
      <c r="P47" s="1">
        <v>29.721</v>
      </c>
      <c r="Q47" s="3">
        <f>O47/N47</f>
        <v>0.41649114374973495</v>
      </c>
      <c r="S47" s="1">
        <v>70.741</v>
      </c>
      <c r="T47" s="1">
        <v>51.51</v>
      </c>
      <c r="U47" s="1">
        <v>29.721</v>
      </c>
      <c r="V47" s="1">
        <f>T47/S47</f>
        <v>0.72814916385123196</v>
      </c>
    </row>
    <row r="48" spans="1:22" x14ac:dyDescent="0.75">
      <c r="A48" s="14"/>
      <c r="B48" s="1">
        <v>5</v>
      </c>
      <c r="C48" s="1">
        <v>94.655000000000001</v>
      </c>
      <c r="D48" s="1">
        <v>23.123999999999999</v>
      </c>
      <c r="E48" s="1">
        <v>34.475999999999999</v>
      </c>
      <c r="F48" s="3">
        <f>D48/C48</f>
        <v>0.24429771274628914</v>
      </c>
      <c r="H48" s="1">
        <v>111.875</v>
      </c>
      <c r="I48" s="1">
        <v>19.260000000000002</v>
      </c>
      <c r="J48" s="3">
        <v>37.448</v>
      </c>
      <c r="K48" s="3">
        <f>I48/H48</f>
        <v>0.17215642458100561</v>
      </c>
      <c r="M48" s="1">
        <v>5</v>
      </c>
      <c r="N48" s="1">
        <v>70.741</v>
      </c>
      <c r="O48" s="1">
        <v>61.44</v>
      </c>
      <c r="P48" s="1">
        <v>29.721</v>
      </c>
      <c r="Q48" s="3">
        <f>O48/N48</f>
        <v>0.86852037715045016</v>
      </c>
      <c r="S48" s="1">
        <v>70.741</v>
      </c>
      <c r="T48" s="1">
        <v>61.863999999999997</v>
      </c>
      <c r="U48" s="1">
        <v>29.721</v>
      </c>
      <c r="V48" s="1">
        <f>T48/S48</f>
        <v>0.87451407246151447</v>
      </c>
    </row>
    <row r="49" spans="1:22" x14ac:dyDescent="0.75">
      <c r="A49" s="14"/>
      <c r="B49" s="1">
        <v>6</v>
      </c>
      <c r="C49" s="1">
        <v>35.222999999999999</v>
      </c>
      <c r="D49" s="1">
        <v>57.506999999999998</v>
      </c>
      <c r="E49" s="1">
        <v>21.012</v>
      </c>
      <c r="F49" s="3">
        <f>D49/C49</f>
        <v>1.6326547994208329</v>
      </c>
      <c r="H49" s="1">
        <v>111.875</v>
      </c>
      <c r="I49" s="1">
        <v>19.103000000000002</v>
      </c>
      <c r="J49" s="3">
        <v>37.448</v>
      </c>
      <c r="K49" s="3">
        <f>I49/H49</f>
        <v>0.17075307262569833</v>
      </c>
      <c r="M49" s="1">
        <v>6</v>
      </c>
      <c r="N49" s="1">
        <v>70.741</v>
      </c>
      <c r="O49" s="1">
        <v>34.348999999999997</v>
      </c>
      <c r="P49" s="1">
        <v>29.721</v>
      </c>
      <c r="Q49" s="3">
        <f>O49/N49</f>
        <v>0.48556000056544291</v>
      </c>
      <c r="S49" s="1">
        <v>70.741</v>
      </c>
      <c r="T49" s="1">
        <v>77.965000000000003</v>
      </c>
      <c r="U49" s="1">
        <v>29.721</v>
      </c>
      <c r="V49" s="1">
        <f>T49/S49</f>
        <v>1.1021189974696428</v>
      </c>
    </row>
    <row r="50" spans="1:22" x14ac:dyDescent="0.75">
      <c r="A50" s="14"/>
      <c r="B50" s="1">
        <v>7</v>
      </c>
      <c r="C50" s="1">
        <v>35.222999999999999</v>
      </c>
      <c r="D50" s="1">
        <v>79.433000000000007</v>
      </c>
      <c r="E50" s="1">
        <v>21.012</v>
      </c>
      <c r="F50" s="3">
        <f>D50/C50</f>
        <v>2.2551457854242969</v>
      </c>
      <c r="H50" s="1">
        <v>73.497</v>
      </c>
      <c r="I50" s="1">
        <v>41.134999999999998</v>
      </c>
      <c r="J50" s="3">
        <v>30.315000000000001</v>
      </c>
      <c r="K50" s="3">
        <f>I50/H50</f>
        <v>0.55968270813774712</v>
      </c>
      <c r="M50" s="1">
        <v>7</v>
      </c>
      <c r="N50" s="1">
        <v>88.498000000000005</v>
      </c>
      <c r="O50" s="1">
        <v>16.923999999999999</v>
      </c>
      <c r="P50" s="1">
        <v>33.286999999999999</v>
      </c>
      <c r="Q50" s="3">
        <f>O50/N50</f>
        <v>0.1912359601346923</v>
      </c>
      <c r="S50" s="1">
        <v>70.741</v>
      </c>
      <c r="T50" s="1">
        <v>110.759</v>
      </c>
      <c r="U50" s="1">
        <v>29.721</v>
      </c>
      <c r="V50" s="1">
        <f>T50/S50</f>
        <v>1.5656974032032343</v>
      </c>
    </row>
    <row r="51" spans="1:22" x14ac:dyDescent="0.75">
      <c r="A51" s="14"/>
      <c r="B51" s="1">
        <v>8</v>
      </c>
      <c r="C51" s="1">
        <v>40.033000000000001</v>
      </c>
      <c r="D51" s="1">
        <v>67.866</v>
      </c>
      <c r="E51" s="1">
        <v>22.393999999999998</v>
      </c>
      <c r="F51" s="3">
        <f>D51/C51</f>
        <v>1.695251417580496</v>
      </c>
      <c r="H51" s="1">
        <v>73.497</v>
      </c>
      <c r="I51" s="1">
        <v>38.122</v>
      </c>
      <c r="J51" s="3">
        <v>30.315000000000001</v>
      </c>
      <c r="K51" s="3">
        <f>I51/H51</f>
        <v>0.51868783759881354</v>
      </c>
      <c r="M51" s="1">
        <v>8</v>
      </c>
      <c r="N51" s="1">
        <v>88.498000000000005</v>
      </c>
      <c r="O51" s="1">
        <v>193.15199999999999</v>
      </c>
      <c r="P51" s="1">
        <v>33.286999999999999</v>
      </c>
      <c r="Q51" s="3">
        <f>O51/N51</f>
        <v>2.1825577979163366</v>
      </c>
      <c r="S51" s="1">
        <v>82.054000000000002</v>
      </c>
      <c r="T51" s="1">
        <v>112.134</v>
      </c>
      <c r="U51" s="1">
        <v>32.098999999999997</v>
      </c>
      <c r="V51" s="1">
        <f>T51/S51</f>
        <v>1.3665878567772443</v>
      </c>
    </row>
    <row r="52" spans="1:22" x14ac:dyDescent="0.75">
      <c r="A52" s="14"/>
      <c r="B52" s="1">
        <v>9</v>
      </c>
      <c r="C52" s="1">
        <v>40.033000000000001</v>
      </c>
      <c r="D52" s="1">
        <v>48.188000000000002</v>
      </c>
      <c r="E52" s="1">
        <v>22.393999999999998</v>
      </c>
      <c r="F52" s="3">
        <f>D52/C52</f>
        <v>1.2037069417730373</v>
      </c>
      <c r="M52" s="1">
        <v>9</v>
      </c>
      <c r="N52" s="1">
        <v>88.498000000000005</v>
      </c>
      <c r="O52" s="1">
        <v>142.553</v>
      </c>
      <c r="P52" s="1">
        <v>33.286999999999999</v>
      </c>
      <c r="Q52" s="3">
        <f>O52/N52</f>
        <v>1.6108047639494676</v>
      </c>
      <c r="S52" s="1">
        <v>82.054000000000002</v>
      </c>
      <c r="T52" s="1">
        <v>96.66</v>
      </c>
      <c r="U52" s="1">
        <v>32.098999999999997</v>
      </c>
      <c r="V52" s="1">
        <f>T52/S52</f>
        <v>1.1780047285933652</v>
      </c>
    </row>
    <row r="53" spans="1:22" x14ac:dyDescent="0.75">
      <c r="A53" s="14"/>
      <c r="B53" s="1">
        <v>10</v>
      </c>
      <c r="C53" s="1">
        <v>47.180999999999997</v>
      </c>
      <c r="D53" s="1">
        <v>53.752000000000002</v>
      </c>
      <c r="E53" s="1">
        <v>24.33</v>
      </c>
      <c r="F53" s="3">
        <f>D53/C53</f>
        <v>1.139272164642547</v>
      </c>
      <c r="J53" s="1" t="s">
        <v>1</v>
      </c>
      <c r="K53" s="3">
        <f>AVERAGE(K44:K51)</f>
        <v>0.32537632370932368</v>
      </c>
      <c r="M53" s="1">
        <v>10</v>
      </c>
      <c r="N53" s="1">
        <v>88.498000000000005</v>
      </c>
      <c r="O53" s="1">
        <v>45.697000000000003</v>
      </c>
      <c r="P53" s="1">
        <v>33.286999999999999</v>
      </c>
      <c r="Q53" s="3">
        <f>O53/N53</f>
        <v>0.51636195168252386</v>
      </c>
      <c r="S53" s="1">
        <v>82.054000000000002</v>
      </c>
      <c r="T53" s="1">
        <v>27.036999999999999</v>
      </c>
      <c r="U53" s="1">
        <v>32.098999999999997</v>
      </c>
      <c r="V53" s="1">
        <f>T53/S53</f>
        <v>0.3295025227289346</v>
      </c>
    </row>
    <row r="54" spans="1:22" x14ac:dyDescent="0.75">
      <c r="A54" s="14"/>
      <c r="B54" s="1">
        <v>11</v>
      </c>
      <c r="C54" s="1">
        <v>47.180999999999997</v>
      </c>
      <c r="D54" s="1">
        <v>54.768999999999998</v>
      </c>
      <c r="E54" s="1">
        <v>24.33</v>
      </c>
      <c r="F54" s="3">
        <f>D54/C54</f>
        <v>1.16082745172845</v>
      </c>
      <c r="S54" s="1">
        <v>82.054000000000002</v>
      </c>
      <c r="T54" s="1">
        <v>31.853999999999999</v>
      </c>
      <c r="U54" s="1">
        <v>32.098999999999997</v>
      </c>
      <c r="V54" s="1">
        <f>T54/S54</f>
        <v>0.38820776561776388</v>
      </c>
    </row>
    <row r="55" spans="1:22" x14ac:dyDescent="0.75">
      <c r="A55" s="14"/>
      <c r="B55" s="1">
        <v>12</v>
      </c>
      <c r="C55" s="1">
        <v>54.706000000000003</v>
      </c>
      <c r="D55" s="1">
        <v>47.68</v>
      </c>
      <c r="E55" s="1">
        <v>26.218</v>
      </c>
      <c r="F55" s="3">
        <f>D55/C55</f>
        <v>0.87156801813329432</v>
      </c>
      <c r="H55" s="1">
        <v>53.316000000000003</v>
      </c>
      <c r="I55" s="1">
        <v>82.751999999999995</v>
      </c>
      <c r="J55" s="3">
        <v>25.875</v>
      </c>
      <c r="K55" s="3">
        <f>I55/H55</f>
        <v>1.5521044339410306</v>
      </c>
      <c r="P55" s="1" t="s">
        <v>1</v>
      </c>
      <c r="Q55" s="3">
        <f>AVERAGE(Q44:Q53)</f>
        <v>1.0003978525449324</v>
      </c>
      <c r="S55" s="1">
        <v>82.054000000000002</v>
      </c>
      <c r="T55" s="1">
        <v>24.161999999999999</v>
      </c>
      <c r="U55" s="1">
        <v>32.098999999999997</v>
      </c>
      <c r="V55" s="1">
        <f>T55/S55</f>
        <v>0.29446462085943403</v>
      </c>
    </row>
    <row r="56" spans="1:22" x14ac:dyDescent="0.75">
      <c r="A56" s="14"/>
      <c r="B56" s="1">
        <v>13</v>
      </c>
      <c r="C56" s="1">
        <v>54.706000000000003</v>
      </c>
      <c r="D56" s="1">
        <v>78.391000000000005</v>
      </c>
      <c r="E56" s="1">
        <v>26.218</v>
      </c>
      <c r="F56" s="3">
        <f>D56/C56</f>
        <v>1.4329506818264908</v>
      </c>
      <c r="H56" s="1">
        <v>53.316000000000003</v>
      </c>
      <c r="I56" s="1">
        <v>55.633000000000003</v>
      </c>
      <c r="J56" s="3">
        <v>25.875</v>
      </c>
      <c r="K56" s="3">
        <f>I56/H56</f>
        <v>1.0434578738089879</v>
      </c>
      <c r="S56" s="1">
        <v>82.054000000000002</v>
      </c>
      <c r="T56" s="1">
        <v>41.273000000000003</v>
      </c>
      <c r="U56" s="1">
        <v>32.098999999999997</v>
      </c>
      <c r="V56" s="1">
        <f>T56/S56</f>
        <v>0.50299802569039909</v>
      </c>
    </row>
    <row r="57" spans="1:22" x14ac:dyDescent="0.75">
      <c r="A57" s="14"/>
      <c r="H57" s="1">
        <v>53.316000000000003</v>
      </c>
      <c r="I57" s="1">
        <v>31.594999999999999</v>
      </c>
      <c r="J57" s="3">
        <v>25.875</v>
      </c>
      <c r="K57" s="3">
        <f>I57/H57</f>
        <v>0.59259884462450296</v>
      </c>
      <c r="M57" s="1">
        <v>1</v>
      </c>
      <c r="N57" s="1">
        <v>42.27</v>
      </c>
      <c r="O57" s="1">
        <v>88.334000000000003</v>
      </c>
      <c r="P57" s="1">
        <v>23.029</v>
      </c>
      <c r="Q57" s="3">
        <f>O57/N57</f>
        <v>2.0897563283652709</v>
      </c>
    </row>
    <row r="58" spans="1:22" x14ac:dyDescent="0.75">
      <c r="A58" s="14"/>
      <c r="E58" s="1" t="s">
        <v>1</v>
      </c>
      <c r="F58" s="3">
        <f>AVERAGE(F44:F56)</f>
        <v>1.0836940749161241</v>
      </c>
      <c r="M58" s="1">
        <v>2</v>
      </c>
      <c r="N58" s="1">
        <v>42.27</v>
      </c>
      <c r="O58" s="1">
        <v>102.23099999999999</v>
      </c>
      <c r="P58" s="1">
        <v>23.029</v>
      </c>
      <c r="Q58" s="3">
        <f>O58/N58</f>
        <v>2.4185237757274658</v>
      </c>
      <c r="U58" s="1" t="s">
        <v>1</v>
      </c>
      <c r="V58" s="1">
        <f>AVERAGE(V44:V56)</f>
        <v>0.90015837675178445</v>
      </c>
    </row>
    <row r="59" spans="1:22" x14ac:dyDescent="0.75">
      <c r="A59" s="14"/>
      <c r="J59" s="1" t="s">
        <v>1</v>
      </c>
      <c r="K59" s="3">
        <f>AVERAGE(K55:K57)</f>
        <v>1.0627203841248405</v>
      </c>
      <c r="M59" s="1">
        <v>3</v>
      </c>
      <c r="N59" s="1">
        <v>42.27</v>
      </c>
      <c r="O59" s="1">
        <v>39.420999999999999</v>
      </c>
      <c r="P59" s="1">
        <v>23.029</v>
      </c>
      <c r="Q59" s="3">
        <f>O59/N59</f>
        <v>0.93259995268511942</v>
      </c>
    </row>
    <row r="60" spans="1:22" x14ac:dyDescent="0.75">
      <c r="A60" s="14"/>
      <c r="M60" s="1">
        <v>4</v>
      </c>
      <c r="N60" s="1">
        <v>42.27</v>
      </c>
      <c r="O60" s="1">
        <v>35.908999999999999</v>
      </c>
      <c r="P60" s="1">
        <v>23.029</v>
      </c>
      <c r="Q60" s="3">
        <f>O60/N60</f>
        <v>0.84951502247456812</v>
      </c>
      <c r="S60" s="1">
        <v>93.600999999999999</v>
      </c>
      <c r="T60" s="1">
        <v>124.786</v>
      </c>
      <c r="U60" s="1">
        <v>34.265999999999998</v>
      </c>
      <c r="V60" s="1">
        <f>T60/S60</f>
        <v>1.3331695174196858</v>
      </c>
    </row>
    <row r="61" spans="1:22" x14ac:dyDescent="0.75">
      <c r="A61" s="14"/>
      <c r="B61" s="1">
        <v>1</v>
      </c>
      <c r="C61" s="1">
        <v>47.591000000000001</v>
      </c>
      <c r="D61" s="1">
        <v>42.508000000000003</v>
      </c>
      <c r="E61" s="1">
        <v>24.443999999999999</v>
      </c>
      <c r="F61" s="3">
        <f>D61/C61</f>
        <v>0.89319409131978744</v>
      </c>
      <c r="H61" s="1">
        <v>45.091000000000001</v>
      </c>
      <c r="I61" s="1">
        <v>29.844999999999999</v>
      </c>
      <c r="J61" s="3">
        <v>23.777000000000001</v>
      </c>
      <c r="K61" s="3">
        <f>I61/H61</f>
        <v>0.66188374620212453</v>
      </c>
      <c r="S61" s="1">
        <v>42.564</v>
      </c>
      <c r="T61" s="1">
        <v>86.656000000000006</v>
      </c>
      <c r="U61" s="1">
        <v>23.077000000000002</v>
      </c>
      <c r="V61" s="1">
        <f>T61/S61</f>
        <v>2.0358988816840524</v>
      </c>
    </row>
    <row r="62" spans="1:22" x14ac:dyDescent="0.75">
      <c r="A62" s="14"/>
      <c r="B62" s="1">
        <v>2</v>
      </c>
      <c r="C62" s="1">
        <v>47.591000000000001</v>
      </c>
      <c r="D62" s="1">
        <v>28.992000000000001</v>
      </c>
      <c r="E62" s="1">
        <v>24.443999999999999</v>
      </c>
      <c r="F62" s="3">
        <f>D62/C62</f>
        <v>0.60919081338908621</v>
      </c>
      <c r="H62" s="1">
        <v>64.031000000000006</v>
      </c>
      <c r="I62" s="1">
        <v>37.045000000000002</v>
      </c>
      <c r="J62" s="3">
        <v>28.321999999999999</v>
      </c>
      <c r="K62" s="3">
        <f>I62/H62</f>
        <v>0.57854789086536207</v>
      </c>
      <c r="P62" s="1" t="s">
        <v>1</v>
      </c>
      <c r="Q62" s="3">
        <f>AVERAGE(Q57:Q60)</f>
        <v>1.5725987698131063</v>
      </c>
      <c r="S62" s="1">
        <v>42.564</v>
      </c>
      <c r="T62" s="1">
        <v>72.123000000000005</v>
      </c>
      <c r="U62" s="1">
        <v>23.077000000000002</v>
      </c>
      <c r="V62" s="1">
        <f>T62/S62</f>
        <v>1.6944601071327883</v>
      </c>
    </row>
    <row r="63" spans="1:22" x14ac:dyDescent="0.75">
      <c r="A63" s="14"/>
      <c r="B63" s="1">
        <v>3</v>
      </c>
      <c r="C63" s="1">
        <v>47.591000000000001</v>
      </c>
      <c r="D63" s="1">
        <v>30.573</v>
      </c>
      <c r="E63" s="1">
        <v>24.443999999999999</v>
      </c>
      <c r="F63" s="3">
        <f>D63/C63</f>
        <v>0.64241138030299849</v>
      </c>
      <c r="H63" s="1">
        <v>71.798000000000002</v>
      </c>
      <c r="I63" s="1">
        <v>27.838000000000001</v>
      </c>
      <c r="J63" s="3">
        <v>38.365000000000002</v>
      </c>
      <c r="K63" s="3">
        <f>I63/H63</f>
        <v>0.38772667762333213</v>
      </c>
      <c r="S63" s="1">
        <v>50.293999999999997</v>
      </c>
      <c r="T63" s="1">
        <v>56.215000000000003</v>
      </c>
      <c r="U63" s="1">
        <v>25.175000000000001</v>
      </c>
      <c r="V63" s="1">
        <f>T63/S63</f>
        <v>1.117727760766692</v>
      </c>
    </row>
    <row r="64" spans="1:22" x14ac:dyDescent="0.75">
      <c r="A64" s="14"/>
      <c r="B64" s="1">
        <v>4</v>
      </c>
      <c r="C64" s="1">
        <v>47.591000000000001</v>
      </c>
      <c r="D64" s="1">
        <v>32.851999999999997</v>
      </c>
      <c r="E64" s="1">
        <v>24.443999999999999</v>
      </c>
      <c r="F64" s="3">
        <f>D64/C64</f>
        <v>0.6902985858670756</v>
      </c>
      <c r="H64" s="1">
        <v>71.798000000000002</v>
      </c>
      <c r="I64" s="1">
        <v>38.798999999999999</v>
      </c>
      <c r="J64" s="3">
        <v>38.365000000000002</v>
      </c>
      <c r="K64" s="3">
        <f>I64/H64</f>
        <v>0.54039109724504863</v>
      </c>
      <c r="M64" s="1">
        <v>1</v>
      </c>
      <c r="N64" s="1">
        <v>46.390999999999998</v>
      </c>
      <c r="O64" s="1">
        <v>70.201999999999998</v>
      </c>
      <c r="P64" s="1">
        <v>24.126000000000001</v>
      </c>
      <c r="Q64" s="3">
        <f>O64/N64</f>
        <v>1.513267659675368</v>
      </c>
      <c r="S64" s="1">
        <v>50.293999999999997</v>
      </c>
      <c r="T64" s="1">
        <v>136.59399999999999</v>
      </c>
      <c r="U64" s="1">
        <v>25.175000000000001</v>
      </c>
      <c r="V64" s="1">
        <f>T64/S64</f>
        <v>2.7159104465741439</v>
      </c>
    </row>
    <row r="65" spans="1:22" x14ac:dyDescent="0.75">
      <c r="A65" s="14"/>
      <c r="B65" s="1">
        <v>5</v>
      </c>
      <c r="C65" s="1">
        <v>48.3</v>
      </c>
      <c r="D65" s="1">
        <v>44.39</v>
      </c>
      <c r="E65" s="1">
        <v>24.670999999999999</v>
      </c>
      <c r="F65" s="3">
        <f>D65/C65</f>
        <v>0.91904761904761911</v>
      </c>
      <c r="M65" s="1">
        <v>2</v>
      </c>
      <c r="N65" s="1">
        <v>46.390999999999998</v>
      </c>
      <c r="O65" s="1">
        <v>88.634</v>
      </c>
      <c r="P65" s="1">
        <v>24.126000000000001</v>
      </c>
      <c r="Q65" s="3">
        <f>O65/N65</f>
        <v>1.9105861050634823</v>
      </c>
    </row>
    <row r="66" spans="1:22" x14ac:dyDescent="0.75">
      <c r="A66" s="14"/>
      <c r="B66" s="1">
        <v>6</v>
      </c>
      <c r="C66" s="1">
        <v>48.3</v>
      </c>
      <c r="D66" s="1">
        <v>36.061</v>
      </c>
      <c r="E66" s="1">
        <v>24.670999999999999</v>
      </c>
      <c r="F66" s="3">
        <f>D66/C66</f>
        <v>0.74660455486542443</v>
      </c>
      <c r="J66" s="1" t="s">
        <v>1</v>
      </c>
      <c r="K66" s="3">
        <f>AVERAGE(K61:K64)</f>
        <v>0.54213735298396681</v>
      </c>
      <c r="M66" s="1">
        <v>3</v>
      </c>
      <c r="N66" s="1">
        <v>46.390999999999998</v>
      </c>
      <c r="O66" s="1">
        <v>127.645</v>
      </c>
      <c r="P66" s="1">
        <v>24.126000000000001</v>
      </c>
      <c r="Q66" s="3">
        <f>O66/N66</f>
        <v>2.7515035243905066</v>
      </c>
      <c r="U66" s="1" t="s">
        <v>1</v>
      </c>
      <c r="V66" s="1">
        <f>AVERAGE(V60:V64)</f>
        <v>1.7794333427154725</v>
      </c>
    </row>
    <row r="67" spans="1:22" x14ac:dyDescent="0.75">
      <c r="A67" s="14"/>
      <c r="B67" s="1">
        <v>7</v>
      </c>
      <c r="C67" s="1">
        <v>48.3</v>
      </c>
      <c r="D67" s="1">
        <v>51.837000000000003</v>
      </c>
      <c r="E67" s="1">
        <v>24.670999999999999</v>
      </c>
      <c r="F67" s="3">
        <f>D67/C67</f>
        <v>1.0732298136645964</v>
      </c>
      <c r="M67" s="1">
        <v>4</v>
      </c>
      <c r="N67" s="1">
        <v>46.390999999999998</v>
      </c>
      <c r="O67" s="1">
        <v>94.676000000000002</v>
      </c>
      <c r="P67" s="1">
        <v>24.126000000000001</v>
      </c>
      <c r="Q67" s="3">
        <f>O67/N67</f>
        <v>2.0408268845250159</v>
      </c>
    </row>
    <row r="68" spans="1:22" x14ac:dyDescent="0.75">
      <c r="A68" s="14"/>
      <c r="B68" s="1">
        <v>8</v>
      </c>
      <c r="C68" s="1">
        <v>51.991</v>
      </c>
      <c r="D68" s="1">
        <v>33.043999999999997</v>
      </c>
      <c r="E68" s="1">
        <v>25.524999999999999</v>
      </c>
      <c r="F68" s="3">
        <f>D68/C68</f>
        <v>0.63557154122828941</v>
      </c>
      <c r="H68" s="1">
        <v>42.069000000000003</v>
      </c>
      <c r="I68" s="1">
        <v>47.831000000000003</v>
      </c>
      <c r="J68" s="3">
        <v>22.984000000000002</v>
      </c>
      <c r="K68" s="3">
        <f>I68/H68</f>
        <v>1.1369654615037201</v>
      </c>
      <c r="M68" s="1">
        <v>5</v>
      </c>
      <c r="N68" s="1">
        <v>52.46</v>
      </c>
      <c r="O68" s="1">
        <v>113.422</v>
      </c>
      <c r="P68" s="1">
        <v>25.641999999999999</v>
      </c>
      <c r="Q68" s="3">
        <f>O68/N68</f>
        <v>2.1620663362561952</v>
      </c>
      <c r="S68" s="1">
        <v>43.335999999999999</v>
      </c>
      <c r="T68" s="1">
        <v>34.470999999999997</v>
      </c>
      <c r="U68" s="1">
        <v>23.306999999999999</v>
      </c>
      <c r="V68" s="1">
        <f>T68/S68</f>
        <v>0.79543566549750777</v>
      </c>
    </row>
    <row r="69" spans="1:22" x14ac:dyDescent="0.75">
      <c r="A69" s="14"/>
      <c r="B69" s="1">
        <v>9</v>
      </c>
      <c r="C69" s="1">
        <v>51.991</v>
      </c>
      <c r="D69" s="1">
        <v>28.120999999999999</v>
      </c>
      <c r="E69" s="1">
        <v>25.524999999999999</v>
      </c>
      <c r="F69" s="3">
        <f>D69/C69</f>
        <v>0.5408820757438787</v>
      </c>
      <c r="H69" s="1">
        <v>51.360999999999997</v>
      </c>
      <c r="I69" s="1">
        <v>49.805999999999997</v>
      </c>
      <c r="J69" s="3">
        <v>25.361999999999998</v>
      </c>
      <c r="K69" s="3">
        <f>I69/H69</f>
        <v>0.969724109733066</v>
      </c>
      <c r="M69" s="1">
        <v>6</v>
      </c>
      <c r="N69" s="1">
        <v>52.46</v>
      </c>
      <c r="O69" s="1">
        <v>68.308999999999997</v>
      </c>
      <c r="P69" s="1">
        <v>25.641999999999999</v>
      </c>
      <c r="Q69" s="3">
        <f>O69/N69</f>
        <v>1.3021158978269156</v>
      </c>
      <c r="S69" s="1">
        <v>43.335999999999999</v>
      </c>
      <c r="T69" s="1">
        <v>116.05</v>
      </c>
      <c r="U69" s="1">
        <v>23.306999999999999</v>
      </c>
      <c r="V69" s="1">
        <f>T69/S69</f>
        <v>2.677912128484401</v>
      </c>
    </row>
    <row r="70" spans="1:22" x14ac:dyDescent="0.75">
      <c r="A70" s="14"/>
      <c r="B70" s="1">
        <v>10</v>
      </c>
      <c r="C70" s="1">
        <v>51.991</v>
      </c>
      <c r="D70" s="1">
        <v>40.512</v>
      </c>
      <c r="E70" s="1">
        <v>25.524999999999999</v>
      </c>
      <c r="F70" s="3">
        <f>D70/C70</f>
        <v>0.77921178665538271</v>
      </c>
      <c r="H70" s="1">
        <v>51.360999999999997</v>
      </c>
      <c r="I70" s="1">
        <v>43.232999999999997</v>
      </c>
      <c r="J70" s="3">
        <v>25.361999999999998</v>
      </c>
      <c r="K70" s="3">
        <f>I70/H70</f>
        <v>0.84174762952434723</v>
      </c>
      <c r="M70" s="1">
        <v>7</v>
      </c>
      <c r="N70" s="1">
        <v>52.46</v>
      </c>
      <c r="O70" s="1">
        <v>45.19</v>
      </c>
      <c r="P70" s="1">
        <v>25.641999999999999</v>
      </c>
      <c r="Q70" s="3">
        <f>O70/N70</f>
        <v>0.86141822340831109</v>
      </c>
      <c r="S70" s="1">
        <v>43.335999999999999</v>
      </c>
      <c r="T70" s="1">
        <v>132.601</v>
      </c>
      <c r="U70" s="1">
        <v>23.306999999999999</v>
      </c>
      <c r="V70" s="1">
        <f>T70/S70</f>
        <v>3.0598347793981908</v>
      </c>
    </row>
    <row r="71" spans="1:22" x14ac:dyDescent="0.75">
      <c r="A71" s="14"/>
      <c r="B71" s="1">
        <v>11</v>
      </c>
      <c r="C71" s="1">
        <v>43.616999999999997</v>
      </c>
      <c r="D71" s="1">
        <v>28.727</v>
      </c>
      <c r="E71" s="1">
        <v>23.427</v>
      </c>
      <c r="F71" s="3">
        <f>D71/C71</f>
        <v>0.65861934566797353</v>
      </c>
      <c r="H71" s="1">
        <v>51.360999999999997</v>
      </c>
      <c r="I71" s="1">
        <v>29.295000000000002</v>
      </c>
      <c r="J71" s="3">
        <v>25.361999999999998</v>
      </c>
      <c r="K71" s="3">
        <f>I71/H71</f>
        <v>0.57037440859796351</v>
      </c>
      <c r="M71" s="1">
        <v>8</v>
      </c>
      <c r="N71" s="1">
        <v>49.392000000000003</v>
      </c>
      <c r="O71" s="1">
        <v>67.707999999999998</v>
      </c>
      <c r="P71" s="1">
        <v>24.86</v>
      </c>
      <c r="Q71" s="3">
        <f>O71/N71</f>
        <v>1.3708292840945902</v>
      </c>
      <c r="S71" s="1">
        <v>46.33</v>
      </c>
      <c r="T71" s="1">
        <v>21.047999999999998</v>
      </c>
      <c r="U71" s="1">
        <v>24.126000000000001</v>
      </c>
      <c r="V71" s="1">
        <f>T71/S71</f>
        <v>0.45430606518454564</v>
      </c>
    </row>
    <row r="72" spans="1:22" x14ac:dyDescent="0.75">
      <c r="A72" s="14"/>
      <c r="B72" s="1">
        <v>12</v>
      </c>
      <c r="C72" s="1">
        <v>43.616999999999997</v>
      </c>
      <c r="D72" s="1">
        <v>43.383000000000003</v>
      </c>
      <c r="E72" s="1">
        <v>23.427</v>
      </c>
      <c r="F72" s="3">
        <f>D72/C72</f>
        <v>0.99463511933420468</v>
      </c>
      <c r="H72" s="1">
        <v>52.713000000000001</v>
      </c>
      <c r="I72" s="1">
        <v>41.954999999999998</v>
      </c>
      <c r="J72" s="3">
        <v>25.757999999999999</v>
      </c>
      <c r="K72" s="3">
        <f>I72/H72</f>
        <v>0.79591372147288142</v>
      </c>
      <c r="M72" s="1">
        <v>9</v>
      </c>
      <c r="N72" s="1">
        <v>49.392000000000003</v>
      </c>
      <c r="O72" s="1">
        <v>29.399000000000001</v>
      </c>
      <c r="P72" s="1">
        <v>24.86</v>
      </c>
      <c r="Q72" s="3">
        <f>O72/N72</f>
        <v>0.59521784904437969</v>
      </c>
      <c r="S72" s="1">
        <v>46.33</v>
      </c>
      <c r="T72" s="1">
        <v>63.636000000000003</v>
      </c>
      <c r="U72" s="1">
        <v>24.126000000000001</v>
      </c>
      <c r="V72" s="1">
        <f>T72/S72</f>
        <v>1.3735376645801858</v>
      </c>
    </row>
    <row r="73" spans="1:22" x14ac:dyDescent="0.75">
      <c r="A73" s="14"/>
      <c r="B73" s="1">
        <v>13</v>
      </c>
      <c r="C73" s="1">
        <v>43.616999999999997</v>
      </c>
      <c r="D73" s="1">
        <v>20.986999999999998</v>
      </c>
      <c r="E73" s="1">
        <v>23.427</v>
      </c>
      <c r="F73" s="3">
        <f>D73/C73</f>
        <v>0.48116560056858565</v>
      </c>
      <c r="H73" s="1">
        <v>52.713000000000001</v>
      </c>
      <c r="I73" s="1">
        <v>31.666</v>
      </c>
      <c r="J73" s="3">
        <v>25.757999999999999</v>
      </c>
      <c r="K73" s="3">
        <f>I73/H73</f>
        <v>0.60072467892170811</v>
      </c>
      <c r="M73" s="1">
        <v>10</v>
      </c>
      <c r="N73" s="1">
        <v>49.392000000000003</v>
      </c>
      <c r="O73" s="1">
        <v>38.637999999999998</v>
      </c>
      <c r="P73" s="1">
        <v>24.86</v>
      </c>
      <c r="Q73" s="3">
        <f>O73/N73</f>
        <v>0.78227243278263681</v>
      </c>
      <c r="S73" s="1">
        <v>46.33</v>
      </c>
      <c r="T73" s="1">
        <v>31.367000000000001</v>
      </c>
      <c r="U73" s="1">
        <v>24.126000000000001</v>
      </c>
      <c r="V73" s="1">
        <f>T73/S73</f>
        <v>0.67703431901575661</v>
      </c>
    </row>
    <row r="74" spans="1:22" x14ac:dyDescent="0.75">
      <c r="A74" s="14"/>
      <c r="B74" s="1">
        <v>14</v>
      </c>
      <c r="C74" s="1">
        <v>43.616999999999997</v>
      </c>
      <c r="D74" s="1">
        <v>45.527999999999999</v>
      </c>
      <c r="E74" s="1">
        <v>23.427</v>
      </c>
      <c r="F74" s="3">
        <f>D74/C74</f>
        <v>1.0438131921039961</v>
      </c>
      <c r="H74" s="1">
        <v>52.713000000000001</v>
      </c>
      <c r="I74" s="1">
        <v>65.454999999999998</v>
      </c>
      <c r="J74" s="3">
        <v>25.757999999999999</v>
      </c>
      <c r="K74" s="3">
        <f>I74/H74</f>
        <v>1.2417240528901787</v>
      </c>
      <c r="M74" s="1">
        <v>11</v>
      </c>
      <c r="N74" s="1">
        <v>43.302999999999997</v>
      </c>
      <c r="O74" s="1">
        <v>104.736</v>
      </c>
      <c r="P74" s="1">
        <v>23.300999999999998</v>
      </c>
      <c r="Q74" s="3">
        <f>O74/N74</f>
        <v>2.4186776897674527</v>
      </c>
      <c r="S74" s="1">
        <v>53.316000000000003</v>
      </c>
      <c r="T74" s="1">
        <v>77.087000000000003</v>
      </c>
      <c r="U74" s="1">
        <v>25.875</v>
      </c>
      <c r="V74" s="1">
        <f>T74/S74</f>
        <v>1.4458511516242778</v>
      </c>
    </row>
    <row r="75" spans="1:22" x14ac:dyDescent="0.75">
      <c r="A75" s="14"/>
      <c r="B75" s="1">
        <v>15</v>
      </c>
      <c r="C75" s="1">
        <v>43.616999999999997</v>
      </c>
      <c r="D75" s="1">
        <v>35.706000000000003</v>
      </c>
      <c r="E75" s="1">
        <v>23.427</v>
      </c>
      <c r="F75" s="3">
        <f>D75/C75</f>
        <v>0.81862576518330021</v>
      </c>
      <c r="H75" s="1">
        <v>52.713000000000001</v>
      </c>
      <c r="I75" s="1">
        <v>35.512</v>
      </c>
      <c r="J75" s="3">
        <v>25.757999999999999</v>
      </c>
      <c r="K75" s="3">
        <f>I75/H75</f>
        <v>0.67368580805493905</v>
      </c>
      <c r="M75" s="1">
        <v>12</v>
      </c>
      <c r="N75" s="1">
        <v>43.302999999999997</v>
      </c>
      <c r="O75" s="1">
        <v>52.636000000000003</v>
      </c>
      <c r="P75" s="1">
        <v>23.300999999999998</v>
      </c>
      <c r="Q75" s="3">
        <f>O75/N75</f>
        <v>1.2155277925316954</v>
      </c>
      <c r="S75" s="1">
        <v>53.316000000000003</v>
      </c>
      <c r="T75" s="1">
        <v>101.233</v>
      </c>
      <c r="U75" s="1">
        <v>25.875</v>
      </c>
      <c r="V75" s="1">
        <f>T75/S75</f>
        <v>1.8987358391477229</v>
      </c>
    </row>
    <row r="76" spans="1:22" x14ac:dyDescent="0.75">
      <c r="A76" s="14"/>
      <c r="B76" s="1">
        <v>16</v>
      </c>
      <c r="C76" s="1">
        <v>47.716999999999999</v>
      </c>
      <c r="D76" s="1">
        <v>30.193000000000001</v>
      </c>
      <c r="E76" s="1">
        <v>24.475999999999999</v>
      </c>
      <c r="F76" s="3">
        <f>D76/C76</f>
        <v>0.63275143030785674</v>
      </c>
      <c r="H76" s="1">
        <v>49.722000000000001</v>
      </c>
      <c r="I76" s="1">
        <v>25.94</v>
      </c>
      <c r="J76" s="3">
        <v>24.966000000000001</v>
      </c>
      <c r="K76" s="3">
        <f>I76/H76</f>
        <v>0.52170065564538837</v>
      </c>
      <c r="M76" s="1">
        <v>13</v>
      </c>
      <c r="N76" s="1">
        <v>43.302999999999997</v>
      </c>
      <c r="O76" s="1">
        <v>70.926000000000002</v>
      </c>
      <c r="P76" s="1">
        <v>23.300999999999998</v>
      </c>
      <c r="Q76" s="3">
        <f>O76/N76</f>
        <v>1.6379003764173385</v>
      </c>
      <c r="S76" s="1">
        <v>70.373999999999995</v>
      </c>
      <c r="T76" s="1">
        <v>111.063</v>
      </c>
      <c r="U76" s="1">
        <v>29.721</v>
      </c>
      <c r="V76" s="1">
        <f>T76/S76</f>
        <v>1.578182283229602</v>
      </c>
    </row>
    <row r="77" spans="1:22" x14ac:dyDescent="0.75">
      <c r="A77" s="14"/>
      <c r="B77" s="1">
        <v>17</v>
      </c>
      <c r="C77" s="1">
        <v>47.716999999999999</v>
      </c>
      <c r="D77" s="1">
        <v>57.371000000000002</v>
      </c>
      <c r="E77" s="1">
        <v>24.475999999999999</v>
      </c>
      <c r="F77" s="3">
        <f>D77/C77</f>
        <v>1.2023178322191252</v>
      </c>
      <c r="H77" s="1">
        <v>49.722000000000001</v>
      </c>
      <c r="I77" s="1">
        <v>35.091999999999999</v>
      </c>
      <c r="J77" s="3">
        <v>24.966000000000001</v>
      </c>
      <c r="K77" s="3">
        <f>I77/H77</f>
        <v>0.7057640481074775</v>
      </c>
      <c r="M77" s="1">
        <v>14</v>
      </c>
      <c r="N77" s="1">
        <v>43.122</v>
      </c>
      <c r="O77" s="1">
        <v>80.117000000000004</v>
      </c>
      <c r="P77" s="1">
        <v>23.271999999999998</v>
      </c>
      <c r="Q77" s="3">
        <f>O77/N77</f>
        <v>1.8579147534900979</v>
      </c>
      <c r="S77" s="1">
        <v>70.373999999999995</v>
      </c>
      <c r="T77" s="1">
        <v>157.77000000000001</v>
      </c>
      <c r="U77" s="1">
        <v>29.721</v>
      </c>
      <c r="V77" s="1">
        <f>T77/S77</f>
        <v>2.2418791030778413</v>
      </c>
    </row>
    <row r="78" spans="1:22" x14ac:dyDescent="0.75">
      <c r="A78" s="14"/>
      <c r="B78" s="1">
        <v>18</v>
      </c>
      <c r="C78" s="1">
        <v>47.716999999999999</v>
      </c>
      <c r="D78" s="1">
        <v>61.906999999999996</v>
      </c>
      <c r="E78" s="1">
        <v>24.475999999999999</v>
      </c>
      <c r="F78" s="3">
        <f>D78/C78</f>
        <v>1.2973782928516042</v>
      </c>
      <c r="H78" s="1">
        <v>49.722000000000001</v>
      </c>
      <c r="I78" s="1">
        <v>27.055</v>
      </c>
      <c r="J78" s="3">
        <v>24.966000000000001</v>
      </c>
      <c r="K78" s="3">
        <f>I78/H78</f>
        <v>0.5441253368730139</v>
      </c>
      <c r="M78" s="1">
        <v>15</v>
      </c>
      <c r="N78" s="1">
        <v>43.122</v>
      </c>
      <c r="O78" s="1">
        <v>91.135999999999996</v>
      </c>
      <c r="P78" s="1">
        <v>23.271999999999998</v>
      </c>
      <c r="Q78" s="3">
        <f>O78/N78</f>
        <v>2.1134455730253698</v>
      </c>
      <c r="S78" s="1">
        <v>70.373999999999995</v>
      </c>
      <c r="T78" s="1">
        <v>95.683999999999997</v>
      </c>
      <c r="U78" s="1">
        <v>29.721</v>
      </c>
      <c r="V78" s="1">
        <f>T78/S78</f>
        <v>1.3596498706908802</v>
      </c>
    </row>
    <row r="79" spans="1:22" x14ac:dyDescent="0.75">
      <c r="A79" s="14"/>
      <c r="B79" s="1">
        <v>19</v>
      </c>
      <c r="C79" s="1">
        <v>47.716999999999999</v>
      </c>
      <c r="D79" s="1">
        <v>60.518000000000001</v>
      </c>
      <c r="E79" s="1">
        <v>24.475999999999999</v>
      </c>
      <c r="F79" s="3">
        <f>D79/C79</f>
        <v>1.2682691703166586</v>
      </c>
      <c r="H79" s="1">
        <v>49.722000000000001</v>
      </c>
      <c r="I79" s="1">
        <v>37.207000000000001</v>
      </c>
      <c r="J79" s="3">
        <v>24.966000000000001</v>
      </c>
      <c r="K79" s="3">
        <f>I79/H79</f>
        <v>0.74830055106391535</v>
      </c>
      <c r="M79" s="1">
        <v>16</v>
      </c>
      <c r="N79" s="1">
        <v>43.122</v>
      </c>
      <c r="O79" s="1">
        <v>48.817999999999998</v>
      </c>
      <c r="P79" s="1">
        <v>23.271999999999998</v>
      </c>
      <c r="Q79" s="3">
        <f>O79/N79</f>
        <v>1.1320903483140856</v>
      </c>
      <c r="S79" s="1">
        <v>70.373999999999995</v>
      </c>
      <c r="T79" s="1">
        <v>78.649000000000001</v>
      </c>
      <c r="U79" s="1">
        <v>29.721</v>
      </c>
      <c r="V79" s="1">
        <f>T79/S79</f>
        <v>1.1175860402989741</v>
      </c>
    </row>
    <row r="80" spans="1:22" x14ac:dyDescent="0.75">
      <c r="A80" s="14"/>
      <c r="B80" s="1">
        <v>20</v>
      </c>
      <c r="C80" s="1">
        <v>47.716999999999999</v>
      </c>
      <c r="D80" s="1">
        <v>49.593000000000004</v>
      </c>
      <c r="E80" s="1">
        <v>24.475999999999999</v>
      </c>
      <c r="F80" s="3">
        <f>D80/C80</f>
        <v>1.0393151287800995</v>
      </c>
      <c r="H80" s="1">
        <v>63.151000000000003</v>
      </c>
      <c r="I80" s="1">
        <v>9.9710000000000001</v>
      </c>
      <c r="J80" s="3">
        <v>28.135999999999999</v>
      </c>
      <c r="K80" s="3">
        <f>I80/H80</f>
        <v>0.15789140314484332</v>
      </c>
      <c r="M80" s="1">
        <v>17</v>
      </c>
      <c r="N80" s="1">
        <v>43.122</v>
      </c>
      <c r="O80" s="1">
        <v>20.675999999999998</v>
      </c>
      <c r="P80" s="1">
        <v>23.271999999999998</v>
      </c>
      <c r="Q80" s="3">
        <f>O80/N80</f>
        <v>0.47947683317100315</v>
      </c>
      <c r="S80" s="1">
        <v>60.761000000000003</v>
      </c>
      <c r="T80" s="1">
        <v>100.571</v>
      </c>
      <c r="U80" s="1">
        <v>27.623000000000001</v>
      </c>
      <c r="V80" s="1">
        <f>T80/S80</f>
        <v>1.6551900067477492</v>
      </c>
    </row>
    <row r="81" spans="1:22" x14ac:dyDescent="0.75">
      <c r="A81" s="14"/>
      <c r="B81" s="1">
        <v>21</v>
      </c>
      <c r="C81" s="1">
        <v>49.165999999999997</v>
      </c>
      <c r="D81" s="1">
        <v>42.061999999999998</v>
      </c>
      <c r="E81" s="1">
        <v>24.826000000000001</v>
      </c>
      <c r="F81" s="3">
        <f>D81/C81</f>
        <v>0.85550990521905379</v>
      </c>
      <c r="H81" s="1">
        <v>63.151000000000003</v>
      </c>
      <c r="I81" s="1">
        <v>27.297000000000001</v>
      </c>
      <c r="J81" s="3">
        <v>28.135999999999999</v>
      </c>
      <c r="K81" s="3">
        <f>I81/H81</f>
        <v>0.43224968725752561</v>
      </c>
      <c r="M81" s="1">
        <v>18</v>
      </c>
      <c r="N81" s="1">
        <v>43.122</v>
      </c>
      <c r="O81" s="1">
        <v>47.77</v>
      </c>
      <c r="P81" s="1">
        <v>23.271999999999998</v>
      </c>
      <c r="Q81" s="3">
        <f>O81/N81</f>
        <v>1.1077872083855109</v>
      </c>
      <c r="S81" s="1">
        <v>60.761000000000003</v>
      </c>
      <c r="T81" s="1">
        <v>208.221</v>
      </c>
      <c r="U81" s="1">
        <v>27.623000000000001</v>
      </c>
      <c r="V81" s="1">
        <f>T81/S81</f>
        <v>3.426885666792844</v>
      </c>
    </row>
    <row r="82" spans="1:22" x14ac:dyDescent="0.75">
      <c r="A82" s="14"/>
      <c r="B82" s="1">
        <v>22</v>
      </c>
      <c r="C82" s="1">
        <v>49.165999999999997</v>
      </c>
      <c r="D82" s="1">
        <v>46.186999999999998</v>
      </c>
      <c r="E82" s="1">
        <v>24.826000000000001</v>
      </c>
      <c r="F82" s="3">
        <f>D82/C82</f>
        <v>0.93940934792336173</v>
      </c>
      <c r="H82" s="1">
        <v>63.151000000000003</v>
      </c>
      <c r="I82" s="1">
        <v>25.321999999999999</v>
      </c>
      <c r="J82" s="3">
        <v>28.135999999999999</v>
      </c>
      <c r="K82" s="3">
        <f>I82/H82</f>
        <v>0.40097543981884687</v>
      </c>
      <c r="M82" s="1">
        <v>19</v>
      </c>
      <c r="N82" s="1">
        <v>43.122</v>
      </c>
      <c r="O82" s="1">
        <v>60.384</v>
      </c>
      <c r="P82" s="1">
        <v>23.271999999999998</v>
      </c>
      <c r="Q82" s="3">
        <f>O82/N82</f>
        <v>1.4003061082510089</v>
      </c>
      <c r="S82" s="1">
        <v>60.761000000000003</v>
      </c>
      <c r="T82" s="1">
        <v>199.209</v>
      </c>
      <c r="U82" s="1">
        <v>27.623000000000001</v>
      </c>
      <c r="V82" s="1">
        <f>T82/S82</f>
        <v>3.2785668438636626</v>
      </c>
    </row>
    <row r="83" spans="1:22" x14ac:dyDescent="0.75">
      <c r="A83" s="14"/>
      <c r="B83" s="1">
        <v>23</v>
      </c>
      <c r="C83" s="1">
        <v>49.165999999999997</v>
      </c>
      <c r="D83" s="1">
        <v>49.042999999999999</v>
      </c>
      <c r="E83" s="1">
        <v>24.826000000000001</v>
      </c>
      <c r="F83" s="3">
        <f>D83/C83</f>
        <v>0.99749827116299883</v>
      </c>
      <c r="H83" s="1">
        <v>63.151000000000003</v>
      </c>
      <c r="I83" s="1">
        <v>20.460999999999999</v>
      </c>
      <c r="J83" s="3">
        <v>28.135999999999999</v>
      </c>
      <c r="K83" s="3">
        <f>I83/H83</f>
        <v>0.32400120346471151</v>
      </c>
      <c r="M83" s="1">
        <v>20</v>
      </c>
      <c r="N83" s="1">
        <v>43.122</v>
      </c>
      <c r="O83" s="1">
        <v>50.658000000000001</v>
      </c>
      <c r="P83" s="1">
        <v>23.271999999999998</v>
      </c>
      <c r="Q83" s="3">
        <f>O83/N83</f>
        <v>1.1747599833031863</v>
      </c>
      <c r="S83" s="1">
        <v>60.761000000000003</v>
      </c>
      <c r="T83" s="1">
        <v>194.81399999999999</v>
      </c>
      <c r="U83" s="1">
        <v>27.623000000000001</v>
      </c>
      <c r="V83" s="1">
        <f>T83/S83</f>
        <v>3.2062342621089184</v>
      </c>
    </row>
    <row r="84" spans="1:22" x14ac:dyDescent="0.75">
      <c r="A84" s="14"/>
      <c r="B84" s="1">
        <v>24</v>
      </c>
      <c r="C84" s="1">
        <v>49.165999999999997</v>
      </c>
      <c r="D84" s="1">
        <v>52.591000000000001</v>
      </c>
      <c r="E84" s="1">
        <v>24.826000000000001</v>
      </c>
      <c r="F84" s="3">
        <f>D84/C84</f>
        <v>1.0696619615181224</v>
      </c>
      <c r="H84" s="1">
        <v>63.151000000000003</v>
      </c>
      <c r="I84" s="1">
        <v>44.307000000000002</v>
      </c>
      <c r="J84" s="3">
        <v>28.135999999999999</v>
      </c>
      <c r="K84" s="3">
        <f>I84/H84</f>
        <v>0.70160409178001937</v>
      </c>
      <c r="M84" s="1">
        <v>21</v>
      </c>
      <c r="N84" s="1">
        <v>43.183</v>
      </c>
      <c r="O84" s="1">
        <v>111.92700000000001</v>
      </c>
      <c r="P84" s="1">
        <v>23.29</v>
      </c>
      <c r="Q84" s="3">
        <f>O84/N84</f>
        <v>2.5919227473774402</v>
      </c>
      <c r="S84" s="1">
        <v>60.761000000000003</v>
      </c>
      <c r="T84" s="1">
        <v>161.64099999999999</v>
      </c>
      <c r="U84" s="1">
        <v>27.623000000000001</v>
      </c>
      <c r="V84" s="1">
        <f>T84/S84</f>
        <v>2.6602755056697549</v>
      </c>
    </row>
    <row r="85" spans="1:22" x14ac:dyDescent="0.75">
      <c r="A85" s="14"/>
      <c r="B85" s="1">
        <v>25</v>
      </c>
      <c r="C85" s="1">
        <v>49.165999999999997</v>
      </c>
      <c r="D85" s="1">
        <v>51.709000000000003</v>
      </c>
      <c r="E85" s="1">
        <v>24.826000000000001</v>
      </c>
      <c r="F85" s="3">
        <f>D85/C85</f>
        <v>1.0517227352235285</v>
      </c>
      <c r="H85" s="1">
        <v>63.151000000000003</v>
      </c>
      <c r="I85" s="1">
        <v>21.207000000000001</v>
      </c>
      <c r="J85" s="3">
        <v>28.135999999999999</v>
      </c>
      <c r="K85" s="3">
        <f>I85/H85</f>
        <v>0.33581415971243528</v>
      </c>
      <c r="M85" s="1">
        <v>22</v>
      </c>
      <c r="N85" s="1">
        <v>43.183</v>
      </c>
      <c r="O85" s="1">
        <v>66.102000000000004</v>
      </c>
      <c r="P85" s="1">
        <v>23.29</v>
      </c>
      <c r="Q85" s="3">
        <f>O85/N85</f>
        <v>1.5307412639233033</v>
      </c>
      <c r="S85" s="1">
        <v>50.293999999999997</v>
      </c>
      <c r="T85" s="1">
        <v>92.751999999999995</v>
      </c>
      <c r="U85" s="1">
        <v>25.175000000000001</v>
      </c>
      <c r="V85" s="1">
        <f>T85/S85</f>
        <v>1.8441961267745657</v>
      </c>
    </row>
    <row r="86" spans="1:22" x14ac:dyDescent="0.75">
      <c r="A86" s="14"/>
      <c r="B86" s="1">
        <v>26</v>
      </c>
      <c r="C86" s="1">
        <v>49.165999999999997</v>
      </c>
      <c r="D86" s="1">
        <v>50.338999999999999</v>
      </c>
      <c r="E86" s="1">
        <v>24.826000000000001</v>
      </c>
      <c r="F86" s="3">
        <f>D86/C86</f>
        <v>1.0238579506162795</v>
      </c>
      <c r="H86" s="1">
        <v>40.747999999999998</v>
      </c>
      <c r="I86" s="1">
        <v>31.472000000000001</v>
      </c>
      <c r="J86" s="3">
        <v>22.588000000000001</v>
      </c>
      <c r="K86" s="3">
        <f>I86/H86</f>
        <v>0.77235692549327584</v>
      </c>
      <c r="M86" s="1">
        <v>23</v>
      </c>
      <c r="N86" s="1">
        <v>51.938000000000002</v>
      </c>
      <c r="O86" s="1">
        <v>55.344000000000001</v>
      </c>
      <c r="P86" s="1">
        <v>25.507999999999999</v>
      </c>
      <c r="Q86" s="3">
        <f>O86/N86</f>
        <v>1.065578189379645</v>
      </c>
      <c r="S86" s="1">
        <v>82.6</v>
      </c>
      <c r="T86" s="1">
        <v>47.932000000000002</v>
      </c>
      <c r="U86" s="1">
        <v>32.168999999999997</v>
      </c>
      <c r="V86" s="1">
        <f>T86/S86</f>
        <v>0.58029055690072651</v>
      </c>
    </row>
    <row r="87" spans="1:22" x14ac:dyDescent="0.75">
      <c r="A87" s="14"/>
      <c r="B87" s="1">
        <v>27</v>
      </c>
      <c r="C87" s="1">
        <v>49.165999999999997</v>
      </c>
      <c r="D87" s="1">
        <v>32.268000000000001</v>
      </c>
      <c r="E87" s="1">
        <v>24.826000000000001</v>
      </c>
      <c r="F87" s="3">
        <f>D87/C87</f>
        <v>0.65630720416548027</v>
      </c>
      <c r="H87" s="1">
        <v>57.915999999999997</v>
      </c>
      <c r="I87" s="1">
        <v>38.624000000000002</v>
      </c>
      <c r="J87" s="3">
        <v>26.946999999999999</v>
      </c>
      <c r="K87" s="3">
        <f>I87/H87</f>
        <v>0.66689688514400169</v>
      </c>
      <c r="M87" s="1">
        <v>24</v>
      </c>
      <c r="N87" s="1">
        <v>40.262</v>
      </c>
      <c r="O87" s="1">
        <v>93.745999999999995</v>
      </c>
      <c r="P87" s="1">
        <v>22.457999999999998</v>
      </c>
      <c r="Q87" s="3">
        <f>O87/N87</f>
        <v>2.3283989866375241</v>
      </c>
    </row>
    <row r="88" spans="1:22" x14ac:dyDescent="0.75">
      <c r="A88" s="14"/>
      <c r="H88" s="1">
        <v>57.915999999999997</v>
      </c>
      <c r="I88" s="1">
        <v>24.370999999999999</v>
      </c>
      <c r="J88" s="3">
        <v>26.946999999999999</v>
      </c>
      <c r="K88" s="3">
        <f>I88/H88</f>
        <v>0.42079908833482976</v>
      </c>
      <c r="M88" s="1">
        <v>25</v>
      </c>
      <c r="N88" s="1">
        <v>43.683999999999997</v>
      </c>
      <c r="O88" s="1">
        <v>17.398</v>
      </c>
      <c r="P88" s="1">
        <v>23.420999999999999</v>
      </c>
      <c r="Q88" s="3">
        <f>O88/N88</f>
        <v>0.39826938925006872</v>
      </c>
      <c r="U88" s="1" t="s">
        <v>1</v>
      </c>
      <c r="V88" s="1">
        <f>AVERAGE(V68:V86)</f>
        <v>1.8595570462677948</v>
      </c>
    </row>
    <row r="89" spans="1:22" x14ac:dyDescent="0.75">
      <c r="A89" s="14"/>
      <c r="E89" s="1" t="s">
        <v>1</v>
      </c>
      <c r="F89" s="3">
        <f>AVERAGE(F61:F87)</f>
        <v>0.87261113019431003</v>
      </c>
      <c r="H89" s="1">
        <v>57.915999999999997</v>
      </c>
      <c r="I89" s="1">
        <v>21.843</v>
      </c>
      <c r="J89" s="3">
        <v>26.946999999999999</v>
      </c>
      <c r="K89" s="3">
        <f>I89/H89</f>
        <v>0.3771496650321155</v>
      </c>
      <c r="M89" s="1">
        <v>26</v>
      </c>
      <c r="N89" s="1">
        <v>43.683999999999997</v>
      </c>
      <c r="O89" s="1">
        <v>29.582999999999998</v>
      </c>
      <c r="P89" s="1">
        <v>23.420999999999999</v>
      </c>
      <c r="Q89" s="3">
        <f>O89/N89</f>
        <v>0.67720446845526971</v>
      </c>
    </row>
    <row r="90" spans="1:22" x14ac:dyDescent="0.75">
      <c r="A90" s="14"/>
      <c r="H90" s="1">
        <v>57.915999999999997</v>
      </c>
      <c r="I90" s="1">
        <v>43.09</v>
      </c>
      <c r="J90" s="3">
        <v>26.946999999999999</v>
      </c>
      <c r="K90" s="3">
        <f>I90/H90</f>
        <v>0.74400856412735694</v>
      </c>
      <c r="M90" s="1">
        <v>27</v>
      </c>
      <c r="N90" s="1">
        <v>53.63</v>
      </c>
      <c r="O90" s="1">
        <v>30.050999999999998</v>
      </c>
      <c r="P90" s="1">
        <v>25.952999999999999</v>
      </c>
      <c r="Q90" s="3">
        <f>O90/N90</f>
        <v>0.5603393622972217</v>
      </c>
      <c r="S90" s="1">
        <v>49.722000000000001</v>
      </c>
      <c r="T90" s="1">
        <v>41.171999999999997</v>
      </c>
      <c r="U90" s="1">
        <v>24.966000000000001</v>
      </c>
      <c r="V90" s="1">
        <f>T90/S90</f>
        <v>0.82804392421865569</v>
      </c>
    </row>
    <row r="91" spans="1:22" x14ac:dyDescent="0.75">
      <c r="A91" s="14"/>
      <c r="B91" s="1">
        <v>1</v>
      </c>
      <c r="C91" s="1">
        <v>76.245999999999995</v>
      </c>
      <c r="D91" s="1">
        <v>25.664999999999999</v>
      </c>
      <c r="E91" s="1">
        <v>30.91</v>
      </c>
      <c r="F91" s="3">
        <f>D91/C91</f>
        <v>0.33660782204968132</v>
      </c>
      <c r="H91" s="1">
        <v>68.480999999999995</v>
      </c>
      <c r="I91" s="1">
        <v>23.824999999999999</v>
      </c>
      <c r="J91" s="3">
        <v>29.324999999999999</v>
      </c>
      <c r="K91" s="3">
        <f>I91/H91</f>
        <v>0.34790671865188888</v>
      </c>
      <c r="M91" s="1">
        <v>28</v>
      </c>
      <c r="N91" s="1">
        <v>48.884</v>
      </c>
      <c r="O91" s="1">
        <v>43.18</v>
      </c>
      <c r="P91" s="1">
        <v>24.776</v>
      </c>
      <c r="Q91" s="3">
        <f>O91/N91</f>
        <v>0.88331560428770151</v>
      </c>
      <c r="S91" s="1">
        <v>49.722000000000001</v>
      </c>
      <c r="T91" s="1">
        <v>63.357999999999997</v>
      </c>
      <c r="U91" s="1">
        <v>24.966000000000001</v>
      </c>
      <c r="V91" s="1">
        <f>T91/S91</f>
        <v>1.274244801094083</v>
      </c>
    </row>
    <row r="92" spans="1:22" x14ac:dyDescent="0.75">
      <c r="A92" s="14"/>
      <c r="B92" s="1">
        <v>2</v>
      </c>
      <c r="C92" s="1">
        <v>76.245999999999995</v>
      </c>
      <c r="D92" s="1">
        <v>28.068999999999999</v>
      </c>
      <c r="E92" s="1">
        <v>30.91</v>
      </c>
      <c r="F92" s="3">
        <f>D92/C92</f>
        <v>0.36813734490989691</v>
      </c>
      <c r="H92" s="1">
        <v>68.480999999999995</v>
      </c>
      <c r="I92" s="1">
        <v>31.218</v>
      </c>
      <c r="J92" s="3">
        <v>29.324999999999999</v>
      </c>
      <c r="K92" s="3">
        <f>I92/H92</f>
        <v>0.45586367021509622</v>
      </c>
      <c r="M92" s="1">
        <v>29</v>
      </c>
      <c r="N92" s="1">
        <v>48.884</v>
      </c>
      <c r="O92" s="1">
        <v>92.727999999999994</v>
      </c>
      <c r="P92" s="1">
        <v>24.776</v>
      </c>
      <c r="Q92" s="3">
        <f>O92/N92</f>
        <v>1.8968987807871696</v>
      </c>
      <c r="S92" s="1">
        <v>49.722000000000001</v>
      </c>
      <c r="T92" s="1">
        <v>73.141999999999996</v>
      </c>
      <c r="U92" s="1">
        <v>24.966000000000001</v>
      </c>
      <c r="V92" s="1">
        <f>T92/S92</f>
        <v>1.4710188648887814</v>
      </c>
    </row>
    <row r="93" spans="1:22" x14ac:dyDescent="0.75">
      <c r="A93" s="14"/>
      <c r="B93" s="1">
        <v>3</v>
      </c>
      <c r="C93" s="1">
        <v>76.245999999999995</v>
      </c>
      <c r="D93" s="1">
        <v>39.307000000000002</v>
      </c>
      <c r="E93" s="1">
        <v>30.91</v>
      </c>
      <c r="F93" s="3">
        <f>D93/C93</f>
        <v>0.51552868347191994</v>
      </c>
      <c r="H93" s="1">
        <v>68.480999999999995</v>
      </c>
      <c r="I93" s="1">
        <v>69.564999999999998</v>
      </c>
      <c r="J93" s="3">
        <v>29.324999999999999</v>
      </c>
      <c r="K93" s="3">
        <f>I93/H93</f>
        <v>1.0158292081015172</v>
      </c>
      <c r="M93" s="1">
        <v>30</v>
      </c>
      <c r="N93" s="1">
        <v>48.884</v>
      </c>
      <c r="O93" s="1">
        <v>115.41</v>
      </c>
      <c r="P93" s="1">
        <v>24.776</v>
      </c>
      <c r="Q93" s="3">
        <f>O93/N93</f>
        <v>2.3608951804271334</v>
      </c>
      <c r="S93" s="1">
        <v>49.722000000000001</v>
      </c>
      <c r="T93" s="1">
        <v>39.069000000000003</v>
      </c>
      <c r="U93" s="1">
        <v>24.966000000000001</v>
      </c>
      <c r="V93" s="1">
        <f>T93/S93</f>
        <v>0.78574876312296371</v>
      </c>
    </row>
    <row r="94" spans="1:22" x14ac:dyDescent="0.75">
      <c r="A94" s="14"/>
      <c r="B94" s="1">
        <v>4</v>
      </c>
      <c r="C94" s="1">
        <v>76.245999999999995</v>
      </c>
      <c r="D94" s="1">
        <v>36.713999999999999</v>
      </c>
      <c r="E94" s="1">
        <v>30.91</v>
      </c>
      <c r="F94" s="3">
        <f>D94/C94</f>
        <v>0.48152034205073052</v>
      </c>
      <c r="H94" s="1">
        <v>68.480999999999995</v>
      </c>
      <c r="I94" s="1">
        <v>83.04</v>
      </c>
      <c r="J94" s="3">
        <v>29.324999999999999</v>
      </c>
      <c r="K94" s="3">
        <f>I94/H94</f>
        <v>1.212599115083016</v>
      </c>
      <c r="M94" s="1">
        <v>31</v>
      </c>
      <c r="N94" s="1">
        <v>48.884</v>
      </c>
      <c r="O94" s="1">
        <v>62.628</v>
      </c>
      <c r="P94" s="1">
        <v>24.776</v>
      </c>
      <c r="Q94" s="3">
        <f>O94/N94</f>
        <v>1.2811553882660993</v>
      </c>
      <c r="S94" s="1">
        <v>49.722000000000001</v>
      </c>
      <c r="T94" s="1">
        <v>70.614999999999995</v>
      </c>
      <c r="U94" s="1">
        <v>24.966000000000001</v>
      </c>
      <c r="V94" s="1">
        <f>T94/S94</f>
        <v>1.420196291380073</v>
      </c>
    </row>
    <row r="95" spans="1:22" x14ac:dyDescent="0.75">
      <c r="A95" s="14"/>
      <c r="B95" s="1">
        <v>5</v>
      </c>
      <c r="C95" s="1">
        <v>68.480999999999995</v>
      </c>
      <c r="D95" s="1">
        <v>29.837</v>
      </c>
      <c r="E95" s="1">
        <v>29.324999999999999</v>
      </c>
      <c r="F95" s="3">
        <f>D95/C95</f>
        <v>0.43569749273521124</v>
      </c>
      <c r="H95" s="1">
        <v>68.480999999999995</v>
      </c>
      <c r="I95" s="1">
        <v>75.676000000000002</v>
      </c>
      <c r="J95" s="3">
        <v>29.324999999999999</v>
      </c>
      <c r="K95" s="3">
        <f>I95/H95</f>
        <v>1.1050656386442956</v>
      </c>
      <c r="M95" s="1">
        <v>32</v>
      </c>
      <c r="N95" s="1">
        <v>48.884</v>
      </c>
      <c r="O95" s="1">
        <v>82.671999999999997</v>
      </c>
      <c r="P95" s="1">
        <v>24.776</v>
      </c>
      <c r="Q95" s="3">
        <f>O95/N95</f>
        <v>1.6911873005482365</v>
      </c>
      <c r="S95" s="1">
        <v>64.599000000000004</v>
      </c>
      <c r="T95" s="1">
        <v>60.633000000000003</v>
      </c>
      <c r="U95" s="1">
        <v>28.532</v>
      </c>
      <c r="V95" s="1">
        <f>T95/S95</f>
        <v>0.93860586077183861</v>
      </c>
    </row>
    <row r="96" spans="1:22" x14ac:dyDescent="0.75">
      <c r="A96" s="14"/>
      <c r="B96" s="1">
        <v>6</v>
      </c>
      <c r="C96" s="1">
        <v>68.480999999999995</v>
      </c>
      <c r="D96" s="1">
        <v>33.39</v>
      </c>
      <c r="E96" s="1">
        <v>29.324999999999999</v>
      </c>
      <c r="F96" s="3">
        <f>D96/C96</f>
        <v>0.48758049678012882</v>
      </c>
      <c r="H96" s="1">
        <v>68.480999999999995</v>
      </c>
      <c r="I96" s="1">
        <v>44.338000000000001</v>
      </c>
      <c r="J96" s="3">
        <v>29.324999999999999</v>
      </c>
      <c r="K96" s="3">
        <f>I96/H96</f>
        <v>0.64744965756925288</v>
      </c>
      <c r="M96" s="1">
        <v>33</v>
      </c>
      <c r="N96" s="1">
        <v>44.034999999999997</v>
      </c>
      <c r="O96" s="1">
        <v>49.753</v>
      </c>
      <c r="P96" s="1">
        <v>23.515000000000001</v>
      </c>
      <c r="Q96" s="3">
        <f>O96/N96</f>
        <v>1.1298512546837745</v>
      </c>
      <c r="S96" s="1">
        <v>64.599000000000004</v>
      </c>
      <c r="T96" s="1">
        <v>56.52</v>
      </c>
      <c r="U96" s="1">
        <v>28.532</v>
      </c>
      <c r="V96" s="1">
        <f>T96/S96</f>
        <v>0.87493614452236101</v>
      </c>
    </row>
    <row r="97" spans="1:22" x14ac:dyDescent="0.75">
      <c r="A97" s="14"/>
      <c r="B97" s="1">
        <v>7</v>
      </c>
      <c r="C97" s="1">
        <v>68.480999999999995</v>
      </c>
      <c r="D97" s="1">
        <v>28.87</v>
      </c>
      <c r="E97" s="1">
        <v>29.324999999999999</v>
      </c>
      <c r="F97" s="3">
        <f>D97/C97</f>
        <v>0.42157678772214197</v>
      </c>
      <c r="M97" s="1">
        <v>34</v>
      </c>
      <c r="N97" s="1">
        <v>44.034999999999997</v>
      </c>
      <c r="O97" s="1">
        <v>42.816000000000003</v>
      </c>
      <c r="P97" s="1">
        <v>23.515000000000001</v>
      </c>
      <c r="Q97" s="3">
        <f>O97/N97</f>
        <v>0.9723174747360056</v>
      </c>
      <c r="S97" s="1">
        <v>64.599000000000004</v>
      </c>
      <c r="T97" s="1">
        <v>44.337000000000003</v>
      </c>
      <c r="U97" s="1">
        <v>28.532</v>
      </c>
      <c r="V97" s="1">
        <f>T97/S97</f>
        <v>0.68634189383736588</v>
      </c>
    </row>
    <row r="98" spans="1:22" x14ac:dyDescent="0.75">
      <c r="A98" s="14"/>
      <c r="B98" s="1">
        <v>8</v>
      </c>
      <c r="C98" s="1">
        <v>54.67</v>
      </c>
      <c r="D98" s="1">
        <v>17.936</v>
      </c>
      <c r="E98" s="1">
        <v>26.154</v>
      </c>
      <c r="F98" s="3">
        <f>D98/C98</f>
        <v>0.32807755624657031</v>
      </c>
      <c r="J98" s="1" t="s">
        <v>1</v>
      </c>
      <c r="K98" s="3">
        <f>AVERAGE(K68:K96)</f>
        <v>0.67135212358495266</v>
      </c>
      <c r="M98" s="1">
        <v>35</v>
      </c>
      <c r="N98" s="1">
        <v>44.034999999999997</v>
      </c>
      <c r="O98" s="1">
        <v>48.503999999999998</v>
      </c>
      <c r="P98" s="1">
        <v>23.515000000000001</v>
      </c>
      <c r="Q98" s="3">
        <f>O98/N98</f>
        <v>1.1014874531622574</v>
      </c>
      <c r="S98" s="1">
        <v>64.599000000000004</v>
      </c>
      <c r="T98" s="1">
        <v>44.369</v>
      </c>
      <c r="U98" s="1">
        <v>28.532</v>
      </c>
      <c r="V98" s="1">
        <f>T98/S98</f>
        <v>0.68683725754268643</v>
      </c>
    </row>
    <row r="99" spans="1:22" x14ac:dyDescent="0.75">
      <c r="A99" s="14"/>
      <c r="B99" s="1">
        <v>9</v>
      </c>
      <c r="C99" s="1">
        <v>54.67</v>
      </c>
      <c r="D99" s="1">
        <v>21.311</v>
      </c>
      <c r="E99" s="1">
        <v>26.154</v>
      </c>
      <c r="F99" s="3">
        <f>D99/C99</f>
        <v>0.38981159685385036</v>
      </c>
      <c r="M99" s="1">
        <v>36</v>
      </c>
      <c r="N99" s="1">
        <v>44.034999999999997</v>
      </c>
      <c r="O99" s="1">
        <v>46.814</v>
      </c>
      <c r="P99" s="1">
        <v>23.515000000000001</v>
      </c>
      <c r="Q99" s="3">
        <f>O99/N99</f>
        <v>1.0631088906551607</v>
      </c>
      <c r="S99" s="1">
        <v>64.599000000000004</v>
      </c>
      <c r="T99" s="1">
        <v>37.674999999999997</v>
      </c>
      <c r="U99" s="1">
        <v>28.532</v>
      </c>
      <c r="V99" s="1">
        <f>T99/S99</f>
        <v>0.5832133624359509</v>
      </c>
    </row>
    <row r="100" spans="1:22" x14ac:dyDescent="0.75">
      <c r="A100" s="14"/>
      <c r="B100" s="1">
        <v>10</v>
      </c>
      <c r="C100" s="1">
        <v>54.67</v>
      </c>
      <c r="D100" s="1">
        <v>34.359000000000002</v>
      </c>
      <c r="E100" s="1">
        <v>26.154</v>
      </c>
      <c r="F100" s="3">
        <f>D100/C100</f>
        <v>0.62847997073349182</v>
      </c>
      <c r="S100" s="1">
        <v>48.115000000000002</v>
      </c>
      <c r="T100" s="1">
        <v>83.593000000000004</v>
      </c>
      <c r="U100" s="1">
        <v>24.568999999999999</v>
      </c>
      <c r="V100" s="1">
        <f>T100/S100</f>
        <v>1.7373584121375871</v>
      </c>
    </row>
    <row r="101" spans="1:22" x14ac:dyDescent="0.75">
      <c r="A101" s="14"/>
      <c r="B101" s="1">
        <v>11</v>
      </c>
      <c r="C101" s="1">
        <v>52.713000000000001</v>
      </c>
      <c r="D101" s="1">
        <v>19.571999999999999</v>
      </c>
      <c r="E101" s="1">
        <v>25.757999999999999</v>
      </c>
      <c r="F101" s="3">
        <f>D101/C101</f>
        <v>0.37129360878720619</v>
      </c>
      <c r="P101" s="1" t="s">
        <v>1</v>
      </c>
      <c r="Q101" s="3">
        <f>AVERAGE(Q64:Q99)</f>
        <v>1.4266850721832822</v>
      </c>
      <c r="S101" s="1">
        <v>48.115000000000002</v>
      </c>
      <c r="T101" s="1">
        <v>121.88800000000001</v>
      </c>
      <c r="U101" s="1">
        <v>24.568999999999999</v>
      </c>
      <c r="V101" s="1">
        <f>T101/S101</f>
        <v>2.5332640548685443</v>
      </c>
    </row>
    <row r="102" spans="1:22" x14ac:dyDescent="0.75">
      <c r="A102" s="14"/>
      <c r="B102" s="1">
        <v>12</v>
      </c>
      <c r="C102" s="1">
        <v>52.713000000000001</v>
      </c>
      <c r="D102" s="1">
        <v>21.475000000000001</v>
      </c>
      <c r="E102" s="1">
        <v>25.757999999999999</v>
      </c>
      <c r="F102" s="3">
        <f>D102/C102</f>
        <v>0.40739476030580696</v>
      </c>
      <c r="S102" s="1">
        <v>48.115000000000002</v>
      </c>
      <c r="T102" s="1">
        <v>69.551000000000002</v>
      </c>
      <c r="U102" s="1">
        <v>24.568999999999999</v>
      </c>
      <c r="V102" s="1">
        <f>T102/S102</f>
        <v>1.4455159513665177</v>
      </c>
    </row>
    <row r="103" spans="1:22" x14ac:dyDescent="0.75">
      <c r="A103" s="14"/>
      <c r="B103" s="1">
        <v>13</v>
      </c>
      <c r="C103" s="1">
        <v>57.915999999999997</v>
      </c>
      <c r="D103" s="1">
        <v>31.88</v>
      </c>
      <c r="E103" s="1">
        <v>26.946999999999999</v>
      </c>
      <c r="F103" s="3">
        <f>D103/C103</f>
        <v>0.55045237930796331</v>
      </c>
      <c r="M103" s="1">
        <v>1</v>
      </c>
      <c r="N103" s="1">
        <v>52.713000000000001</v>
      </c>
      <c r="O103" s="1">
        <v>47.645000000000003</v>
      </c>
      <c r="P103" s="1">
        <v>25.757999999999999</v>
      </c>
      <c r="Q103" s="3">
        <f>O103/N103</f>
        <v>0.90385673363306973</v>
      </c>
      <c r="S103" s="1">
        <v>48.115000000000002</v>
      </c>
      <c r="T103" s="1">
        <v>49.139000000000003</v>
      </c>
      <c r="U103" s="1">
        <v>24.568999999999999</v>
      </c>
      <c r="V103" s="1">
        <f>T103/S103</f>
        <v>1.0212823443832484</v>
      </c>
    </row>
    <row r="104" spans="1:22" x14ac:dyDescent="0.75">
      <c r="A104" s="14"/>
      <c r="B104" s="1">
        <v>14</v>
      </c>
      <c r="C104" s="1">
        <v>57.915999999999997</v>
      </c>
      <c r="D104" s="1">
        <v>40.848999999999997</v>
      </c>
      <c r="E104" s="1">
        <v>26.946999999999999</v>
      </c>
      <c r="F104" s="3">
        <f>D104/C104</f>
        <v>0.70531459354927828</v>
      </c>
      <c r="M104" s="1">
        <v>2</v>
      </c>
      <c r="N104" s="1">
        <v>52.713000000000001</v>
      </c>
      <c r="O104" s="1">
        <v>98.872</v>
      </c>
      <c r="P104" s="1">
        <v>25.757999999999999</v>
      </c>
      <c r="Q104" s="3">
        <f>O104/N104</f>
        <v>1.8756663441655759</v>
      </c>
      <c r="S104" s="1">
        <v>110.55</v>
      </c>
      <c r="T104" s="1">
        <v>70.802000000000007</v>
      </c>
      <c r="U104" s="1">
        <v>37.25</v>
      </c>
      <c r="V104" s="1">
        <f>T104/S104</f>
        <v>0.64045228403437371</v>
      </c>
    </row>
    <row r="105" spans="1:22" x14ac:dyDescent="0.75">
      <c r="A105" s="14"/>
      <c r="B105" s="1">
        <v>15</v>
      </c>
      <c r="C105" s="1">
        <v>57.915999999999997</v>
      </c>
      <c r="D105" s="1">
        <v>25.875</v>
      </c>
      <c r="E105" s="1">
        <v>26.946999999999999</v>
      </c>
      <c r="F105" s="3">
        <f>D105/C105</f>
        <v>0.44676773257821673</v>
      </c>
      <c r="M105" s="1">
        <v>3</v>
      </c>
      <c r="N105" s="1">
        <v>52.713000000000001</v>
      </c>
      <c r="O105" s="1">
        <v>72.734999999999999</v>
      </c>
      <c r="P105" s="1">
        <v>25.757999999999999</v>
      </c>
      <c r="Q105" s="3">
        <f>O105/N105</f>
        <v>1.3798304023675374</v>
      </c>
      <c r="S105" s="1">
        <v>46.667000000000002</v>
      </c>
      <c r="T105" s="1">
        <v>185.52099999999999</v>
      </c>
      <c r="U105" s="1">
        <v>24.172999999999998</v>
      </c>
      <c r="V105" s="1">
        <f>T105/S105</f>
        <v>3.9754216041313986</v>
      </c>
    </row>
    <row r="106" spans="1:22" x14ac:dyDescent="0.75">
      <c r="A106" s="14"/>
      <c r="M106" s="1">
        <v>4</v>
      </c>
      <c r="N106" s="1">
        <v>52.713000000000001</v>
      </c>
      <c r="O106" s="1">
        <v>81.233000000000004</v>
      </c>
      <c r="P106" s="1">
        <v>25.757999999999999</v>
      </c>
      <c r="Q106" s="3">
        <f>O106/N106</f>
        <v>1.5410430064689926</v>
      </c>
      <c r="S106" s="1">
        <v>63.151000000000003</v>
      </c>
      <c r="T106" s="1">
        <v>72.709999999999994</v>
      </c>
      <c r="U106" s="1">
        <v>28.135999999999999</v>
      </c>
      <c r="V106" s="1">
        <f>T106/S106</f>
        <v>1.1513673576032049</v>
      </c>
    </row>
    <row r="107" spans="1:22" x14ac:dyDescent="0.75">
      <c r="A107" s="14"/>
      <c r="E107" s="1" t="s">
        <v>1</v>
      </c>
      <c r="F107" s="3">
        <f>AVERAGE(F91:F105)</f>
        <v>0.45828274453880635</v>
      </c>
      <c r="M107" s="1">
        <v>5</v>
      </c>
      <c r="N107" s="1">
        <v>52.713000000000001</v>
      </c>
      <c r="O107" s="1">
        <v>32.942999999999998</v>
      </c>
      <c r="P107" s="1">
        <v>25.757999999999999</v>
      </c>
      <c r="Q107" s="3">
        <f>O107/N107</f>
        <v>0.624950202037448</v>
      </c>
      <c r="S107" s="1">
        <v>63.151000000000003</v>
      </c>
      <c r="T107" s="1">
        <v>44.216000000000001</v>
      </c>
      <c r="U107" s="1">
        <v>28.135999999999999</v>
      </c>
      <c r="V107" s="1">
        <f>T107/S107</f>
        <v>0.70016310113854097</v>
      </c>
    </row>
    <row r="108" spans="1:22" x14ac:dyDescent="0.75">
      <c r="A108" s="14"/>
      <c r="M108" s="1">
        <v>6</v>
      </c>
      <c r="N108" s="1">
        <v>78.272999999999996</v>
      </c>
      <c r="O108" s="1">
        <v>94.064999999999998</v>
      </c>
      <c r="P108" s="1">
        <v>31.318000000000001</v>
      </c>
      <c r="Q108" s="3">
        <f>O108/N108</f>
        <v>1.2017553945805066</v>
      </c>
      <c r="S108" s="1">
        <v>49.722000000000001</v>
      </c>
      <c r="T108" s="1">
        <v>93.715999999999994</v>
      </c>
      <c r="U108" s="1">
        <v>24.966000000000001</v>
      </c>
      <c r="V108" s="1">
        <f>T108/S108</f>
        <v>1.8847994851373635</v>
      </c>
    </row>
    <row r="109" spans="1:22" x14ac:dyDescent="0.75">
      <c r="A109" s="14"/>
      <c r="M109" s="1">
        <v>7</v>
      </c>
      <c r="N109" s="1">
        <v>46.192999999999998</v>
      </c>
      <c r="O109" s="1">
        <v>61.143999999999998</v>
      </c>
      <c r="P109" s="1">
        <v>24.091000000000001</v>
      </c>
      <c r="Q109" s="3">
        <f>O109/N109</f>
        <v>1.3236637585781397</v>
      </c>
      <c r="S109" s="1">
        <v>49.722000000000001</v>
      </c>
      <c r="T109" s="1">
        <v>100.125</v>
      </c>
      <c r="U109" s="1">
        <v>24.966000000000001</v>
      </c>
      <c r="V109" s="1">
        <f>T109/S109</f>
        <v>2.0136961505973212</v>
      </c>
    </row>
    <row r="110" spans="1:22" ht="15.5" thickBot="1" x14ac:dyDescent="0.9">
      <c r="A110" s="14"/>
      <c r="M110" s="1">
        <v>8</v>
      </c>
      <c r="N110" s="1">
        <v>46.192999999999998</v>
      </c>
      <c r="O110" s="1">
        <v>47.246000000000002</v>
      </c>
      <c r="P110" s="1">
        <v>24.091000000000001</v>
      </c>
      <c r="Q110" s="3">
        <f>O110/N110</f>
        <v>1.0227956616803413</v>
      </c>
      <c r="S110" s="1">
        <v>49.722000000000001</v>
      </c>
      <c r="T110" s="1">
        <v>149.79499999999999</v>
      </c>
      <c r="U110" s="1">
        <v>24.966000000000001</v>
      </c>
      <c r="V110" s="1">
        <f>T110/S110</f>
        <v>3.0126503358674226</v>
      </c>
    </row>
    <row r="111" spans="1:22" ht="15.5" thickBot="1" x14ac:dyDescent="0.9">
      <c r="A111" s="14"/>
      <c r="E111" s="16" t="s">
        <v>6</v>
      </c>
      <c r="F111" s="15">
        <f>AVERAGE(F5:F28,F61:F87,F91:F105)</f>
        <v>0.5012849969808485</v>
      </c>
      <c r="J111" s="16" t="s">
        <v>6</v>
      </c>
      <c r="K111" s="15">
        <f>AVERAGE(K5:K24,K55:K57,K61:K64,K68:K96)</f>
        <v>0.46891155701124088</v>
      </c>
      <c r="M111" s="1">
        <v>9</v>
      </c>
      <c r="N111" s="1">
        <v>51.360999999999997</v>
      </c>
      <c r="O111" s="1">
        <v>33.951000000000001</v>
      </c>
      <c r="P111" s="1">
        <v>25.361999999999998</v>
      </c>
      <c r="Q111" s="3">
        <f>O111/N111</f>
        <v>0.66102684916570942</v>
      </c>
      <c r="S111" s="1">
        <v>49.722000000000001</v>
      </c>
      <c r="T111" s="1">
        <v>99.594999999999999</v>
      </c>
      <c r="U111" s="1">
        <v>24.966000000000001</v>
      </c>
      <c r="V111" s="1">
        <f>T111/S111</f>
        <v>2.0030368850810505</v>
      </c>
    </row>
    <row r="112" spans="1:22" x14ac:dyDescent="0.75">
      <c r="A112" s="14"/>
      <c r="E112" s="1" t="s">
        <v>0</v>
      </c>
      <c r="F112" s="3">
        <f>STDEV(F5:F28,F61:F87,F91:F105)/SQRT(65)</f>
        <v>4.6071857740792282E-2</v>
      </c>
      <c r="J112" s="1" t="s">
        <v>0</v>
      </c>
      <c r="K112" s="3">
        <f>STDEV(K5:K24,K55:K57,K61:K64,K68:K96)/SQRT(56)</f>
        <v>5.1711449215595798E-2</v>
      </c>
      <c r="M112" s="1">
        <v>10</v>
      </c>
      <c r="N112" s="1">
        <v>51.360999999999997</v>
      </c>
      <c r="O112" s="1">
        <v>32.299999999999997</v>
      </c>
      <c r="P112" s="1">
        <v>25.361999999999998</v>
      </c>
      <c r="Q112" s="3">
        <f>O112/N112</f>
        <v>0.62888183641284245</v>
      </c>
      <c r="S112" s="1">
        <v>78.043999999999997</v>
      </c>
      <c r="T112" s="1">
        <v>90.317999999999998</v>
      </c>
      <c r="U112" s="1">
        <v>31.306000000000001</v>
      </c>
      <c r="V112" s="1">
        <f>T112/S112</f>
        <v>1.1572702578032905</v>
      </c>
    </row>
    <row r="113" spans="1:22" x14ac:dyDescent="0.75">
      <c r="A113" s="14"/>
      <c r="M113" s="1">
        <v>11</v>
      </c>
      <c r="N113" s="1">
        <v>51.360999999999997</v>
      </c>
      <c r="O113" s="1">
        <v>40.930999999999997</v>
      </c>
      <c r="P113" s="1">
        <v>25.361999999999998</v>
      </c>
      <c r="Q113" s="3">
        <f>O113/N113</f>
        <v>0.79692762991374777</v>
      </c>
      <c r="S113" s="1">
        <v>42.069000000000003</v>
      </c>
      <c r="T113" s="1">
        <v>104.944</v>
      </c>
      <c r="U113" s="1">
        <v>22.984000000000002</v>
      </c>
      <c r="V113" s="1">
        <f>T113/S113</f>
        <v>2.4945684470750433</v>
      </c>
    </row>
    <row r="114" spans="1:22" x14ac:dyDescent="0.75">
      <c r="A114" s="14"/>
      <c r="M114" s="1">
        <v>12</v>
      </c>
      <c r="N114" s="1">
        <v>48.115000000000002</v>
      </c>
      <c r="O114" s="1">
        <v>41.332000000000001</v>
      </c>
      <c r="P114" s="1">
        <v>24.568999999999999</v>
      </c>
      <c r="Q114" s="3">
        <f>O114/N114</f>
        <v>0.85902525200041568</v>
      </c>
      <c r="S114" s="1">
        <v>42.069000000000003</v>
      </c>
      <c r="T114" s="1">
        <v>123.607</v>
      </c>
      <c r="U114" s="1">
        <v>22.984000000000002</v>
      </c>
      <c r="V114" s="1">
        <f>T114/S114</f>
        <v>2.9381967719698587</v>
      </c>
    </row>
    <row r="115" spans="1:22" x14ac:dyDescent="0.75">
      <c r="A115" s="14"/>
      <c r="M115" s="1">
        <v>13</v>
      </c>
      <c r="N115" s="1">
        <v>48.115000000000002</v>
      </c>
      <c r="O115" s="1">
        <v>26.754000000000001</v>
      </c>
      <c r="P115" s="1">
        <v>24.568999999999999</v>
      </c>
      <c r="Q115" s="3">
        <f>O115/N115</f>
        <v>0.55604281409123979</v>
      </c>
    </row>
    <row r="116" spans="1:22" x14ac:dyDescent="0.75">
      <c r="A116" s="14"/>
      <c r="M116" s="1">
        <v>14</v>
      </c>
      <c r="N116" s="1">
        <v>48.115000000000002</v>
      </c>
      <c r="O116" s="1">
        <v>73.239999999999995</v>
      </c>
      <c r="P116" s="1">
        <v>24.568999999999999</v>
      </c>
      <c r="Q116" s="3">
        <f>O116/N116</f>
        <v>1.5221864283487476</v>
      </c>
      <c r="U116" s="1" t="s">
        <v>1</v>
      </c>
      <c r="V116" s="1">
        <f>AVERAGE(V90:V114)</f>
        <v>1.5303292242803812</v>
      </c>
    </row>
    <row r="117" spans="1:22" ht="15.5" thickBot="1" x14ac:dyDescent="0.9">
      <c r="A117" s="14"/>
      <c r="M117" s="1">
        <v>15</v>
      </c>
      <c r="N117" s="1">
        <v>64.599000000000004</v>
      </c>
      <c r="O117" s="1">
        <v>35.241999999999997</v>
      </c>
      <c r="P117" s="1">
        <v>28.532</v>
      </c>
      <c r="Q117" s="3">
        <f>O117/N117</f>
        <v>0.54555024071580049</v>
      </c>
    </row>
    <row r="118" spans="1:22" ht="15.5" thickBot="1" x14ac:dyDescent="0.9">
      <c r="A118" s="14"/>
      <c r="M118" s="1">
        <v>16</v>
      </c>
      <c r="N118" s="1">
        <v>46.667000000000002</v>
      </c>
      <c r="O118" s="1">
        <v>52.652000000000001</v>
      </c>
      <c r="P118" s="1">
        <v>24.172999999999998</v>
      </c>
      <c r="Q118" s="3">
        <f>O118/N118</f>
        <v>1.1282490839351147</v>
      </c>
      <c r="U118" s="16" t="s">
        <v>6</v>
      </c>
      <c r="V118" s="15">
        <f>AVERAGE(V44:V56,V60:V64,V68:V86,V90:V114)</f>
        <v>1.519178066087874</v>
      </c>
    </row>
    <row r="119" spans="1:22" x14ac:dyDescent="0.75">
      <c r="A119" s="14"/>
      <c r="M119" s="1">
        <v>17</v>
      </c>
      <c r="N119" s="1">
        <v>46.667000000000002</v>
      </c>
      <c r="O119" s="1">
        <v>42.677999999999997</v>
      </c>
      <c r="P119" s="1">
        <v>24.172999999999998</v>
      </c>
      <c r="Q119" s="3">
        <f>O119/N119</f>
        <v>0.91452203912829189</v>
      </c>
      <c r="U119" s="1" t="s">
        <v>0</v>
      </c>
      <c r="V119" s="3">
        <f>STDEV(V44:V56,V60:V64,V68:V86,V90:V114)/SQRT(62)</f>
        <v>0.11159526596114391</v>
      </c>
    </row>
    <row r="120" spans="1:22" x14ac:dyDescent="0.75">
      <c r="A120" s="14"/>
      <c r="M120" s="1">
        <v>18</v>
      </c>
      <c r="N120" s="1">
        <v>46.667000000000002</v>
      </c>
      <c r="O120" s="1">
        <v>104.346</v>
      </c>
      <c r="P120" s="1">
        <v>24.172999999999998</v>
      </c>
      <c r="Q120" s="3">
        <f>O120/N120</f>
        <v>2.2359697430732637</v>
      </c>
    </row>
    <row r="121" spans="1:22" x14ac:dyDescent="0.75">
      <c r="A121" s="14"/>
      <c r="M121" s="1">
        <v>19</v>
      </c>
      <c r="N121" s="1">
        <v>46.667000000000002</v>
      </c>
      <c r="O121" s="1">
        <v>50.716000000000001</v>
      </c>
      <c r="P121" s="1">
        <v>24.172999999999998</v>
      </c>
      <c r="Q121" s="3">
        <f>O121/N121</f>
        <v>1.0867636659738145</v>
      </c>
    </row>
    <row r="122" spans="1:22" x14ac:dyDescent="0.75">
      <c r="A122" s="14"/>
      <c r="M122" s="1">
        <v>20</v>
      </c>
      <c r="N122" s="1">
        <v>66.078999999999994</v>
      </c>
      <c r="O122" s="1">
        <v>57.279000000000003</v>
      </c>
      <c r="P122" s="1">
        <v>38.624000000000002</v>
      </c>
      <c r="Q122" s="3">
        <f>O122/N122</f>
        <v>0.86682607182312099</v>
      </c>
    </row>
    <row r="123" spans="1:22" x14ac:dyDescent="0.75">
      <c r="A123" s="14"/>
      <c r="M123" s="1">
        <v>21</v>
      </c>
      <c r="N123" s="1">
        <v>63.151000000000003</v>
      </c>
      <c r="O123" s="1">
        <v>29.986999999999998</v>
      </c>
      <c r="P123" s="1">
        <v>28.135999999999999</v>
      </c>
      <c r="Q123" s="3">
        <f>O123/N123</f>
        <v>0.47484600402210569</v>
      </c>
    </row>
    <row r="124" spans="1:22" x14ac:dyDescent="0.75">
      <c r="A124" s="14"/>
      <c r="M124" s="1">
        <v>22</v>
      </c>
      <c r="N124" s="1">
        <v>63.151000000000003</v>
      </c>
      <c r="O124" s="1">
        <v>49.5</v>
      </c>
      <c r="P124" s="1">
        <v>28.135999999999999</v>
      </c>
      <c r="Q124" s="3">
        <f>O124/N124</f>
        <v>0.78383556871625149</v>
      </c>
    </row>
    <row r="125" spans="1:22" x14ac:dyDescent="0.75">
      <c r="A125" s="14"/>
      <c r="M125" s="1">
        <v>23</v>
      </c>
      <c r="N125" s="1">
        <v>63.151000000000003</v>
      </c>
      <c r="O125" s="1">
        <v>90.174999999999997</v>
      </c>
      <c r="P125" s="1">
        <v>28.135999999999999</v>
      </c>
      <c r="Q125" s="3">
        <f>O125/N125</f>
        <v>1.4279267153330903</v>
      </c>
    </row>
    <row r="126" spans="1:22" x14ac:dyDescent="0.75">
      <c r="A126" s="14"/>
      <c r="M126" s="1">
        <v>24</v>
      </c>
      <c r="N126" s="1">
        <v>63.151000000000003</v>
      </c>
      <c r="O126" s="1">
        <v>62.518999999999998</v>
      </c>
      <c r="P126" s="1">
        <v>28.135999999999999</v>
      </c>
      <c r="Q126" s="3">
        <f>O126/N126</f>
        <v>0.98999224081962278</v>
      </c>
    </row>
    <row r="127" spans="1:22" x14ac:dyDescent="0.75">
      <c r="A127" s="14"/>
      <c r="M127" s="1">
        <v>25</v>
      </c>
      <c r="N127" s="1">
        <v>63.151000000000003</v>
      </c>
      <c r="O127" s="1">
        <v>74.962000000000003</v>
      </c>
      <c r="P127" s="1">
        <v>28.135999999999999</v>
      </c>
      <c r="Q127" s="3">
        <f>O127/N127</f>
        <v>1.1870279172142959</v>
      </c>
    </row>
    <row r="128" spans="1:22" x14ac:dyDescent="0.75">
      <c r="A128" s="14"/>
      <c r="M128" s="1">
        <v>26</v>
      </c>
      <c r="N128" s="1">
        <v>63.151000000000003</v>
      </c>
      <c r="O128" s="1">
        <v>64.180000000000007</v>
      </c>
      <c r="P128" s="1">
        <v>28.135999999999999</v>
      </c>
      <c r="Q128" s="3">
        <f>O128/N128</f>
        <v>1.0162942787921014</v>
      </c>
    </row>
    <row r="129" spans="1:17" x14ac:dyDescent="0.75">
      <c r="A129" s="14"/>
      <c r="M129" s="1">
        <v>27</v>
      </c>
      <c r="N129" s="1">
        <v>63.151000000000003</v>
      </c>
      <c r="O129" s="1">
        <v>95.801000000000002</v>
      </c>
      <c r="P129" s="1">
        <v>28.135999999999999</v>
      </c>
      <c r="Q129" s="3">
        <f>O129/N129</f>
        <v>1.5170147741128406</v>
      </c>
    </row>
    <row r="130" spans="1:17" x14ac:dyDescent="0.75">
      <c r="A130" s="14"/>
      <c r="M130" s="1">
        <v>28</v>
      </c>
      <c r="N130" s="1">
        <v>63.151000000000003</v>
      </c>
      <c r="O130" s="1">
        <v>55.58</v>
      </c>
      <c r="P130" s="1">
        <v>28.135999999999999</v>
      </c>
      <c r="Q130" s="3">
        <f>O130/N130</f>
        <v>0.88011274564139907</v>
      </c>
    </row>
    <row r="131" spans="1:17" x14ac:dyDescent="0.75">
      <c r="A131" s="14"/>
    </row>
    <row r="132" spans="1:17" x14ac:dyDescent="0.75">
      <c r="A132" s="14"/>
      <c r="P132" s="1" t="s">
        <v>1</v>
      </c>
      <c r="Q132" s="3">
        <f>AVERAGE(Q103:Q130)</f>
        <v>1.0697351215266224</v>
      </c>
    </row>
    <row r="133" spans="1:17" x14ac:dyDescent="0.75">
      <c r="A133" s="14"/>
    </row>
    <row r="134" spans="1:17" ht="15.5" thickBot="1" x14ac:dyDescent="0.9">
      <c r="A134" s="14"/>
    </row>
    <row r="135" spans="1:17" ht="15.5" thickBot="1" x14ac:dyDescent="0.9">
      <c r="A135" s="14"/>
      <c r="P135" s="16" t="s">
        <v>6</v>
      </c>
      <c r="Q135" s="15">
        <f>AVERAGE(Q44:Q53,Q57:Q60,Q64:Q99,Q103:Q130)</f>
        <v>1.2513797385390431</v>
      </c>
    </row>
    <row r="136" spans="1:17" x14ac:dyDescent="0.75">
      <c r="A136" s="14"/>
      <c r="P136" s="1" t="s">
        <v>0</v>
      </c>
      <c r="Q136" s="3">
        <f>STDEV(Q44:Q53,Q57:Q60,Q64:Q99,Q103:Q130)/SQRT(78)</f>
        <v>6.8781461196311636E-2</v>
      </c>
    </row>
    <row r="137" spans="1:17" ht="15.5" thickBot="1" x14ac:dyDescent="0.9">
      <c r="A137" s="13"/>
    </row>
    <row r="142" spans="1:17" ht="15.5" thickBot="1" x14ac:dyDescent="0.9"/>
    <row r="143" spans="1:17" ht="15.5" thickBot="1" x14ac:dyDescent="0.9">
      <c r="M143" s="12"/>
      <c r="N143" s="11" t="s">
        <v>5</v>
      </c>
      <c r="O143" s="10" t="s">
        <v>4</v>
      </c>
    </row>
    <row r="144" spans="1:17" ht="15.5" thickBot="1" x14ac:dyDescent="0.9">
      <c r="B144" s="12"/>
      <c r="C144" s="11" t="s">
        <v>3</v>
      </c>
      <c r="D144" s="10" t="s">
        <v>2</v>
      </c>
      <c r="M144" s="9" t="s">
        <v>1</v>
      </c>
      <c r="N144" s="8">
        <v>1.2513797385390431</v>
      </c>
      <c r="O144" s="8">
        <v>1.519178066087874</v>
      </c>
    </row>
    <row r="145" spans="2:15" ht="15.5" thickBot="1" x14ac:dyDescent="0.9">
      <c r="B145" s="9" t="s">
        <v>1</v>
      </c>
      <c r="C145" s="8">
        <v>0.5012849969808485</v>
      </c>
      <c r="D145" s="8">
        <v>0.46891155701124088</v>
      </c>
      <c r="M145" s="7" t="s">
        <v>0</v>
      </c>
      <c r="N145" s="6">
        <v>6.8781461196311636E-2</v>
      </c>
      <c r="O145" s="5">
        <v>0.11159526596114391</v>
      </c>
    </row>
    <row r="146" spans="2:15" ht="15.5" thickBot="1" x14ac:dyDescent="0.9">
      <c r="B146" s="7" t="s">
        <v>0</v>
      </c>
      <c r="C146" s="6">
        <v>4.6071857740792282E-2</v>
      </c>
      <c r="D146" s="5">
        <v>5.1711449215595798E-2</v>
      </c>
    </row>
  </sheetData>
  <mergeCells count="7">
    <mergeCell ref="B1:E1"/>
    <mergeCell ref="H3:J3"/>
    <mergeCell ref="A43:A137"/>
    <mergeCell ref="S3:U3"/>
    <mergeCell ref="A4:A41"/>
    <mergeCell ref="C3:E3"/>
    <mergeCell ref="N3:P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D954F-8360-4144-9F9F-183595464A9C}">
  <dimension ref="A2:N258"/>
  <sheetViews>
    <sheetView tabSelected="1" topLeftCell="A241" workbookViewId="0">
      <selection activeCell="D259" sqref="D259"/>
    </sheetView>
  </sheetViews>
  <sheetFormatPr defaultRowHeight="14.75" x14ac:dyDescent="0.75"/>
  <cols>
    <col min="3" max="3" width="14.86328125" style="37" customWidth="1"/>
    <col min="4" max="4" width="27.1328125" style="37" customWidth="1"/>
    <col min="5" max="5" width="12.7265625" style="37" customWidth="1"/>
    <col min="6" max="6" width="17.40625" style="37" customWidth="1"/>
    <col min="7" max="8" width="8.7265625" style="37"/>
    <col min="9" max="9" width="8.7265625" style="38"/>
    <col min="10" max="10" width="12.7265625" style="37" customWidth="1"/>
    <col min="11" max="11" width="27.7265625" style="37" customWidth="1"/>
    <col min="12" max="12" width="12.26953125" style="37" customWidth="1"/>
    <col min="13" max="13" width="17.40625" style="37" customWidth="1"/>
    <col min="14" max="14" width="8.7265625" style="37"/>
  </cols>
  <sheetData>
    <row r="2" spans="1:14" ht="15.5" thickBot="1" x14ac:dyDescent="0.9"/>
    <row r="3" spans="1:14" ht="16.75" thickBot="1" x14ac:dyDescent="0.9">
      <c r="B3" s="65" t="s">
        <v>27</v>
      </c>
      <c r="C3" s="37" t="s">
        <v>10</v>
      </c>
      <c r="D3" s="37" t="s">
        <v>23</v>
      </c>
      <c r="E3" s="37" t="s">
        <v>22</v>
      </c>
      <c r="F3" s="63" t="s">
        <v>21</v>
      </c>
      <c r="I3" s="64" t="s">
        <v>26</v>
      </c>
      <c r="J3" s="37" t="s">
        <v>10</v>
      </c>
      <c r="K3" s="37" t="s">
        <v>23</v>
      </c>
      <c r="L3" s="37" t="s">
        <v>22</v>
      </c>
      <c r="M3" s="63" t="s">
        <v>21</v>
      </c>
    </row>
    <row r="4" spans="1:14" ht="15" customHeight="1" x14ac:dyDescent="0.75">
      <c r="A4" s="62" t="s">
        <v>31</v>
      </c>
      <c r="B4">
        <v>1</v>
      </c>
      <c r="C4" s="37">
        <v>1755.713162371</v>
      </c>
      <c r="D4" s="37">
        <v>12.954781316</v>
      </c>
      <c r="E4" s="37">
        <v>254.264362995</v>
      </c>
      <c r="F4" s="37">
        <f>(D4/C4)*100</f>
        <v>0.73786433875709156</v>
      </c>
      <c r="G4" s="37">
        <f>F4/F$44</f>
        <v>0.31429011201123414</v>
      </c>
      <c r="H4" s="61" t="s">
        <v>31</v>
      </c>
      <c r="I4" s="38">
        <v>1</v>
      </c>
      <c r="J4" s="37">
        <v>350.01553621599999</v>
      </c>
      <c r="K4" s="37">
        <v>10.248116402000001</v>
      </c>
      <c r="L4" s="37">
        <v>117.65634235500001</v>
      </c>
      <c r="M4" s="37">
        <f>(K4/J4)*100</f>
        <v>2.9279032904630067</v>
      </c>
      <c r="N4" s="37">
        <f>M4/M$44</f>
        <v>0.96219103331314038</v>
      </c>
    </row>
    <row r="5" spans="1:14" x14ac:dyDescent="0.75">
      <c r="A5" s="60"/>
      <c r="B5">
        <v>2</v>
      </c>
      <c r="C5" s="37">
        <v>510.15211673499999</v>
      </c>
      <c r="D5" s="37">
        <v>6.9172794770000001</v>
      </c>
      <c r="E5" s="37">
        <v>125.24715377299999</v>
      </c>
      <c r="F5" s="37">
        <f>(D5/C5)*100</f>
        <v>1.3559248800673311</v>
      </c>
      <c r="G5" s="37">
        <f>F5/F$44</f>
        <v>0.57755031657041844</v>
      </c>
      <c r="H5" s="59"/>
      <c r="I5" s="38">
        <v>2</v>
      </c>
      <c r="J5" s="37">
        <v>644.83941242900005</v>
      </c>
      <c r="K5" s="37">
        <v>20.480059600000001</v>
      </c>
      <c r="L5" s="37">
        <v>122.446483625</v>
      </c>
      <c r="M5" s="37">
        <f>(K5/J5)*100</f>
        <v>3.1759937753889931</v>
      </c>
      <c r="N5" s="37">
        <f>M5/M$44</f>
        <v>1.0437205158010487</v>
      </c>
    </row>
    <row r="6" spans="1:14" x14ac:dyDescent="0.75">
      <c r="A6" s="60"/>
      <c r="B6">
        <v>3</v>
      </c>
      <c r="C6" s="37">
        <v>631.61409072200001</v>
      </c>
      <c r="D6" s="37">
        <v>7.914851938</v>
      </c>
      <c r="E6" s="37">
        <v>158.84182563499999</v>
      </c>
      <c r="F6" s="37">
        <f>(D6/C6)*100</f>
        <v>1.253115162290396</v>
      </c>
      <c r="G6" s="37">
        <f>F6/F$44</f>
        <v>0.53375896358216457</v>
      </c>
      <c r="H6" s="59"/>
      <c r="I6" s="38">
        <v>3</v>
      </c>
      <c r="J6" s="37">
        <v>672.45559313900003</v>
      </c>
      <c r="K6" s="37">
        <v>8.2460577149999992</v>
      </c>
      <c r="L6" s="37">
        <v>116.32352905</v>
      </c>
      <c r="M6" s="37">
        <f>(K6/J6)*100</f>
        <v>1.2262605589326248</v>
      </c>
      <c r="N6" s="37">
        <f>M6/M$44</f>
        <v>0.40298356784999795</v>
      </c>
    </row>
    <row r="7" spans="1:14" x14ac:dyDescent="0.75">
      <c r="A7" s="60"/>
      <c r="B7">
        <v>4</v>
      </c>
      <c r="C7" s="37">
        <v>476.04194733200001</v>
      </c>
      <c r="D7" s="37">
        <v>11.881562087000001</v>
      </c>
      <c r="E7" s="37">
        <v>93.563110956000003</v>
      </c>
      <c r="F7" s="37">
        <f>(D7/C7)*100</f>
        <v>2.4959065379827949</v>
      </c>
      <c r="G7" s="37">
        <f>F7/F$44</f>
        <v>1.0631205550786553</v>
      </c>
      <c r="H7" s="59"/>
      <c r="I7" s="38">
        <v>4</v>
      </c>
      <c r="J7" s="37">
        <v>525.42711501700001</v>
      </c>
      <c r="K7" s="37">
        <v>9.5909357699999997</v>
      </c>
      <c r="L7" s="37">
        <v>99.388573937999993</v>
      </c>
      <c r="M7" s="37">
        <f>(K7/J7)*100</f>
        <v>1.8253598826337099</v>
      </c>
      <c r="N7" s="37">
        <f>M7/M$44</f>
        <v>0.59986438669630393</v>
      </c>
    </row>
    <row r="8" spans="1:14" x14ac:dyDescent="0.75">
      <c r="A8" s="60"/>
      <c r="B8">
        <v>5</v>
      </c>
      <c r="C8" s="37">
        <v>698.44601405499998</v>
      </c>
      <c r="D8" s="37">
        <v>9.2855127599999996</v>
      </c>
      <c r="E8" s="37">
        <v>129.155477287</v>
      </c>
      <c r="F8" s="37">
        <f>(D8/C8)*100</f>
        <v>1.3294531822281688</v>
      </c>
      <c r="G8" s="37">
        <f>F8/F$44</f>
        <v>0.56627481178994299</v>
      </c>
      <c r="H8" s="59"/>
      <c r="I8" s="38">
        <v>5</v>
      </c>
      <c r="J8" s="37">
        <v>545.58280331900005</v>
      </c>
      <c r="K8" s="37">
        <v>9.6943043020000008</v>
      </c>
      <c r="L8" s="37">
        <v>118.092977062</v>
      </c>
      <c r="M8" s="37">
        <f>(K8/J8)*100</f>
        <v>1.7768713095474491</v>
      </c>
      <c r="N8" s="37">
        <f>M8/M$44</f>
        <v>0.58392968339045426</v>
      </c>
    </row>
    <row r="9" spans="1:14" x14ac:dyDescent="0.75">
      <c r="A9" s="60"/>
      <c r="B9">
        <v>6</v>
      </c>
      <c r="C9" s="37">
        <v>745.36409994999997</v>
      </c>
      <c r="D9" s="37">
        <v>8.4695344979999998</v>
      </c>
      <c r="E9" s="37">
        <v>140.39746784600001</v>
      </c>
      <c r="F9" s="37">
        <f>(D9/C9)*100</f>
        <v>1.1362949327138439</v>
      </c>
      <c r="G9" s="37">
        <f>F9/F$44</f>
        <v>0.48399989391274723</v>
      </c>
      <c r="H9" s="59"/>
      <c r="I9" s="38">
        <v>6</v>
      </c>
      <c r="J9" s="37">
        <v>855.66524519999996</v>
      </c>
      <c r="K9" s="37">
        <v>21.368169168000001</v>
      </c>
      <c r="L9" s="37">
        <v>180.74172417599999</v>
      </c>
      <c r="M9" s="37">
        <f>(K9/J9)*100</f>
        <v>2.4972580442957559</v>
      </c>
      <c r="N9" s="37">
        <f>M9/M$44</f>
        <v>0.82066894282922509</v>
      </c>
    </row>
    <row r="10" spans="1:14" x14ac:dyDescent="0.75">
      <c r="A10" s="60"/>
      <c r="B10">
        <v>7</v>
      </c>
      <c r="C10" s="37">
        <v>860.76999684700002</v>
      </c>
      <c r="D10" s="37">
        <v>6.6161239790000002</v>
      </c>
      <c r="E10" s="37">
        <v>190.678525968</v>
      </c>
      <c r="F10" s="37">
        <f>(D10/C10)*100</f>
        <v>0.76862855388023033</v>
      </c>
      <c r="G10" s="37">
        <f>F10/F$44</f>
        <v>0.32739399589492457</v>
      </c>
      <c r="H10" s="59"/>
      <c r="I10" s="38">
        <v>7</v>
      </c>
      <c r="J10" s="37">
        <v>1142.178033849</v>
      </c>
      <c r="K10" s="37">
        <v>6.8918132439999997</v>
      </c>
      <c r="L10" s="37">
        <v>151.77639340600001</v>
      </c>
      <c r="M10" s="37">
        <f>(K10/J10)*100</f>
        <v>0.60339220679769445</v>
      </c>
      <c r="N10" s="37">
        <f>M10/M$44</f>
        <v>0.1982915804777006</v>
      </c>
    </row>
    <row r="11" spans="1:14" x14ac:dyDescent="0.75">
      <c r="A11" s="60"/>
      <c r="B11">
        <v>8</v>
      </c>
      <c r="C11" s="37">
        <v>537.40244720800001</v>
      </c>
      <c r="D11" s="37">
        <v>9.2309676889999999</v>
      </c>
      <c r="E11" s="37">
        <v>181.756340158</v>
      </c>
      <c r="F11" s="37">
        <f>(D11/C11)*100</f>
        <v>1.7177010891852491</v>
      </c>
      <c r="G11" s="37">
        <f>F11/F$44</f>
        <v>0.73164732236717311</v>
      </c>
      <c r="H11" s="59"/>
      <c r="I11" s="38">
        <v>8</v>
      </c>
      <c r="J11" s="37">
        <v>692.18826329299998</v>
      </c>
      <c r="K11" s="37">
        <v>13.010184156999999</v>
      </c>
      <c r="L11" s="37">
        <v>144.909919223</v>
      </c>
      <c r="M11" s="37">
        <f>(K11/J11)*100</f>
        <v>1.8795730651521969</v>
      </c>
      <c r="N11" s="37">
        <f>M11/M$44</f>
        <v>0.61768035701081803</v>
      </c>
    </row>
    <row r="12" spans="1:14" x14ac:dyDescent="0.75">
      <c r="A12" s="60"/>
      <c r="B12">
        <v>9</v>
      </c>
      <c r="C12" s="37">
        <v>419.954823369</v>
      </c>
      <c r="D12" s="37">
        <v>12.723137405999999</v>
      </c>
      <c r="E12" s="37">
        <v>95.342653845000001</v>
      </c>
      <c r="F12" s="37">
        <f>(D12/C12)*100</f>
        <v>3.0296443088642921</v>
      </c>
      <c r="G12" s="37">
        <f>F12/F$44</f>
        <v>1.290463841620378</v>
      </c>
      <c r="H12" s="59"/>
      <c r="I12" s="38">
        <v>9</v>
      </c>
      <c r="J12" s="37">
        <v>695.55035741799998</v>
      </c>
      <c r="K12" s="37">
        <v>8.7842345999999996</v>
      </c>
      <c r="L12" s="37">
        <v>126.345251111</v>
      </c>
      <c r="M12" s="37">
        <f>(K12/J12)*100</f>
        <v>1.2629185660415094</v>
      </c>
      <c r="N12" s="37">
        <f>M12/M$44</f>
        <v>0.41503041579548466</v>
      </c>
    </row>
    <row r="13" spans="1:14" x14ac:dyDescent="0.75">
      <c r="A13" s="60"/>
      <c r="B13">
        <v>10</v>
      </c>
      <c r="C13" s="37">
        <v>687.554137191</v>
      </c>
      <c r="D13" s="37">
        <v>6.9778360279999996</v>
      </c>
      <c r="E13" s="37">
        <v>113.975838667</v>
      </c>
      <c r="F13" s="37">
        <f>(D13/C13)*100</f>
        <v>1.0148780511317879</v>
      </c>
      <c r="G13" s="37">
        <f>F13/F$44</f>
        <v>0.43228290027573452</v>
      </c>
      <c r="H13" s="59"/>
      <c r="I13" s="38">
        <v>10</v>
      </c>
      <c r="J13" s="37">
        <v>985.20986936500003</v>
      </c>
      <c r="K13" s="37">
        <v>8.9202888710000003</v>
      </c>
      <c r="L13" s="37">
        <v>166.64487374500001</v>
      </c>
      <c r="M13" s="37">
        <f>(K13/J13)*100</f>
        <v>0.90542016968926819</v>
      </c>
      <c r="N13" s="37">
        <f>M13/M$44</f>
        <v>0.29754642904141476</v>
      </c>
    </row>
    <row r="14" spans="1:14" x14ac:dyDescent="0.75">
      <c r="A14" s="60"/>
      <c r="B14">
        <v>11</v>
      </c>
      <c r="C14" s="37">
        <v>362.836068818</v>
      </c>
      <c r="D14" s="37">
        <v>14.01663492</v>
      </c>
      <c r="E14" s="37">
        <v>95.084485994000005</v>
      </c>
      <c r="F14" s="37">
        <f>(D14/C14)*100</f>
        <v>3.8630765032984633</v>
      </c>
      <c r="G14" s="37">
        <f>F14/F$44</f>
        <v>1.6454606668954859</v>
      </c>
      <c r="H14" s="59"/>
      <c r="I14" s="38">
        <v>11</v>
      </c>
      <c r="J14" s="37">
        <v>576.20424896400004</v>
      </c>
      <c r="K14" s="37">
        <v>38.424450082</v>
      </c>
      <c r="L14" s="37">
        <v>129.517032683</v>
      </c>
      <c r="M14" s="37">
        <f>(K14/J14)*100</f>
        <v>6.6685468132326591</v>
      </c>
      <c r="N14" s="37">
        <f>M14/M$44</f>
        <v>2.1914712722313707</v>
      </c>
    </row>
    <row r="15" spans="1:14" x14ac:dyDescent="0.75">
      <c r="A15" s="60"/>
      <c r="B15">
        <v>12</v>
      </c>
      <c r="C15" s="37">
        <v>344.41613023799999</v>
      </c>
      <c r="D15" s="37">
        <v>11.617383045</v>
      </c>
      <c r="E15" s="37">
        <v>96.749383612000003</v>
      </c>
      <c r="F15" s="37">
        <f>(D15/C15)*100</f>
        <v>3.3730659005349439</v>
      </c>
      <c r="G15" s="37">
        <f>F15/F$44</f>
        <v>1.4367427777931936</v>
      </c>
      <c r="H15" s="59"/>
      <c r="I15" s="38">
        <v>12</v>
      </c>
      <c r="J15" s="37">
        <v>804.75905073700005</v>
      </c>
      <c r="K15" s="37">
        <v>11.375613216</v>
      </c>
      <c r="L15" s="37">
        <v>135.160925322</v>
      </c>
      <c r="M15" s="37">
        <f>(K15/J15)*100</f>
        <v>1.4135427499177784</v>
      </c>
      <c r="N15" s="37">
        <f>M15/M$44</f>
        <v>0.46452974167756911</v>
      </c>
    </row>
    <row r="16" spans="1:14" x14ac:dyDescent="0.75">
      <c r="A16" s="60"/>
      <c r="B16">
        <v>13</v>
      </c>
      <c r="C16" s="37">
        <v>537.71564239700001</v>
      </c>
      <c r="D16" s="37">
        <v>10.238285384999999</v>
      </c>
      <c r="E16" s="37">
        <v>99.449660234000007</v>
      </c>
      <c r="F16" s="37">
        <f>(D16/C16)*100</f>
        <v>1.9040333919542158</v>
      </c>
      <c r="G16" s="37">
        <f>F16/F$44</f>
        <v>0.81101475785974098</v>
      </c>
      <c r="H16" s="59"/>
      <c r="I16" s="38">
        <v>13</v>
      </c>
      <c r="J16" s="37">
        <v>604.57608002300003</v>
      </c>
      <c r="K16" s="37">
        <v>12.289270654999999</v>
      </c>
      <c r="L16" s="37">
        <v>128.585713618</v>
      </c>
      <c r="M16" s="37">
        <f>(K16/J16)*100</f>
        <v>2.0327087129435348</v>
      </c>
      <c r="N16" s="37">
        <f>M16/M$44</f>
        <v>0.66800502028278141</v>
      </c>
    </row>
    <row r="17" spans="1:14" x14ac:dyDescent="0.75">
      <c r="A17" s="60"/>
      <c r="B17">
        <v>14</v>
      </c>
      <c r="C17" s="37">
        <v>821.17366259100004</v>
      </c>
      <c r="D17" s="37">
        <v>14.079226491</v>
      </c>
      <c r="E17" s="37">
        <v>134.213408775</v>
      </c>
      <c r="F17" s="37">
        <f>(D17/C17)*100</f>
        <v>1.7145248480786222</v>
      </c>
      <c r="G17" s="37">
        <f>F17/F$44</f>
        <v>0.73029441625592506</v>
      </c>
      <c r="H17" s="59"/>
      <c r="I17" s="38">
        <v>14</v>
      </c>
      <c r="J17" s="37">
        <v>674.82207475500002</v>
      </c>
      <c r="K17" s="37">
        <v>10.659685242</v>
      </c>
      <c r="L17" s="37">
        <v>130.799552135</v>
      </c>
      <c r="M17" s="37">
        <f>(K17/J17)*100</f>
        <v>1.5796290075232187</v>
      </c>
      <c r="N17" s="37">
        <f>M17/M$44</f>
        <v>0.51911033808764373</v>
      </c>
    </row>
    <row r="18" spans="1:14" x14ac:dyDescent="0.75">
      <c r="A18" s="60"/>
      <c r="B18">
        <v>15</v>
      </c>
      <c r="C18" s="37">
        <v>512.33951912400005</v>
      </c>
      <c r="D18" s="37">
        <v>9.8746118979999995</v>
      </c>
      <c r="E18" s="37">
        <v>115.26233252900001</v>
      </c>
      <c r="F18" s="37">
        <f>(D18/C18)*100</f>
        <v>1.9273570609746535</v>
      </c>
      <c r="G18" s="37">
        <f>F18/F$44</f>
        <v>0.8209493734305302</v>
      </c>
      <c r="H18" s="59"/>
      <c r="I18" s="38">
        <v>15</v>
      </c>
      <c r="J18" s="37">
        <v>677.33322856500001</v>
      </c>
      <c r="K18" s="37">
        <v>15.570943922</v>
      </c>
      <c r="L18" s="37">
        <v>108.118576457</v>
      </c>
      <c r="M18" s="37">
        <f>(K18/J18)*100</f>
        <v>2.2988601865862455</v>
      </c>
      <c r="N18" s="37">
        <f>M18/M$44</f>
        <v>0.75546984956052643</v>
      </c>
    </row>
    <row r="19" spans="1:14" x14ac:dyDescent="0.75">
      <c r="A19" s="60"/>
      <c r="B19">
        <v>16</v>
      </c>
      <c r="C19" s="37">
        <v>698.22598254299999</v>
      </c>
      <c r="D19" s="37">
        <v>12.937092608</v>
      </c>
      <c r="E19" s="37">
        <v>176.83421142500001</v>
      </c>
      <c r="F19" s="37">
        <f>(D19/C19)*100</f>
        <v>1.8528517888838767</v>
      </c>
      <c r="G19" s="37">
        <f>F19/F$44</f>
        <v>0.78921417621218837</v>
      </c>
      <c r="H19" s="59"/>
      <c r="I19" s="38">
        <v>16</v>
      </c>
      <c r="J19" s="37">
        <v>595.24287288100004</v>
      </c>
      <c r="K19" s="37">
        <v>11.235261473</v>
      </c>
      <c r="L19" s="37">
        <v>110.566784134</v>
      </c>
      <c r="M19" s="37">
        <f>(K19/J19)*100</f>
        <v>1.8875087774878969</v>
      </c>
      <c r="N19" s="37">
        <f>M19/M$44</f>
        <v>0.62028825436768587</v>
      </c>
    </row>
    <row r="20" spans="1:14" x14ac:dyDescent="0.75">
      <c r="A20" s="60"/>
      <c r="B20">
        <v>17</v>
      </c>
      <c r="C20" s="37">
        <v>1032.3471846750001</v>
      </c>
      <c r="D20" s="37">
        <v>13.771617544</v>
      </c>
      <c r="E20" s="37">
        <v>155.84622898399999</v>
      </c>
      <c r="F20" s="37">
        <f>(D20/C20)*100</f>
        <v>1.3340102775923715</v>
      </c>
      <c r="G20" s="37">
        <f>F20/F$44</f>
        <v>0.56821588677789236</v>
      </c>
      <c r="H20" s="59"/>
      <c r="I20" s="38">
        <v>17</v>
      </c>
      <c r="J20" s="37">
        <v>816.39614827000003</v>
      </c>
      <c r="K20" s="37">
        <v>10.407094188</v>
      </c>
      <c r="L20" s="37">
        <v>147.61351406899999</v>
      </c>
      <c r="M20" s="37">
        <f>(K20/J20)*100</f>
        <v>1.2747603243907204</v>
      </c>
      <c r="N20" s="37">
        <f>M20/M$44</f>
        <v>0.41892194928273657</v>
      </c>
    </row>
    <row r="21" spans="1:14" x14ac:dyDescent="0.75">
      <c r="A21" s="60"/>
      <c r="B21">
        <v>18</v>
      </c>
      <c r="C21" s="37">
        <v>652.699896341</v>
      </c>
      <c r="D21" s="37">
        <v>23.389478711999999</v>
      </c>
      <c r="E21" s="37">
        <v>121.135761371</v>
      </c>
      <c r="F21" s="37">
        <f>(D21/C21)*100</f>
        <v>3.5834966181426018</v>
      </c>
      <c r="G21" s="37">
        <f>F21/F$44</f>
        <v>1.5263748284746503</v>
      </c>
      <c r="H21" s="59"/>
      <c r="I21" s="38">
        <v>18</v>
      </c>
      <c r="J21" s="37">
        <v>445.10922880300001</v>
      </c>
      <c r="K21" s="37">
        <v>12.987055891000001</v>
      </c>
      <c r="L21" s="37">
        <v>111.10732146700001</v>
      </c>
      <c r="M21" s="37">
        <f>(K21/J21)*100</f>
        <v>2.9177233475758633</v>
      </c>
      <c r="N21" s="37">
        <f>M21/M$44</f>
        <v>0.95884561893502396</v>
      </c>
    </row>
    <row r="22" spans="1:14" x14ac:dyDescent="0.75">
      <c r="A22" s="60"/>
      <c r="B22">
        <v>19</v>
      </c>
      <c r="C22" s="37">
        <v>717.57422784000005</v>
      </c>
      <c r="D22" s="37">
        <v>7.4663926949999997</v>
      </c>
      <c r="E22" s="37">
        <v>137.517504116</v>
      </c>
      <c r="F22" s="37">
        <f>(D22/C22)*100</f>
        <v>1.0405045785263076</v>
      </c>
      <c r="G22" s="37">
        <f>F22/F$44</f>
        <v>0.44319840837421443</v>
      </c>
      <c r="H22" s="59"/>
      <c r="I22" s="38">
        <v>19</v>
      </c>
      <c r="J22" s="37">
        <v>395.12668457400002</v>
      </c>
      <c r="K22" s="37">
        <v>13.352943086</v>
      </c>
      <c r="L22" s="37">
        <v>103.548608018</v>
      </c>
      <c r="M22" s="37">
        <f>(K22/J22)*100</f>
        <v>3.3794080752597808</v>
      </c>
      <c r="N22" s="37">
        <f>M22/M$44</f>
        <v>1.1105681524770508</v>
      </c>
    </row>
    <row r="23" spans="1:14" x14ac:dyDescent="0.75">
      <c r="A23" s="60"/>
      <c r="B23">
        <v>20</v>
      </c>
      <c r="C23" s="37">
        <v>598.61352761199998</v>
      </c>
      <c r="D23" s="37">
        <v>10.638784268</v>
      </c>
      <c r="E23" s="37">
        <v>120.041814895</v>
      </c>
      <c r="F23" s="37">
        <f>(D23/C23)*100</f>
        <v>1.7772375292687475</v>
      </c>
      <c r="G23" s="37">
        <f>F23/F$44</f>
        <v>0.75700661057198337</v>
      </c>
      <c r="H23" s="59"/>
      <c r="I23" s="38">
        <v>20</v>
      </c>
      <c r="J23" s="37">
        <v>639.58093344899999</v>
      </c>
      <c r="K23" s="37">
        <v>12.729740706999999</v>
      </c>
      <c r="L23" s="37">
        <v>112.647531528</v>
      </c>
      <c r="M23" s="37">
        <f>(K23/J23)*100</f>
        <v>1.9903252334858832</v>
      </c>
      <c r="N23" s="37">
        <f>M23/M$44</f>
        <v>0.6540766217500843</v>
      </c>
    </row>
    <row r="24" spans="1:14" x14ac:dyDescent="0.75">
      <c r="A24" s="60"/>
      <c r="B24">
        <v>21</v>
      </c>
      <c r="C24" s="37">
        <v>581.944655248</v>
      </c>
      <c r="D24" s="37">
        <v>11.3730969</v>
      </c>
      <c r="E24" s="37">
        <v>115.267473798</v>
      </c>
      <c r="F24" s="37">
        <f>(D24/C24)*100</f>
        <v>1.9543262056686939</v>
      </c>
      <c r="G24" s="37">
        <f>F24/F$44</f>
        <v>0.83243676353941509</v>
      </c>
      <c r="H24" s="59"/>
      <c r="I24" s="38">
        <v>21</v>
      </c>
      <c r="J24" s="37">
        <v>373.83760924699999</v>
      </c>
      <c r="K24" s="37">
        <v>36.204468245000001</v>
      </c>
      <c r="L24" s="37">
        <v>85.759008922999996</v>
      </c>
      <c r="M24" s="37">
        <f>(K24/J24)*100</f>
        <v>9.6845441307857225</v>
      </c>
      <c r="N24" s="37">
        <f>M24/M$44</f>
        <v>3.1826124704050085</v>
      </c>
    </row>
    <row r="25" spans="1:14" x14ac:dyDescent="0.75">
      <c r="A25" s="60"/>
      <c r="B25">
        <v>22</v>
      </c>
      <c r="C25" s="37">
        <v>766.56822099500005</v>
      </c>
      <c r="D25" s="37">
        <v>10.717249336</v>
      </c>
      <c r="E25" s="37">
        <v>141.27761167700001</v>
      </c>
      <c r="F25" s="37">
        <f>(D25/C25)*100</f>
        <v>1.3980816113260066</v>
      </c>
      <c r="G25" s="37">
        <f>F25/F$44</f>
        <v>0.59550679324692357</v>
      </c>
      <c r="H25" s="59"/>
      <c r="I25" s="38">
        <v>22</v>
      </c>
      <c r="J25" s="37">
        <v>871.34564478799996</v>
      </c>
      <c r="K25" s="37">
        <v>17.570379538000001</v>
      </c>
      <c r="L25" s="37">
        <v>150.36983442600001</v>
      </c>
      <c r="M25" s="37">
        <f>(K25/J25)*100</f>
        <v>2.0164649520082132</v>
      </c>
      <c r="N25" s="37">
        <f>M25/M$44</f>
        <v>0.66266686544339226</v>
      </c>
    </row>
    <row r="26" spans="1:14" x14ac:dyDescent="0.75">
      <c r="A26" s="60"/>
      <c r="B26">
        <v>23</v>
      </c>
      <c r="C26" s="37">
        <v>386.863609489</v>
      </c>
      <c r="D26" s="37">
        <v>12.313465005999999</v>
      </c>
      <c r="E26" s="37">
        <v>89.447028256999999</v>
      </c>
      <c r="F26" s="37">
        <f>(D26/C26)*100</f>
        <v>3.1828956521045226</v>
      </c>
      <c r="G26" s="37">
        <f>F26/F$44</f>
        <v>1.3557405860067202</v>
      </c>
      <c r="H26" s="59"/>
      <c r="I26" s="38">
        <v>23</v>
      </c>
      <c r="J26" s="37">
        <v>192.21872182199999</v>
      </c>
      <c r="K26" s="37">
        <v>37.715360679</v>
      </c>
      <c r="L26" s="37">
        <v>51.391984987999997</v>
      </c>
      <c r="M26" s="37">
        <f>(K26/J26)*100</f>
        <v>19.621065170709802</v>
      </c>
      <c r="N26" s="37">
        <f>M26/M$44</f>
        <v>6.4480316111548381</v>
      </c>
    </row>
    <row r="27" spans="1:14" x14ac:dyDescent="0.75">
      <c r="A27" s="60"/>
      <c r="B27">
        <v>24</v>
      </c>
      <c r="C27" s="37">
        <v>241.84521020700001</v>
      </c>
      <c r="D27" s="37">
        <v>19.203483042999999</v>
      </c>
      <c r="E27" s="37">
        <v>88.747686693000006</v>
      </c>
      <c r="F27" s="37">
        <f>(D27/C27)*100</f>
        <v>7.9404024692336748</v>
      </c>
      <c r="G27" s="37">
        <f>F27/F$44</f>
        <v>3.3821799623403286</v>
      </c>
      <c r="H27" s="59"/>
      <c r="I27" s="38">
        <v>24</v>
      </c>
      <c r="J27" s="37">
        <v>2007.9558170519999</v>
      </c>
      <c r="K27" s="37">
        <v>17.759313895999998</v>
      </c>
      <c r="L27" s="37">
        <v>219.919790949</v>
      </c>
      <c r="M27" s="37">
        <f>(K27/J27)*100</f>
        <v>0.88444744377261797</v>
      </c>
      <c r="N27" s="37">
        <f>M27/M$44</f>
        <v>0.29065420384843588</v>
      </c>
    </row>
    <row r="28" spans="1:14" x14ac:dyDescent="0.75">
      <c r="A28" s="60"/>
      <c r="B28">
        <v>25</v>
      </c>
      <c r="C28" s="37">
        <v>542.20877967399997</v>
      </c>
      <c r="D28" s="37">
        <v>9.7732476469999998</v>
      </c>
      <c r="E28" s="37">
        <v>120.016790757</v>
      </c>
      <c r="F28" s="37">
        <f>(D28/C28)*100</f>
        <v>1.8024879001177572</v>
      </c>
      <c r="G28" s="37">
        <f>F28/F$44</f>
        <v>0.76776189642280557</v>
      </c>
      <c r="H28" s="59"/>
      <c r="I28" s="38">
        <v>25</v>
      </c>
      <c r="J28" s="37">
        <v>724.55888409700003</v>
      </c>
      <c r="K28" s="37">
        <v>24.457472472999999</v>
      </c>
      <c r="L28" s="37">
        <v>116.59188303800001</v>
      </c>
      <c r="M28" s="37">
        <f>(K28/J28)*100</f>
        <v>3.3754982527722022</v>
      </c>
      <c r="N28" s="37">
        <f>M28/M$44</f>
        <v>1.1092832752915072</v>
      </c>
    </row>
    <row r="29" spans="1:14" x14ac:dyDescent="0.75">
      <c r="A29" s="60"/>
      <c r="B29">
        <v>26</v>
      </c>
      <c r="C29" s="37">
        <v>342.400472294</v>
      </c>
      <c r="D29" s="37">
        <v>7.1829838849999996</v>
      </c>
      <c r="E29" s="37">
        <v>73.690883901999996</v>
      </c>
      <c r="F29" s="37">
        <f>(D29/C29)*100</f>
        <v>2.0978311848917008</v>
      </c>
      <c r="G29" s="37">
        <f>F29/F$44</f>
        <v>0.89356208648176227</v>
      </c>
      <c r="H29" s="59"/>
      <c r="I29" s="38">
        <v>26</v>
      </c>
      <c r="J29" s="37">
        <v>855.17506344900005</v>
      </c>
      <c r="K29" s="37">
        <v>7.4702187919999998</v>
      </c>
      <c r="L29" s="37">
        <v>123.01168135899999</v>
      </c>
      <c r="M29" s="37">
        <f>(K29/J29)*100</f>
        <v>0.87353094252677532</v>
      </c>
      <c r="N29" s="37">
        <f>M29/M$44</f>
        <v>0.28706673576227498</v>
      </c>
    </row>
    <row r="30" spans="1:14" x14ac:dyDescent="0.75">
      <c r="A30" s="60"/>
      <c r="B30">
        <v>27</v>
      </c>
      <c r="C30" s="37">
        <v>237.51730674000001</v>
      </c>
      <c r="D30" s="37">
        <v>23.802464218000001</v>
      </c>
      <c r="E30" s="37">
        <v>66.793907896999997</v>
      </c>
      <c r="F30" s="37">
        <f>(D30/C30)*100</f>
        <v>10.021359935701669</v>
      </c>
      <c r="G30" s="37">
        <f>F30/F$44</f>
        <v>4.2685547617086286</v>
      </c>
      <c r="H30" s="59"/>
      <c r="I30" s="38">
        <v>27</v>
      </c>
      <c r="J30" s="37">
        <v>273.303653854</v>
      </c>
      <c r="K30" s="37">
        <v>12.861550016000001</v>
      </c>
      <c r="L30" s="37">
        <v>79.783489914</v>
      </c>
      <c r="M30" s="37">
        <f>(K30/J30)*100</f>
        <v>4.7059561168072399</v>
      </c>
      <c r="N30" s="37">
        <f>M30/M$44</f>
        <v>1.5465089962179071</v>
      </c>
    </row>
    <row r="31" spans="1:14" x14ac:dyDescent="0.75">
      <c r="A31" s="60"/>
      <c r="B31">
        <v>28</v>
      </c>
      <c r="C31" s="37">
        <v>501.25420220900003</v>
      </c>
      <c r="D31" s="37">
        <v>6.6936348140000002</v>
      </c>
      <c r="E31" s="37">
        <v>99.029522403000001</v>
      </c>
      <c r="F31" s="37">
        <f>(D31/C31)*100</f>
        <v>1.3353772964897881</v>
      </c>
      <c r="G31" s="37">
        <f>F31/F$44</f>
        <v>0.56879816254299331</v>
      </c>
      <c r="H31" s="59"/>
      <c r="I31" s="38">
        <v>28</v>
      </c>
      <c r="J31" s="37">
        <v>636.96073847699995</v>
      </c>
      <c r="K31" s="37">
        <v>7.2704219319999996</v>
      </c>
      <c r="L31" s="37">
        <v>98.482825532000007</v>
      </c>
      <c r="M31" s="37">
        <f>(K31/J31)*100</f>
        <v>1.1414238732176627</v>
      </c>
      <c r="N31" s="37">
        <f>M31/M$44</f>
        <v>0.3751038566051525</v>
      </c>
    </row>
    <row r="32" spans="1:14" x14ac:dyDescent="0.75">
      <c r="A32" s="60"/>
      <c r="B32">
        <v>29</v>
      </c>
      <c r="C32" s="37">
        <v>520.35404450299995</v>
      </c>
      <c r="D32" s="37">
        <v>7.4095475530000003</v>
      </c>
      <c r="E32" s="37">
        <v>109.528874638</v>
      </c>
      <c r="F32" s="37">
        <f>(D32/C32)*100</f>
        <v>1.4239434921807901</v>
      </c>
      <c r="G32" s="37">
        <f>F32/F$44</f>
        <v>0.60652254913012926</v>
      </c>
      <c r="H32" s="59"/>
      <c r="I32" s="38">
        <v>29</v>
      </c>
      <c r="J32" s="37">
        <v>302.40802272600001</v>
      </c>
      <c r="K32" s="37">
        <v>12.215163293</v>
      </c>
      <c r="L32" s="37">
        <v>80.067888662000001</v>
      </c>
      <c r="M32" s="37">
        <f>(K32/J32)*100</f>
        <v>4.0392986875443047</v>
      </c>
      <c r="N32" s="37">
        <f>M32/M$44</f>
        <v>1.3274266915469255</v>
      </c>
    </row>
    <row r="33" spans="1:14" x14ac:dyDescent="0.75">
      <c r="A33" s="60"/>
      <c r="B33">
        <v>30</v>
      </c>
      <c r="C33" s="37">
        <v>380.30670787399998</v>
      </c>
      <c r="D33" s="37">
        <v>7.854262415</v>
      </c>
      <c r="E33" s="37">
        <v>97.458095180000001</v>
      </c>
      <c r="F33" s="37">
        <f>(D33/C33)*100</f>
        <v>2.0652442495445564</v>
      </c>
      <c r="G33" s="37">
        <f>F33/F$44</f>
        <v>0.87968182283111784</v>
      </c>
      <c r="H33" s="59"/>
      <c r="I33" s="38">
        <v>30</v>
      </c>
      <c r="J33" s="37">
        <v>527.76870503099997</v>
      </c>
      <c r="K33" s="37">
        <v>7.5071600140000001</v>
      </c>
      <c r="L33" s="37">
        <v>133.43425791199999</v>
      </c>
      <c r="M33" s="37">
        <f>(K33/J33)*100</f>
        <v>1.4224337181112408</v>
      </c>
      <c r="N33" s="37">
        <f>M33/M$44</f>
        <v>0.46745156286650225</v>
      </c>
    </row>
    <row r="34" spans="1:14" x14ac:dyDescent="0.75">
      <c r="A34" s="60"/>
      <c r="H34" s="59"/>
    </row>
    <row r="35" spans="1:14" x14ac:dyDescent="0.75">
      <c r="A35" s="60"/>
      <c r="H35" s="59"/>
    </row>
    <row r="36" spans="1:14" x14ac:dyDescent="0.75">
      <c r="A36" s="60"/>
      <c r="H36" s="59"/>
    </row>
    <row r="37" spans="1:14" x14ac:dyDescent="0.75">
      <c r="A37" s="60"/>
      <c r="H37" s="59"/>
    </row>
    <row r="38" spans="1:14" x14ac:dyDescent="0.75">
      <c r="A38" s="60"/>
      <c r="H38" s="59"/>
    </row>
    <row r="39" spans="1:14" x14ac:dyDescent="0.75">
      <c r="A39" s="60"/>
      <c r="H39" s="59"/>
    </row>
    <row r="40" spans="1:14" x14ac:dyDescent="0.75">
      <c r="A40" s="60"/>
      <c r="H40" s="59"/>
    </row>
    <row r="41" spans="1:14" x14ac:dyDescent="0.75">
      <c r="A41" s="60"/>
      <c r="H41" s="59"/>
    </row>
    <row r="42" spans="1:14" ht="15.5" thickBot="1" x14ac:dyDescent="0.9">
      <c r="A42" s="58"/>
      <c r="H42" s="57"/>
    </row>
    <row r="43" spans="1:14" s="18" customFormat="1" ht="15.5" thickBot="1" x14ac:dyDescent="0.9">
      <c r="C43" s="43"/>
      <c r="D43" s="43"/>
      <c r="E43" s="43"/>
      <c r="F43" s="43"/>
      <c r="G43" s="43"/>
      <c r="H43" s="43"/>
      <c r="I43" s="44"/>
      <c r="J43" s="43"/>
      <c r="K43" s="43"/>
      <c r="L43" s="43"/>
      <c r="M43" s="43"/>
      <c r="N43" s="43"/>
    </row>
    <row r="44" spans="1:14" ht="15.5" thickBot="1" x14ac:dyDescent="0.9">
      <c r="E44" s="42" t="s">
        <v>1</v>
      </c>
      <c r="F44" s="41">
        <f>AVERAGE(F4:F33)</f>
        <v>2.3477173177205048</v>
      </c>
      <c r="G44" s="41">
        <f>AVERAGE(G4:G33)</f>
        <v>0.99999999999999989</v>
      </c>
      <c r="L44" s="42" t="s">
        <v>1</v>
      </c>
      <c r="M44" s="41">
        <f>AVERAGE(M4:M33)</f>
        <v>3.0429542461867185</v>
      </c>
      <c r="N44" s="41">
        <f>AVERAGE(N4:N33)</f>
        <v>1.0000000000000002</v>
      </c>
    </row>
    <row r="45" spans="1:14" ht="15.5" thickBot="1" x14ac:dyDescent="0.9">
      <c r="E45" s="67" t="s">
        <v>0</v>
      </c>
      <c r="F45" s="66">
        <f>STDEV(F4:F33)/SQRT(30)</f>
        <v>0.36455368950456618</v>
      </c>
      <c r="G45" s="66">
        <f>STDEV(G4:G33)/SQRT(30)</f>
        <v>0.15528006151035526</v>
      </c>
      <c r="L45" s="67" t="s">
        <v>0</v>
      </c>
      <c r="M45" s="66">
        <f>STDEV(M4:M33)/SQRT(30)</f>
        <v>0.666476015523642</v>
      </c>
      <c r="N45" s="66">
        <f>STDEV(N4:N33)/SQRT(30)</f>
        <v>0.21902268703475808</v>
      </c>
    </row>
    <row r="47" spans="1:14" ht="15.5" thickBot="1" x14ac:dyDescent="0.9"/>
    <row r="48" spans="1:14" ht="16.75" thickBot="1" x14ac:dyDescent="0.9">
      <c r="B48" s="65" t="s">
        <v>27</v>
      </c>
      <c r="C48" s="37" t="s">
        <v>10</v>
      </c>
      <c r="D48" s="37" t="s">
        <v>23</v>
      </c>
      <c r="E48" s="37" t="s">
        <v>22</v>
      </c>
      <c r="F48" s="63" t="s">
        <v>21</v>
      </c>
      <c r="I48" s="64" t="s">
        <v>26</v>
      </c>
      <c r="J48" s="37" t="s">
        <v>10</v>
      </c>
      <c r="K48" s="37" t="s">
        <v>23</v>
      </c>
      <c r="L48" s="37" t="s">
        <v>22</v>
      </c>
      <c r="M48" s="63" t="s">
        <v>21</v>
      </c>
    </row>
    <row r="49" spans="1:14" ht="15" customHeight="1" x14ac:dyDescent="0.75">
      <c r="A49" s="62" t="s">
        <v>30</v>
      </c>
      <c r="B49">
        <v>1</v>
      </c>
      <c r="C49" s="37">
        <v>383.034728406</v>
      </c>
      <c r="D49" s="37">
        <v>15.56095032</v>
      </c>
      <c r="E49" s="37">
        <v>113.478182358</v>
      </c>
      <c r="F49" s="37">
        <f>(D49/C49)*100</f>
        <v>4.0625429408860487</v>
      </c>
      <c r="G49" s="37">
        <f>F49/F$44</f>
        <v>1.7304225300985292</v>
      </c>
      <c r="H49" s="61" t="s">
        <v>30</v>
      </c>
      <c r="I49" s="38">
        <v>1</v>
      </c>
      <c r="J49" s="37">
        <v>190.18221777400001</v>
      </c>
      <c r="K49" s="37">
        <v>56.888980699999998</v>
      </c>
      <c r="L49" s="37">
        <v>53.934089491999998</v>
      </c>
      <c r="M49" s="37">
        <f>(K49/J49)*100</f>
        <v>29.912881112577573</v>
      </c>
      <c r="N49" s="37">
        <f>M49/M$44</f>
        <v>9.8302106086750829</v>
      </c>
    </row>
    <row r="50" spans="1:14" x14ac:dyDescent="0.75">
      <c r="A50" s="60"/>
      <c r="B50">
        <v>2</v>
      </c>
      <c r="C50" s="37">
        <v>493.37918537500002</v>
      </c>
      <c r="D50" s="37">
        <v>9.4311264950000009</v>
      </c>
      <c r="E50" s="37">
        <v>132.214639917</v>
      </c>
      <c r="F50" s="37">
        <f>(D50/C50)*100</f>
        <v>1.9115371654423841</v>
      </c>
      <c r="G50" s="37">
        <f>F50/F$44</f>
        <v>0.81421095760301077</v>
      </c>
      <c r="H50" s="59"/>
      <c r="I50" s="38">
        <v>2</v>
      </c>
      <c r="J50" s="37">
        <v>235.389400542</v>
      </c>
      <c r="K50" s="37">
        <v>52.307112736999997</v>
      </c>
      <c r="L50" s="37">
        <v>57.106764566999999</v>
      </c>
      <c r="M50" s="37">
        <f>(K50/J50)*100</f>
        <v>22.221524255790335</v>
      </c>
      <c r="N50" s="37">
        <f>M50/M$44</f>
        <v>7.3026153066998178</v>
      </c>
    </row>
    <row r="51" spans="1:14" x14ac:dyDescent="0.75">
      <c r="A51" s="60"/>
      <c r="B51">
        <v>3</v>
      </c>
      <c r="C51" s="37">
        <v>645.35236102500005</v>
      </c>
      <c r="D51" s="37">
        <v>17.474028831999998</v>
      </c>
      <c r="E51" s="37">
        <v>164.088913848</v>
      </c>
      <c r="F51" s="37">
        <f>(D51/C51)*100</f>
        <v>2.7076725657664524</v>
      </c>
      <c r="G51" s="37">
        <f>F51/F$44</f>
        <v>1.1533213753329736</v>
      </c>
      <c r="H51" s="59"/>
      <c r="I51" s="38">
        <v>3</v>
      </c>
      <c r="J51" s="37">
        <v>833.48343970300004</v>
      </c>
      <c r="K51" s="37">
        <v>16.132054511</v>
      </c>
      <c r="L51" s="37">
        <v>167.69838320299999</v>
      </c>
      <c r="M51" s="37">
        <f>(K51/J51)*100</f>
        <v>1.9354979046432439</v>
      </c>
      <c r="N51" s="37">
        <f>M51/M$44</f>
        <v>0.63605882575090156</v>
      </c>
    </row>
    <row r="52" spans="1:14" x14ac:dyDescent="0.75">
      <c r="A52" s="60"/>
      <c r="B52">
        <v>4</v>
      </c>
      <c r="C52" s="37">
        <v>407.27328221300002</v>
      </c>
      <c r="D52" s="37">
        <v>21.174290444</v>
      </c>
      <c r="E52" s="37">
        <v>79.864896858999998</v>
      </c>
      <c r="F52" s="37">
        <f>(D52/C52)*100</f>
        <v>5.1990374445741452</v>
      </c>
      <c r="G52" s="37">
        <f>F52/F$44</f>
        <v>2.2145074304014183</v>
      </c>
      <c r="H52" s="59"/>
      <c r="I52" s="38">
        <v>4</v>
      </c>
      <c r="J52" s="37">
        <v>915.52783860900001</v>
      </c>
      <c r="K52" s="37">
        <v>21.014762111</v>
      </c>
      <c r="L52" s="37">
        <v>195.465942638</v>
      </c>
      <c r="M52" s="37">
        <f>(K52/J52)*100</f>
        <v>2.2953711754880781</v>
      </c>
      <c r="N52" s="37">
        <f>M52/M$44</f>
        <v>0.75432326278468531</v>
      </c>
    </row>
    <row r="53" spans="1:14" x14ac:dyDescent="0.75">
      <c r="A53" s="60"/>
      <c r="B53">
        <v>5</v>
      </c>
      <c r="C53" s="37">
        <v>358.71174723500002</v>
      </c>
      <c r="D53" s="37">
        <v>16.592354011000001</v>
      </c>
      <c r="E53" s="37">
        <v>93.240128532</v>
      </c>
      <c r="F53" s="37">
        <f>(D53/C53)*100</f>
        <v>4.6255396258684502</v>
      </c>
      <c r="G53" s="37">
        <f>F53/F$44</f>
        <v>1.9702285240880604</v>
      </c>
      <c r="H53" s="59"/>
      <c r="I53" s="38">
        <v>5</v>
      </c>
      <c r="J53" s="37">
        <v>390.90454665499999</v>
      </c>
      <c r="K53" s="37">
        <v>23.651395753999999</v>
      </c>
      <c r="L53" s="37">
        <v>112.398597065</v>
      </c>
      <c r="M53" s="37">
        <f>(K53/J53)*100</f>
        <v>6.0504273885752404</v>
      </c>
      <c r="N53" s="37">
        <f>M53/M$44</f>
        <v>1.9883399154480683</v>
      </c>
    </row>
    <row r="54" spans="1:14" x14ac:dyDescent="0.75">
      <c r="A54" s="60"/>
      <c r="B54">
        <v>6</v>
      </c>
      <c r="C54" s="37">
        <v>493.21883072600002</v>
      </c>
      <c r="D54" s="37">
        <v>10.601007868</v>
      </c>
      <c r="E54" s="37">
        <v>114.173663499</v>
      </c>
      <c r="F54" s="37">
        <f>(D54/C54)*100</f>
        <v>2.149351810512933</v>
      </c>
      <c r="G54" s="37">
        <f>F54/F$44</f>
        <v>0.91550707331316483</v>
      </c>
      <c r="H54" s="59"/>
      <c r="I54" s="38">
        <v>6</v>
      </c>
      <c r="J54" s="37">
        <v>776.95221418100004</v>
      </c>
      <c r="K54" s="37">
        <v>21.687427001</v>
      </c>
      <c r="L54" s="37">
        <v>167.42711441099999</v>
      </c>
      <c r="M54" s="37">
        <f>(K54/J54)*100</f>
        <v>2.7913463151477242</v>
      </c>
      <c r="N54" s="37">
        <f>M54/M$44</f>
        <v>0.91731458619389461</v>
      </c>
    </row>
    <row r="55" spans="1:14" x14ac:dyDescent="0.75">
      <c r="A55" s="60"/>
      <c r="B55">
        <v>7</v>
      </c>
      <c r="C55" s="37">
        <v>602.65446477700004</v>
      </c>
      <c r="D55" s="37">
        <v>11.263105799</v>
      </c>
      <c r="E55" s="37">
        <v>122.914322755</v>
      </c>
      <c r="F55" s="37">
        <f>(D55/C55)*100</f>
        <v>1.8689160136178002</v>
      </c>
      <c r="G55" s="37">
        <f>F55/F$44</f>
        <v>0.79605666300251499</v>
      </c>
      <c r="H55" s="59"/>
      <c r="I55" s="38">
        <v>7</v>
      </c>
      <c r="J55" s="37">
        <v>273.16254176199999</v>
      </c>
      <c r="K55" s="37">
        <v>27.376380255000001</v>
      </c>
      <c r="L55" s="37">
        <v>73.038410573999997</v>
      </c>
      <c r="M55" s="37">
        <f>(K55/J55)*100</f>
        <v>10.022011099476586</v>
      </c>
      <c r="N55" s="37">
        <f>M55/M$44</f>
        <v>3.2935135689390269</v>
      </c>
    </row>
    <row r="56" spans="1:14" x14ac:dyDescent="0.75">
      <c r="A56" s="60"/>
      <c r="B56">
        <v>8</v>
      </c>
      <c r="C56" s="37">
        <v>407.57982664899998</v>
      </c>
      <c r="D56" s="37">
        <v>16.775759913000002</v>
      </c>
      <c r="E56" s="37">
        <v>101.070155379</v>
      </c>
      <c r="F56" s="37">
        <f>(D56/C56)*100</f>
        <v>4.1159446116176319</v>
      </c>
      <c r="G56" s="37">
        <f>F56/F$44</f>
        <v>1.7531687399290352</v>
      </c>
      <c r="H56" s="59"/>
      <c r="I56" s="38">
        <v>8</v>
      </c>
      <c r="J56" s="37">
        <v>737.62604385700001</v>
      </c>
      <c r="K56" s="37">
        <v>76.938909480000007</v>
      </c>
      <c r="L56" s="37">
        <v>117.032180006</v>
      </c>
      <c r="M56" s="37">
        <f>(K56/J56)*100</f>
        <v>10.430611841969585</v>
      </c>
      <c r="N56" s="37">
        <f>M56/M$44</f>
        <v>3.4277912180377728</v>
      </c>
    </row>
    <row r="57" spans="1:14" x14ac:dyDescent="0.75">
      <c r="A57" s="60"/>
      <c r="B57">
        <v>9</v>
      </c>
      <c r="C57" s="37">
        <v>658.52342998899996</v>
      </c>
      <c r="D57" s="37">
        <v>13.116092247999999</v>
      </c>
      <c r="E57" s="37">
        <v>109.243104776</v>
      </c>
      <c r="F57" s="37">
        <f>(D57/C57)*100</f>
        <v>1.9917426853314986</v>
      </c>
      <c r="G57" s="37">
        <f>F57/F$44</f>
        <v>0.84837415062617649</v>
      </c>
      <c r="H57" s="59"/>
      <c r="I57" s="38">
        <v>9</v>
      </c>
      <c r="J57" s="37">
        <v>382.847691838</v>
      </c>
      <c r="K57" s="37">
        <v>54.010699637999998</v>
      </c>
      <c r="L57" s="37">
        <v>127.71243687899999</v>
      </c>
      <c r="M57" s="37">
        <f>(K57/J57)*100</f>
        <v>14.107620547142893</v>
      </c>
      <c r="N57" s="37">
        <f>M57/M$44</f>
        <v>4.6361592734500938</v>
      </c>
    </row>
    <row r="58" spans="1:14" x14ac:dyDescent="0.75">
      <c r="A58" s="60"/>
      <c r="B58">
        <v>10</v>
      </c>
      <c r="C58" s="37">
        <v>687.26342651300001</v>
      </c>
      <c r="D58" s="37">
        <v>12.613607371000001</v>
      </c>
      <c r="E58" s="37">
        <v>185.63846385599999</v>
      </c>
      <c r="F58" s="37">
        <f>(D58/C58)*100</f>
        <v>1.8353380791697644</v>
      </c>
      <c r="G58" s="37">
        <f>F58/F$44</f>
        <v>0.78175428758679066</v>
      </c>
      <c r="H58" s="59"/>
      <c r="I58" s="38">
        <v>10</v>
      </c>
      <c r="J58" s="37">
        <v>265.437217852</v>
      </c>
      <c r="K58" s="37">
        <v>92.746322410000005</v>
      </c>
      <c r="L58" s="37">
        <v>94.531093329000001</v>
      </c>
      <c r="M58" s="37">
        <f>(K58/J58)*100</f>
        <v>34.940963878589407</v>
      </c>
      <c r="N58" s="37">
        <f>M58/M$44</f>
        <v>11.482579444753636</v>
      </c>
    </row>
    <row r="59" spans="1:14" x14ac:dyDescent="0.75">
      <c r="A59" s="60"/>
      <c r="B59">
        <v>11</v>
      </c>
      <c r="C59" s="37">
        <v>509.132426135</v>
      </c>
      <c r="D59" s="37">
        <v>8.4980630169999998</v>
      </c>
      <c r="E59" s="37">
        <v>121.389923161</v>
      </c>
      <c r="F59" s="37">
        <f>(D59/C59)*100</f>
        <v>1.6691262588619094</v>
      </c>
      <c r="G59" s="37">
        <f>F59/F$44</f>
        <v>0.71095708425515747</v>
      </c>
      <c r="H59" s="59"/>
      <c r="I59" s="38">
        <v>11</v>
      </c>
      <c r="J59" s="37">
        <v>283.277713049</v>
      </c>
      <c r="K59" s="37">
        <v>27.130682621999998</v>
      </c>
      <c r="L59" s="37">
        <v>65.455518627999993</v>
      </c>
      <c r="M59" s="37">
        <f>(K59/J59)*100</f>
        <v>9.5774151556028215</v>
      </c>
      <c r="N59" s="37">
        <f>M59/M$44</f>
        <v>3.1474068884225814</v>
      </c>
    </row>
    <row r="60" spans="1:14" x14ac:dyDescent="0.75">
      <c r="A60" s="60"/>
      <c r="B60">
        <v>12</v>
      </c>
      <c r="C60" s="37">
        <v>377.17177447699999</v>
      </c>
      <c r="D60" s="37">
        <v>13.677629873000001</v>
      </c>
      <c r="E60" s="37">
        <v>91.263055348999998</v>
      </c>
      <c r="F60" s="37">
        <f>(D60/C60)*100</f>
        <v>3.6263662337845655</v>
      </c>
      <c r="G60" s="37">
        <f>F60/F$44</f>
        <v>1.5446349551595733</v>
      </c>
      <c r="H60" s="59"/>
      <c r="I60" s="38">
        <v>12</v>
      </c>
      <c r="J60" s="37">
        <v>538.78538981899999</v>
      </c>
      <c r="K60" s="37">
        <v>27.250685718</v>
      </c>
      <c r="L60" s="37">
        <v>172.89055453099999</v>
      </c>
      <c r="M60" s="37">
        <f>(K60/J60)*100</f>
        <v>5.0577996792293529</v>
      </c>
      <c r="N60" s="37">
        <f>M60/M$44</f>
        <v>1.6621346461477493</v>
      </c>
    </row>
    <row r="61" spans="1:14" x14ac:dyDescent="0.75">
      <c r="A61" s="60"/>
      <c r="B61">
        <v>13</v>
      </c>
      <c r="C61" s="37">
        <v>523.26448139000001</v>
      </c>
      <c r="D61" s="37">
        <v>9.743782886</v>
      </c>
      <c r="E61" s="37">
        <v>112.752928623</v>
      </c>
      <c r="F61" s="37">
        <f>(D61/C61)*100</f>
        <v>1.8621143288985735</v>
      </c>
      <c r="G61" s="37">
        <f>F61/F$44</f>
        <v>0.79315951492259584</v>
      </c>
      <c r="H61" s="59"/>
      <c r="I61" s="38">
        <v>13</v>
      </c>
      <c r="J61" s="37">
        <v>510.14266042700001</v>
      </c>
      <c r="K61" s="37">
        <v>6.6606995790000001</v>
      </c>
      <c r="L61" s="37">
        <v>109.331949674</v>
      </c>
      <c r="M61" s="37">
        <f>(K61/J61)*100</f>
        <v>1.3056542994120224</v>
      </c>
      <c r="N61" s="37">
        <f>M61/M$44</f>
        <v>0.42907457483076011</v>
      </c>
    </row>
    <row r="62" spans="1:14" x14ac:dyDescent="0.75">
      <c r="A62" s="60"/>
      <c r="B62">
        <v>14</v>
      </c>
      <c r="C62" s="37">
        <v>278.39331042700002</v>
      </c>
      <c r="D62" s="37">
        <v>15.446319645999999</v>
      </c>
      <c r="E62" s="37">
        <v>77.539502048000003</v>
      </c>
      <c r="F62" s="37">
        <f>(D62/C62)*100</f>
        <v>5.5483803193073911</v>
      </c>
      <c r="G62" s="37">
        <f>F62/F$44</f>
        <v>2.3633085113903496</v>
      </c>
      <c r="H62" s="59"/>
      <c r="I62" s="38">
        <v>14</v>
      </c>
      <c r="J62" s="37">
        <v>740.459301504</v>
      </c>
      <c r="K62" s="37">
        <v>36.723882109999998</v>
      </c>
      <c r="L62" s="37">
        <v>238.44442572700001</v>
      </c>
      <c r="M62" s="37">
        <f>(K62/J62)*100</f>
        <v>4.9596084532137672</v>
      </c>
      <c r="N62" s="37">
        <f>M62/M$44</f>
        <v>1.6298662588926225</v>
      </c>
    </row>
    <row r="63" spans="1:14" x14ac:dyDescent="0.75">
      <c r="A63" s="60"/>
      <c r="B63">
        <v>15</v>
      </c>
      <c r="C63" s="37">
        <v>1181.895621116</v>
      </c>
      <c r="D63" s="37">
        <v>6.8166433519999998</v>
      </c>
      <c r="E63" s="37">
        <v>175.794199768</v>
      </c>
      <c r="F63" s="37">
        <f>(D63/C63)*100</f>
        <v>0.57675510681420517</v>
      </c>
      <c r="G63" s="37">
        <f>F63/F$44</f>
        <v>0.24566633404323157</v>
      </c>
      <c r="H63" s="59"/>
      <c r="I63" s="38">
        <v>15</v>
      </c>
      <c r="J63" s="37">
        <v>571.34129818500003</v>
      </c>
      <c r="K63" s="37">
        <v>51.147932150999999</v>
      </c>
      <c r="L63" s="37">
        <v>122.405374791</v>
      </c>
      <c r="M63" s="37">
        <f>(K63/J63)*100</f>
        <v>8.9522553880637421</v>
      </c>
      <c r="N63" s="37">
        <f>M63/M$44</f>
        <v>2.9419618777647645</v>
      </c>
    </row>
    <row r="64" spans="1:14" x14ac:dyDescent="0.75">
      <c r="A64" s="60"/>
      <c r="B64">
        <v>16</v>
      </c>
      <c r="C64" s="37">
        <v>1028.8419808379999</v>
      </c>
      <c r="D64" s="37">
        <v>9.0126896209999998</v>
      </c>
      <c r="E64" s="37">
        <v>191.82206291099999</v>
      </c>
      <c r="F64" s="37">
        <f>(D64/C64)*100</f>
        <v>0.87600329193984616</v>
      </c>
      <c r="G64" s="37">
        <f>F64/F$44</f>
        <v>0.37312979945575125</v>
      </c>
      <c r="H64" s="59"/>
      <c r="I64" s="38">
        <v>16</v>
      </c>
      <c r="J64" s="37">
        <v>683.49396641600003</v>
      </c>
      <c r="K64" s="37">
        <v>37.808841862000001</v>
      </c>
      <c r="L64" s="37">
        <v>132.25215804600001</v>
      </c>
      <c r="M64" s="37">
        <f>(K64/J64)*100</f>
        <v>5.5317008956576688</v>
      </c>
      <c r="N64" s="37">
        <f>M64/M$44</f>
        <v>1.8178718600812767</v>
      </c>
    </row>
    <row r="65" spans="1:14" x14ac:dyDescent="0.75">
      <c r="A65" s="60"/>
      <c r="B65">
        <v>17</v>
      </c>
      <c r="C65" s="37">
        <v>438.61691652600001</v>
      </c>
      <c r="D65" s="37">
        <v>9.2720266169999999</v>
      </c>
      <c r="E65" s="37">
        <v>116.544432266</v>
      </c>
      <c r="F65" s="37">
        <f>(D65/C65)*100</f>
        <v>2.1139236239308112</v>
      </c>
      <c r="G65" s="37">
        <f>F65/F$44</f>
        <v>0.9004165910329045</v>
      </c>
      <c r="H65" s="59"/>
      <c r="I65" s="44">
        <v>17</v>
      </c>
      <c r="J65" s="43">
        <v>112.793460411</v>
      </c>
      <c r="K65" s="43">
        <v>45.204862098</v>
      </c>
      <c r="L65" s="43">
        <v>40.929197137999999</v>
      </c>
      <c r="M65" s="43"/>
    </row>
    <row r="66" spans="1:14" x14ac:dyDescent="0.75">
      <c r="A66" s="60"/>
      <c r="B66">
        <v>18</v>
      </c>
      <c r="C66" s="37">
        <v>373.65038637599997</v>
      </c>
      <c r="D66" s="37">
        <v>33.130905736000003</v>
      </c>
      <c r="E66" s="37">
        <v>80.443425235999996</v>
      </c>
      <c r="F66" s="37">
        <f>(D66/C66)*100</f>
        <v>8.8668196110630433</v>
      </c>
      <c r="G66" s="37">
        <f>F66/F$44</f>
        <v>3.7767833223090941</v>
      </c>
      <c r="H66" s="59"/>
      <c r="I66" s="38">
        <v>18</v>
      </c>
      <c r="J66" s="37">
        <v>241.90062845</v>
      </c>
      <c r="K66" s="37">
        <v>69.379744177000006</v>
      </c>
      <c r="L66" s="37">
        <v>81.861255334999996</v>
      </c>
      <c r="M66" s="37">
        <f>(K66/J66)*100</f>
        <v>28.68109298498187</v>
      </c>
      <c r="N66" s="37">
        <f>M66/M$44</f>
        <v>9.4254105269323762</v>
      </c>
    </row>
    <row r="67" spans="1:14" x14ac:dyDescent="0.75">
      <c r="A67" s="60"/>
      <c r="B67">
        <v>19</v>
      </c>
      <c r="C67" s="37">
        <v>373.65038637599997</v>
      </c>
      <c r="D67" s="37">
        <v>33.130905736000003</v>
      </c>
      <c r="E67" s="37">
        <v>80.443425235999996</v>
      </c>
      <c r="F67" s="37">
        <f>(D67/C67)*100</f>
        <v>8.8668196110630433</v>
      </c>
      <c r="G67" s="37">
        <f>F67/F$44</f>
        <v>3.7767833223090941</v>
      </c>
      <c r="H67" s="59"/>
      <c r="I67" s="38">
        <v>19</v>
      </c>
      <c r="J67" s="37">
        <v>256.08156450500002</v>
      </c>
      <c r="K67" s="37">
        <v>48.909209314999998</v>
      </c>
      <c r="L67" s="37">
        <v>66.012523826999995</v>
      </c>
      <c r="M67" s="37">
        <f>(K67/J67)*100</f>
        <v>19.09907470674057</v>
      </c>
      <c r="N67" s="37">
        <f>M67/M$44</f>
        <v>6.2764909234749737</v>
      </c>
    </row>
    <row r="68" spans="1:14" x14ac:dyDescent="0.75">
      <c r="A68" s="60"/>
      <c r="B68">
        <v>20</v>
      </c>
      <c r="C68" s="37">
        <v>416.88834728500001</v>
      </c>
      <c r="D68" s="37">
        <v>9.8631066460000003</v>
      </c>
      <c r="E68" s="37">
        <v>127.20328136099999</v>
      </c>
      <c r="F68" s="37">
        <f>(D68/C68)*100</f>
        <v>2.3658868640089916</v>
      </c>
      <c r="G68" s="37">
        <f>F68/F$44</f>
        <v>1.0077392393672542</v>
      </c>
      <c r="H68" s="59"/>
      <c r="I68" s="44">
        <v>20</v>
      </c>
      <c r="J68" s="43">
        <v>182.52207616999999</v>
      </c>
      <c r="K68" s="43">
        <v>107.974012511</v>
      </c>
      <c r="L68" s="43">
        <v>56.919175934999998</v>
      </c>
      <c r="M68" s="43"/>
    </row>
    <row r="69" spans="1:14" x14ac:dyDescent="0.75">
      <c r="A69" s="60"/>
      <c r="B69">
        <v>21</v>
      </c>
      <c r="C69" s="37">
        <v>427.72197416500001</v>
      </c>
      <c r="D69" s="37">
        <v>29.929465574000002</v>
      </c>
      <c r="E69" s="37">
        <v>88.057548507999996</v>
      </c>
      <c r="F69" s="37">
        <f>(D69/C69)*100</f>
        <v>6.9974112581960251</v>
      </c>
      <c r="G69" s="37">
        <f>F69/F$44</f>
        <v>2.9805169495406281</v>
      </c>
      <c r="H69" s="59"/>
      <c r="I69" s="38">
        <v>21</v>
      </c>
      <c r="J69" s="37">
        <v>226.17542238600001</v>
      </c>
      <c r="K69" s="37">
        <v>26.543145193000001</v>
      </c>
      <c r="L69" s="37">
        <v>60.660317319999997</v>
      </c>
      <c r="M69" s="37">
        <f>(K69/J69)*100</f>
        <v>11.735645240754945</v>
      </c>
      <c r="N69" s="37">
        <f>M69/M$44</f>
        <v>3.8566617475308678</v>
      </c>
    </row>
    <row r="70" spans="1:14" x14ac:dyDescent="0.75">
      <c r="A70" s="60"/>
      <c r="B70">
        <v>22</v>
      </c>
      <c r="C70" s="37">
        <v>433.64082016899999</v>
      </c>
      <c r="D70" s="37">
        <v>9.5571654499999994</v>
      </c>
      <c r="E70" s="37">
        <v>114.146160521</v>
      </c>
      <c r="F70" s="37">
        <f>(D70/C70)*100</f>
        <v>2.2039358394062969</v>
      </c>
      <c r="G70" s="37">
        <f>F70/F$44</f>
        <v>0.93875690347004326</v>
      </c>
      <c r="H70" s="59"/>
      <c r="I70" s="38">
        <v>22</v>
      </c>
      <c r="J70" s="37">
        <v>447.54180883499998</v>
      </c>
      <c r="K70" s="37">
        <v>15.922119708</v>
      </c>
      <c r="L70" s="37">
        <v>94.495084856999995</v>
      </c>
      <c r="M70" s="37">
        <f>(K70/J70)*100</f>
        <v>3.557683191531761</v>
      </c>
      <c r="N70" s="37">
        <f>M70/M$44</f>
        <v>1.1691543492611089</v>
      </c>
    </row>
    <row r="71" spans="1:14" x14ac:dyDescent="0.75">
      <c r="A71" s="60"/>
      <c r="B71">
        <v>23</v>
      </c>
      <c r="C71" s="37">
        <v>497.37682678499999</v>
      </c>
      <c r="D71" s="37">
        <v>7.5476298709999998</v>
      </c>
      <c r="E71" s="37">
        <v>142.23451033200001</v>
      </c>
      <c r="F71" s="37">
        <f>(D71/C71)*100</f>
        <v>1.5174872379534072</v>
      </c>
      <c r="G71" s="37">
        <f>F71/F$44</f>
        <v>0.6463671015668947</v>
      </c>
      <c r="H71" s="59"/>
      <c r="I71" s="38">
        <v>23</v>
      </c>
      <c r="J71" s="37">
        <v>416.78578707299999</v>
      </c>
      <c r="K71" s="37">
        <v>17.700440529000002</v>
      </c>
      <c r="L71" s="37">
        <v>82.085606432000006</v>
      </c>
      <c r="M71" s="37">
        <f>(K71/J71)*100</f>
        <v>4.2468915874762718</v>
      </c>
      <c r="N71" s="37">
        <f>M71/M$44</f>
        <v>1.3956475332477538</v>
      </c>
    </row>
    <row r="72" spans="1:14" x14ac:dyDescent="0.75">
      <c r="A72" s="60"/>
      <c r="B72" s="18">
        <v>24</v>
      </c>
      <c r="C72" s="43">
        <v>194.62724865600001</v>
      </c>
      <c r="D72" s="43">
        <v>21.656447480000001</v>
      </c>
      <c r="E72" s="43">
        <v>56.112838816</v>
      </c>
      <c r="F72" s="43"/>
      <c r="H72" s="59"/>
      <c r="I72" s="38">
        <v>24</v>
      </c>
      <c r="J72" s="37">
        <v>185.83821032099999</v>
      </c>
      <c r="K72" s="37">
        <v>41.017438650000003</v>
      </c>
      <c r="L72" s="37">
        <v>64.847946209</v>
      </c>
      <c r="M72" s="37">
        <f>(K72/J72)*100</f>
        <v>22.071585051938573</v>
      </c>
      <c r="N72" s="37">
        <f>M72/M$44</f>
        <v>7.253341084440426</v>
      </c>
    </row>
    <row r="73" spans="1:14" x14ac:dyDescent="0.75">
      <c r="A73" s="60"/>
      <c r="B73">
        <v>25</v>
      </c>
      <c r="C73" s="37">
        <v>372.39801656399999</v>
      </c>
      <c r="D73" s="37">
        <v>13.718021478000001</v>
      </c>
      <c r="E73" s="37">
        <v>91.118457577000001</v>
      </c>
      <c r="F73" s="37">
        <f>(D73/C73)*100</f>
        <v>3.683698856554579</v>
      </c>
      <c r="G73" s="37">
        <f>F73/F$44</f>
        <v>1.5690555369465151</v>
      </c>
      <c r="H73" s="59"/>
      <c r="I73" s="38">
        <v>25</v>
      </c>
      <c r="J73" s="37">
        <v>264.34463958999999</v>
      </c>
      <c r="K73" s="37">
        <v>23.298841371000002</v>
      </c>
      <c r="L73" s="37">
        <v>77.334993152999999</v>
      </c>
      <c r="M73" s="37">
        <f>(K73/J73)*100</f>
        <v>8.8138126829946835</v>
      </c>
      <c r="N73" s="37">
        <f>M73/M$44</f>
        <v>2.8964657270281742</v>
      </c>
    </row>
    <row r="74" spans="1:14" x14ac:dyDescent="0.75">
      <c r="A74" s="60"/>
      <c r="B74">
        <v>26</v>
      </c>
      <c r="C74" s="37">
        <v>442.11861459099998</v>
      </c>
      <c r="D74" s="37">
        <v>5.0013202129999996</v>
      </c>
      <c r="E74" s="37">
        <v>109.65812654299999</v>
      </c>
      <c r="F74" s="37">
        <f>(D74/C74)*100</f>
        <v>1.1312168381841774</v>
      </c>
      <c r="G74" s="37">
        <f>F74/F$44</f>
        <v>0.48183690159193537</v>
      </c>
      <c r="H74" s="59"/>
      <c r="I74" s="38">
        <v>26</v>
      </c>
      <c r="J74" s="37">
        <v>379.48569206899998</v>
      </c>
      <c r="K74" s="37">
        <v>23.800700600999999</v>
      </c>
      <c r="L74" s="37">
        <v>99.111555254999999</v>
      </c>
      <c r="M74" s="37">
        <f>(K74/J74)*100</f>
        <v>6.2718308221940644</v>
      </c>
      <c r="N74" s="37">
        <f>M74/M$44</f>
        <v>2.0610992853585017</v>
      </c>
    </row>
    <row r="75" spans="1:14" x14ac:dyDescent="0.75">
      <c r="A75" s="60"/>
      <c r="B75" s="18">
        <v>27</v>
      </c>
      <c r="C75" s="43">
        <v>268.78485983299998</v>
      </c>
      <c r="D75" s="43">
        <v>35.345861745999997</v>
      </c>
      <c r="E75" s="43">
        <v>63.516400269000002</v>
      </c>
      <c r="F75" s="43"/>
      <c r="H75" s="59"/>
      <c r="I75" s="38">
        <v>27</v>
      </c>
      <c r="J75" s="37">
        <v>236.139860301</v>
      </c>
      <c r="K75" s="37">
        <v>48.592322475000003</v>
      </c>
      <c r="L75" s="37">
        <v>63.250249158000003</v>
      </c>
      <c r="M75" s="37">
        <f>(K75/J75)*100</f>
        <v>20.577772178344187</v>
      </c>
      <c r="N75" s="37">
        <f>M75/M$44</f>
        <v>6.7624323317155506</v>
      </c>
    </row>
    <row r="76" spans="1:14" x14ac:dyDescent="0.75">
      <c r="A76" s="60"/>
      <c r="B76">
        <v>28</v>
      </c>
      <c r="C76" s="37">
        <v>1146.321727627</v>
      </c>
      <c r="D76" s="37">
        <v>9.8753499930000004</v>
      </c>
      <c r="E76" s="37">
        <v>134.850737458</v>
      </c>
      <c r="F76" s="37">
        <f>(D76/C76)*100</f>
        <v>0.86148153306340602</v>
      </c>
      <c r="G76" s="37">
        <f>F76/F$44</f>
        <v>0.36694431930154769</v>
      </c>
      <c r="H76" s="59"/>
      <c r="I76" s="38">
        <v>28</v>
      </c>
      <c r="J76" s="37">
        <v>326.58950385999998</v>
      </c>
      <c r="K76" s="37">
        <v>44.188572522999998</v>
      </c>
      <c r="L76" s="37">
        <v>82.397202725</v>
      </c>
      <c r="M76" s="37">
        <f>(K76/J76)*100</f>
        <v>13.530310068367179</v>
      </c>
      <c r="N76" s="37">
        <f>M76/M$44</f>
        <v>4.4464388793629421</v>
      </c>
    </row>
    <row r="77" spans="1:14" x14ac:dyDescent="0.75">
      <c r="A77" s="60"/>
      <c r="B77">
        <v>29</v>
      </c>
      <c r="C77" s="37">
        <v>407.70650682199999</v>
      </c>
      <c r="D77" s="37">
        <v>6.2132757529999996</v>
      </c>
      <c r="E77" s="37">
        <v>95.119025285000006</v>
      </c>
      <c r="F77" s="37">
        <f>(D77/C77)*100</f>
        <v>1.523957957264745</v>
      </c>
      <c r="G77" s="37">
        <f>F77/F$44</f>
        <v>0.64912327636805034</v>
      </c>
      <c r="H77" s="59"/>
      <c r="I77" s="44">
        <v>29</v>
      </c>
      <c r="J77" s="43">
        <v>191.45222659699999</v>
      </c>
      <c r="K77" s="43">
        <v>109.619483554</v>
      </c>
      <c r="L77" s="43">
        <v>55.369715911999997</v>
      </c>
      <c r="M77" s="43"/>
    </row>
    <row r="78" spans="1:14" x14ac:dyDescent="0.75">
      <c r="A78" s="60"/>
      <c r="B78">
        <v>30</v>
      </c>
      <c r="C78" s="37">
        <v>508.42846922400003</v>
      </c>
      <c r="D78" s="37">
        <v>9.255332503</v>
      </c>
      <c r="E78" s="37">
        <v>86.023223705999996</v>
      </c>
      <c r="F78" s="37">
        <f>(D78/C78)*100</f>
        <v>1.8203804592465389</v>
      </c>
      <c r="G78" s="37">
        <f>F78/F$44</f>
        <v>0.77538315431178961</v>
      </c>
      <c r="H78" s="59"/>
      <c r="I78" s="38">
        <v>30</v>
      </c>
      <c r="J78" s="37">
        <v>310.26219345499999</v>
      </c>
      <c r="K78" s="37">
        <v>17.735095743999999</v>
      </c>
      <c r="L78" s="37">
        <v>86.66635746</v>
      </c>
      <c r="M78" s="37">
        <f>(K78/J78)*100</f>
        <v>5.7161639794093295</v>
      </c>
      <c r="N78" s="37">
        <f>M78/M$44</f>
        <v>1.8784915963072881</v>
      </c>
    </row>
    <row r="79" spans="1:14" x14ac:dyDescent="0.75">
      <c r="A79" s="60"/>
      <c r="H79" s="59"/>
    </row>
    <row r="80" spans="1:14" x14ac:dyDescent="0.75">
      <c r="A80" s="60"/>
      <c r="H80" s="59"/>
    </row>
    <row r="81" spans="1:14" x14ac:dyDescent="0.75">
      <c r="A81" s="60"/>
      <c r="H81" s="59"/>
    </row>
    <row r="82" spans="1:14" x14ac:dyDescent="0.75">
      <c r="A82" s="60"/>
      <c r="H82" s="59"/>
    </row>
    <row r="83" spans="1:14" x14ac:dyDescent="0.75">
      <c r="A83" s="60"/>
      <c r="H83" s="59"/>
    </row>
    <row r="84" spans="1:14" x14ac:dyDescent="0.75">
      <c r="A84" s="60"/>
      <c r="H84" s="59"/>
    </row>
    <row r="85" spans="1:14" ht="15.5" thickBot="1" x14ac:dyDescent="0.9">
      <c r="A85" s="58"/>
      <c r="H85" s="57"/>
    </row>
    <row r="86" spans="1:14" s="18" customFormat="1" ht="15.5" thickBot="1" x14ac:dyDescent="0.9">
      <c r="C86" s="43"/>
      <c r="D86" s="43"/>
      <c r="E86" s="43"/>
      <c r="F86" s="43"/>
      <c r="G86" s="43"/>
      <c r="H86" s="43"/>
      <c r="I86" s="44"/>
      <c r="J86" s="43"/>
      <c r="K86" s="43"/>
      <c r="L86" s="43"/>
      <c r="M86" s="43"/>
      <c r="N86" s="43"/>
    </row>
    <row r="87" spans="1:14" ht="15.5" thickBot="1" x14ac:dyDescent="0.9">
      <c r="E87" s="42" t="s">
        <v>1</v>
      </c>
      <c r="F87" s="41">
        <f>AVERAGE(F49:F78)</f>
        <v>3.0921210061545947</v>
      </c>
      <c r="G87" s="41">
        <f>AVERAGE(G49:G78)</f>
        <v>1.3170755196187172</v>
      </c>
      <c r="L87" s="42" t="s">
        <v>1</v>
      </c>
      <c r="M87" s="41">
        <f>AVERAGE(M49:M78)</f>
        <v>11.644242662419018</v>
      </c>
      <c r="N87" s="41">
        <f>AVERAGE(N49:N78)</f>
        <v>3.8266243000567646</v>
      </c>
    </row>
    <row r="88" spans="1:14" ht="15.5" thickBot="1" x14ac:dyDescent="0.9">
      <c r="E88" s="40" t="s">
        <v>0</v>
      </c>
      <c r="F88" s="39">
        <f>STDEV(F49:F78)/SQRT(28)</f>
        <v>0.42497680486028927</v>
      </c>
      <c r="G88" s="39">
        <f>STDEV(G49:G78)/SQRT(28)</f>
        <v>0.18101702519829629</v>
      </c>
      <c r="L88" s="40" t="s">
        <v>0</v>
      </c>
      <c r="M88" s="39">
        <f>STDEV(M49:M78)/SQRT(27)</f>
        <v>1.7957502543015968</v>
      </c>
      <c r="N88" s="39">
        <f>STDEV(N49:N78)/SQRT(27)</f>
        <v>0.59013383344555514</v>
      </c>
    </row>
    <row r="89" spans="1:14" ht="15.5" thickBot="1" x14ac:dyDescent="0.9"/>
    <row r="90" spans="1:14" ht="16.75" thickBot="1" x14ac:dyDescent="0.9">
      <c r="B90" s="65" t="s">
        <v>27</v>
      </c>
      <c r="C90" s="37" t="s">
        <v>10</v>
      </c>
      <c r="D90" s="37" t="s">
        <v>23</v>
      </c>
      <c r="E90" s="37" t="s">
        <v>22</v>
      </c>
      <c r="F90" s="63" t="s">
        <v>21</v>
      </c>
      <c r="I90" s="64" t="s">
        <v>26</v>
      </c>
      <c r="J90" s="37" t="s">
        <v>10</v>
      </c>
      <c r="K90" s="37" t="s">
        <v>23</v>
      </c>
      <c r="L90" s="37" t="s">
        <v>22</v>
      </c>
      <c r="M90" s="63" t="s">
        <v>21</v>
      </c>
    </row>
    <row r="91" spans="1:14" ht="15" customHeight="1" x14ac:dyDescent="0.75">
      <c r="A91" s="62" t="s">
        <v>29</v>
      </c>
      <c r="B91">
        <v>1</v>
      </c>
      <c r="C91" s="37">
        <v>489.09450914199999</v>
      </c>
      <c r="D91" s="37">
        <v>9.6745757490000006</v>
      </c>
      <c r="E91" s="37">
        <v>156.56162068200001</v>
      </c>
      <c r="F91" s="37">
        <f>(D91/C91)*100</f>
        <v>1.9780585486375104</v>
      </c>
      <c r="G91" s="37">
        <f>F91/F$44</f>
        <v>0.84254545200445541</v>
      </c>
      <c r="H91" s="61" t="s">
        <v>29</v>
      </c>
      <c r="I91" s="38">
        <v>1</v>
      </c>
      <c r="J91" s="37">
        <v>429.34821547000001</v>
      </c>
      <c r="K91" s="37">
        <v>24.381917628</v>
      </c>
      <c r="L91" s="37">
        <v>138.054477953</v>
      </c>
      <c r="M91" s="37">
        <f>(K91/J91)*100</f>
        <v>5.6788212340208606</v>
      </c>
      <c r="N91" s="37">
        <f>M91/M$44</f>
        <v>1.866219724183261</v>
      </c>
    </row>
    <row r="92" spans="1:14" x14ac:dyDescent="0.75">
      <c r="A92" s="60"/>
      <c r="B92">
        <v>2</v>
      </c>
      <c r="C92" s="37">
        <v>347.24638979999997</v>
      </c>
      <c r="D92" s="37">
        <v>7.9488429869999999</v>
      </c>
      <c r="E92" s="37">
        <v>156.34848588</v>
      </c>
      <c r="F92" s="37">
        <f>(D92/C92)*100</f>
        <v>2.2891074523706969</v>
      </c>
      <c r="G92" s="37">
        <f>F92/F$44</f>
        <v>0.97503538228072761</v>
      </c>
      <c r="H92" s="59"/>
      <c r="I92" s="38">
        <v>2</v>
      </c>
      <c r="J92" s="37">
        <v>662.30803413199999</v>
      </c>
      <c r="K92" s="37">
        <v>13.052408079999999</v>
      </c>
      <c r="L92" s="37">
        <v>149.11168839600001</v>
      </c>
      <c r="M92" s="37">
        <f>(K92/J92)*100</f>
        <v>1.970745847452398</v>
      </c>
      <c r="N92" s="37">
        <f>M92/M$44</f>
        <v>0.64764228707087546</v>
      </c>
    </row>
    <row r="93" spans="1:14" x14ac:dyDescent="0.75">
      <c r="A93" s="60"/>
      <c r="B93">
        <v>3</v>
      </c>
      <c r="C93" s="37">
        <v>332.36227123999998</v>
      </c>
      <c r="D93" s="37">
        <v>12.856692092999999</v>
      </c>
      <c r="E93" s="37">
        <v>93.847080367999993</v>
      </c>
      <c r="F93" s="37">
        <f>(D93/C93)*100</f>
        <v>3.8682766383300273</v>
      </c>
      <c r="G93" s="37">
        <f>F93/F$44</f>
        <v>1.647675641838301</v>
      </c>
      <c r="H93" s="59"/>
      <c r="I93" s="38">
        <v>3</v>
      </c>
      <c r="J93" s="37">
        <v>174.15316701699999</v>
      </c>
      <c r="K93" s="37">
        <v>20.030615532999999</v>
      </c>
      <c r="L93" s="37">
        <v>50.903906376000002</v>
      </c>
      <c r="M93" s="37">
        <f>(K93/J93)*100</f>
        <v>11.501723382983158</v>
      </c>
      <c r="N93" s="37">
        <f>M93/M$44</f>
        <v>3.7797884727963149</v>
      </c>
    </row>
    <row r="94" spans="1:14" x14ac:dyDescent="0.75">
      <c r="A94" s="60"/>
      <c r="B94">
        <v>4</v>
      </c>
      <c r="C94" s="37">
        <v>365.12309061600001</v>
      </c>
      <c r="D94" s="37">
        <v>9.7384268039999995</v>
      </c>
      <c r="E94" s="37">
        <v>127.02125107099999</v>
      </c>
      <c r="F94" s="37">
        <f>(D94/C94)*100</f>
        <v>2.6671626786381211</v>
      </c>
      <c r="G94" s="37">
        <f>F94/F$44</f>
        <v>1.1360663647648086</v>
      </c>
      <c r="H94" s="59"/>
      <c r="I94" s="38">
        <v>4</v>
      </c>
      <c r="J94" s="37">
        <v>363.30270084799997</v>
      </c>
      <c r="K94" s="37">
        <v>22.326224168</v>
      </c>
      <c r="L94" s="37">
        <v>111.488719448</v>
      </c>
      <c r="M94" s="37">
        <f>(K94/J94)*100</f>
        <v>6.1453504518098629</v>
      </c>
      <c r="N94" s="37">
        <f>M94/M$44</f>
        <v>2.0195342928704614</v>
      </c>
    </row>
    <row r="95" spans="1:14" x14ac:dyDescent="0.75">
      <c r="A95" s="60"/>
      <c r="B95">
        <v>5</v>
      </c>
      <c r="C95" s="37">
        <v>674.793210918</v>
      </c>
      <c r="D95" s="37">
        <v>11.992714103000001</v>
      </c>
      <c r="E95" s="37">
        <v>125.412086683</v>
      </c>
      <c r="F95" s="37">
        <f>(D95/C95)*100</f>
        <v>1.7772428514336875</v>
      </c>
      <c r="G95" s="37">
        <f>F95/F$44</f>
        <v>0.75700887752503598</v>
      </c>
      <c r="H95" s="59"/>
      <c r="I95" s="38">
        <v>5</v>
      </c>
      <c r="J95" s="37">
        <v>520.89123257799997</v>
      </c>
      <c r="K95" s="37">
        <v>18.2392954</v>
      </c>
      <c r="L95" s="37">
        <v>90.261232337999999</v>
      </c>
      <c r="M95" s="37">
        <f>(K95/J95)*100</f>
        <v>3.5015554609606121</v>
      </c>
      <c r="N95" s="37">
        <f>M95/M$44</f>
        <v>1.1507092048290211</v>
      </c>
    </row>
    <row r="96" spans="1:14" x14ac:dyDescent="0.75">
      <c r="A96" s="60"/>
      <c r="B96">
        <v>6</v>
      </c>
      <c r="C96" s="37">
        <v>827.65990605499996</v>
      </c>
      <c r="D96" s="37">
        <v>9.1198125179999998</v>
      </c>
      <c r="E96" s="37">
        <v>233.16642990400001</v>
      </c>
      <c r="F96" s="37">
        <f>(D96/C96)*100</f>
        <v>1.1018792201097594</v>
      </c>
      <c r="G96" s="37">
        <f>F96/F$44</f>
        <v>0.46934067052826406</v>
      </c>
      <c r="H96" s="59"/>
      <c r="I96" s="38">
        <v>6</v>
      </c>
      <c r="J96" s="37">
        <v>236.29380076499999</v>
      </c>
      <c r="K96" s="37">
        <v>17.475722225999998</v>
      </c>
      <c r="L96" s="37">
        <v>73.483236589000001</v>
      </c>
      <c r="M96" s="37">
        <f>(K96/J96)*100</f>
        <v>7.3957599265924188</v>
      </c>
      <c r="N96" s="37">
        <f>M96/M$44</f>
        <v>2.430453870892217</v>
      </c>
    </row>
    <row r="97" spans="1:14" x14ac:dyDescent="0.75">
      <c r="A97" s="60"/>
      <c r="B97">
        <v>7</v>
      </c>
      <c r="C97" s="37">
        <v>554.81280736400004</v>
      </c>
      <c r="D97" s="37">
        <v>9.5136990010000009</v>
      </c>
      <c r="E97" s="37">
        <v>139.122120448</v>
      </c>
      <c r="F97" s="37">
        <f>(D97/C97)*100</f>
        <v>1.714758360788575</v>
      </c>
      <c r="G97" s="37">
        <f>F97/F$44</f>
        <v>0.73039387998104655</v>
      </c>
      <c r="H97" s="59"/>
      <c r="I97" s="38">
        <v>7</v>
      </c>
      <c r="J97" s="37">
        <v>239.789532122</v>
      </c>
      <c r="K97" s="37">
        <v>19.914221898000001</v>
      </c>
      <c r="L97" s="37">
        <v>69.277756299999993</v>
      </c>
      <c r="M97" s="37">
        <f>(K97/J97)*100</f>
        <v>8.3048754137724625</v>
      </c>
      <c r="N97" s="37">
        <f>M97/M$44</f>
        <v>2.7292146847688317</v>
      </c>
    </row>
    <row r="98" spans="1:14" x14ac:dyDescent="0.75">
      <c r="A98" s="60"/>
      <c r="B98">
        <v>8</v>
      </c>
      <c r="C98" s="37">
        <v>888.058863084</v>
      </c>
      <c r="D98" s="37">
        <v>7.996934414</v>
      </c>
      <c r="E98" s="37">
        <v>225.59374867</v>
      </c>
      <c r="F98" s="37">
        <f>(D98/C98)*100</f>
        <v>0.90049598584363033</v>
      </c>
      <c r="G98" s="37">
        <f>F98/F$44</f>
        <v>0.38356235610084388</v>
      </c>
      <c r="H98" s="59"/>
      <c r="I98" s="38">
        <v>8</v>
      </c>
      <c r="J98" s="37">
        <v>536.45204775900004</v>
      </c>
      <c r="K98" s="37">
        <v>11.936243987999999</v>
      </c>
      <c r="L98" s="37">
        <v>108.598492229</v>
      </c>
      <c r="M98" s="37">
        <f>(K98/J98)*100</f>
        <v>2.2250346583376883</v>
      </c>
      <c r="N98" s="37">
        <f>M98/M$44</f>
        <v>0.73120871308728774</v>
      </c>
    </row>
    <row r="99" spans="1:14" x14ac:dyDescent="0.75">
      <c r="A99" s="60"/>
      <c r="B99">
        <v>9</v>
      </c>
      <c r="C99" s="37">
        <v>668.53335003799998</v>
      </c>
      <c r="D99" s="37">
        <v>6.5309993710000001</v>
      </c>
      <c r="E99" s="37">
        <v>185.819131075</v>
      </c>
      <c r="F99" s="37">
        <f>(D99/C99)*100</f>
        <v>0.97691452051401373</v>
      </c>
      <c r="G99" s="37">
        <f>F99/F$44</f>
        <v>0.41611249920946197</v>
      </c>
      <c r="H99" s="59"/>
      <c r="I99" s="38">
        <v>9</v>
      </c>
      <c r="J99" s="37">
        <v>150.43350727200001</v>
      </c>
      <c r="K99" s="37">
        <v>28.467845608000001</v>
      </c>
      <c r="L99" s="37">
        <v>48.027475197999998</v>
      </c>
      <c r="M99" s="37">
        <f>(K99/J99)*100</f>
        <v>18.923872828762189</v>
      </c>
      <c r="N99" s="37">
        <f>M99/M$44</f>
        <v>6.2189146788771676</v>
      </c>
    </row>
    <row r="100" spans="1:14" x14ac:dyDescent="0.75">
      <c r="A100" s="60"/>
      <c r="B100">
        <v>10</v>
      </c>
      <c r="C100" s="37">
        <v>401.24581799700002</v>
      </c>
      <c r="D100" s="37">
        <v>9.3384687320000008</v>
      </c>
      <c r="E100" s="37">
        <v>139.81355969800001</v>
      </c>
      <c r="F100" s="37">
        <f>(D100/C100)*100</f>
        <v>2.327368489126489</v>
      </c>
      <c r="G100" s="37">
        <f>F100/F$44</f>
        <v>0.99133250479500945</v>
      </c>
      <c r="H100" s="59"/>
      <c r="I100" s="38">
        <v>10</v>
      </c>
      <c r="J100" s="37">
        <v>244.74449078999999</v>
      </c>
      <c r="K100" s="37">
        <v>22.934015606999999</v>
      </c>
      <c r="L100" s="37">
        <v>75.894580649000005</v>
      </c>
      <c r="M100" s="37">
        <f>(K100/J100)*100</f>
        <v>9.3705952411726603</v>
      </c>
      <c r="N100" s="37">
        <f>M100/M$44</f>
        <v>3.0794400714093655</v>
      </c>
    </row>
    <row r="101" spans="1:14" x14ac:dyDescent="0.75">
      <c r="A101" s="60"/>
      <c r="B101">
        <v>11</v>
      </c>
      <c r="C101" s="37">
        <v>397.06478012899998</v>
      </c>
      <c r="D101" s="37">
        <v>10.747244951000001</v>
      </c>
      <c r="E101" s="37">
        <v>100.57763348500001</v>
      </c>
      <c r="F101" s="37">
        <f>(D101/C101)*100</f>
        <v>2.7066729382314878</v>
      </c>
      <c r="G101" s="37">
        <f>F101/F$44</f>
        <v>1.1528955883238565</v>
      </c>
      <c r="H101" s="59"/>
      <c r="I101" s="38">
        <v>11</v>
      </c>
      <c r="J101" s="37">
        <v>955.93466466200005</v>
      </c>
      <c r="K101" s="37">
        <v>17.479191375999999</v>
      </c>
      <c r="L101" s="37">
        <v>180.05366326399999</v>
      </c>
      <c r="M101" s="37">
        <f>(K101/J101)*100</f>
        <v>1.8284922623012425</v>
      </c>
      <c r="N101" s="37">
        <f>M101/M$44</f>
        <v>0.60089377439461</v>
      </c>
    </row>
    <row r="102" spans="1:14" x14ac:dyDescent="0.75">
      <c r="A102" s="60"/>
      <c r="B102">
        <v>12</v>
      </c>
      <c r="C102" s="37">
        <v>388.26671267199998</v>
      </c>
      <c r="D102" s="37">
        <v>12.63227605</v>
      </c>
      <c r="E102" s="37">
        <v>101.326830606</v>
      </c>
      <c r="F102" s="37">
        <f>(D102/C102)*100</f>
        <v>3.253504778472085</v>
      </c>
      <c r="G102" s="37">
        <f>F102/F$44</f>
        <v>1.3858162368674976</v>
      </c>
      <c r="H102" s="59"/>
      <c r="I102" s="38">
        <v>12</v>
      </c>
      <c r="J102" s="37">
        <v>379.536451849</v>
      </c>
      <c r="K102" s="37">
        <v>26.415274448000002</v>
      </c>
      <c r="L102" s="37">
        <v>119.088600622</v>
      </c>
      <c r="M102" s="37">
        <f>(K102/J102)*100</f>
        <v>6.9598781142922785</v>
      </c>
      <c r="N102" s="37">
        <f>M102/M$44</f>
        <v>2.2872108980981416</v>
      </c>
    </row>
    <row r="103" spans="1:14" x14ac:dyDescent="0.75">
      <c r="A103" s="60"/>
      <c r="B103">
        <v>13</v>
      </c>
      <c r="C103" s="37">
        <v>473.88326709699999</v>
      </c>
      <c r="D103" s="37">
        <v>9.4363160780000008</v>
      </c>
      <c r="E103" s="37">
        <v>101.33185193600001</v>
      </c>
      <c r="F103" s="37">
        <f>(D103/C103)*100</f>
        <v>1.991274377718947</v>
      </c>
      <c r="G103" s="37">
        <f>F103/F$44</f>
        <v>0.84817467703154192</v>
      </c>
      <c r="H103" s="59"/>
      <c r="I103" s="38">
        <v>13</v>
      </c>
      <c r="J103" s="37">
        <v>676.84608641099999</v>
      </c>
      <c r="K103" s="37">
        <v>16.853528565000001</v>
      </c>
      <c r="L103" s="37">
        <v>107.059794059</v>
      </c>
      <c r="M103" s="37">
        <f>(K103/J103)*100</f>
        <v>2.4900090143634315</v>
      </c>
      <c r="N103" s="37">
        <f>M103/M$44</f>
        <v>0.81828670854443142</v>
      </c>
    </row>
    <row r="104" spans="1:14" x14ac:dyDescent="0.75">
      <c r="A104" s="60"/>
      <c r="B104">
        <v>14</v>
      </c>
      <c r="C104" s="37">
        <v>524.28594050699996</v>
      </c>
      <c r="D104" s="37">
        <v>7.44750026</v>
      </c>
      <c r="E104" s="37">
        <v>149.54720014700001</v>
      </c>
      <c r="F104" s="37">
        <f>(D104/C104)*100</f>
        <v>1.4205035238591461</v>
      </c>
      <c r="G104" s="37">
        <f>F104/F$44</f>
        <v>0.60505730955648929</v>
      </c>
      <c r="H104" s="59"/>
      <c r="I104" s="38">
        <v>14</v>
      </c>
      <c r="J104" s="37">
        <v>389.87827689900001</v>
      </c>
      <c r="K104" s="37">
        <v>24.322615008</v>
      </c>
      <c r="L104" s="37">
        <v>109.70474657600001</v>
      </c>
      <c r="M104" s="37">
        <f>(K104/J104)*100</f>
        <v>6.2385150569188799</v>
      </c>
      <c r="N104" s="37">
        <f>M104/M$44</f>
        <v>2.0501507916974702</v>
      </c>
    </row>
    <row r="105" spans="1:14" x14ac:dyDescent="0.75">
      <c r="A105" s="60"/>
      <c r="B105">
        <v>15</v>
      </c>
      <c r="C105" s="37">
        <v>399.14356854300001</v>
      </c>
      <c r="D105" s="37">
        <v>7.5664428939999997</v>
      </c>
      <c r="E105" s="37">
        <v>148.48199617</v>
      </c>
      <c r="F105" s="37">
        <f>(D105/C105)*100</f>
        <v>1.8956695009817905</v>
      </c>
      <c r="G105" s="37">
        <f>F105/F$44</f>
        <v>0.80745219480783736</v>
      </c>
      <c r="H105" s="59"/>
      <c r="I105" s="38">
        <v>15</v>
      </c>
      <c r="J105" s="37">
        <v>330.80843468699999</v>
      </c>
      <c r="K105" s="37">
        <v>16.991415330999999</v>
      </c>
      <c r="L105" s="37">
        <v>73.237731495000006</v>
      </c>
      <c r="M105" s="37">
        <f>(K105/J105)*100</f>
        <v>5.1363307429197551</v>
      </c>
      <c r="N105" s="37">
        <f>M105/M$44</f>
        <v>1.6879421533716301</v>
      </c>
    </row>
    <row r="106" spans="1:14" x14ac:dyDescent="0.75">
      <c r="A106" s="60"/>
      <c r="B106">
        <v>16</v>
      </c>
      <c r="C106" s="37">
        <v>352.651945033</v>
      </c>
      <c r="D106" s="37">
        <v>11.362413605</v>
      </c>
      <c r="E106" s="37">
        <v>85.576550885000003</v>
      </c>
      <c r="F106" s="37">
        <f>(D106/C106)*100</f>
        <v>3.2219909077594178</v>
      </c>
      <c r="G106" s="37">
        <f>F106/F$44</f>
        <v>1.3723930404397158</v>
      </c>
      <c r="H106" s="59"/>
      <c r="I106" s="38">
        <v>16</v>
      </c>
      <c r="J106" s="37">
        <v>534.96876725200002</v>
      </c>
      <c r="K106" s="37">
        <v>15.259522925000001</v>
      </c>
      <c r="L106" s="37">
        <v>105.499380956</v>
      </c>
      <c r="M106" s="37">
        <f>(K106/J106)*100</f>
        <v>2.8524137966753331</v>
      </c>
      <c r="N106" s="37">
        <f>M106/M$44</f>
        <v>0.93738307115522312</v>
      </c>
    </row>
    <row r="107" spans="1:14" x14ac:dyDescent="0.75">
      <c r="A107" s="60"/>
      <c r="B107">
        <v>17</v>
      </c>
      <c r="C107" s="37">
        <v>839.20306414599997</v>
      </c>
      <c r="D107" s="37">
        <v>8.6230594830000005</v>
      </c>
      <c r="E107" s="37">
        <v>115.681054569</v>
      </c>
      <c r="F107" s="37">
        <f>(D107/C107)*100</f>
        <v>1.0275295517152458</v>
      </c>
      <c r="G107" s="37">
        <f>F107/F$44</f>
        <v>0.4376717520288671</v>
      </c>
      <c r="H107" s="59"/>
      <c r="I107" s="38">
        <v>17</v>
      </c>
      <c r="J107" s="37">
        <v>191.20207334400001</v>
      </c>
      <c r="K107" s="37">
        <v>27.074205154000001</v>
      </c>
      <c r="L107" s="37">
        <v>53.401623508</v>
      </c>
      <c r="M107" s="37">
        <f>(K107/J107)*100</f>
        <v>14.159995590262046</v>
      </c>
      <c r="N107" s="37">
        <f>M107/M$44</f>
        <v>4.6533711796707626</v>
      </c>
    </row>
    <row r="108" spans="1:14" x14ac:dyDescent="0.75">
      <c r="A108" s="60"/>
      <c r="B108">
        <v>18</v>
      </c>
      <c r="C108" s="37">
        <v>570.36224547500001</v>
      </c>
      <c r="D108" s="37">
        <v>13.766143361999999</v>
      </c>
      <c r="E108" s="37">
        <v>116.628431909</v>
      </c>
      <c r="F108" s="37">
        <f>(D108/C108)*100</f>
        <v>2.4135789967190937</v>
      </c>
      <c r="G108" s="37">
        <f>F108/F$44</f>
        <v>1.0280534962627172</v>
      </c>
      <c r="H108" s="59"/>
      <c r="I108" s="38">
        <v>18</v>
      </c>
      <c r="J108" s="37">
        <v>448.19605580400003</v>
      </c>
      <c r="K108" s="37">
        <v>19.672046454</v>
      </c>
      <c r="L108" s="37">
        <v>129.25786278300001</v>
      </c>
      <c r="M108" s="37">
        <f>(K108/J108)*100</f>
        <v>4.3891609931085052</v>
      </c>
      <c r="N108" s="37">
        <f>M108/M$44</f>
        <v>1.4424012449772412</v>
      </c>
    </row>
    <row r="109" spans="1:14" x14ac:dyDescent="0.75">
      <c r="A109" s="60"/>
      <c r="B109">
        <v>19</v>
      </c>
      <c r="C109" s="37">
        <v>769.97010954200005</v>
      </c>
      <c r="D109" s="37">
        <v>11.550114856</v>
      </c>
      <c r="E109" s="37">
        <v>121.27592181599999</v>
      </c>
      <c r="F109" s="37">
        <f>(D109/C109)*100</f>
        <v>1.5000731473680629</v>
      </c>
      <c r="G109" s="37">
        <f>F109/F$44</f>
        <v>0.63894964527694731</v>
      </c>
      <c r="H109" s="59"/>
      <c r="I109" s="38">
        <v>19</v>
      </c>
      <c r="J109" s="37">
        <v>282.878429971</v>
      </c>
      <c r="K109" s="37">
        <v>25.111327151000001</v>
      </c>
      <c r="L109" s="37">
        <v>69.239094503000004</v>
      </c>
      <c r="M109" s="37">
        <f>(K109/J109)*100</f>
        <v>8.8770738559226139</v>
      </c>
      <c r="N109" s="37">
        <f>M109/M$44</f>
        <v>2.9172551204300654</v>
      </c>
    </row>
    <row r="110" spans="1:14" x14ac:dyDescent="0.75">
      <c r="A110" s="60"/>
      <c r="B110">
        <v>20</v>
      </c>
      <c r="C110" s="37">
        <v>743.80286880100005</v>
      </c>
      <c r="D110" s="37">
        <v>9.5400333419999992</v>
      </c>
      <c r="E110" s="37">
        <v>148.77545163400001</v>
      </c>
      <c r="F110" s="37">
        <f>(D110/C110)*100</f>
        <v>1.2826023859491698</v>
      </c>
      <c r="G110" s="37">
        <f>F110/F$44</f>
        <v>0.54631891849505165</v>
      </c>
      <c r="H110" s="59"/>
      <c r="I110" s="38">
        <v>20</v>
      </c>
      <c r="J110" s="37">
        <v>1012.378144633</v>
      </c>
      <c r="K110" s="37">
        <v>15.531677733</v>
      </c>
      <c r="L110" s="37">
        <v>153.83239892500001</v>
      </c>
      <c r="M110" s="37">
        <f>(K110/J110)*100</f>
        <v>1.5341775022840336</v>
      </c>
      <c r="N110" s="37">
        <f>M110/M$44</f>
        <v>0.50417370034616515</v>
      </c>
    </row>
    <row r="111" spans="1:14" x14ac:dyDescent="0.75">
      <c r="A111" s="60"/>
      <c r="B111">
        <v>21</v>
      </c>
      <c r="C111" s="37">
        <v>451.66933751099998</v>
      </c>
      <c r="D111" s="37">
        <v>4.8883370199999998</v>
      </c>
      <c r="E111" s="37">
        <v>109.25546972799999</v>
      </c>
      <c r="F111" s="37">
        <f>(D111/C111)*100</f>
        <v>1.0822822392456404</v>
      </c>
      <c r="G111" s="37">
        <f>F111/F$44</f>
        <v>0.46099342160003859</v>
      </c>
      <c r="H111" s="59"/>
      <c r="I111" s="38">
        <v>21</v>
      </c>
      <c r="J111" s="37">
        <v>573.32399584999996</v>
      </c>
      <c r="K111" s="37">
        <v>12.951599143999999</v>
      </c>
      <c r="L111" s="37">
        <v>95.487992582000004</v>
      </c>
      <c r="M111" s="37">
        <f>(K111/J111)*100</f>
        <v>2.2590366420645256</v>
      </c>
      <c r="N111" s="37">
        <f>M111/M$44</f>
        <v>0.74238271735286188</v>
      </c>
    </row>
    <row r="112" spans="1:14" x14ac:dyDescent="0.75">
      <c r="A112" s="60"/>
      <c r="B112">
        <v>22</v>
      </c>
      <c r="C112" s="37">
        <v>852.09935099100005</v>
      </c>
      <c r="D112" s="37">
        <v>6.9212100190000001</v>
      </c>
      <c r="E112" s="37">
        <v>156.28877925800001</v>
      </c>
      <c r="F112" s="37">
        <f>(D112/C112)*100</f>
        <v>0.81225387754967349</v>
      </c>
      <c r="G112" s="37">
        <f>F112/F$44</f>
        <v>0.34597601313361021</v>
      </c>
      <c r="H112" s="59"/>
      <c r="I112" s="38">
        <v>22</v>
      </c>
      <c r="J112" s="37">
        <v>736.20743810399995</v>
      </c>
      <c r="K112" s="37">
        <v>12.68774286</v>
      </c>
      <c r="L112" s="37">
        <v>111.455957384</v>
      </c>
      <c r="M112" s="37">
        <f>(K112/J112)*100</f>
        <v>1.7233923760231928</v>
      </c>
      <c r="N112" s="37">
        <f>M112/M$44</f>
        <v>0.566355007862134</v>
      </c>
    </row>
    <row r="113" spans="1:14" x14ac:dyDescent="0.75">
      <c r="A113" s="60"/>
      <c r="B113">
        <v>23</v>
      </c>
      <c r="C113" s="37">
        <v>505.287371329</v>
      </c>
      <c r="D113" s="37">
        <v>8.3423877530000006</v>
      </c>
      <c r="E113" s="37">
        <v>141.13827221099999</v>
      </c>
      <c r="F113" s="37">
        <f>(D113/C113)*100</f>
        <v>1.6510184553114724</v>
      </c>
      <c r="G113" s="37">
        <f>F113/F$44</f>
        <v>0.70324414393914936</v>
      </c>
      <c r="H113" s="59"/>
      <c r="I113" s="38">
        <v>23</v>
      </c>
      <c r="J113" s="37">
        <v>369.61586339600001</v>
      </c>
      <c r="K113" s="37">
        <v>12.663959497</v>
      </c>
      <c r="L113" s="37">
        <v>110.724014066</v>
      </c>
      <c r="M113" s="37">
        <f>(K113/J113)*100</f>
        <v>3.4262489116794361</v>
      </c>
      <c r="N113" s="37">
        <f>M113/M$44</f>
        <v>1.1259613633603081</v>
      </c>
    </row>
    <row r="114" spans="1:14" x14ac:dyDescent="0.75">
      <c r="A114" s="60"/>
      <c r="B114">
        <v>24</v>
      </c>
      <c r="C114" s="37">
        <v>358.20342299599997</v>
      </c>
      <c r="D114" s="37">
        <v>7.4457700259999999</v>
      </c>
      <c r="E114" s="37">
        <v>132.42990333700001</v>
      </c>
      <c r="F114" s="37">
        <f>(D114/C114)*100</f>
        <v>2.0786429017690171</v>
      </c>
      <c r="G114" s="37">
        <f>F114/F$44</f>
        <v>0.88538892058233687</v>
      </c>
      <c r="H114" s="59"/>
      <c r="I114" s="38">
        <v>24</v>
      </c>
      <c r="J114" s="37">
        <v>317.14461500900001</v>
      </c>
      <c r="K114" s="37">
        <v>19.053499648999999</v>
      </c>
      <c r="L114" s="37">
        <v>90.545173241000001</v>
      </c>
      <c r="M114" s="37">
        <f>(K114/J114)*100</f>
        <v>6.0078269493742766</v>
      </c>
      <c r="N114" s="37">
        <f>M114/M$44</f>
        <v>1.9743402178665657</v>
      </c>
    </row>
    <row r="115" spans="1:14" x14ac:dyDescent="0.75">
      <c r="A115" s="60"/>
      <c r="B115">
        <v>25</v>
      </c>
      <c r="C115" s="37">
        <v>653.66971558499995</v>
      </c>
      <c r="D115" s="37">
        <v>8.4308211310000001</v>
      </c>
      <c r="E115" s="37">
        <v>190.95495364499999</v>
      </c>
      <c r="F115" s="37">
        <f>(D115/C115)*100</f>
        <v>1.2897677420247105</v>
      </c>
      <c r="G115" s="37">
        <f>F115/F$44</f>
        <v>0.5493709708104888</v>
      </c>
      <c r="H115" s="59"/>
      <c r="I115" s="38">
        <v>25</v>
      </c>
      <c r="J115" s="37">
        <v>697.91887311599999</v>
      </c>
      <c r="K115" s="37">
        <v>14.517366533000001</v>
      </c>
      <c r="L115" s="37">
        <v>137.865243365</v>
      </c>
      <c r="M115" s="37">
        <f>(K115/J115)*100</f>
        <v>2.0800937031813285</v>
      </c>
      <c r="N115" s="37">
        <f>M115/M$44</f>
        <v>0.68357705535270541</v>
      </c>
    </row>
    <row r="116" spans="1:14" x14ac:dyDescent="0.75">
      <c r="A116" s="60"/>
      <c r="B116">
        <v>26</v>
      </c>
      <c r="C116" s="37">
        <v>540.00871388400003</v>
      </c>
      <c r="D116" s="37">
        <v>5.4526026029999999</v>
      </c>
      <c r="E116" s="37">
        <v>124.824009519</v>
      </c>
      <c r="F116" s="37">
        <f>(D116/C116)*100</f>
        <v>1.0097249290261048</v>
      </c>
      <c r="G116" s="37">
        <f>F116/F$44</f>
        <v>0.43008795028461438</v>
      </c>
      <c r="H116" s="59"/>
      <c r="I116" s="38">
        <v>26</v>
      </c>
      <c r="J116" s="37">
        <v>537.46067850400004</v>
      </c>
      <c r="K116" s="37">
        <v>11.843846406000001</v>
      </c>
      <c r="L116" s="37">
        <v>107.244341651</v>
      </c>
      <c r="M116" s="37">
        <f>(K116/J116)*100</f>
        <v>2.2036675201927083</v>
      </c>
      <c r="N116" s="37">
        <f>M116/M$44</f>
        <v>0.72418687298839168</v>
      </c>
    </row>
    <row r="117" spans="1:14" x14ac:dyDescent="0.75">
      <c r="A117" s="60"/>
      <c r="B117">
        <v>27</v>
      </c>
      <c r="C117" s="37">
        <v>487.93514502699998</v>
      </c>
      <c r="D117" s="37">
        <v>8.9395763840000004</v>
      </c>
      <c r="E117" s="37">
        <v>116.86777525700001</v>
      </c>
      <c r="F117" s="37">
        <f>(D117/C117)*100</f>
        <v>1.832123894970781</v>
      </c>
      <c r="G117" s="37">
        <f>F117/F$44</f>
        <v>0.78038521978006503</v>
      </c>
      <c r="H117" s="59"/>
      <c r="I117" s="38">
        <v>27</v>
      </c>
      <c r="J117" s="37">
        <v>2055.3717078109999</v>
      </c>
      <c r="K117" s="37">
        <v>19.8534237</v>
      </c>
      <c r="L117" s="37">
        <v>226.760641867</v>
      </c>
      <c r="M117" s="37">
        <f>(K117/J117)*100</f>
        <v>0.96592862617264386</v>
      </c>
      <c r="N117" s="37">
        <f>M117/M$44</f>
        <v>0.31743120271463116</v>
      </c>
    </row>
    <row r="118" spans="1:14" x14ac:dyDescent="0.75">
      <c r="A118" s="60"/>
      <c r="B118">
        <v>28</v>
      </c>
      <c r="C118" s="37">
        <v>327.46824733900002</v>
      </c>
      <c r="D118" s="37">
        <v>10.238674926</v>
      </c>
      <c r="E118" s="37">
        <v>66.791462569000004</v>
      </c>
      <c r="F118" s="37">
        <f>(D118/C118)*100</f>
        <v>3.1266160945982557</v>
      </c>
      <c r="G118" s="37">
        <f>F118/F$44</f>
        <v>1.3317685527974958</v>
      </c>
      <c r="H118" s="59"/>
      <c r="I118" s="38">
        <v>28</v>
      </c>
      <c r="J118" s="37">
        <v>284.75297582299999</v>
      </c>
      <c r="K118" s="37">
        <v>25.422312573999999</v>
      </c>
      <c r="L118" s="37">
        <v>75.633172286999994</v>
      </c>
      <c r="M118" s="37">
        <f>(K118/J118)*100</f>
        <v>8.9278479006317006</v>
      </c>
      <c r="N118" s="37">
        <f>M118/M$44</f>
        <v>2.9339408937284035</v>
      </c>
    </row>
    <row r="119" spans="1:14" x14ac:dyDescent="0.75">
      <c r="A119" s="60"/>
      <c r="B119">
        <v>29</v>
      </c>
      <c r="C119" s="37">
        <v>357.775276082</v>
      </c>
      <c r="D119" s="37">
        <v>6.9687649870000001</v>
      </c>
      <c r="E119" s="37">
        <v>70.264798369000005</v>
      </c>
      <c r="F119" s="37">
        <f>(D119/C119)*100</f>
        <v>1.9478050756650944</v>
      </c>
      <c r="G119" s="37">
        <f>F119/F$44</f>
        <v>0.82965911652272439</v>
      </c>
      <c r="H119" s="59"/>
      <c r="I119" s="38">
        <v>29</v>
      </c>
      <c r="J119" s="37">
        <v>530.481889819</v>
      </c>
      <c r="K119" s="37">
        <v>13.687010307</v>
      </c>
      <c r="L119" s="37">
        <v>120.76318893600001</v>
      </c>
      <c r="M119" s="37">
        <f>(K119/J119)*100</f>
        <v>2.5801088726459627</v>
      </c>
      <c r="N119" s="37">
        <f>M119/M$44</f>
        <v>0.84789604571913268</v>
      </c>
    </row>
    <row r="120" spans="1:14" x14ac:dyDescent="0.75">
      <c r="A120" s="60"/>
      <c r="B120">
        <v>30</v>
      </c>
      <c r="C120" s="37">
        <v>331.17564683400002</v>
      </c>
      <c r="D120" s="37">
        <v>9.7850789490000007</v>
      </c>
      <c r="E120" s="37">
        <v>89.086055252999998</v>
      </c>
      <c r="F120" s="37">
        <f>(D120/C120)*100</f>
        <v>2.9546493054499017</v>
      </c>
      <c r="G120" s="37">
        <f>F120/F$44</f>
        <v>1.2585200454706753</v>
      </c>
      <c r="H120" s="59"/>
      <c r="I120" s="38">
        <v>30</v>
      </c>
      <c r="J120" s="37">
        <v>456.635521004</v>
      </c>
      <c r="K120" s="37">
        <v>11.856211767</v>
      </c>
      <c r="L120" s="37">
        <v>93.778784260999998</v>
      </c>
      <c r="M120" s="37">
        <f>(K120/J120)*100</f>
        <v>2.5964278339389506</v>
      </c>
      <c r="N120" s="37">
        <f>M120/M$44</f>
        <v>0.85325891350245142</v>
      </c>
    </row>
    <row r="121" spans="1:14" x14ac:dyDescent="0.75">
      <c r="A121" s="60"/>
      <c r="H121" s="59"/>
    </row>
    <row r="122" spans="1:14" x14ac:dyDescent="0.75">
      <c r="A122" s="60"/>
      <c r="H122" s="59"/>
    </row>
    <row r="123" spans="1:14" x14ac:dyDescent="0.75">
      <c r="A123" s="60"/>
      <c r="H123" s="59"/>
    </row>
    <row r="124" spans="1:14" x14ac:dyDescent="0.75">
      <c r="A124" s="60"/>
      <c r="H124" s="59"/>
    </row>
    <row r="125" spans="1:14" x14ac:dyDescent="0.75">
      <c r="A125" s="60"/>
      <c r="H125" s="59"/>
    </row>
    <row r="126" spans="1:14" x14ac:dyDescent="0.75">
      <c r="A126" s="60"/>
      <c r="H126" s="59"/>
    </row>
    <row r="127" spans="1:14" ht="15.5" thickBot="1" x14ac:dyDescent="0.9">
      <c r="A127" s="58"/>
      <c r="H127" s="57"/>
    </row>
    <row r="128" spans="1:14" s="18" customFormat="1" ht="15.5" thickBot="1" x14ac:dyDescent="0.9">
      <c r="C128" s="43"/>
      <c r="D128" s="43"/>
      <c r="E128" s="43"/>
      <c r="F128" s="43"/>
      <c r="G128" s="43"/>
      <c r="H128" s="43"/>
      <c r="I128" s="44"/>
      <c r="J128" s="43"/>
      <c r="K128" s="43"/>
      <c r="L128" s="43"/>
      <c r="M128" s="43"/>
      <c r="N128" s="43"/>
    </row>
    <row r="129" spans="1:14" ht="15.5" thickBot="1" x14ac:dyDescent="0.9">
      <c r="E129" s="42" t="s">
        <v>1</v>
      </c>
      <c r="F129" s="41">
        <f>AVERAGE(F91:F120)</f>
        <v>1.9366516456725871</v>
      </c>
      <c r="G129" s="41">
        <f>AVERAGE(G91:G120)</f>
        <v>0.82490836143465573</v>
      </c>
      <c r="L129" s="42" t="s">
        <v>1</v>
      </c>
      <c r="M129" s="41">
        <f>AVERAGE(M91:M120)</f>
        <v>5.4084986903605712</v>
      </c>
      <c r="N129" s="41">
        <f>AVERAGE(N91:N120)</f>
        <v>1.7773841644639379</v>
      </c>
    </row>
    <row r="130" spans="1:14" ht="15.5" thickBot="1" x14ac:dyDescent="0.9">
      <c r="E130" s="40" t="s">
        <v>0</v>
      </c>
      <c r="F130" s="39">
        <f>STDEV(F91:F120)/SQRT(30)</f>
        <v>0.14804929925933225</v>
      </c>
      <c r="G130" s="39">
        <f>STDEV(G91:G120)/SQRT(30)</f>
        <v>6.3060956334845097E-2</v>
      </c>
      <c r="L130" s="40" t="s">
        <v>0</v>
      </c>
      <c r="M130" s="39">
        <f>STDEV(M91:M120)/SQRT(30)</f>
        <v>0.76331650772325044</v>
      </c>
      <c r="N130" s="39">
        <f>STDEV(N91:N120)/SQRT(30)</f>
        <v>0.25084718532321043</v>
      </c>
    </row>
    <row r="132" spans="1:14" ht="15.5" thickBot="1" x14ac:dyDescent="0.9"/>
    <row r="133" spans="1:14" ht="16.75" thickBot="1" x14ac:dyDescent="0.9">
      <c r="B133" s="65" t="s">
        <v>27</v>
      </c>
      <c r="C133" s="37" t="s">
        <v>10</v>
      </c>
      <c r="D133" s="37" t="s">
        <v>23</v>
      </c>
      <c r="E133" s="37" t="s">
        <v>22</v>
      </c>
      <c r="F133" s="63" t="s">
        <v>21</v>
      </c>
      <c r="I133" s="64" t="s">
        <v>26</v>
      </c>
      <c r="J133" s="37" t="s">
        <v>10</v>
      </c>
      <c r="K133" s="37" t="s">
        <v>23</v>
      </c>
      <c r="L133" s="37" t="s">
        <v>22</v>
      </c>
      <c r="M133" s="63" t="s">
        <v>21</v>
      </c>
    </row>
    <row r="134" spans="1:14" ht="15" customHeight="1" x14ac:dyDescent="0.75">
      <c r="A134" s="62" t="s">
        <v>28</v>
      </c>
      <c r="B134">
        <v>1</v>
      </c>
      <c r="C134" s="37">
        <v>582.30718291699998</v>
      </c>
      <c r="D134" s="37">
        <v>11.419267982999999</v>
      </c>
      <c r="E134" s="37">
        <v>97.852069095999994</v>
      </c>
      <c r="F134" s="37">
        <f>(D134/C134)*100</f>
        <v>1.9610384893067105</v>
      </c>
      <c r="G134" s="37">
        <f>F134/F$44</f>
        <v>0.83529583161688448</v>
      </c>
      <c r="H134" s="61" t="s">
        <v>28</v>
      </c>
      <c r="I134" s="38">
        <v>1</v>
      </c>
      <c r="J134" s="37">
        <v>875.04984543600006</v>
      </c>
      <c r="K134" s="37">
        <v>48.486182483999997</v>
      </c>
      <c r="L134" s="37">
        <v>136.51191803399999</v>
      </c>
      <c r="M134" s="37">
        <f>(K134/J134)*100</f>
        <v>5.5409623505323173</v>
      </c>
      <c r="N134" s="37">
        <f>M134/M$44</f>
        <v>1.8209154335711688</v>
      </c>
    </row>
    <row r="135" spans="1:14" x14ac:dyDescent="0.75">
      <c r="A135" s="60"/>
      <c r="B135">
        <v>2</v>
      </c>
      <c r="C135" s="37">
        <v>608.83404831999997</v>
      </c>
      <c r="D135" s="37">
        <v>7.4947547669999999</v>
      </c>
      <c r="E135" s="37">
        <v>116.459550099</v>
      </c>
      <c r="F135" s="37">
        <f>(D135/C135)*100</f>
        <v>1.2310012535732555</v>
      </c>
      <c r="G135" s="37">
        <f>F135/F$44</f>
        <v>0.52433964016097356</v>
      </c>
      <c r="H135" s="59"/>
      <c r="I135" s="38">
        <v>2</v>
      </c>
      <c r="J135" s="37">
        <v>314.276853136</v>
      </c>
      <c r="K135" s="37">
        <v>34.721543818999997</v>
      </c>
      <c r="L135" s="37">
        <v>77.280324836999995</v>
      </c>
      <c r="M135" s="37">
        <f>(K135/J135)*100</f>
        <v>11.048075438115264</v>
      </c>
      <c r="N135" s="37">
        <f>M135/M$44</f>
        <v>3.6307070512020259</v>
      </c>
    </row>
    <row r="136" spans="1:14" x14ac:dyDescent="0.75">
      <c r="A136" s="60"/>
      <c r="B136">
        <v>3</v>
      </c>
      <c r="C136" s="37">
        <v>244.775449778</v>
      </c>
      <c r="D136" s="37">
        <v>12.261082024</v>
      </c>
      <c r="E136" s="37">
        <v>72.998290733999994</v>
      </c>
      <c r="F136" s="37">
        <f>(D136/C136)*100</f>
        <v>5.0091142862244702</v>
      </c>
      <c r="G136" s="37">
        <f>F136/F$44</f>
        <v>2.1336104855622162</v>
      </c>
      <c r="H136" s="59"/>
      <c r="I136" s="38">
        <v>3</v>
      </c>
      <c r="J136" s="37">
        <v>195.300813799</v>
      </c>
      <c r="K136" s="37">
        <v>44.105983754999997</v>
      </c>
      <c r="L136" s="37">
        <v>52.109744403000001</v>
      </c>
      <c r="M136" s="37">
        <f>(K136/J136)*100</f>
        <v>22.583614935876849</v>
      </c>
      <c r="N136" s="37">
        <f>M136/M$44</f>
        <v>7.4216084465211827</v>
      </c>
    </row>
    <row r="137" spans="1:14" x14ac:dyDescent="0.75">
      <c r="A137" s="60"/>
      <c r="B137">
        <v>4</v>
      </c>
      <c r="C137" s="37">
        <v>238.17836982899999</v>
      </c>
      <c r="D137" s="37">
        <v>23.254168766999999</v>
      </c>
      <c r="E137" s="37">
        <v>66.096231059999994</v>
      </c>
      <c r="F137" s="37">
        <f>(D137/C137)*100</f>
        <v>9.7633419792466114</v>
      </c>
      <c r="G137" s="37">
        <f>F137/F$44</f>
        <v>4.1586531332171797</v>
      </c>
      <c r="H137" s="59"/>
      <c r="I137" s="44">
        <v>4</v>
      </c>
      <c r="J137" s="43">
        <v>1217.7099141819999</v>
      </c>
      <c r="K137" s="43">
        <v>13.202322605000001</v>
      </c>
      <c r="L137" s="43">
        <v>133.79513601599999</v>
      </c>
      <c r="M137" s="43"/>
    </row>
    <row r="138" spans="1:14" x14ac:dyDescent="0.75">
      <c r="A138" s="60"/>
      <c r="B138">
        <v>5</v>
      </c>
      <c r="C138" s="37">
        <v>388.96448035200001</v>
      </c>
      <c r="D138" s="37">
        <v>16.741292616999999</v>
      </c>
      <c r="E138" s="37">
        <v>103.998901863</v>
      </c>
      <c r="F138" s="37">
        <f>(D138/C138)*100</f>
        <v>4.3040671996192774</v>
      </c>
      <c r="G138" s="37">
        <f>F138/F$44</f>
        <v>1.8332987396448024</v>
      </c>
      <c r="H138" s="59"/>
      <c r="I138" s="38">
        <v>5</v>
      </c>
      <c r="J138" s="37">
        <v>746.00833089100001</v>
      </c>
      <c r="K138" s="37">
        <v>30.576150933000001</v>
      </c>
      <c r="L138" s="37">
        <v>181.41606017699999</v>
      </c>
      <c r="M138" s="37">
        <f>(K138/J138)*100</f>
        <v>4.0986339785885733</v>
      </c>
      <c r="N138" s="37">
        <f>M138/M$44</f>
        <v>1.346925930195888</v>
      </c>
    </row>
    <row r="139" spans="1:14" x14ac:dyDescent="0.75">
      <c r="A139" s="60"/>
      <c r="B139">
        <v>6</v>
      </c>
      <c r="C139" s="37">
        <v>362.41452401499998</v>
      </c>
      <c r="D139" s="37">
        <v>18.984632145999999</v>
      </c>
      <c r="E139" s="37">
        <v>114.222738228</v>
      </c>
      <c r="F139" s="37">
        <f>(D139/C139)*100</f>
        <v>5.2383750892980894</v>
      </c>
      <c r="G139" s="37">
        <f>F139/F$44</f>
        <v>2.2312631294061598</v>
      </c>
      <c r="H139" s="59"/>
      <c r="I139" s="38">
        <v>6</v>
      </c>
      <c r="J139" s="37">
        <v>292.10262886100003</v>
      </c>
      <c r="K139" s="37">
        <v>23.469901424</v>
      </c>
      <c r="L139" s="37">
        <v>65.733255493000001</v>
      </c>
      <c r="M139" s="37">
        <f>(K139/J139)*100</f>
        <v>8.0348134885045432</v>
      </c>
      <c r="N139" s="37">
        <f>M139/M$44</f>
        <v>2.6404647715532952</v>
      </c>
    </row>
    <row r="140" spans="1:14" x14ac:dyDescent="0.75">
      <c r="A140" s="60"/>
      <c r="B140">
        <v>7</v>
      </c>
      <c r="C140" s="37">
        <v>826.70394137200003</v>
      </c>
      <c r="D140" s="37">
        <v>8.6957385180000006</v>
      </c>
      <c r="E140" s="37">
        <v>146.75210412800001</v>
      </c>
      <c r="F140" s="37">
        <f>(D140/C140)*100</f>
        <v>1.051856424389187</v>
      </c>
      <c r="G140" s="37">
        <f>F140/F$44</f>
        <v>0.44803367784094111</v>
      </c>
      <c r="H140" s="59"/>
      <c r="I140" s="38">
        <v>7</v>
      </c>
      <c r="J140" s="37">
        <v>285.22153041899998</v>
      </c>
      <c r="K140" s="37">
        <v>39.304409776</v>
      </c>
      <c r="L140" s="37">
        <v>67.477519220000005</v>
      </c>
      <c r="M140" s="37">
        <f>(K140/J140)*100</f>
        <v>13.780309543343558</v>
      </c>
      <c r="N140" s="37">
        <f>M140/M$44</f>
        <v>4.5285957094531959</v>
      </c>
    </row>
    <row r="141" spans="1:14" x14ac:dyDescent="0.75">
      <c r="A141" s="60"/>
      <c r="B141">
        <v>8</v>
      </c>
      <c r="C141" s="37">
        <v>681.33496405200003</v>
      </c>
      <c r="D141" s="37">
        <v>16.065944567999999</v>
      </c>
      <c r="E141" s="37">
        <v>123.196126326</v>
      </c>
      <c r="F141" s="37">
        <f>(D141/C141)*100</f>
        <v>2.3580097038398624</v>
      </c>
      <c r="G141" s="37">
        <f>F141/F$44</f>
        <v>1.0043839971881072</v>
      </c>
      <c r="H141" s="59"/>
      <c r="I141" s="38">
        <v>8</v>
      </c>
      <c r="J141" s="37">
        <v>453.19884158000002</v>
      </c>
      <c r="K141" s="37">
        <v>20.815618520000001</v>
      </c>
      <c r="L141" s="37">
        <v>145.886765999</v>
      </c>
      <c r="M141" s="37">
        <f>(K141/J141)*100</f>
        <v>4.5930431877164377</v>
      </c>
      <c r="N141" s="37">
        <f>M141/M$44</f>
        <v>1.5094026449698397</v>
      </c>
    </row>
    <row r="142" spans="1:14" x14ac:dyDescent="0.75">
      <c r="A142" s="60"/>
      <c r="B142">
        <v>9</v>
      </c>
      <c r="C142" s="37">
        <v>933.08849419700005</v>
      </c>
      <c r="D142" s="37">
        <v>12.649991461999999</v>
      </c>
      <c r="E142" s="37">
        <v>228.31044628199999</v>
      </c>
      <c r="F142" s="37">
        <f>(D142/C142)*100</f>
        <v>1.3557118687747152</v>
      </c>
      <c r="G142" s="37">
        <f>F142/F$44</f>
        <v>0.57745958533501451</v>
      </c>
      <c r="H142" s="59"/>
      <c r="I142" s="38">
        <v>9</v>
      </c>
      <c r="J142" s="37">
        <v>278.28963192200001</v>
      </c>
      <c r="K142" s="37">
        <v>24.81732341</v>
      </c>
      <c r="L142" s="37">
        <v>76.332137560999996</v>
      </c>
      <c r="M142" s="37">
        <f>(K142/J142)*100</f>
        <v>8.9178038141772689</v>
      </c>
      <c r="N142" s="37">
        <f>M142/M$44</f>
        <v>2.9306401255794841</v>
      </c>
    </row>
    <row r="143" spans="1:14" x14ac:dyDescent="0.75">
      <c r="A143" s="60"/>
      <c r="B143">
        <v>10</v>
      </c>
      <c r="C143" s="37">
        <v>807.94486629100004</v>
      </c>
      <c r="D143" s="37">
        <v>9.5963097709999996</v>
      </c>
      <c r="E143" s="37">
        <v>135.65829062700001</v>
      </c>
      <c r="F143" s="37">
        <f>(D143/C143)*100</f>
        <v>1.1877431457734724</v>
      </c>
      <c r="G143" s="37">
        <f>F143/F$44</f>
        <v>0.50591403692787895</v>
      </c>
      <c r="H143" s="59"/>
      <c r="I143" s="38">
        <v>10</v>
      </c>
      <c r="J143" s="37">
        <v>347.83490805399998</v>
      </c>
      <c r="K143" s="37">
        <v>19.695758678000001</v>
      </c>
      <c r="L143" s="37">
        <v>87.169906140999998</v>
      </c>
      <c r="M143" s="37">
        <f>(K143/J143)*100</f>
        <v>5.6623870180799427</v>
      </c>
      <c r="N143" s="37">
        <f>M143/M$44</f>
        <v>1.8608189804942907</v>
      </c>
    </row>
    <row r="144" spans="1:14" x14ac:dyDescent="0.75">
      <c r="A144" s="60"/>
      <c r="B144">
        <v>11</v>
      </c>
      <c r="C144" s="37">
        <v>574.75413828499995</v>
      </c>
      <c r="D144" s="37">
        <v>7.7302267090000001</v>
      </c>
      <c r="E144" s="37">
        <v>110.018540319</v>
      </c>
      <c r="F144" s="37">
        <f>(D144/C144)*100</f>
        <v>1.3449623402566713</v>
      </c>
      <c r="G144" s="37">
        <f>F144/F$44</f>
        <v>0.57288087032665003</v>
      </c>
      <c r="H144" s="59"/>
      <c r="I144" s="38">
        <v>11</v>
      </c>
      <c r="J144" s="37">
        <v>490.938587611</v>
      </c>
      <c r="K144" s="37">
        <v>17.825328752000001</v>
      </c>
      <c r="L144" s="37">
        <v>95.166776275999993</v>
      </c>
      <c r="M144" s="37">
        <f>(K144/J144)*100</f>
        <v>3.6308673226811159</v>
      </c>
      <c r="N144" s="37">
        <f>M144/M$44</f>
        <v>1.1932047046816894</v>
      </c>
    </row>
    <row r="145" spans="1:14" x14ac:dyDescent="0.75">
      <c r="A145" s="60"/>
      <c r="B145">
        <v>12</v>
      </c>
      <c r="C145" s="37">
        <v>404.92916429399997</v>
      </c>
      <c r="D145" s="37">
        <v>13.107028722000001</v>
      </c>
      <c r="E145" s="37">
        <v>94.355478215999995</v>
      </c>
      <c r="F145" s="37">
        <f>(D145/C145)*100</f>
        <v>3.2368695262669709</v>
      </c>
      <c r="G145" s="37">
        <f>F145/F$44</f>
        <v>1.3787305234046578</v>
      </c>
      <c r="H145" s="59"/>
      <c r="I145" s="38">
        <v>12</v>
      </c>
      <c r="J145" s="37">
        <v>475.93259951700003</v>
      </c>
      <c r="K145" s="37">
        <v>21.162092317999999</v>
      </c>
      <c r="L145" s="37">
        <v>81.788901542000005</v>
      </c>
      <c r="M145" s="37">
        <f>(K145/J145)*100</f>
        <v>4.446447320371905</v>
      </c>
      <c r="N145" s="37">
        <f>M145/M$44</f>
        <v>1.4612271367352878</v>
      </c>
    </row>
    <row r="146" spans="1:14" x14ac:dyDescent="0.75">
      <c r="A146" s="60"/>
      <c r="B146">
        <v>13</v>
      </c>
      <c r="C146" s="37">
        <v>428.813989327</v>
      </c>
      <c r="D146" s="37">
        <v>10.398162414</v>
      </c>
      <c r="E146" s="37">
        <v>101.297089974</v>
      </c>
      <c r="F146" s="37">
        <f>(D146/C146)*100</f>
        <v>2.4248654831245933</v>
      </c>
      <c r="G146" s="37">
        <f>F146/F$44</f>
        <v>1.0328609261522996</v>
      </c>
      <c r="H146" s="59"/>
      <c r="I146" s="38">
        <v>13</v>
      </c>
      <c r="J146" s="37">
        <v>254.442739988</v>
      </c>
      <c r="K146" s="37">
        <v>30.953641090000001</v>
      </c>
      <c r="L146" s="37">
        <v>67.182819199999997</v>
      </c>
      <c r="M146" s="37">
        <f>(K146/J146)*100</f>
        <v>12.165267946517096</v>
      </c>
      <c r="N146" s="37">
        <f>M146/M$44</f>
        <v>3.9978478025957882</v>
      </c>
    </row>
    <row r="147" spans="1:14" x14ac:dyDescent="0.75">
      <c r="A147" s="60"/>
      <c r="B147">
        <v>14</v>
      </c>
      <c r="C147" s="37">
        <v>638.32696008999994</v>
      </c>
      <c r="D147" s="37">
        <v>12.086386382000001</v>
      </c>
      <c r="E147" s="37">
        <v>118.169571336</v>
      </c>
      <c r="F147" s="37">
        <f>(D147/C147)*100</f>
        <v>1.8934475805778122</v>
      </c>
      <c r="G147" s="37">
        <f>F147/F$44</f>
        <v>0.80650577745715912</v>
      </c>
      <c r="H147" s="59"/>
      <c r="I147" s="38">
        <v>14</v>
      </c>
      <c r="J147" s="37">
        <v>488.89085873699997</v>
      </c>
      <c r="K147" s="37">
        <v>19.080483861000001</v>
      </c>
      <c r="L147" s="37">
        <v>102.708932041</v>
      </c>
      <c r="M147" s="37">
        <f>(K147/J147)*100</f>
        <v>3.9028105189556004</v>
      </c>
      <c r="N147" s="37">
        <f>M147/M$44</f>
        <v>1.2825728562453451</v>
      </c>
    </row>
    <row r="148" spans="1:14" x14ac:dyDescent="0.75">
      <c r="A148" s="60"/>
      <c r="B148">
        <v>15</v>
      </c>
      <c r="C148" s="37">
        <v>727.63808563800001</v>
      </c>
      <c r="D148" s="37">
        <v>7.7107707019999996</v>
      </c>
      <c r="E148" s="37">
        <v>122.252076527</v>
      </c>
      <c r="F148" s="37">
        <f>(D148/C148)*100</f>
        <v>1.0596986131146671</v>
      </c>
      <c r="G148" s="37">
        <f>F148/F$44</f>
        <v>0.45137402408547717</v>
      </c>
      <c r="H148" s="59"/>
      <c r="I148" s="38">
        <v>15</v>
      </c>
      <c r="J148" s="37">
        <v>365.30071978000001</v>
      </c>
      <c r="K148" s="37">
        <v>25.962143559000001</v>
      </c>
      <c r="L148" s="37">
        <v>111.14165037399999</v>
      </c>
      <c r="M148" s="37">
        <f>(K148/J148)*100</f>
        <v>7.1070606087596913</v>
      </c>
      <c r="N148" s="37">
        <f>M148/M$44</f>
        <v>2.3355791884369976</v>
      </c>
    </row>
    <row r="149" spans="1:14" x14ac:dyDescent="0.75">
      <c r="A149" s="60"/>
      <c r="B149">
        <v>16</v>
      </c>
      <c r="C149" s="37">
        <v>371.18252832100001</v>
      </c>
      <c r="D149" s="37">
        <v>10.411217578</v>
      </c>
      <c r="E149" s="37">
        <v>75.336159277999997</v>
      </c>
      <c r="F149" s="37">
        <f>(D149/C149)*100</f>
        <v>2.8048781350495955</v>
      </c>
      <c r="G149" s="37">
        <f>F149/F$44</f>
        <v>1.1947256655980061</v>
      </c>
      <c r="H149" s="59"/>
      <c r="I149" s="38">
        <v>16</v>
      </c>
      <c r="J149" s="37">
        <v>870.352120087</v>
      </c>
      <c r="K149" s="37">
        <v>16.052123654999999</v>
      </c>
      <c r="L149" s="37">
        <v>123.240571876</v>
      </c>
      <c r="M149" s="37">
        <f>(K149/J149)*100</f>
        <v>1.84432522016439</v>
      </c>
      <c r="N149" s="37">
        <f>M149/M$44</f>
        <v>0.60609692783767888</v>
      </c>
    </row>
    <row r="150" spans="1:14" x14ac:dyDescent="0.75">
      <c r="A150" s="60"/>
      <c r="B150">
        <v>17</v>
      </c>
      <c r="C150" s="37">
        <v>348.53083054199999</v>
      </c>
      <c r="D150" s="37">
        <v>15.98921095</v>
      </c>
      <c r="E150" s="37">
        <v>72.358759043999996</v>
      </c>
      <c r="F150" s="37">
        <f>(D150/C150)*100</f>
        <v>4.5876030321722734</v>
      </c>
      <c r="G150" s="37">
        <f>F150/F$44</f>
        <v>1.9540695966866086</v>
      </c>
      <c r="H150" s="59"/>
      <c r="I150" s="38">
        <v>17</v>
      </c>
      <c r="J150" s="37">
        <v>301.45391256200003</v>
      </c>
      <c r="K150" s="37">
        <v>47.134633389000001</v>
      </c>
      <c r="L150" s="37">
        <v>71.511874113999994</v>
      </c>
      <c r="M150" s="37">
        <f>(K150/J150)*100</f>
        <v>15.63576766624511</v>
      </c>
      <c r="N150" s="37">
        <f>M150/M$44</f>
        <v>5.1383512209686</v>
      </c>
    </row>
    <row r="151" spans="1:14" x14ac:dyDescent="0.75">
      <c r="A151" s="60"/>
      <c r="B151">
        <v>18</v>
      </c>
      <c r="C151" s="37">
        <v>188.469630118</v>
      </c>
      <c r="D151" s="37">
        <v>17.520789906000001</v>
      </c>
      <c r="E151" s="37">
        <v>53.232888490000001</v>
      </c>
      <c r="F151" s="37">
        <f>(D151/C151)*100</f>
        <v>9.2963465227953765</v>
      </c>
      <c r="G151" s="37">
        <f>F151/F$44</f>
        <v>3.9597384457774418</v>
      </c>
      <c r="H151" s="59"/>
      <c r="I151" s="38">
        <v>18</v>
      </c>
      <c r="J151" s="37">
        <v>307.17055581400001</v>
      </c>
      <c r="K151" s="37">
        <v>40.675668338999998</v>
      </c>
      <c r="L151" s="37">
        <v>67.684892962999996</v>
      </c>
      <c r="M151" s="37">
        <f>(K151/J151)*100</f>
        <v>13.242046664013657</v>
      </c>
      <c r="N151" s="37">
        <f>M151/M$44</f>
        <v>4.3517074502871482</v>
      </c>
    </row>
    <row r="152" spans="1:14" x14ac:dyDescent="0.75">
      <c r="A152" s="60"/>
      <c r="B152">
        <v>19</v>
      </c>
      <c r="C152" s="37">
        <v>465.52558276799999</v>
      </c>
      <c r="D152" s="37">
        <v>17.621487376000001</v>
      </c>
      <c r="E152" s="37">
        <v>96.947144430999998</v>
      </c>
      <c r="F152" s="37">
        <f>(D152/C152)*100</f>
        <v>3.7852887205947332</v>
      </c>
      <c r="G152" s="37">
        <f>F152/F$44</f>
        <v>1.6123272985309942</v>
      </c>
      <c r="H152" s="59"/>
      <c r="I152" s="38">
        <v>19</v>
      </c>
      <c r="J152" s="37">
        <v>242.02006529600001</v>
      </c>
      <c r="K152" s="37">
        <v>50.077235502999997</v>
      </c>
      <c r="L152" s="37">
        <v>76.059837487999999</v>
      </c>
      <c r="M152" s="37">
        <f>(K152/J152)*100</f>
        <v>20.69135690949987</v>
      </c>
      <c r="N152" s="37">
        <f>M152/M$44</f>
        <v>6.7997594559396566</v>
      </c>
    </row>
    <row r="153" spans="1:14" x14ac:dyDescent="0.75">
      <c r="A153" s="60"/>
      <c r="B153">
        <v>20</v>
      </c>
      <c r="C153" s="37">
        <v>278.29549409100002</v>
      </c>
      <c r="D153" s="37">
        <v>20.246551426</v>
      </c>
      <c r="E153" s="37">
        <v>61.977393806000002</v>
      </c>
      <c r="F153" s="37">
        <f>(D153/C153)*100</f>
        <v>7.2751991519415569</v>
      </c>
      <c r="G153" s="37">
        <f>F153/F$44</f>
        <v>3.0988394969993007</v>
      </c>
      <c r="H153" s="59"/>
      <c r="I153" s="38">
        <v>20</v>
      </c>
      <c r="J153" s="37">
        <v>345.14895098599999</v>
      </c>
      <c r="K153" s="37">
        <v>105.598399004</v>
      </c>
      <c r="L153" s="37">
        <v>74.890575776000006</v>
      </c>
      <c r="M153" s="37">
        <f>(K153/J153)*100</f>
        <v>30.595022439538955</v>
      </c>
      <c r="N153" s="37">
        <f>M153/M$44</f>
        <v>10.054381355841659</v>
      </c>
    </row>
    <row r="154" spans="1:14" x14ac:dyDescent="0.75">
      <c r="A154" s="60"/>
      <c r="B154">
        <v>21</v>
      </c>
      <c r="C154" s="37">
        <v>318.62148132999999</v>
      </c>
      <c r="D154" s="37">
        <v>20.585446255000001</v>
      </c>
      <c r="E154" s="37">
        <v>80.468630816000001</v>
      </c>
      <c r="F154" s="37">
        <f>(D154/C154)*100</f>
        <v>6.4607841784777253</v>
      </c>
      <c r="G154" s="37">
        <f>F154/F$44</f>
        <v>2.7519429744424113</v>
      </c>
      <c r="H154" s="59"/>
      <c r="I154" s="38">
        <v>21</v>
      </c>
      <c r="J154" s="37">
        <v>195.83632271299999</v>
      </c>
      <c r="K154" s="37">
        <v>40.490964323999997</v>
      </c>
      <c r="L154" s="37">
        <v>56.209456476</v>
      </c>
      <c r="M154" s="37">
        <f>(K154/J154)*100</f>
        <v>20.67592148538241</v>
      </c>
      <c r="N154" s="37">
        <f>M154/M$44</f>
        <v>6.7946869432205448</v>
      </c>
    </row>
    <row r="155" spans="1:14" x14ac:dyDescent="0.75">
      <c r="A155" s="60"/>
      <c r="B155">
        <v>22</v>
      </c>
      <c r="C155" s="37">
        <v>209.04313164000001</v>
      </c>
      <c r="D155" s="37">
        <v>11.914592331</v>
      </c>
      <c r="E155" s="37">
        <v>57.676751959000001</v>
      </c>
      <c r="F155" s="37">
        <f>(D155/C155)*100</f>
        <v>5.6995856489169459</v>
      </c>
      <c r="G155" s="37">
        <f>F155/F$44</f>
        <v>2.4277137651524878</v>
      </c>
      <c r="H155" s="59"/>
      <c r="I155" s="38">
        <v>22</v>
      </c>
      <c r="J155" s="37">
        <v>248.913711675</v>
      </c>
      <c r="K155" s="37">
        <v>27.820501587999999</v>
      </c>
      <c r="L155" s="37">
        <v>62.371706246000002</v>
      </c>
      <c r="M155" s="37">
        <f>(K155/J155)*100</f>
        <v>11.176765394236091</v>
      </c>
      <c r="N155" s="37">
        <f>M155/M$44</f>
        <v>3.6729981754547465</v>
      </c>
    </row>
    <row r="156" spans="1:14" x14ac:dyDescent="0.75">
      <c r="A156" s="60"/>
      <c r="B156">
        <v>23</v>
      </c>
      <c r="C156" s="37">
        <v>235.85763611799999</v>
      </c>
      <c r="D156" s="37">
        <v>10.903450385999999</v>
      </c>
      <c r="E156" s="37">
        <v>59.791458433000003</v>
      </c>
      <c r="F156" s="37">
        <f>(D156/C156)*100</f>
        <v>4.6228947959713222</v>
      </c>
      <c r="G156" s="37">
        <f>F156/F$44</f>
        <v>1.9691019702746329</v>
      </c>
      <c r="H156" s="59"/>
      <c r="I156" s="38">
        <v>23</v>
      </c>
      <c r="J156" s="37">
        <v>263.94214942000002</v>
      </c>
      <c r="K156" s="37">
        <v>15.480501096999999</v>
      </c>
      <c r="L156" s="37">
        <v>80.78363899</v>
      </c>
      <c r="M156" s="37">
        <f>(K156/J156)*100</f>
        <v>5.865111400743551</v>
      </c>
      <c r="N156" s="37">
        <f>M156/M$44</f>
        <v>1.9274398910510804</v>
      </c>
    </row>
    <row r="157" spans="1:14" x14ac:dyDescent="0.75">
      <c r="A157" s="60"/>
      <c r="B157">
        <v>24</v>
      </c>
      <c r="C157" s="37">
        <v>515.93787745700001</v>
      </c>
      <c r="D157" s="37">
        <v>7.8063608789999996</v>
      </c>
      <c r="E157" s="37">
        <v>101.152338696</v>
      </c>
      <c r="F157" s="37">
        <f>(D157/C157)*100</f>
        <v>1.5130427945078733</v>
      </c>
      <c r="G157" s="37">
        <f>F157/F$44</f>
        <v>0.64447401017467842</v>
      </c>
      <c r="H157" s="59"/>
      <c r="I157" s="38">
        <v>24</v>
      </c>
      <c r="J157" s="37">
        <v>581.08997152200004</v>
      </c>
      <c r="K157" s="37">
        <v>12.296803338</v>
      </c>
      <c r="L157" s="37">
        <v>94.746606755000002</v>
      </c>
      <c r="M157" s="37">
        <f>(K157/J157)*100</f>
        <v>2.1161616859076089</v>
      </c>
      <c r="N157" s="37">
        <f>M157/M$44</f>
        <v>0.69543000475918404</v>
      </c>
    </row>
    <row r="158" spans="1:14" x14ac:dyDescent="0.75">
      <c r="A158" s="60"/>
      <c r="B158">
        <v>25</v>
      </c>
      <c r="C158" s="37">
        <v>190.33455469099999</v>
      </c>
      <c r="D158" s="37">
        <v>11.594695693</v>
      </c>
      <c r="E158" s="37">
        <v>52.937564299999998</v>
      </c>
      <c r="F158" s="37">
        <f>(D158/C158)*100</f>
        <v>6.0917449865178153</v>
      </c>
      <c r="G158" s="37">
        <f>F158/F$44</f>
        <v>2.594752332632849</v>
      </c>
      <c r="H158" s="59"/>
      <c r="I158" s="38">
        <v>25</v>
      </c>
      <c r="J158" s="37">
        <v>665.51028026200004</v>
      </c>
      <c r="K158" s="37">
        <v>12.109453910999999</v>
      </c>
      <c r="L158" s="37">
        <v>105.736834511</v>
      </c>
      <c r="M158" s="37">
        <f>(K158/J158)*100</f>
        <v>1.819574283094878</v>
      </c>
      <c r="N158" s="37">
        <f>M158/M$44</f>
        <v>0.59796307663024495</v>
      </c>
    </row>
    <row r="159" spans="1:14" x14ac:dyDescent="0.75">
      <c r="A159" s="60"/>
      <c r="B159">
        <v>26</v>
      </c>
      <c r="C159" s="37">
        <v>151.369978425</v>
      </c>
      <c r="D159" s="37">
        <v>21.359333453000001</v>
      </c>
      <c r="E159" s="37">
        <v>48.567515809</v>
      </c>
      <c r="F159" s="37">
        <f>(D159/C159)*100</f>
        <v>14.110680119825089</v>
      </c>
      <c r="G159" s="37">
        <f>F159/F$44</f>
        <v>6.0103829423236217</v>
      </c>
      <c r="H159" s="59"/>
      <c r="I159" s="38">
        <v>26</v>
      </c>
      <c r="J159" s="37">
        <v>307.82319923699998</v>
      </c>
      <c r="K159" s="37">
        <v>16.475083869999999</v>
      </c>
      <c r="L159" s="37">
        <v>71.105067117999994</v>
      </c>
      <c r="M159" s="37">
        <f>(K159/J159)*100</f>
        <v>5.3521254768440834</v>
      </c>
      <c r="N159" s="37">
        <f>M159/M$44</f>
        <v>1.7588583474599084</v>
      </c>
    </row>
    <row r="160" spans="1:14" x14ac:dyDescent="0.75">
      <c r="A160" s="60"/>
      <c r="B160">
        <v>27</v>
      </c>
      <c r="C160" s="37">
        <v>177.676158665</v>
      </c>
      <c r="D160" s="37">
        <v>21.619483403</v>
      </c>
      <c r="E160" s="37">
        <v>50.591466865999998</v>
      </c>
      <c r="F160" s="37">
        <f>(D160/C160)*100</f>
        <v>12.167914685595219</v>
      </c>
      <c r="G160" s="37">
        <f>F160/F$44</f>
        <v>5.1828704391930573</v>
      </c>
      <c r="H160" s="59"/>
      <c r="I160" s="38">
        <v>27</v>
      </c>
      <c r="J160" s="37">
        <v>442.420081332</v>
      </c>
      <c r="K160" s="37">
        <v>29.783150478</v>
      </c>
      <c r="L160" s="37">
        <v>91.470847985000006</v>
      </c>
      <c r="M160" s="37">
        <f>(K160/J160)*100</f>
        <v>6.7318712994065439</v>
      </c>
      <c r="N160" s="37">
        <f>M160/M$44</f>
        <v>2.2122814721393187</v>
      </c>
    </row>
    <row r="161" spans="1:14" x14ac:dyDescent="0.75">
      <c r="A161" s="60"/>
      <c r="B161">
        <v>28</v>
      </c>
      <c r="C161" s="37">
        <v>490.16742750499998</v>
      </c>
      <c r="D161" s="37">
        <v>8.6535988350000004</v>
      </c>
      <c r="E161" s="37">
        <v>114.322740161</v>
      </c>
      <c r="F161" s="37">
        <f>(D161/C161)*100</f>
        <v>1.7654373484275898</v>
      </c>
      <c r="G161" s="37">
        <f>F161/F$44</f>
        <v>0.75198037476748925</v>
      </c>
      <c r="H161" s="59"/>
      <c r="I161" s="38">
        <v>28</v>
      </c>
      <c r="J161" s="37">
        <v>388.29878360200001</v>
      </c>
      <c r="K161" s="37">
        <v>31.466091265999999</v>
      </c>
      <c r="L161" s="37">
        <v>77.487249640000002</v>
      </c>
      <c r="M161" s="37">
        <f>(K161/J161)*100</f>
        <v>8.103577089299419</v>
      </c>
      <c r="N161" s="37">
        <f>M161/M$44</f>
        <v>2.6630624168780801</v>
      </c>
    </row>
    <row r="162" spans="1:14" x14ac:dyDescent="0.75">
      <c r="A162" s="60"/>
      <c r="B162">
        <v>29</v>
      </c>
      <c r="C162" s="37">
        <v>188.32210384000001</v>
      </c>
      <c r="D162" s="37">
        <v>13.643080355</v>
      </c>
      <c r="E162" s="37">
        <v>55.106396304</v>
      </c>
      <c r="F162" s="37">
        <f>(D162/C162)*100</f>
        <v>7.2445454234046105</v>
      </c>
      <c r="G162" s="37">
        <f>F162/F$44</f>
        <v>3.0857826743973749</v>
      </c>
      <c r="H162" s="59"/>
      <c r="I162" s="38">
        <v>29</v>
      </c>
      <c r="J162" s="37">
        <v>312.22974500399999</v>
      </c>
      <c r="K162" s="37">
        <v>26.806591272999999</v>
      </c>
      <c r="L162" s="37">
        <v>83.480409746000007</v>
      </c>
      <c r="M162" s="37">
        <f>(K162/J162)*100</f>
        <v>8.5855341145208897</v>
      </c>
      <c r="N162" s="37">
        <f>M162/M$44</f>
        <v>2.8214469952283578</v>
      </c>
    </row>
    <row r="163" spans="1:14" x14ac:dyDescent="0.75">
      <c r="A163" s="60"/>
      <c r="B163">
        <v>30</v>
      </c>
      <c r="C163" s="37">
        <v>213.691812927</v>
      </c>
      <c r="D163" s="37">
        <v>12.007001246</v>
      </c>
      <c r="E163" s="37">
        <v>62.587962982000001</v>
      </c>
      <c r="F163" s="37">
        <f>(D163/C163)*100</f>
        <v>5.6188400863545258</v>
      </c>
      <c r="G163" s="37">
        <f>F163/F$44</f>
        <v>2.3933205432969622</v>
      </c>
      <c r="H163" s="59"/>
      <c r="I163" s="38">
        <v>30</v>
      </c>
      <c r="J163" s="37">
        <v>372.61930597999998</v>
      </c>
      <c r="K163" s="37">
        <v>19.951564732000001</v>
      </c>
      <c r="L163" s="37">
        <v>100.777056735</v>
      </c>
      <c r="M163" s="37">
        <f>(K163/J163)*100</f>
        <v>5.3544098257407216</v>
      </c>
      <c r="N163" s="37">
        <f>M163/M$44</f>
        <v>1.7596090484931235</v>
      </c>
    </row>
    <row r="164" spans="1:14" x14ac:dyDescent="0.75">
      <c r="A164" s="60"/>
      <c r="B164">
        <v>31</v>
      </c>
      <c r="C164" s="37">
        <v>378.42577790600001</v>
      </c>
      <c r="D164" s="37">
        <v>9.2537816149999994</v>
      </c>
      <c r="E164" s="37">
        <v>113.70282765899999</v>
      </c>
      <c r="F164" s="37">
        <f>(D164/C164)*100</f>
        <v>2.4453359562885315</v>
      </c>
      <c r="G164" s="37">
        <f>F164/F$44</f>
        <v>1.0415802353337873</v>
      </c>
      <c r="H164" s="59"/>
    </row>
    <row r="165" spans="1:14" x14ac:dyDescent="0.75">
      <c r="A165" s="60"/>
      <c r="H165" s="59"/>
    </row>
    <row r="166" spans="1:14" x14ac:dyDescent="0.75">
      <c r="A166" s="60"/>
      <c r="H166" s="59"/>
    </row>
    <row r="167" spans="1:14" x14ac:dyDescent="0.75">
      <c r="A167" s="60"/>
      <c r="H167" s="59"/>
    </row>
    <row r="168" spans="1:14" x14ac:dyDescent="0.75">
      <c r="A168" s="60"/>
      <c r="H168" s="59"/>
    </row>
    <row r="169" spans="1:14" x14ac:dyDescent="0.75">
      <c r="A169" s="60"/>
      <c r="H169" s="59"/>
    </row>
    <row r="170" spans="1:14" ht="15.5" thickBot="1" x14ac:dyDescent="0.9">
      <c r="A170" s="58"/>
      <c r="H170" s="57"/>
    </row>
    <row r="171" spans="1:14" s="18" customFormat="1" ht="15.5" thickBot="1" x14ac:dyDescent="0.9">
      <c r="C171" s="43"/>
      <c r="D171" s="43"/>
      <c r="E171" s="43"/>
      <c r="F171" s="43"/>
      <c r="G171" s="43"/>
      <c r="H171" s="43"/>
      <c r="I171" s="44"/>
      <c r="J171" s="43"/>
      <c r="K171" s="43"/>
      <c r="L171" s="43"/>
      <c r="M171" s="43"/>
      <c r="N171" s="43"/>
    </row>
    <row r="172" spans="1:14" ht="15.5" thickBot="1" x14ac:dyDescent="0.9">
      <c r="E172" s="42" t="s">
        <v>1</v>
      </c>
      <c r="F172" s="41">
        <f>AVERAGE(F134:F164)</f>
        <v>4.4809749861363608</v>
      </c>
      <c r="G172" s="41">
        <f>AVERAGE(G134:G164)</f>
        <v>1.9086518433518747</v>
      </c>
      <c r="L172" s="42" t="s">
        <v>1</v>
      </c>
      <c r="M172" s="41">
        <f>AVERAGE(M134:M163)</f>
        <v>9.4241954629951152</v>
      </c>
      <c r="N172" s="41">
        <f>AVERAGE(N134:N163)</f>
        <v>3.0970546056698209</v>
      </c>
    </row>
    <row r="173" spans="1:14" ht="15.5" thickBot="1" x14ac:dyDescent="0.9">
      <c r="E173" s="40" t="s">
        <v>0</v>
      </c>
      <c r="F173" s="39">
        <f>STDEV(F134:F164)/SQRT(31)</f>
        <v>0.6046299825951148</v>
      </c>
      <c r="G173" s="39">
        <f>STDEV(G134:G164)/SQRT(31)</f>
        <v>0.25753951637677358</v>
      </c>
      <c r="L173" s="40" t="s">
        <v>0</v>
      </c>
      <c r="M173" s="39">
        <f>STDEV(M134:M163)/SQRT(29)</f>
        <v>1.2950247915484274</v>
      </c>
      <c r="N173" s="39">
        <f>STDEV(N134:N163)/SQRT(29)</f>
        <v>0.42558142080883699</v>
      </c>
    </row>
    <row r="174" spans="1:14" ht="15.5" thickBot="1" x14ac:dyDescent="0.9"/>
    <row r="175" spans="1:14" ht="16.75" thickBot="1" x14ac:dyDescent="0.9">
      <c r="B175" s="65" t="s">
        <v>27</v>
      </c>
      <c r="C175" s="37" t="s">
        <v>10</v>
      </c>
      <c r="D175" s="37" t="s">
        <v>23</v>
      </c>
      <c r="E175" s="37" t="s">
        <v>22</v>
      </c>
      <c r="F175" s="63" t="s">
        <v>21</v>
      </c>
      <c r="I175" s="64" t="s">
        <v>26</v>
      </c>
      <c r="J175" s="37" t="s">
        <v>10</v>
      </c>
      <c r="K175" s="37" t="s">
        <v>23</v>
      </c>
      <c r="L175" s="37" t="s">
        <v>22</v>
      </c>
      <c r="M175" s="63" t="s">
        <v>21</v>
      </c>
    </row>
    <row r="176" spans="1:14" ht="15" customHeight="1" x14ac:dyDescent="0.75">
      <c r="A176" s="62" t="s">
        <v>25</v>
      </c>
      <c r="B176">
        <v>1</v>
      </c>
      <c r="C176" s="37">
        <v>454.975229684</v>
      </c>
      <c r="D176" s="37">
        <v>23.584796335</v>
      </c>
      <c r="E176" s="37">
        <v>190.289652434</v>
      </c>
      <c r="F176" s="37">
        <f>(D176/C176)*100</f>
        <v>5.183753926863373</v>
      </c>
      <c r="G176" s="37">
        <f>F176/F$44</f>
        <v>2.2079974823785395</v>
      </c>
      <c r="H176" s="61" t="s">
        <v>25</v>
      </c>
      <c r="I176" s="38">
        <v>1</v>
      </c>
      <c r="J176" s="37">
        <v>308.72050180100001</v>
      </c>
      <c r="K176" s="37">
        <v>17.294115929</v>
      </c>
      <c r="L176" s="37">
        <v>76.748530244999998</v>
      </c>
      <c r="M176" s="37">
        <f>(K176/J176)*100</f>
        <v>5.60186830097462</v>
      </c>
      <c r="N176" s="37">
        <f>M176/M$44</f>
        <v>1.8409308348932973</v>
      </c>
    </row>
    <row r="177" spans="1:14" x14ac:dyDescent="0.75">
      <c r="A177" s="60"/>
      <c r="B177">
        <v>2</v>
      </c>
      <c r="C177" s="37">
        <v>348.94605351199999</v>
      </c>
      <c r="D177" s="37">
        <v>14.541962577</v>
      </c>
      <c r="E177" s="37">
        <v>88.914316287999995</v>
      </c>
      <c r="F177" s="37">
        <f>(D177/C177)*100</f>
        <v>4.1673956276739821</v>
      </c>
      <c r="G177" s="37">
        <f>F177/F$44</f>
        <v>1.7750840768684526</v>
      </c>
      <c r="H177" s="59"/>
      <c r="I177" s="38">
        <v>2</v>
      </c>
      <c r="J177" s="37">
        <v>112.97335223499999</v>
      </c>
      <c r="K177" s="37">
        <v>24.375349556</v>
      </c>
      <c r="L177" s="37">
        <v>41.255482976000003</v>
      </c>
      <c r="M177" s="37">
        <f>(K177/J177)*100</f>
        <v>21.576193919868771</v>
      </c>
      <c r="N177" s="37">
        <f>M177/M$44</f>
        <v>7.0905416822835905</v>
      </c>
    </row>
    <row r="178" spans="1:14" x14ac:dyDescent="0.75">
      <c r="A178" s="60"/>
      <c r="B178">
        <v>3</v>
      </c>
      <c r="C178" s="37">
        <v>154.86830461700001</v>
      </c>
      <c r="D178" s="37">
        <v>16.844638409000002</v>
      </c>
      <c r="E178" s="37">
        <v>49.419474690999998</v>
      </c>
      <c r="F178" s="37">
        <f>(D178/C178)*100</f>
        <v>10.8767500558994</v>
      </c>
      <c r="G178" s="37">
        <f>F178/F$44</f>
        <v>4.6329044701429742</v>
      </c>
      <c r="H178" s="59"/>
      <c r="I178" s="38">
        <v>3</v>
      </c>
      <c r="J178" s="37">
        <v>286.12634316100002</v>
      </c>
      <c r="K178" s="37">
        <v>14.046937859</v>
      </c>
      <c r="L178" s="37">
        <v>71.354325540000005</v>
      </c>
      <c r="M178" s="37">
        <f>(K178/J178)*100</f>
        <v>4.9093479837667191</v>
      </c>
      <c r="N178" s="37">
        <f>M178/M$44</f>
        <v>1.6133492608108959</v>
      </c>
    </row>
    <row r="179" spans="1:14" x14ac:dyDescent="0.75">
      <c r="A179" s="60"/>
      <c r="B179">
        <v>4</v>
      </c>
      <c r="C179" s="37">
        <v>204.65936449700001</v>
      </c>
      <c r="D179" s="37">
        <v>12.209549332</v>
      </c>
      <c r="E179" s="37">
        <v>63.185431172000001</v>
      </c>
      <c r="F179" s="37">
        <f>(D179/C179)*100</f>
        <v>5.9657906991003937</v>
      </c>
      <c r="G179" s="37">
        <f>F179/F$44</f>
        <v>2.5411026506772223</v>
      </c>
      <c r="H179" s="59"/>
      <c r="I179" s="38">
        <v>4</v>
      </c>
      <c r="J179" s="37">
        <v>540.983875001</v>
      </c>
      <c r="K179" s="37">
        <v>13.403341856000001</v>
      </c>
      <c r="L179" s="37">
        <v>150.834534776</v>
      </c>
      <c r="M179" s="37">
        <f>(K179/J179)*100</f>
        <v>2.477586204574993</v>
      </c>
      <c r="N179" s="37">
        <f>M179/M$44</f>
        <v>0.81420422527870173</v>
      </c>
    </row>
    <row r="180" spans="1:14" x14ac:dyDescent="0.75">
      <c r="A180" s="60"/>
      <c r="B180">
        <v>5</v>
      </c>
      <c r="C180" s="37">
        <v>257.57650021000001</v>
      </c>
      <c r="D180" s="37">
        <v>10.985790733</v>
      </c>
      <c r="E180" s="37">
        <v>119.91282316</v>
      </c>
      <c r="F180" s="37">
        <f>(D180/C180)*100</f>
        <v>4.2650593994573942</v>
      </c>
      <c r="G180" s="37">
        <f>F180/F$44</f>
        <v>1.8166835364994094</v>
      </c>
      <c r="H180" s="59"/>
      <c r="I180" s="38">
        <v>5</v>
      </c>
      <c r="J180" s="37">
        <v>369.71911229300002</v>
      </c>
      <c r="K180" s="37">
        <v>25.426961248000001</v>
      </c>
      <c r="L180" s="37">
        <v>110.328770623</v>
      </c>
      <c r="M180" s="37">
        <f>(K180/J180)*100</f>
        <v>6.8773726871466945</v>
      </c>
      <c r="N180" s="37">
        <f>M180/M$44</f>
        <v>2.2600973037189376</v>
      </c>
    </row>
    <row r="181" spans="1:14" x14ac:dyDescent="0.75">
      <c r="A181" s="60"/>
      <c r="B181">
        <v>6</v>
      </c>
      <c r="C181" s="37">
        <v>424.61695424700002</v>
      </c>
      <c r="D181" s="37">
        <v>12.551055915999999</v>
      </c>
      <c r="E181" s="37">
        <v>87.527247399999993</v>
      </c>
      <c r="F181" s="37">
        <f>(D181/C181)*100</f>
        <v>2.9558536913010403</v>
      </c>
      <c r="G181" s="37">
        <f>F181/F$44</f>
        <v>1.2590330483957073</v>
      </c>
      <c r="H181" s="59"/>
      <c r="I181" s="38">
        <v>6</v>
      </c>
      <c r="J181" s="37">
        <v>413.07834311400001</v>
      </c>
      <c r="K181" s="37">
        <v>32.319874560999999</v>
      </c>
      <c r="L181" s="37">
        <v>104.235121474</v>
      </c>
      <c r="M181" s="37">
        <f>(K181/J181)*100</f>
        <v>7.8241513019917548</v>
      </c>
      <c r="N181" s="37">
        <f>M181/M$44</f>
        <v>2.5712352763097237</v>
      </c>
    </row>
    <row r="182" spans="1:14" x14ac:dyDescent="0.75">
      <c r="A182" s="60"/>
      <c r="B182">
        <v>7</v>
      </c>
      <c r="C182" s="37">
        <v>287.65597032099998</v>
      </c>
      <c r="D182" s="37">
        <v>8.0049663720000002</v>
      </c>
      <c r="E182" s="37">
        <v>89.19372285</v>
      </c>
      <c r="F182" s="37">
        <f>(D182/C182)*100</f>
        <v>2.7828264308462392</v>
      </c>
      <c r="G182" s="37">
        <f>F182/F$44</f>
        <v>1.1853328379194303</v>
      </c>
      <c r="H182" s="59"/>
      <c r="I182" s="38">
        <v>7</v>
      </c>
      <c r="J182" s="37">
        <v>496.07639761000001</v>
      </c>
      <c r="K182" s="37">
        <v>28.235198012000001</v>
      </c>
      <c r="L182" s="37">
        <v>122.65550151799999</v>
      </c>
      <c r="M182" s="37">
        <f>(K182/J182)*100</f>
        <v>5.6917035658281092</v>
      </c>
      <c r="N182" s="37">
        <f>M182/M$44</f>
        <v>1.8704532192558183</v>
      </c>
    </row>
    <row r="183" spans="1:14" x14ac:dyDescent="0.75">
      <c r="A183" s="60"/>
      <c r="B183">
        <v>8</v>
      </c>
      <c r="C183" s="37">
        <v>644.13019154000006</v>
      </c>
      <c r="D183" s="37">
        <v>29.072598443</v>
      </c>
      <c r="E183" s="37">
        <v>104.36011869799999</v>
      </c>
      <c r="F183" s="37">
        <f>(D183/C183)*100</f>
        <v>4.5134661943872896</v>
      </c>
      <c r="G183" s="37">
        <f>F183/F$44</f>
        <v>1.9224913324614392</v>
      </c>
      <c r="H183" s="59"/>
      <c r="I183" s="38">
        <v>8</v>
      </c>
      <c r="J183" s="37">
        <v>536.81573311700004</v>
      </c>
      <c r="K183" s="37">
        <v>24.101729619</v>
      </c>
      <c r="L183" s="37">
        <v>101.51887784199999</v>
      </c>
      <c r="M183" s="37">
        <f>(K183/J183)*100</f>
        <v>4.4897584277297957</v>
      </c>
      <c r="N183" s="37">
        <f>M183/M$44</f>
        <v>1.4754603797793351</v>
      </c>
    </row>
    <row r="184" spans="1:14" x14ac:dyDescent="0.75">
      <c r="A184" s="60"/>
      <c r="B184">
        <v>9</v>
      </c>
      <c r="C184" s="37">
        <v>915.16421449699999</v>
      </c>
      <c r="D184" s="37">
        <v>20.214010589000001</v>
      </c>
      <c r="E184" s="37">
        <v>190.93319766499999</v>
      </c>
      <c r="F184" s="37">
        <f>(D184/C184)*100</f>
        <v>2.2087850758139829</v>
      </c>
      <c r="G184" s="37">
        <f>F184/F$44</f>
        <v>0.94082241466727479</v>
      </c>
      <c r="H184" s="59"/>
      <c r="I184" s="38">
        <v>9</v>
      </c>
      <c r="J184" s="37">
        <v>493.51792208199998</v>
      </c>
      <c r="K184" s="37">
        <v>29.273459724999999</v>
      </c>
      <c r="L184" s="37">
        <v>110.881945456</v>
      </c>
      <c r="M184" s="37">
        <f>(K184/J184)*100</f>
        <v>5.9315900021430421</v>
      </c>
      <c r="N184" s="37">
        <f>M184/M$44</f>
        <v>1.9492866215705413</v>
      </c>
    </row>
    <row r="185" spans="1:14" x14ac:dyDescent="0.75">
      <c r="A185" s="60"/>
      <c r="B185">
        <v>10</v>
      </c>
      <c r="C185" s="37">
        <v>185.746808171</v>
      </c>
      <c r="D185" s="37">
        <v>30.601398540999998</v>
      </c>
      <c r="E185" s="37">
        <v>57.332082929999999</v>
      </c>
      <c r="F185" s="37">
        <f>(D185/C185)*100</f>
        <v>16.474791056882175</v>
      </c>
      <c r="G185" s="37">
        <f>F185/F$44</f>
        <v>7.0173657333150423</v>
      </c>
      <c r="H185" s="59"/>
      <c r="I185" s="38">
        <v>10</v>
      </c>
      <c r="J185" s="37">
        <v>556.10589968900001</v>
      </c>
      <c r="K185" s="37">
        <v>21.715433516000001</v>
      </c>
      <c r="L185" s="37">
        <v>124.78513144999999</v>
      </c>
      <c r="M185" s="37">
        <f>(K185/J185)*100</f>
        <v>3.904909753366089</v>
      </c>
      <c r="N185" s="37">
        <f>M185/M$44</f>
        <v>1.2832627234732599</v>
      </c>
    </row>
    <row r="186" spans="1:14" x14ac:dyDescent="0.75">
      <c r="A186" s="60"/>
      <c r="B186">
        <v>11</v>
      </c>
      <c r="C186" s="37">
        <v>651.95069110600002</v>
      </c>
      <c r="D186" s="37">
        <v>13.867648215999999</v>
      </c>
      <c r="E186" s="37">
        <v>102.160552639</v>
      </c>
      <c r="F186" s="37">
        <f>(D186/C186)*100</f>
        <v>2.127100776973526</v>
      </c>
      <c r="G186" s="37">
        <f>F186/F$44</f>
        <v>0.90602934216919073</v>
      </c>
      <c r="H186" s="59"/>
      <c r="I186" s="38">
        <v>11</v>
      </c>
      <c r="J186" s="37">
        <v>527.57962500600001</v>
      </c>
      <c r="K186" s="37">
        <v>21.896200092000001</v>
      </c>
      <c r="L186" s="37">
        <v>97.924825892000001</v>
      </c>
      <c r="M186" s="37">
        <f>(K186/J186)*100</f>
        <v>4.1503119252853979</v>
      </c>
      <c r="N186" s="37">
        <f>M186/M$44</f>
        <v>1.3639087510061534</v>
      </c>
    </row>
    <row r="187" spans="1:14" x14ac:dyDescent="0.75">
      <c r="A187" s="60"/>
      <c r="B187">
        <v>12</v>
      </c>
      <c r="C187" s="37">
        <v>348.62223269200001</v>
      </c>
      <c r="D187" s="37">
        <v>25.406803829000001</v>
      </c>
      <c r="E187" s="37">
        <v>76.818140726999999</v>
      </c>
      <c r="F187" s="37">
        <f>(D187/C187)*100</f>
        <v>7.287774974307605</v>
      </c>
      <c r="G187" s="37">
        <f>F187/F$44</f>
        <v>3.1041961139442482</v>
      </c>
      <c r="H187" s="59"/>
      <c r="I187" s="38">
        <v>12</v>
      </c>
      <c r="J187" s="37">
        <v>678.99289918600005</v>
      </c>
      <c r="K187" s="37">
        <v>18.490612423999998</v>
      </c>
      <c r="L187" s="37">
        <v>104.36380263300001</v>
      </c>
      <c r="M187" s="37">
        <f>(K187/J187)*100</f>
        <v>2.723240912558464</v>
      </c>
      <c r="N187" s="37">
        <f>M187/M$44</f>
        <v>0.89493324323594292</v>
      </c>
    </row>
    <row r="188" spans="1:14" x14ac:dyDescent="0.75">
      <c r="A188" s="60"/>
      <c r="B188">
        <v>13</v>
      </c>
      <c r="C188" s="37">
        <v>365.42579640700001</v>
      </c>
      <c r="D188" s="37">
        <v>16.702667123000001</v>
      </c>
      <c r="E188" s="37">
        <v>120.109440248</v>
      </c>
      <c r="F188" s="37">
        <f>(D188/C188)*100</f>
        <v>4.5707411154950552</v>
      </c>
      <c r="G188" s="37">
        <f>F188/F$44</f>
        <v>1.9468873364758308</v>
      </c>
      <c r="H188" s="59"/>
      <c r="I188" s="38">
        <v>13</v>
      </c>
      <c r="J188" s="37">
        <v>975.98452297400001</v>
      </c>
      <c r="K188" s="37">
        <v>26.701814654</v>
      </c>
      <c r="L188" s="37">
        <v>139.976311197</v>
      </c>
      <c r="M188" s="37">
        <f>(K188/J188)*100</f>
        <v>2.7358850499631675</v>
      </c>
      <c r="N188" s="37">
        <f>M188/M$44</f>
        <v>0.89908846095587702</v>
      </c>
    </row>
    <row r="189" spans="1:14" x14ac:dyDescent="0.75">
      <c r="A189" s="60"/>
      <c r="B189">
        <v>14</v>
      </c>
      <c r="C189" s="37">
        <v>450.441020896</v>
      </c>
      <c r="D189" s="37">
        <v>7.1519492490000003</v>
      </c>
      <c r="E189" s="37">
        <v>121.142847727</v>
      </c>
      <c r="F189" s="37">
        <f>(D189/C189)*100</f>
        <v>1.5877659709530045</v>
      </c>
      <c r="G189" s="37">
        <f>F189/F$44</f>
        <v>0.67630202280683083</v>
      </c>
      <c r="H189" s="59"/>
      <c r="I189" s="38">
        <v>14</v>
      </c>
      <c r="J189" s="37">
        <v>608.91486659099996</v>
      </c>
      <c r="K189" s="37">
        <v>35.550160597000001</v>
      </c>
      <c r="L189" s="37">
        <v>133.22192530999999</v>
      </c>
      <c r="M189" s="37">
        <f>(K189/J189)*100</f>
        <v>5.8382809399985591</v>
      </c>
      <c r="N189" s="37">
        <f>M189/M$44</f>
        <v>1.9186226501153631</v>
      </c>
    </row>
    <row r="190" spans="1:14" x14ac:dyDescent="0.75">
      <c r="A190" s="60"/>
      <c r="B190">
        <v>15</v>
      </c>
      <c r="C190" s="37">
        <v>319.01916086099999</v>
      </c>
      <c r="D190" s="37">
        <v>31.518849335999999</v>
      </c>
      <c r="E190" s="37">
        <v>73.010100170000001</v>
      </c>
      <c r="F190" s="37">
        <f>(D190/C190)*100</f>
        <v>9.8799235917158885</v>
      </c>
      <c r="G190" s="37">
        <f>F190/F$44</f>
        <v>4.2083105649655952</v>
      </c>
      <c r="H190" s="59"/>
      <c r="I190" s="38">
        <v>15</v>
      </c>
      <c r="J190" s="37">
        <v>874.18121152799995</v>
      </c>
      <c r="K190" s="37">
        <v>25.880770877</v>
      </c>
      <c r="L190" s="37">
        <v>142.666262144</v>
      </c>
      <c r="M190" s="37">
        <f>(K190/J190)*100</f>
        <v>2.9605727663446864</v>
      </c>
      <c r="N190" s="37">
        <f>M190/M$44</f>
        <v>0.97292713817657017</v>
      </c>
    </row>
    <row r="191" spans="1:14" x14ac:dyDescent="0.75">
      <c r="A191" s="60"/>
      <c r="B191">
        <v>16</v>
      </c>
      <c r="C191" s="37">
        <v>209.415154427</v>
      </c>
      <c r="D191" s="37">
        <v>29.580872161999999</v>
      </c>
      <c r="E191" s="37">
        <v>62.711447147000001</v>
      </c>
      <c r="F191" s="37">
        <f>(D191/C191)*100</f>
        <v>14.125468733597113</v>
      </c>
      <c r="G191" s="37">
        <f>F191/F$44</f>
        <v>6.0166820881621774</v>
      </c>
      <c r="H191" s="59"/>
      <c r="I191" s="38">
        <v>16</v>
      </c>
      <c r="J191" s="37">
        <v>619.27362064500005</v>
      </c>
      <c r="K191" s="37">
        <v>19.354369610999999</v>
      </c>
      <c r="L191" s="37">
        <v>99.994163842999995</v>
      </c>
      <c r="M191" s="37">
        <f>(K191/J191)*100</f>
        <v>3.1253340955879234</v>
      </c>
      <c r="N191" s="37">
        <f>M191/M$44</f>
        <v>1.0270723260149046</v>
      </c>
    </row>
    <row r="192" spans="1:14" x14ac:dyDescent="0.75">
      <c r="A192" s="60"/>
      <c r="B192">
        <v>17</v>
      </c>
      <c r="C192" s="37">
        <v>112.940986689</v>
      </c>
      <c r="D192" s="37">
        <v>30.715243071</v>
      </c>
      <c r="E192" s="37">
        <v>47.858544821000002</v>
      </c>
      <c r="F192" s="37">
        <f>(D192/C192)*100</f>
        <v>27.195833834513099</v>
      </c>
      <c r="G192" s="37">
        <f>F192/F$44</f>
        <v>11.583947364207651</v>
      </c>
      <c r="H192" s="59"/>
      <c r="I192" s="38">
        <v>17</v>
      </c>
      <c r="J192" s="37">
        <v>1267.5468239710001</v>
      </c>
      <c r="K192" s="37">
        <v>21.756789941000001</v>
      </c>
      <c r="L192" s="37">
        <v>162.97370734</v>
      </c>
      <c r="M192" s="37">
        <f>(K192/J192)*100</f>
        <v>1.7164486178774703</v>
      </c>
      <c r="N192" s="37">
        <f>M192/M$44</f>
        <v>0.56407309443723641</v>
      </c>
    </row>
    <row r="193" spans="1:14" x14ac:dyDescent="0.75">
      <c r="A193" s="60"/>
      <c r="B193">
        <v>18</v>
      </c>
      <c r="C193" s="37">
        <v>685.68760518099998</v>
      </c>
      <c r="D193" s="37">
        <v>14.238227856</v>
      </c>
      <c r="E193" s="37">
        <v>140.829577126</v>
      </c>
      <c r="F193" s="37">
        <f>(D193/C193)*100</f>
        <v>2.0764890233419862</v>
      </c>
      <c r="G193" s="37">
        <f>F193/F$44</f>
        <v>0.884471485416368</v>
      </c>
      <c r="H193" s="59"/>
      <c r="I193" s="38">
        <v>18</v>
      </c>
      <c r="J193" s="37">
        <v>651.99398686100005</v>
      </c>
      <c r="K193" s="37">
        <v>19.347471071000001</v>
      </c>
      <c r="L193" s="37">
        <v>104.334301239</v>
      </c>
      <c r="M193" s="37">
        <f>(K193/J193)*100</f>
        <v>2.9674309059425008</v>
      </c>
      <c r="N193" s="37">
        <f>M193/M$44</f>
        <v>0.97518091494840586</v>
      </c>
    </row>
    <row r="194" spans="1:14" x14ac:dyDescent="0.75">
      <c r="A194" s="60"/>
      <c r="B194">
        <v>19</v>
      </c>
      <c r="C194" s="37">
        <v>724.54272044300001</v>
      </c>
      <c r="D194" s="37">
        <v>10.345135732999999</v>
      </c>
      <c r="E194" s="37">
        <v>137.67790667</v>
      </c>
      <c r="F194" s="37">
        <f>(D194/C194)*100</f>
        <v>1.4278158404068673</v>
      </c>
      <c r="G194" s="37">
        <f>F194/F$44</f>
        <v>0.60817195904709354</v>
      </c>
      <c r="H194" s="59"/>
      <c r="I194" s="38">
        <v>19</v>
      </c>
      <c r="J194" s="37">
        <v>837.00711628800002</v>
      </c>
      <c r="K194" s="37">
        <v>18.664660135999998</v>
      </c>
      <c r="L194" s="37">
        <v>166.761858854</v>
      </c>
      <c r="M194" s="37">
        <f>(K194/J194)*100</f>
        <v>2.2299284883950503</v>
      </c>
      <c r="N194" s="37">
        <f>M194/M$44</f>
        <v>0.73281696272281704</v>
      </c>
    </row>
    <row r="195" spans="1:14" x14ac:dyDescent="0.75">
      <c r="A195" s="60"/>
      <c r="B195">
        <v>20</v>
      </c>
      <c r="C195" s="37">
        <v>441.687260584</v>
      </c>
      <c r="D195" s="37">
        <v>11.826705247</v>
      </c>
      <c r="E195" s="37">
        <v>112.210309919</v>
      </c>
      <c r="F195" s="37">
        <f>(D195/C195)*100</f>
        <v>2.6776197328767646</v>
      </c>
      <c r="G195" s="37">
        <f>F195/F$44</f>
        <v>1.1405205016234985</v>
      </c>
      <c r="H195" s="59"/>
      <c r="I195" s="38">
        <v>20</v>
      </c>
      <c r="J195" s="37">
        <v>672.97318564700004</v>
      </c>
      <c r="K195" s="37">
        <v>21.132172761</v>
      </c>
      <c r="L195" s="37">
        <v>149.81313634700001</v>
      </c>
      <c r="M195" s="37">
        <f>(K195/J195)*100</f>
        <v>3.1401210645091924</v>
      </c>
      <c r="N195" s="37">
        <f>M195/M$44</f>
        <v>1.0319317381929876</v>
      </c>
    </row>
    <row r="196" spans="1:14" x14ac:dyDescent="0.75">
      <c r="A196" s="60"/>
      <c r="B196">
        <v>21</v>
      </c>
      <c r="C196" s="37">
        <v>209.58673390199999</v>
      </c>
      <c r="D196" s="37">
        <v>29.493871554999998</v>
      </c>
      <c r="E196" s="37">
        <v>76.724367853999993</v>
      </c>
      <c r="F196" s="37">
        <f>(D196/C196)*100</f>
        <v>14.072394280828359</v>
      </c>
      <c r="G196" s="37">
        <f>F196/F$44</f>
        <v>5.9940752554024792</v>
      </c>
      <c r="H196" s="59"/>
      <c r="I196" s="38">
        <v>21</v>
      </c>
      <c r="J196" s="37">
        <v>474.135023897</v>
      </c>
      <c r="K196" s="37">
        <v>41.770081744000002</v>
      </c>
      <c r="L196" s="37">
        <v>86.741289064</v>
      </c>
      <c r="M196" s="37">
        <f>(K196/J196)*100</f>
        <v>8.8097439840415674</v>
      </c>
      <c r="N196" s="37">
        <f>M196/M$44</f>
        <v>2.8951286385858439</v>
      </c>
    </row>
    <row r="197" spans="1:14" x14ac:dyDescent="0.75">
      <c r="A197" s="60"/>
      <c r="B197">
        <v>22</v>
      </c>
      <c r="C197" s="37">
        <v>242.32313558300001</v>
      </c>
      <c r="D197" s="37">
        <v>14.124082663999999</v>
      </c>
      <c r="E197" s="37">
        <v>60.781785491000001</v>
      </c>
      <c r="F197" s="37">
        <f>(D197/C197)*100</f>
        <v>5.8286150144183191</v>
      </c>
      <c r="G197" s="37">
        <f>F197/F$44</f>
        <v>2.4826732632690041</v>
      </c>
      <c r="H197" s="59"/>
      <c r="I197" s="38">
        <v>22</v>
      </c>
      <c r="J197" s="37">
        <v>325.16422869100001</v>
      </c>
      <c r="K197" s="37">
        <v>96.215510691000006</v>
      </c>
      <c r="L197" s="37">
        <v>92.599730074999997</v>
      </c>
      <c r="M197" s="37">
        <f>(K197/J197)*100</f>
        <v>29.589820220486967</v>
      </c>
      <c r="N197" s="37">
        <f>M197/M$44</f>
        <v>9.7240437504334754</v>
      </c>
    </row>
    <row r="198" spans="1:14" x14ac:dyDescent="0.75">
      <c r="A198" s="60"/>
      <c r="B198">
        <v>23</v>
      </c>
      <c r="C198" s="37">
        <v>339.79951988099998</v>
      </c>
      <c r="D198" s="37">
        <v>8.8571624080000007</v>
      </c>
      <c r="E198" s="37">
        <v>101.948240676</v>
      </c>
      <c r="F198" s="37">
        <f>(D198/C198)*100</f>
        <v>2.6065847329925118</v>
      </c>
      <c r="G198" s="37">
        <f>F198/F$44</f>
        <v>1.1102634517870116</v>
      </c>
      <c r="H198" s="59"/>
      <c r="I198" s="38">
        <v>23</v>
      </c>
      <c r="J198" s="37">
        <v>615.02101534200006</v>
      </c>
      <c r="K198" s="37">
        <v>34.796567746000001</v>
      </c>
      <c r="L198" s="37">
        <v>110.300952251</v>
      </c>
      <c r="M198" s="37">
        <f>(K198/J198)*100</f>
        <v>5.6577851614794614</v>
      </c>
      <c r="N198" s="37">
        <f>M198/M$44</f>
        <v>1.8593066815150183</v>
      </c>
    </row>
    <row r="199" spans="1:14" x14ac:dyDescent="0.75">
      <c r="A199" s="60"/>
      <c r="B199">
        <v>24</v>
      </c>
      <c r="C199" s="37">
        <v>841.46135752700002</v>
      </c>
      <c r="D199" s="37">
        <v>18.994868446000002</v>
      </c>
      <c r="E199" s="37">
        <v>177.46115152199999</v>
      </c>
      <c r="F199" s="37">
        <f>(D199/C199)*100</f>
        <v>2.2573666961754109</v>
      </c>
      <c r="G199" s="37">
        <f>F199/F$44</f>
        <v>0.96151554496653835</v>
      </c>
      <c r="H199" s="59"/>
      <c r="I199" s="38">
        <v>24</v>
      </c>
      <c r="J199" s="37">
        <v>463.146416106</v>
      </c>
      <c r="K199" s="37">
        <v>82.914640409</v>
      </c>
      <c r="L199" s="37">
        <v>119.854074478</v>
      </c>
      <c r="M199" s="37">
        <f>(K199/J199)*100</f>
        <v>17.902468317928943</v>
      </c>
      <c r="N199" s="37">
        <f>M199/M$44</f>
        <v>5.883252546555191</v>
      </c>
    </row>
    <row r="200" spans="1:14" x14ac:dyDescent="0.75">
      <c r="A200" s="60"/>
      <c r="B200">
        <v>25</v>
      </c>
      <c r="C200" s="37">
        <v>396.03589543700002</v>
      </c>
      <c r="D200" s="37">
        <v>6.8006761820000001</v>
      </c>
      <c r="E200" s="37">
        <v>99.391560239</v>
      </c>
      <c r="F200" s="37">
        <f>(D200/C200)*100</f>
        <v>1.7171868157293906</v>
      </c>
      <c r="G200" s="37">
        <f>F200/F$44</f>
        <v>0.73142826982112041</v>
      </c>
      <c r="H200" s="59"/>
      <c r="I200" s="38">
        <v>25</v>
      </c>
      <c r="J200" s="37">
        <v>446.99660302699999</v>
      </c>
      <c r="K200" s="37">
        <v>67.391609118999995</v>
      </c>
      <c r="L200" s="37">
        <v>88.999180238999998</v>
      </c>
      <c r="M200" s="37">
        <f>(K200/J200)*100</f>
        <v>15.076537195726591</v>
      </c>
      <c r="N200" s="37">
        <f>M200/M$44</f>
        <v>4.9545724240250308</v>
      </c>
    </row>
    <row r="201" spans="1:14" x14ac:dyDescent="0.75">
      <c r="A201" s="60"/>
      <c r="B201">
        <v>26</v>
      </c>
      <c r="C201" s="37">
        <v>150.14967954299999</v>
      </c>
      <c r="D201" s="37">
        <v>37.147667564000002</v>
      </c>
      <c r="E201" s="37">
        <v>51.354695018000001</v>
      </c>
      <c r="F201" s="37">
        <f>(D201/C201)*100</f>
        <v>24.740424140140522</v>
      </c>
      <c r="G201" s="37">
        <f>F201/F$44</f>
        <v>10.538076263867243</v>
      </c>
      <c r="H201" s="59"/>
      <c r="I201" s="38">
        <v>26</v>
      </c>
      <c r="J201" s="37">
        <v>276.96615404699997</v>
      </c>
      <c r="K201" s="37">
        <v>88.538156912000005</v>
      </c>
      <c r="L201" s="37">
        <v>85.902934608999999</v>
      </c>
      <c r="M201" s="37">
        <f>(K201/J201)*100</f>
        <v>31.967139528888232</v>
      </c>
      <c r="N201" s="37">
        <f>M201/M$44</f>
        <v>10.505297465102503</v>
      </c>
    </row>
    <row r="202" spans="1:14" x14ac:dyDescent="0.75">
      <c r="A202" s="60"/>
      <c r="B202">
        <v>27</v>
      </c>
      <c r="C202" s="37">
        <v>165.98790826699999</v>
      </c>
      <c r="D202" s="37">
        <v>19.408257899999999</v>
      </c>
      <c r="E202" s="37">
        <v>52.531990970999999</v>
      </c>
      <c r="F202" s="37">
        <f>(D202/C202)*100</f>
        <v>11.692573334185782</v>
      </c>
      <c r="G202" s="37">
        <f>F202/F$44</f>
        <v>4.9804008540255529</v>
      </c>
      <c r="H202" s="59"/>
      <c r="I202" s="38">
        <v>27</v>
      </c>
      <c r="J202" s="37">
        <v>410.98896649599999</v>
      </c>
      <c r="K202" s="37">
        <v>67.524194304000005</v>
      </c>
      <c r="L202" s="37">
        <v>108.91798039699999</v>
      </c>
      <c r="M202" s="37">
        <f>(K202/J202)*100</f>
        <v>16.429685419464221</v>
      </c>
      <c r="N202" s="37">
        <f>M202/M$44</f>
        <v>5.3992548327182703</v>
      </c>
    </row>
    <row r="203" spans="1:14" x14ac:dyDescent="0.75">
      <c r="A203" s="60"/>
      <c r="B203">
        <v>28</v>
      </c>
      <c r="C203" s="37">
        <v>197.01813647899999</v>
      </c>
      <c r="D203" s="37">
        <v>20.375097668999999</v>
      </c>
      <c r="E203" s="37">
        <v>57.897463907000002</v>
      </c>
      <c r="F203" s="37">
        <f>(D203/C203)*100</f>
        <v>10.341737077170945</v>
      </c>
      <c r="G203" s="37">
        <f>F203/F$44</f>
        <v>4.4050180143545399</v>
      </c>
      <c r="H203" s="59"/>
      <c r="I203" s="38">
        <v>28</v>
      </c>
      <c r="J203" s="37">
        <v>281.79763963400001</v>
      </c>
      <c r="K203" s="37">
        <v>74.932949798999999</v>
      </c>
      <c r="L203" s="37">
        <v>69.799515872000001</v>
      </c>
      <c r="M203" s="37">
        <f>(K203/J203)*100</f>
        <v>26.59104948370868</v>
      </c>
      <c r="N203" s="37">
        <f>M203/M$44</f>
        <v>8.7385636892277567</v>
      </c>
    </row>
    <row r="204" spans="1:14" x14ac:dyDescent="0.75">
      <c r="A204" s="60"/>
      <c r="B204">
        <v>29</v>
      </c>
      <c r="C204" s="37">
        <v>189.61776940799999</v>
      </c>
      <c r="D204" s="37">
        <v>24.701189862</v>
      </c>
      <c r="E204" s="37">
        <v>51.545306695000001</v>
      </c>
      <c r="F204" s="37">
        <f>(D204/C204)*100</f>
        <v>13.026832843313604</v>
      </c>
      <c r="G204" s="37">
        <f>F204/F$44</f>
        <v>5.5487228998940514</v>
      </c>
      <c r="H204" s="59"/>
      <c r="I204" s="38">
        <v>29</v>
      </c>
      <c r="J204" s="37">
        <v>327.06255007599998</v>
      </c>
      <c r="K204" s="37">
        <v>82.725184103000004</v>
      </c>
      <c r="L204" s="37">
        <v>72.006251714000001</v>
      </c>
      <c r="M204" s="37">
        <f>(K204/J204)*100</f>
        <v>25.293383202625012</v>
      </c>
      <c r="N204" s="37">
        <f>M204/M$44</f>
        <v>8.3121142009681694</v>
      </c>
    </row>
    <row r="205" spans="1:14" x14ac:dyDescent="0.75">
      <c r="A205" s="60"/>
      <c r="B205">
        <v>30</v>
      </c>
      <c r="C205" s="37">
        <v>250.648748982</v>
      </c>
      <c r="D205" s="37">
        <v>16.284961199000001</v>
      </c>
      <c r="E205" s="37">
        <v>62.264459283000001</v>
      </c>
      <c r="F205" s="37">
        <f>(D205/C205)*100</f>
        <v>6.4971244680616715</v>
      </c>
      <c r="G205" s="37">
        <f>F205/F$44</f>
        <v>2.7674219630368433</v>
      </c>
      <c r="H205" s="59"/>
      <c r="I205" s="38">
        <v>30</v>
      </c>
      <c r="J205" s="37">
        <v>893.20586472399998</v>
      </c>
      <c r="K205" s="37">
        <v>67.341562855000006</v>
      </c>
      <c r="L205" s="37">
        <v>158.59860201000001</v>
      </c>
      <c r="M205" s="37">
        <f>(K205/J205)*100</f>
        <v>7.5393104226659444</v>
      </c>
      <c r="N205" s="37">
        <f>M205/M$44</f>
        <v>2.477628584824711</v>
      </c>
    </row>
    <row r="206" spans="1:14" x14ac:dyDescent="0.75">
      <c r="A206" s="60"/>
      <c r="H206" s="59"/>
    </row>
    <row r="207" spans="1:14" x14ac:dyDescent="0.75">
      <c r="A207" s="60"/>
      <c r="H207" s="59"/>
    </row>
    <row r="208" spans="1:14" x14ac:dyDescent="0.75">
      <c r="A208" s="60"/>
      <c r="H208" s="59"/>
    </row>
    <row r="209" spans="1:14" x14ac:dyDescent="0.75">
      <c r="A209" s="60"/>
      <c r="H209" s="59"/>
    </row>
    <row r="210" spans="1:14" x14ac:dyDescent="0.75">
      <c r="A210" s="60"/>
      <c r="H210" s="59"/>
    </row>
    <row r="211" spans="1:14" x14ac:dyDescent="0.75">
      <c r="A211" s="60"/>
      <c r="H211" s="59"/>
    </row>
    <row r="212" spans="1:14" ht="15.5" thickBot="1" x14ac:dyDescent="0.9">
      <c r="A212" s="58"/>
      <c r="H212" s="57"/>
    </row>
    <row r="213" spans="1:14" s="18" customFormat="1" ht="15.5" thickBot="1" x14ac:dyDescent="0.9">
      <c r="C213" s="43"/>
      <c r="D213" s="43"/>
      <c r="E213" s="43"/>
      <c r="F213" s="43"/>
      <c r="G213" s="43"/>
      <c r="H213" s="43"/>
      <c r="I213" s="44"/>
      <c r="J213" s="43"/>
      <c r="K213" s="43"/>
      <c r="L213" s="43"/>
      <c r="M213" s="43"/>
      <c r="N213" s="43"/>
    </row>
    <row r="214" spans="1:14" ht="15.5" thickBot="1" x14ac:dyDescent="0.9">
      <c r="E214" s="42" t="s">
        <v>1</v>
      </c>
      <c r="F214" s="41">
        <f>AVERAGE(F176:F205)</f>
        <v>7.5043948385140897</v>
      </c>
      <c r="G214" s="41">
        <f>AVERAGE(G176:G205)</f>
        <v>3.1964644047522781</v>
      </c>
      <c r="L214" s="42" t="s">
        <v>1</v>
      </c>
      <c r="M214" s="41">
        <f>AVERAGE(M176:M205)</f>
        <v>9.5242986616956191</v>
      </c>
      <c r="N214" s="41">
        <f>AVERAGE(N176:N205)</f>
        <v>3.1299513207045444</v>
      </c>
    </row>
    <row r="215" spans="1:14" ht="15.5" thickBot="1" x14ac:dyDescent="0.9">
      <c r="E215" s="40" t="s">
        <v>0</v>
      </c>
      <c r="F215" s="39">
        <f>STDEV(F176:F205)/SQRT(30)</f>
        <v>1.2157163538579419</v>
      </c>
      <c r="G215" s="39">
        <f>STDEV(G176:G205)/SQRT(30)</f>
        <v>0.51782910347926014</v>
      </c>
      <c r="L215" s="40" t="s">
        <v>0</v>
      </c>
      <c r="M215" s="39">
        <f>STDEV(M176:M205)/SQRT(30)</f>
        <v>1.6460012189112307</v>
      </c>
      <c r="N215" s="39">
        <f>STDEV(N176:N205)/SQRT(30)</f>
        <v>0.54092210586929423</v>
      </c>
    </row>
    <row r="216" spans="1:14" s="54" customFormat="1" x14ac:dyDescent="0.75">
      <c r="C216" s="55"/>
      <c r="D216" s="55"/>
      <c r="E216" s="55"/>
      <c r="F216" s="55"/>
      <c r="G216" s="55"/>
      <c r="H216" s="55"/>
      <c r="I216" s="56"/>
      <c r="J216" s="55"/>
      <c r="K216" s="55"/>
      <c r="L216" s="55"/>
      <c r="M216" s="55"/>
      <c r="N216" s="55"/>
    </row>
    <row r="217" spans="1:14" ht="15.5" thickBot="1" x14ac:dyDescent="0.9"/>
    <row r="218" spans="1:14" ht="16.75" thickBot="1" x14ac:dyDescent="0.9">
      <c r="B218" s="53" t="s">
        <v>24</v>
      </c>
      <c r="C218" s="37" t="s">
        <v>10</v>
      </c>
      <c r="D218" s="37" t="s">
        <v>23</v>
      </c>
      <c r="E218" s="37" t="s">
        <v>22</v>
      </c>
      <c r="F218" s="51" t="s">
        <v>21</v>
      </c>
      <c r="I218" s="52" t="s">
        <v>24</v>
      </c>
      <c r="J218" s="37" t="s">
        <v>10</v>
      </c>
      <c r="K218" s="37" t="s">
        <v>23</v>
      </c>
      <c r="L218" s="37" t="s">
        <v>22</v>
      </c>
      <c r="M218" s="51" t="s">
        <v>21</v>
      </c>
    </row>
    <row r="219" spans="1:14" ht="15" customHeight="1" x14ac:dyDescent="0.75">
      <c r="A219" s="50" t="s">
        <v>20</v>
      </c>
      <c r="B219">
        <v>1</v>
      </c>
      <c r="C219" s="37">
        <v>554.12007933300004</v>
      </c>
      <c r="D219" s="37">
        <v>27.033670454999999</v>
      </c>
      <c r="E219" s="37">
        <v>177.88402196800001</v>
      </c>
      <c r="F219" s="37">
        <f>(D219/C219)*100</f>
        <v>4.8786664593603435</v>
      </c>
      <c r="G219" s="37">
        <f>F219/F$257</f>
        <v>0.8370150392332788</v>
      </c>
      <c r="H219" s="49" t="s">
        <v>19</v>
      </c>
      <c r="I219" s="38">
        <v>1</v>
      </c>
      <c r="J219" s="37">
        <v>211.474108126</v>
      </c>
      <c r="K219" s="37">
        <v>24.266509452000001</v>
      </c>
      <c r="L219" s="37">
        <v>92.631380675000003</v>
      </c>
      <c r="M219" s="37">
        <f>(K219/J219)*100</f>
        <v>11.47493169118443</v>
      </c>
      <c r="N219" s="37">
        <f>M219/F$257</f>
        <v>1.9687122453858488</v>
      </c>
    </row>
    <row r="220" spans="1:14" x14ac:dyDescent="0.75">
      <c r="A220" s="48"/>
      <c r="B220">
        <v>2</v>
      </c>
      <c r="C220" s="37">
        <v>427.40395879599998</v>
      </c>
      <c r="D220" s="37">
        <v>23.786229848000001</v>
      </c>
      <c r="E220" s="37">
        <v>102.11094921199999</v>
      </c>
      <c r="F220" s="37">
        <f>(D220/C220)*100</f>
        <v>5.5652806574384526</v>
      </c>
      <c r="G220" s="37">
        <f>F220/F$257</f>
        <v>0.95481493695734387</v>
      </c>
      <c r="H220" s="47"/>
      <c r="I220" s="38">
        <v>2</v>
      </c>
      <c r="J220" s="37">
        <v>236.787693085</v>
      </c>
      <c r="K220" s="37">
        <v>34.250838045999998</v>
      </c>
      <c r="L220" s="37">
        <v>114.309434106</v>
      </c>
      <c r="M220" s="37">
        <f>(K220/J220)*100</f>
        <v>14.464788097625044</v>
      </c>
      <c r="N220" s="37">
        <f>M220/F$257</f>
        <v>2.4816710217615716</v>
      </c>
    </row>
    <row r="221" spans="1:14" x14ac:dyDescent="0.75">
      <c r="A221" s="48"/>
      <c r="B221">
        <v>3</v>
      </c>
      <c r="C221" s="37">
        <v>578.97977927500006</v>
      </c>
      <c r="D221" s="37">
        <v>20.705594262999998</v>
      </c>
      <c r="E221" s="37">
        <v>151.56299213599999</v>
      </c>
      <c r="F221" s="37">
        <f>(D221/C221)*100</f>
        <v>3.5762206218890058</v>
      </c>
      <c r="G221" s="37">
        <f>F221/F$257</f>
        <v>0.61355914963076896</v>
      </c>
      <c r="H221" s="47"/>
      <c r="I221" s="38">
        <v>3</v>
      </c>
      <c r="J221" s="37">
        <v>159.08945124900001</v>
      </c>
      <c r="K221" s="37">
        <v>16.123202064000001</v>
      </c>
      <c r="L221" s="37">
        <v>64.948840720000007</v>
      </c>
      <c r="M221" s="37">
        <f>(K221/J221)*100</f>
        <v>10.134677024414808</v>
      </c>
      <c r="N221" s="37">
        <f>M221/F$257</f>
        <v>1.7387696326178825</v>
      </c>
    </row>
    <row r="222" spans="1:14" x14ac:dyDescent="0.75">
      <c r="A222" s="48"/>
      <c r="B222">
        <v>4</v>
      </c>
      <c r="C222" s="37">
        <v>532.18369168200002</v>
      </c>
      <c r="D222" s="37">
        <v>77.657677906000004</v>
      </c>
      <c r="E222" s="37">
        <v>132.42522017300001</v>
      </c>
      <c r="F222" s="37">
        <f>(D222/C222)*100</f>
        <v>14.592269383632939</v>
      </c>
      <c r="G222" s="37">
        <f>F222/F$257</f>
        <v>2.5035425217909864</v>
      </c>
      <c r="H222" s="47"/>
      <c r="I222" s="38">
        <v>4</v>
      </c>
      <c r="J222" s="37">
        <v>156.05073064199999</v>
      </c>
      <c r="K222" s="37">
        <v>53.584056064999999</v>
      </c>
      <c r="L222" s="37">
        <v>91.670092830000002</v>
      </c>
      <c r="M222" s="37">
        <f>(K222/J222)*100</f>
        <v>34.3375874272121</v>
      </c>
      <c r="N222" s="37">
        <f>M222/F$257</f>
        <v>5.891174837833125</v>
      </c>
    </row>
    <row r="223" spans="1:14" x14ac:dyDescent="0.75">
      <c r="A223" s="48"/>
      <c r="B223">
        <v>5</v>
      </c>
      <c r="C223" s="37">
        <v>569.48709615600001</v>
      </c>
      <c r="D223" s="37">
        <v>62.306595358000003</v>
      </c>
      <c r="E223" s="37">
        <v>150.767093754</v>
      </c>
      <c r="F223" s="37">
        <f>(D223/C223)*100</f>
        <v>10.940826539980515</v>
      </c>
      <c r="G223" s="37">
        <f>F223/F$257</f>
        <v>1.8770777694868228</v>
      </c>
      <c r="H223" s="47"/>
      <c r="I223" s="38">
        <v>5</v>
      </c>
      <c r="J223" s="37">
        <v>173.707381091</v>
      </c>
      <c r="K223" s="37">
        <v>35.239737091999999</v>
      </c>
      <c r="L223" s="37">
        <v>100.914797599</v>
      </c>
      <c r="M223" s="37">
        <f>(K223/J223)*100</f>
        <v>20.286839206641989</v>
      </c>
      <c r="N223" s="37">
        <f>M223/F$257</f>
        <v>3.4805391300910973</v>
      </c>
    </row>
    <row r="224" spans="1:14" x14ac:dyDescent="0.75">
      <c r="A224" s="48"/>
      <c r="B224">
        <v>6</v>
      </c>
      <c r="C224" s="37">
        <v>611.29785101799996</v>
      </c>
      <c r="D224" s="37">
        <v>22.651859407</v>
      </c>
      <c r="E224" s="37">
        <v>159.40607090500001</v>
      </c>
      <c r="F224" s="37">
        <f>(D224/C224)*100</f>
        <v>3.7055355861758144</v>
      </c>
      <c r="G224" s="37">
        <f>F224/F$257</f>
        <v>0.63574524716533276</v>
      </c>
      <c r="H224" s="47"/>
      <c r="I224" s="38">
        <v>6</v>
      </c>
      <c r="J224" s="37">
        <v>291.83423714200001</v>
      </c>
      <c r="K224" s="37">
        <v>27.065370646000002</v>
      </c>
      <c r="L224" s="37">
        <v>144.37279042599999</v>
      </c>
      <c r="M224" s="37">
        <f>(K224/J224)*100</f>
        <v>9.2742273528484596</v>
      </c>
      <c r="N224" s="37">
        <f>M224/F$257</f>
        <v>1.5911454157127576</v>
      </c>
    </row>
    <row r="225" spans="1:14" x14ac:dyDescent="0.75">
      <c r="A225" s="48"/>
      <c r="B225">
        <v>7</v>
      </c>
      <c r="C225" s="37">
        <v>795.90756220399999</v>
      </c>
      <c r="D225" s="37">
        <v>19.966032655999999</v>
      </c>
      <c r="E225" s="37">
        <v>179.02657416900001</v>
      </c>
      <c r="F225" s="37">
        <f>(D225/C225)*100</f>
        <v>2.5085868766858739</v>
      </c>
      <c r="G225" s="37">
        <f>F225/F$257</f>
        <v>0.43038911565284921</v>
      </c>
      <c r="H225" s="47"/>
      <c r="I225" s="38">
        <v>7</v>
      </c>
      <c r="J225" s="37">
        <v>117.31706507200001</v>
      </c>
      <c r="K225" s="37">
        <v>61.908339142000003</v>
      </c>
      <c r="L225" s="37">
        <v>52.091629752000003</v>
      </c>
      <c r="M225" s="37">
        <f>(K225/J225)*100</f>
        <v>52.770105614222039</v>
      </c>
      <c r="N225" s="37">
        <f>M225/F$257</f>
        <v>9.0535748629193034</v>
      </c>
    </row>
    <row r="226" spans="1:14" x14ac:dyDescent="0.75">
      <c r="A226" s="48"/>
      <c r="B226">
        <v>8</v>
      </c>
      <c r="C226" s="37">
        <v>675.18123004300003</v>
      </c>
      <c r="D226" s="37">
        <v>18.240262516000001</v>
      </c>
      <c r="E226" s="37">
        <v>187.742385907</v>
      </c>
      <c r="F226" s="37">
        <f>(D226/C226)*100</f>
        <v>2.7015357809692575</v>
      </c>
      <c r="G226" s="37">
        <f>F226/F$257</f>
        <v>0.46349265655569449</v>
      </c>
      <c r="H226" s="47"/>
      <c r="I226" s="38">
        <v>8</v>
      </c>
      <c r="J226" s="37">
        <v>163.321210447</v>
      </c>
      <c r="K226" s="37">
        <v>29.887079038</v>
      </c>
      <c r="L226" s="37">
        <v>64.412168794999999</v>
      </c>
      <c r="M226" s="37">
        <f>(K226/J226)*100</f>
        <v>18.299569882075282</v>
      </c>
      <c r="N226" s="37">
        <f>M226/F$257</f>
        <v>3.1395905685271277</v>
      </c>
    </row>
    <row r="227" spans="1:14" x14ac:dyDescent="0.75">
      <c r="A227" s="48"/>
      <c r="B227">
        <v>9</v>
      </c>
      <c r="C227" s="37">
        <v>674.07055609999998</v>
      </c>
      <c r="D227" s="37">
        <v>21.00359345</v>
      </c>
      <c r="E227" s="37">
        <v>193.486893718</v>
      </c>
      <c r="F227" s="37">
        <f>(D227/C227)*100</f>
        <v>3.1159339715891798</v>
      </c>
      <c r="G227" s="37">
        <f>F227/F$257</f>
        <v>0.53458944512881856</v>
      </c>
      <c r="H227" s="47"/>
      <c r="I227" s="38">
        <v>9</v>
      </c>
      <c r="J227" s="37">
        <v>217.60606992000001</v>
      </c>
      <c r="K227" s="37">
        <v>20.116710758</v>
      </c>
      <c r="L227" s="37">
        <v>94.310178334</v>
      </c>
      <c r="M227" s="37">
        <f>(K227/J227)*100</f>
        <v>9.244554053752104</v>
      </c>
      <c r="N227" s="37">
        <f>M227/F$257</f>
        <v>1.586054475839288</v>
      </c>
    </row>
    <row r="228" spans="1:14" x14ac:dyDescent="0.75">
      <c r="A228" s="48"/>
      <c r="B228">
        <v>10</v>
      </c>
      <c r="C228" s="37">
        <v>840.64624754399995</v>
      </c>
      <c r="D228" s="37">
        <v>18.928300083</v>
      </c>
      <c r="E228" s="37">
        <v>180.23975020399999</v>
      </c>
      <c r="F228" s="37">
        <f>(D228/C228)*100</f>
        <v>2.2516367780502442</v>
      </c>
      <c r="G228" s="37">
        <f>F228/F$257</f>
        <v>0.38630512288924163</v>
      </c>
      <c r="H228" s="47"/>
      <c r="I228" s="38">
        <v>10</v>
      </c>
      <c r="J228" s="37">
        <v>403.05782553500001</v>
      </c>
      <c r="K228" s="37">
        <v>26.602222363999999</v>
      </c>
      <c r="L228" s="37">
        <v>77.514039944999993</v>
      </c>
      <c r="M228" s="37">
        <f>(K228/J228)*100</f>
        <v>6.6001006998659459</v>
      </c>
      <c r="N228" s="37">
        <f>M228/F$257</f>
        <v>1.1323552434380202</v>
      </c>
    </row>
    <row r="229" spans="1:14" x14ac:dyDescent="0.75">
      <c r="A229" s="48"/>
      <c r="B229">
        <v>11</v>
      </c>
      <c r="C229" s="37">
        <v>460.38704944900002</v>
      </c>
      <c r="D229" s="37">
        <v>37.315874209999997</v>
      </c>
      <c r="E229" s="37">
        <v>85.872849930000001</v>
      </c>
      <c r="F229" s="37">
        <f>(D229/C229)*100</f>
        <v>8.1053266495355025</v>
      </c>
      <c r="G229" s="37">
        <f>F229/F$257</f>
        <v>1.3906013784859166</v>
      </c>
      <c r="H229" s="47"/>
      <c r="I229" s="38">
        <v>11</v>
      </c>
      <c r="J229" s="37">
        <v>176.904852801</v>
      </c>
      <c r="K229" s="37">
        <v>94.705468586999999</v>
      </c>
      <c r="L229" s="37">
        <v>73.069308886000002</v>
      </c>
      <c r="M229" s="37">
        <f>(K229/J229)*100</f>
        <v>53.534692286555888</v>
      </c>
      <c r="N229" s="37">
        <f>M229/F$257</f>
        <v>9.1847522141220885</v>
      </c>
    </row>
    <row r="230" spans="1:14" x14ac:dyDescent="0.75">
      <c r="A230" s="48"/>
      <c r="B230">
        <v>12</v>
      </c>
      <c r="C230" s="37">
        <v>605.98984148600005</v>
      </c>
      <c r="D230" s="37">
        <v>31.803975062999999</v>
      </c>
      <c r="E230" s="37">
        <v>92.316093655000003</v>
      </c>
      <c r="F230" s="37">
        <f>(D230/C230)*100</f>
        <v>5.2482686813710817</v>
      </c>
      <c r="G230" s="37">
        <f>F230/F$257</f>
        <v>0.90042634659237764</v>
      </c>
      <c r="H230" s="47"/>
      <c r="I230" s="38">
        <v>12</v>
      </c>
      <c r="J230" s="37">
        <v>267.94720241800002</v>
      </c>
      <c r="K230" s="37">
        <v>68.638288521000007</v>
      </c>
      <c r="L230" s="37">
        <v>99.070145867999997</v>
      </c>
      <c r="M230" s="37">
        <f>(K230/J230)*100</f>
        <v>25.616348258760198</v>
      </c>
      <c r="N230" s="37">
        <f>M230/F$257</f>
        <v>4.3949035912634882</v>
      </c>
    </row>
    <row r="231" spans="1:14" x14ac:dyDescent="0.75">
      <c r="A231" s="48"/>
      <c r="B231">
        <v>13</v>
      </c>
      <c r="C231" s="37">
        <v>736.26598782200006</v>
      </c>
      <c r="D231" s="37">
        <v>19.032851922999999</v>
      </c>
      <c r="E231" s="37">
        <v>157.69194183299999</v>
      </c>
      <c r="F231" s="37">
        <f>(D231/C231)*100</f>
        <v>2.5850510872167827</v>
      </c>
      <c r="G231" s="37">
        <f>F231/F$257</f>
        <v>0.44350780181649846</v>
      </c>
      <c r="H231" s="47"/>
      <c r="I231" s="38">
        <v>13</v>
      </c>
      <c r="J231" s="37">
        <v>220.048271231</v>
      </c>
      <c r="K231" s="37">
        <v>106.48752423000001</v>
      </c>
      <c r="L231" s="37">
        <v>67.810891781999999</v>
      </c>
      <c r="M231" s="37">
        <f>(K231/J231)*100</f>
        <v>48.392802013069499</v>
      </c>
      <c r="N231" s="37">
        <f>M231/F$257</f>
        <v>8.3025768236036495</v>
      </c>
    </row>
    <row r="232" spans="1:14" x14ac:dyDescent="0.75">
      <c r="A232" s="48"/>
      <c r="B232">
        <v>14</v>
      </c>
      <c r="C232" s="37">
        <v>422.16693488099997</v>
      </c>
      <c r="D232" s="37">
        <v>26.586113724000001</v>
      </c>
      <c r="E232" s="37">
        <v>140.14607266199999</v>
      </c>
      <c r="F232" s="37">
        <f>(D232/C232)*100</f>
        <v>6.2975357678104444</v>
      </c>
      <c r="G232" s="37">
        <f>F232/F$257</f>
        <v>1.080445279806636</v>
      </c>
      <c r="H232" s="47"/>
      <c r="I232" s="38">
        <v>14</v>
      </c>
      <c r="J232" s="37">
        <v>431.220890247</v>
      </c>
      <c r="K232" s="37">
        <v>51.596051383999999</v>
      </c>
      <c r="L232" s="37">
        <v>107.640787054</v>
      </c>
      <c r="M232" s="37">
        <f>(K232/J232)*100</f>
        <v>11.965109425576802</v>
      </c>
      <c r="N232" s="37">
        <f>M232/F$257</f>
        <v>2.052810254340022</v>
      </c>
    </row>
    <row r="233" spans="1:14" x14ac:dyDescent="0.75">
      <c r="A233" s="48"/>
      <c r="B233">
        <v>15</v>
      </c>
      <c r="C233" s="37">
        <v>650.08600257099999</v>
      </c>
      <c r="D233" s="37">
        <v>33.141439902000002</v>
      </c>
      <c r="E233" s="37">
        <v>135.75463317500001</v>
      </c>
      <c r="F233" s="37">
        <f>(D233/C233)*100</f>
        <v>5.098008535936815</v>
      </c>
      <c r="G233" s="37">
        <f>F233/F$257</f>
        <v>0.87464676059822655</v>
      </c>
      <c r="H233" s="47"/>
      <c r="I233" s="38">
        <v>15</v>
      </c>
      <c r="J233" s="37">
        <v>492.057863064</v>
      </c>
      <c r="K233" s="37">
        <v>38.583967723999997</v>
      </c>
      <c r="L233" s="37">
        <v>98.056876830999997</v>
      </c>
      <c r="M233" s="37">
        <f>(K233/J233)*100</f>
        <v>7.8413476585337154</v>
      </c>
      <c r="N233" s="37">
        <f>M233/F$257</f>
        <v>1.3453114642540893</v>
      </c>
    </row>
    <row r="234" spans="1:14" x14ac:dyDescent="0.75">
      <c r="A234" s="48"/>
      <c r="B234">
        <v>16</v>
      </c>
      <c r="C234" s="37">
        <v>494.18416571500001</v>
      </c>
      <c r="D234" s="37">
        <v>20.877179718000001</v>
      </c>
      <c r="E234" s="37">
        <v>117.410209553</v>
      </c>
      <c r="F234" s="37">
        <f>(D234/C234)*100</f>
        <v>4.224574797493621</v>
      </c>
      <c r="G234" s="37">
        <f>F234/F$257</f>
        <v>0.72479491461928391</v>
      </c>
      <c r="H234" s="47"/>
      <c r="I234" s="38">
        <v>16</v>
      </c>
      <c r="J234" s="37">
        <v>371.66359226899999</v>
      </c>
      <c r="K234" s="37">
        <v>54.364640860000002</v>
      </c>
      <c r="L234" s="37">
        <v>91.982784222999996</v>
      </c>
      <c r="M234" s="37">
        <f>(K234/J234)*100</f>
        <v>14.627378627027948</v>
      </c>
      <c r="N234" s="37">
        <f>M234/F$257</f>
        <v>2.5095660868333027</v>
      </c>
    </row>
    <row r="235" spans="1:14" x14ac:dyDescent="0.75">
      <c r="A235" s="48"/>
      <c r="B235">
        <v>17</v>
      </c>
      <c r="C235" s="37">
        <v>397.17099842699997</v>
      </c>
      <c r="D235" s="37">
        <v>28.674563815999999</v>
      </c>
      <c r="E235" s="37">
        <v>129.59712427599999</v>
      </c>
      <c r="F235" s="37">
        <f>(D235/C235)*100</f>
        <v>7.2197023270998928</v>
      </c>
      <c r="G235" s="37">
        <f>F235/F$257</f>
        <v>1.2386580384022454</v>
      </c>
      <c r="H235" s="47"/>
      <c r="I235" s="38">
        <v>17</v>
      </c>
      <c r="J235" s="37">
        <v>337.97276998500001</v>
      </c>
      <c r="K235" s="37">
        <v>44.575379527999999</v>
      </c>
      <c r="L235" s="37">
        <v>105.375751306</v>
      </c>
      <c r="M235" s="37">
        <f>(K235/J235)*100</f>
        <v>13.189044646992819</v>
      </c>
      <c r="N235" s="37">
        <f>M235/F$257</f>
        <v>2.26279636343485</v>
      </c>
    </row>
    <row r="236" spans="1:14" x14ac:dyDescent="0.75">
      <c r="A236" s="48"/>
      <c r="B236">
        <v>18</v>
      </c>
      <c r="C236" s="37">
        <v>803.25278842700004</v>
      </c>
      <c r="D236" s="37">
        <v>13.824817099000001</v>
      </c>
      <c r="E236" s="37">
        <v>148.90221935599999</v>
      </c>
      <c r="F236" s="37">
        <f>(D236/C236)*100</f>
        <v>1.721104152787688</v>
      </c>
      <c r="G236" s="37">
        <f>F236/F$257</f>
        <v>0.29528357225696178</v>
      </c>
      <c r="H236" s="47"/>
      <c r="I236" s="38">
        <v>18</v>
      </c>
      <c r="J236" s="37">
        <v>442.59086633099997</v>
      </c>
      <c r="K236" s="37">
        <v>93.654844448999995</v>
      </c>
      <c r="L236" s="37">
        <v>113.522254184</v>
      </c>
      <c r="M236" s="37">
        <f>(K236/J236)*100</f>
        <v>21.16059132114092</v>
      </c>
      <c r="N236" s="37">
        <f>M236/F$257</f>
        <v>3.6304455986905868</v>
      </c>
    </row>
    <row r="237" spans="1:14" x14ac:dyDescent="0.75">
      <c r="A237" s="48"/>
      <c r="B237">
        <v>19</v>
      </c>
      <c r="C237" s="37">
        <v>501.294948777</v>
      </c>
      <c r="D237" s="37">
        <v>28.188354460999999</v>
      </c>
      <c r="E237" s="37">
        <v>147.30119919000001</v>
      </c>
      <c r="F237" s="37">
        <f>(D237/C237)*100</f>
        <v>5.6231076195302991</v>
      </c>
      <c r="G237" s="37">
        <f>F237/F$257</f>
        <v>0.96473609827206808</v>
      </c>
      <c r="H237" s="47"/>
      <c r="I237" s="38">
        <v>19</v>
      </c>
      <c r="J237" s="37">
        <v>359.36810455</v>
      </c>
      <c r="K237" s="37">
        <v>53.681170987999998</v>
      </c>
      <c r="L237" s="37">
        <v>129.71039628299999</v>
      </c>
      <c r="M237" s="37">
        <f>(K237/J237)*100</f>
        <v>14.937655932270186</v>
      </c>
      <c r="N237" s="37">
        <f>M237/F$257</f>
        <v>2.5627992342484633</v>
      </c>
    </row>
    <row r="238" spans="1:14" x14ac:dyDescent="0.75">
      <c r="A238" s="48"/>
      <c r="B238">
        <v>20</v>
      </c>
      <c r="C238" s="37">
        <v>488.32477094199999</v>
      </c>
      <c r="D238" s="37">
        <v>45.338998197999999</v>
      </c>
      <c r="E238" s="37">
        <v>112.410110764</v>
      </c>
      <c r="F238" s="37">
        <f>(D238/C238)*100</f>
        <v>9.2845992863599935</v>
      </c>
      <c r="G238" s="37">
        <f>F238/F$257</f>
        <v>1.5929248905769238</v>
      </c>
      <c r="H238" s="47"/>
      <c r="I238" s="38">
        <v>20</v>
      </c>
      <c r="J238" s="37">
        <v>276.241466043</v>
      </c>
      <c r="K238" s="37">
        <v>52.146549417999999</v>
      </c>
      <c r="L238" s="37">
        <v>90.399593768000003</v>
      </c>
      <c r="M238" s="37">
        <f>(K238/J238)*100</f>
        <v>18.877162131004191</v>
      </c>
      <c r="N238" s="37">
        <f>M238/F$257</f>
        <v>3.2386859674287072</v>
      </c>
    </row>
    <row r="239" spans="1:14" x14ac:dyDescent="0.75">
      <c r="A239" s="48"/>
      <c r="B239">
        <v>21</v>
      </c>
      <c r="C239" s="37">
        <v>448.73324387999997</v>
      </c>
      <c r="D239" s="37">
        <v>27.575350739000001</v>
      </c>
      <c r="E239" s="37">
        <v>122.44468195899999</v>
      </c>
      <c r="F239" s="37">
        <f>(D239/C239)*100</f>
        <v>6.1451544130245424</v>
      </c>
      <c r="G239" s="37">
        <f>F239/F$257</f>
        <v>1.0543017656482065</v>
      </c>
      <c r="H239" s="47"/>
      <c r="I239" s="38">
        <v>21</v>
      </c>
      <c r="J239" s="37">
        <v>597.79889078500003</v>
      </c>
      <c r="K239" s="37">
        <v>34.744384658999998</v>
      </c>
      <c r="L239" s="37">
        <v>138.02651284199999</v>
      </c>
      <c r="M239" s="37">
        <f>(K239/J239)*100</f>
        <v>5.8120523799191703</v>
      </c>
      <c r="N239" s="37">
        <f>M239/F$257</f>
        <v>0.99715266278764036</v>
      </c>
    </row>
    <row r="240" spans="1:14" x14ac:dyDescent="0.75">
      <c r="A240" s="48"/>
      <c r="B240">
        <v>22</v>
      </c>
      <c r="C240" s="37">
        <v>597.51025410600005</v>
      </c>
      <c r="D240" s="37">
        <v>38.223493222000002</v>
      </c>
      <c r="E240" s="37">
        <v>99.325573882</v>
      </c>
      <c r="F240" s="37">
        <f>(D240/C240)*100</f>
        <v>6.3971275738506472</v>
      </c>
      <c r="G240" s="37">
        <f>F240/F$257</f>
        <v>1.0975318833148788</v>
      </c>
      <c r="H240" s="47"/>
      <c r="I240" s="38">
        <v>22</v>
      </c>
      <c r="J240" s="37">
        <v>250.58941776200001</v>
      </c>
      <c r="K240" s="37">
        <v>37.619400788</v>
      </c>
      <c r="L240" s="37">
        <v>90.747141389999996</v>
      </c>
      <c r="M240" s="37">
        <f>(K240/J240)*100</f>
        <v>15.012366094297496</v>
      </c>
      <c r="N240" s="37">
        <f>M240/F$257</f>
        <v>2.5756169846975507</v>
      </c>
    </row>
    <row r="241" spans="1:14" x14ac:dyDescent="0.75">
      <c r="A241" s="48"/>
      <c r="B241">
        <v>23</v>
      </c>
      <c r="C241" s="37">
        <v>478.13935979199999</v>
      </c>
      <c r="D241" s="37">
        <v>41.672354009000003</v>
      </c>
      <c r="E241" s="37">
        <v>94.833962737999997</v>
      </c>
      <c r="F241" s="37">
        <f>(D241/C241)*100</f>
        <v>8.7155247012352834</v>
      </c>
      <c r="G241" s="37">
        <f>F241/F$257</f>
        <v>1.4952908362379695</v>
      </c>
      <c r="H241" s="47"/>
      <c r="I241" s="38">
        <v>23</v>
      </c>
      <c r="J241" s="37">
        <v>363.01719740200002</v>
      </c>
      <c r="K241" s="37">
        <v>43.080916215000002</v>
      </c>
      <c r="L241" s="37">
        <v>101.987230281</v>
      </c>
      <c r="M241" s="37">
        <f>(K241/J241)*100</f>
        <v>11.867458765952847</v>
      </c>
      <c r="N241" s="37">
        <f>M241/F$257</f>
        <v>2.0360566862539149</v>
      </c>
    </row>
    <row r="242" spans="1:14" x14ac:dyDescent="0.75">
      <c r="A242" s="48"/>
      <c r="B242">
        <v>24</v>
      </c>
      <c r="C242" s="37">
        <v>501.88599952700002</v>
      </c>
      <c r="D242" s="37">
        <v>11.072038596000001</v>
      </c>
      <c r="E242" s="37">
        <v>102.697424465</v>
      </c>
      <c r="F242" s="37">
        <f>(D242/C242)*100</f>
        <v>2.2060863635237462</v>
      </c>
      <c r="G242" s="37">
        <f>F242/F$257</f>
        <v>0.37849020413642576</v>
      </c>
      <c r="H242" s="47"/>
      <c r="I242" s="38">
        <v>24</v>
      </c>
      <c r="J242" s="37">
        <v>245.97601449800001</v>
      </c>
      <c r="K242" s="37">
        <v>52.443241305000001</v>
      </c>
      <c r="L242" s="37">
        <v>69.014990871999998</v>
      </c>
      <c r="M242" s="37">
        <f>(K242/J242)*100</f>
        <v>21.320469563680327</v>
      </c>
      <c r="N242" s="37">
        <f>M242/F$257</f>
        <v>3.6578753265816824</v>
      </c>
    </row>
    <row r="243" spans="1:14" x14ac:dyDescent="0.75">
      <c r="A243" s="48"/>
      <c r="B243">
        <v>25</v>
      </c>
      <c r="C243" s="37">
        <v>280.764955692</v>
      </c>
      <c r="D243" s="37">
        <v>34.348380833</v>
      </c>
      <c r="E243" s="37">
        <v>71.766833536999997</v>
      </c>
      <c r="F243" s="37">
        <f>(D243/C243)*100</f>
        <v>12.233856162120274</v>
      </c>
      <c r="G243" s="37">
        <f>F243/F$257</f>
        <v>2.0989181533131451</v>
      </c>
      <c r="H243" s="47"/>
      <c r="I243" s="38">
        <v>25</v>
      </c>
      <c r="J243" s="37">
        <v>566.90322060000005</v>
      </c>
      <c r="K243" s="37">
        <v>34.172771670000003</v>
      </c>
      <c r="L243" s="37">
        <v>116.28108758</v>
      </c>
      <c r="M243" s="37">
        <f>(K243/J243)*100</f>
        <v>6.0279727523565949</v>
      </c>
      <c r="N243" s="37">
        <f>M243/F$257</f>
        <v>1.0341973348332614</v>
      </c>
    </row>
    <row r="244" spans="1:14" x14ac:dyDescent="0.75">
      <c r="A244" s="48"/>
      <c r="B244">
        <v>26</v>
      </c>
      <c r="C244" s="37">
        <v>617.67969542900005</v>
      </c>
      <c r="D244" s="37">
        <v>14.437984818</v>
      </c>
      <c r="E244" s="37">
        <v>112.985766458</v>
      </c>
      <c r="F244" s="37">
        <f>(D244/C244)*100</f>
        <v>2.3374549827111148</v>
      </c>
      <c r="G244" s="37">
        <f>F244/F$257</f>
        <v>0.40102863976408987</v>
      </c>
      <c r="H244" s="47"/>
      <c r="I244" s="38">
        <v>26</v>
      </c>
      <c r="J244" s="37">
        <v>272.46339549100003</v>
      </c>
      <c r="K244" s="37">
        <v>42.996309875999998</v>
      </c>
      <c r="L244" s="37">
        <v>78.757201417000005</v>
      </c>
      <c r="M244" s="37">
        <f>(K244/J244)*100</f>
        <v>15.780582121322146</v>
      </c>
      <c r="N244" s="37">
        <f>M244/F$257</f>
        <v>2.7074170110686868</v>
      </c>
    </row>
    <row r="245" spans="1:14" x14ac:dyDescent="0.75">
      <c r="A245" s="48"/>
      <c r="B245">
        <v>27</v>
      </c>
      <c r="C245" s="37">
        <v>664.64483669000003</v>
      </c>
      <c r="D245" s="37">
        <v>14.253851125000001</v>
      </c>
      <c r="E245" s="37">
        <v>133.24761633700001</v>
      </c>
      <c r="F245" s="37">
        <f>(D245/C245)*100</f>
        <v>2.1445816379144165</v>
      </c>
      <c r="G245" s="37">
        <f>F245/F$257</f>
        <v>0.36793806232723247</v>
      </c>
      <c r="H245" s="47"/>
      <c r="I245" s="38">
        <v>27</v>
      </c>
      <c r="J245" s="37">
        <v>344.517153667</v>
      </c>
      <c r="K245" s="37">
        <v>36.958877713</v>
      </c>
      <c r="L245" s="37">
        <v>76.299719030999995</v>
      </c>
      <c r="M245" s="37">
        <f>(K245/J245)*100</f>
        <v>10.727732224539203</v>
      </c>
      <c r="N245" s="37">
        <f>M245/F$257</f>
        <v>1.8405179537492076</v>
      </c>
    </row>
    <row r="246" spans="1:14" x14ac:dyDescent="0.75">
      <c r="A246" s="48"/>
      <c r="B246">
        <v>28</v>
      </c>
      <c r="C246" s="37">
        <v>480.01203456899998</v>
      </c>
      <c r="D246" s="37">
        <v>33.159390799000001</v>
      </c>
      <c r="E246" s="37">
        <v>136.41211115600001</v>
      </c>
      <c r="F246" s="37">
        <f>(D246/C246)*100</f>
        <v>6.9080332181199635</v>
      </c>
      <c r="G246" s="37">
        <f>F246/F$257</f>
        <v>1.1851861042879301</v>
      </c>
      <c r="H246" s="47"/>
      <c r="I246" s="38">
        <v>28</v>
      </c>
      <c r="J246" s="37">
        <v>183.17311604700001</v>
      </c>
      <c r="K246" s="37">
        <v>36.469465114000002</v>
      </c>
      <c r="L246" s="37">
        <v>84.475078530999994</v>
      </c>
      <c r="M246" s="37">
        <f>(K246/J246)*100</f>
        <v>19.909834969801125</v>
      </c>
      <c r="N246" s="37">
        <f>M246/F$257</f>
        <v>3.4158578860013256</v>
      </c>
    </row>
    <row r="247" spans="1:14" x14ac:dyDescent="0.75">
      <c r="A247" s="48"/>
      <c r="B247">
        <v>29</v>
      </c>
      <c r="C247" s="37">
        <v>248.055814301</v>
      </c>
      <c r="D247" s="37">
        <v>34.023627595000001</v>
      </c>
      <c r="E247" s="37">
        <v>65.326136347000002</v>
      </c>
      <c r="F247" s="37">
        <f>(D247/C247)*100</f>
        <v>13.716117757963328</v>
      </c>
      <c r="G247" s="37">
        <f>F247/F$257</f>
        <v>2.353224377797535</v>
      </c>
      <c r="H247" s="47"/>
      <c r="I247" s="38">
        <v>29</v>
      </c>
      <c r="J247" s="37">
        <v>558.49760496299996</v>
      </c>
      <c r="K247" s="37">
        <v>21.839552784999999</v>
      </c>
      <c r="L247" s="37">
        <v>94.398262037999999</v>
      </c>
      <c r="M247" s="37">
        <f>(K247/J247)*100</f>
        <v>3.9104111800885613</v>
      </c>
      <c r="N247" s="37">
        <f>M247/F$257</f>
        <v>0.67089500677798364</v>
      </c>
    </row>
    <row r="248" spans="1:14" x14ac:dyDescent="0.75">
      <c r="A248" s="48"/>
      <c r="B248">
        <v>30</v>
      </c>
      <c r="C248" s="37">
        <v>604.59224367700006</v>
      </c>
      <c r="D248" s="37">
        <v>29.091448301</v>
      </c>
      <c r="E248" s="37">
        <v>124.475390988</v>
      </c>
      <c r="F248" s="37">
        <f>(D248/C248)*100</f>
        <v>4.811746860011314</v>
      </c>
      <c r="G248" s="37">
        <f>F248/F$257</f>
        <v>0.8255338872543122</v>
      </c>
      <c r="H248" s="47"/>
      <c r="I248" s="38">
        <v>30</v>
      </c>
      <c r="J248" s="37">
        <v>391.85063908699999</v>
      </c>
      <c r="K248" s="37">
        <v>42.405720950000003</v>
      </c>
      <c r="L248" s="37">
        <v>102.214821794</v>
      </c>
      <c r="M248" s="37">
        <f>(K248/J248)*100</f>
        <v>10.821909350155465</v>
      </c>
      <c r="N248" s="37">
        <f>M248/F$257</f>
        <v>1.8566755802541579</v>
      </c>
    </row>
    <row r="249" spans="1:14" x14ac:dyDescent="0.75">
      <c r="A249" s="48"/>
      <c r="H249" s="47"/>
    </row>
    <row r="250" spans="1:14" x14ac:dyDescent="0.75">
      <c r="A250" s="48"/>
      <c r="H250" s="47"/>
    </row>
    <row r="251" spans="1:14" x14ac:dyDescent="0.75">
      <c r="A251" s="48"/>
      <c r="H251" s="47"/>
    </row>
    <row r="252" spans="1:14" x14ac:dyDescent="0.75">
      <c r="A252" s="48"/>
      <c r="H252" s="47"/>
    </row>
    <row r="253" spans="1:14" x14ac:dyDescent="0.75">
      <c r="A253" s="48"/>
      <c r="H253" s="47"/>
    </row>
    <row r="254" spans="1:14" x14ac:dyDescent="0.75">
      <c r="A254" s="48"/>
      <c r="H254" s="47"/>
    </row>
    <row r="255" spans="1:14" ht="15.5" thickBot="1" x14ac:dyDescent="0.9">
      <c r="A255" s="46"/>
      <c r="H255" s="45"/>
    </row>
    <row r="256" spans="1:14" s="18" customFormat="1" ht="15.5" thickBot="1" x14ac:dyDescent="0.9">
      <c r="C256" s="43"/>
      <c r="D256" s="43"/>
      <c r="E256" s="43"/>
      <c r="F256" s="43"/>
      <c r="G256" s="43"/>
      <c r="H256" s="43"/>
      <c r="I256" s="44"/>
      <c r="J256" s="43"/>
      <c r="K256" s="43"/>
      <c r="L256" s="43"/>
      <c r="M256" s="43"/>
      <c r="N256" s="43"/>
    </row>
    <row r="257" spans="5:14" ht="15.5" thickBot="1" x14ac:dyDescent="0.9">
      <c r="E257" s="42" t="s">
        <v>1</v>
      </c>
      <c r="F257" s="41">
        <f>AVERAGE(F219:F248)</f>
        <v>5.8286485077129457</v>
      </c>
      <c r="G257" s="41">
        <f>AVERAGE(G219:G248)</f>
        <v>1</v>
      </c>
      <c r="L257" s="42" t="s">
        <v>1</v>
      </c>
      <c r="M257" s="41">
        <f>AVERAGE(M219:M248)</f>
        <v>17.940676758429575</v>
      </c>
      <c r="N257" s="41">
        <f>AVERAGE(N219:N248)</f>
        <v>3.0780165821783561</v>
      </c>
    </row>
    <row r="258" spans="5:14" ht="15.5" thickBot="1" x14ac:dyDescent="0.9">
      <c r="E258" s="40" t="s">
        <v>0</v>
      </c>
      <c r="F258" s="39">
        <f>STDEV(F219:F248)/SQRT(30)</f>
        <v>0.64119453661826042</v>
      </c>
      <c r="G258" s="39">
        <f>STDEV(G219:G248)/SQRT(30)</f>
        <v>0.11000741179876936</v>
      </c>
      <c r="L258" s="40" t="s">
        <v>0</v>
      </c>
      <c r="M258" s="39">
        <f>STDEV(M219:M248)/SQRT(30)</f>
        <v>2.3926225020089236</v>
      </c>
      <c r="N258" s="39">
        <f>STDEV(N219:N248)/SQRT(30)</f>
        <v>0.4104935301627487</v>
      </c>
    </row>
  </sheetData>
  <mergeCells count="12">
    <mergeCell ref="A134:A170"/>
    <mergeCell ref="H134:H170"/>
    <mergeCell ref="A176:A212"/>
    <mergeCell ref="H176:H212"/>
    <mergeCell ref="A219:A255"/>
    <mergeCell ref="H219:H255"/>
    <mergeCell ref="A4:A42"/>
    <mergeCell ref="H4:H42"/>
    <mergeCell ref="A49:A85"/>
    <mergeCell ref="H49:H85"/>
    <mergeCell ref="A91:A127"/>
    <mergeCell ref="H91:H1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Tweezing panel 5I-5J</vt:lpstr>
      <vt:lpstr>Poolpanel 5M 5V 5W Figure 7E 7F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Meeting</dc:creator>
  <cp:lastModifiedBy>Meeting</cp:lastModifiedBy>
  <dcterms:created xsi:type="dcterms:W3CDTF">2022-10-13T15:48:36Z</dcterms:created>
  <dcterms:modified xsi:type="dcterms:W3CDTF">2022-10-13T15:51:59Z</dcterms:modified>
</cp:coreProperties>
</file>