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dh24\Desktop\Progeria 2 Lonafarnib\"/>
    </mc:Choice>
  </mc:AlternateContent>
  <bookViews>
    <workbookView xWindow="0" yWindow="0" windowWidth="19200" windowHeight="7300" activeTab="3"/>
  </bookViews>
  <sheets>
    <sheet name="Active testing - DTA" sheetId="1" r:id="rId1"/>
    <sheet name="Active testing - SMA2" sheetId="7" r:id="rId2"/>
    <sheet name="DTA Table Lona" sheetId="9" r:id="rId3"/>
    <sheet name="SMA2 Table Lona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9" l="1"/>
  <c r="M6" i="9"/>
  <c r="O6" i="9"/>
  <c r="M7" i="9"/>
  <c r="O7" i="9"/>
  <c r="M8" i="9"/>
  <c r="O8" i="9"/>
  <c r="M11" i="9"/>
  <c r="O11" i="9"/>
  <c r="M12" i="9"/>
  <c r="O12" i="9"/>
  <c r="M13" i="9"/>
  <c r="O13" i="9"/>
  <c r="M17" i="9"/>
  <c r="O17" i="9"/>
  <c r="M18" i="9"/>
  <c r="O18" i="9"/>
  <c r="M19" i="9"/>
  <c r="O19" i="9"/>
  <c r="M22" i="9"/>
  <c r="O22" i="9"/>
  <c r="M23" i="9"/>
  <c r="O23" i="9"/>
  <c r="M24" i="9"/>
  <c r="O24" i="9"/>
  <c r="M28" i="9"/>
  <c r="O28" i="9"/>
  <c r="M29" i="9"/>
  <c r="O29" i="9"/>
  <c r="M32" i="9"/>
  <c r="O32" i="9"/>
  <c r="M33" i="9"/>
  <c r="O33" i="9"/>
  <c r="BE9" i="1"/>
  <c r="BE10" i="1"/>
  <c r="M95" i="7" l="1"/>
  <c r="AE93" i="7"/>
  <c r="I4" i="10"/>
  <c r="I33" i="9"/>
  <c r="I32" i="9"/>
  <c r="I29" i="9"/>
  <c r="I28" i="9"/>
  <c r="I24" i="9"/>
  <c r="I23" i="9"/>
  <c r="I22" i="9"/>
  <c r="I19" i="9"/>
  <c r="I18" i="9"/>
  <c r="I17" i="9"/>
  <c r="I13" i="9"/>
  <c r="I12" i="9"/>
  <c r="I8" i="9"/>
  <c r="I7" i="9"/>
  <c r="I6" i="9"/>
  <c r="G33" i="9"/>
  <c r="G32" i="9"/>
  <c r="G29" i="9"/>
  <c r="G28" i="9"/>
  <c r="G24" i="9"/>
  <c r="G23" i="9"/>
  <c r="G22" i="9"/>
  <c r="G19" i="9"/>
  <c r="G18" i="9"/>
  <c r="G17" i="9"/>
  <c r="G13" i="9"/>
  <c r="G12" i="9"/>
  <c r="G11" i="9"/>
  <c r="G8" i="9"/>
  <c r="G7" i="9"/>
  <c r="G6" i="9"/>
  <c r="F33" i="9"/>
  <c r="F32" i="9"/>
  <c r="F29" i="9"/>
  <c r="F28" i="9"/>
  <c r="F24" i="9"/>
  <c r="F23" i="9"/>
  <c r="F22" i="9"/>
  <c r="F19" i="9"/>
  <c r="F18" i="9"/>
  <c r="F17" i="9"/>
  <c r="F13" i="9"/>
  <c r="F12" i="9"/>
  <c r="I11" i="9"/>
  <c r="D33" i="9"/>
  <c r="D32" i="9"/>
  <c r="D29" i="9"/>
  <c r="D28" i="9"/>
  <c r="D24" i="9"/>
  <c r="D23" i="9"/>
  <c r="D22" i="9"/>
  <c r="D19" i="9"/>
  <c r="D18" i="9"/>
  <c r="D17" i="9"/>
  <c r="D13" i="9"/>
  <c r="D12" i="9"/>
  <c r="F11" i="9"/>
  <c r="D11" i="9"/>
  <c r="F8" i="9"/>
  <c r="D8" i="9"/>
  <c r="F7" i="9"/>
  <c r="D6" i="9"/>
  <c r="D7" i="9"/>
  <c r="F6" i="9"/>
  <c r="L4" i="9"/>
  <c r="I4" i="9"/>
  <c r="F4" i="9"/>
  <c r="L4" i="10"/>
  <c r="F4" i="10"/>
  <c r="L33" i="9"/>
  <c r="J33" i="9"/>
  <c r="L32" i="9"/>
  <c r="J32" i="9"/>
  <c r="L29" i="9"/>
  <c r="J29" i="9"/>
  <c r="L28" i="9"/>
  <c r="J28" i="9"/>
  <c r="L24" i="9"/>
  <c r="J24" i="9"/>
  <c r="L23" i="9"/>
  <c r="J23" i="9"/>
  <c r="L22" i="9"/>
  <c r="J22" i="9"/>
  <c r="L19" i="9"/>
  <c r="J19" i="9"/>
  <c r="L18" i="9"/>
  <c r="J18" i="9"/>
  <c r="L17" i="9"/>
  <c r="J17" i="9"/>
  <c r="L13" i="9"/>
  <c r="J13" i="9"/>
  <c r="L12" i="9"/>
  <c r="J12" i="9"/>
  <c r="L11" i="9"/>
  <c r="J11" i="9"/>
  <c r="L8" i="9"/>
  <c r="J8" i="9"/>
  <c r="L7" i="9"/>
  <c r="J7" i="9"/>
  <c r="L6" i="9"/>
  <c r="J6" i="9"/>
  <c r="BE9" i="7" l="1"/>
  <c r="BE36" i="7"/>
  <c r="BE10" i="7"/>
  <c r="AY15" i="7"/>
  <c r="AY16" i="7"/>
  <c r="AY19" i="7"/>
  <c r="AY18" i="7"/>
  <c r="AY17" i="7"/>
  <c r="AY6" i="7"/>
  <c r="AY7" i="7"/>
  <c r="AY8" i="7"/>
  <c r="AR91" i="1" l="1"/>
  <c r="AR90" i="1"/>
  <c r="AR89" i="1"/>
  <c r="AR88" i="1"/>
  <c r="AR87" i="1"/>
  <c r="AR81" i="1"/>
  <c r="AR80" i="1"/>
  <c r="AR79" i="1"/>
  <c r="AR78" i="1"/>
  <c r="AR73" i="1"/>
  <c r="AR72" i="1"/>
  <c r="AR71" i="1"/>
  <c r="AR70" i="1"/>
  <c r="AR69" i="1"/>
  <c r="AR60" i="1"/>
  <c r="AR61" i="1"/>
  <c r="AR62" i="1"/>
  <c r="AR63" i="1"/>
  <c r="AR64" i="1"/>
  <c r="AY64" i="1"/>
  <c r="AY63" i="1"/>
  <c r="AY62" i="1"/>
  <c r="AY61" i="1"/>
  <c r="AY60" i="1"/>
  <c r="AY73" i="1"/>
  <c r="AY72" i="1"/>
  <c r="AY71" i="1"/>
  <c r="AY70" i="1"/>
  <c r="AY69" i="1"/>
  <c r="AY81" i="1"/>
  <c r="AY80" i="1"/>
  <c r="AY79" i="1"/>
  <c r="AY78" i="1"/>
  <c r="AY91" i="1"/>
  <c r="AY90" i="1"/>
  <c r="AY89" i="1"/>
  <c r="AY88" i="1"/>
  <c r="AY87" i="1"/>
  <c r="AY55" i="7"/>
  <c r="AY54" i="7"/>
  <c r="AY53" i="7"/>
  <c r="AY52" i="7"/>
  <c r="AY58" i="7" s="1"/>
  <c r="AY51" i="7"/>
  <c r="AY81" i="7"/>
  <c r="AY80" i="7"/>
  <c r="AY79" i="7"/>
  <c r="AY78" i="7"/>
  <c r="BE64" i="1"/>
  <c r="BE63" i="1"/>
  <c r="BE62" i="1"/>
  <c r="BE61" i="1"/>
  <c r="BE60" i="1"/>
  <c r="BE73" i="1"/>
  <c r="BE72" i="1"/>
  <c r="BE71" i="1"/>
  <c r="BE70" i="1"/>
  <c r="BE69" i="1"/>
  <c r="BE81" i="1"/>
  <c r="BE80" i="1"/>
  <c r="BE79" i="1"/>
  <c r="BE78" i="1"/>
  <c r="BE87" i="1"/>
  <c r="BE88" i="1"/>
  <c r="BE89" i="1"/>
  <c r="BE90" i="1"/>
  <c r="BE94" i="1" s="1"/>
  <c r="BE91" i="1"/>
  <c r="BE93" i="1" s="1"/>
  <c r="BE8" i="7"/>
  <c r="BE7" i="7"/>
  <c r="BE6" i="7"/>
  <c r="BE19" i="7"/>
  <c r="BE18" i="7"/>
  <c r="BE17" i="7"/>
  <c r="BE16" i="7"/>
  <c r="BE15" i="7"/>
  <c r="BE35" i="7"/>
  <c r="BE34" i="7"/>
  <c r="BE33" i="7"/>
  <c r="BE44" i="7"/>
  <c r="BE43" i="7"/>
  <c r="BE42" i="7"/>
  <c r="BE55" i="7"/>
  <c r="BE54" i="7"/>
  <c r="BE53" i="7"/>
  <c r="BE52" i="7"/>
  <c r="BE51" i="7"/>
  <c r="BE57" i="7" s="1"/>
  <c r="BE73" i="7"/>
  <c r="BE71" i="7"/>
  <c r="BE70" i="7"/>
  <c r="BE69" i="7"/>
  <c r="BE81" i="7"/>
  <c r="BE80" i="7"/>
  <c r="BE79" i="7"/>
  <c r="BE78" i="7"/>
  <c r="BE64" i="7"/>
  <c r="BE63" i="7"/>
  <c r="BE62" i="7"/>
  <c r="BE61" i="7"/>
  <c r="BE60" i="7"/>
  <c r="BE87" i="7"/>
  <c r="BE88" i="7"/>
  <c r="BE89" i="7"/>
  <c r="BE90" i="7"/>
  <c r="BE91" i="7"/>
  <c r="BE84" i="1"/>
  <c r="BE95" i="1"/>
  <c r="BE8" i="1"/>
  <c r="BE7" i="1"/>
  <c r="BE6" i="1"/>
  <c r="BE15" i="1"/>
  <c r="BE16" i="1"/>
  <c r="BE17" i="1"/>
  <c r="BE18" i="1"/>
  <c r="BE19" i="1"/>
  <c r="W57" i="7"/>
  <c r="O57" i="7"/>
  <c r="P57" i="7"/>
  <c r="Q57" i="7"/>
  <c r="R57" i="7"/>
  <c r="S57" i="7"/>
  <c r="T57" i="7"/>
  <c r="U57" i="7"/>
  <c r="V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Z57" i="7"/>
  <c r="BA57" i="7"/>
  <c r="BB57" i="7"/>
  <c r="BC57" i="7"/>
  <c r="BD57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AM58" i="7"/>
  <c r="AN58" i="7"/>
  <c r="AO58" i="7"/>
  <c r="AP58" i="7"/>
  <c r="AQ58" i="7"/>
  <c r="AR58" i="7"/>
  <c r="AS58" i="7"/>
  <c r="AT58" i="7"/>
  <c r="AU58" i="7"/>
  <c r="AV58" i="7"/>
  <c r="AW58" i="7"/>
  <c r="AX58" i="7"/>
  <c r="AZ58" i="7"/>
  <c r="BA58" i="7"/>
  <c r="BB58" i="7"/>
  <c r="BC58" i="7"/>
  <c r="BD58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AX59" i="7"/>
  <c r="AZ59" i="7"/>
  <c r="BA59" i="7"/>
  <c r="BB59" i="7"/>
  <c r="BC59" i="7"/>
  <c r="BD59" i="7"/>
  <c r="N57" i="7"/>
  <c r="N59" i="7"/>
  <c r="N58" i="7"/>
  <c r="M59" i="7"/>
  <c r="M58" i="7"/>
  <c r="M57" i="7"/>
  <c r="L59" i="7"/>
  <c r="L58" i="7"/>
  <c r="L57" i="7"/>
  <c r="K59" i="7"/>
  <c r="K58" i="7"/>
  <c r="K57" i="7"/>
  <c r="J59" i="7"/>
  <c r="J58" i="7"/>
  <c r="J57" i="7"/>
  <c r="I58" i="7"/>
  <c r="I57" i="7"/>
  <c r="H59" i="7"/>
  <c r="H57" i="7"/>
  <c r="H58" i="7"/>
  <c r="G59" i="7"/>
  <c r="G58" i="7"/>
  <c r="G57" i="7"/>
  <c r="F59" i="7"/>
  <c r="F58" i="7"/>
  <c r="F57" i="7"/>
  <c r="I59" i="7"/>
  <c r="BE94" i="7" l="1"/>
  <c r="BE39" i="7"/>
  <c r="AY59" i="7"/>
  <c r="AY57" i="7"/>
  <c r="BE86" i="7"/>
  <c r="BE14" i="7"/>
  <c r="BE30" i="7"/>
  <c r="BE23" i="7"/>
  <c r="BE75" i="7"/>
  <c r="BE50" i="7"/>
  <c r="BE85" i="7"/>
  <c r="BE84" i="7"/>
  <c r="BE32" i="7"/>
  <c r="BE40" i="7"/>
  <c r="BE68" i="7"/>
  <c r="BE76" i="1"/>
  <c r="BE13" i="7"/>
  <c r="BE12" i="7"/>
  <c r="BE31" i="7"/>
  <c r="BE49" i="7"/>
  <c r="BE93" i="7"/>
  <c r="BE22" i="7"/>
  <c r="BE21" i="7"/>
  <c r="BE41" i="7"/>
  <c r="BE48" i="7"/>
  <c r="BE59" i="7"/>
  <c r="BE58" i="7"/>
  <c r="BE66" i="7"/>
  <c r="BE67" i="7"/>
  <c r="BE77" i="7"/>
  <c r="BE76" i="7"/>
  <c r="BE95" i="7"/>
  <c r="BE86" i="1"/>
  <c r="BE85" i="1"/>
  <c r="BE75" i="1"/>
  <c r="BE77" i="1"/>
  <c r="BE66" i="1"/>
  <c r="BE68" i="1"/>
  <c r="BE67" i="1"/>
  <c r="X57" i="1" l="1"/>
  <c r="X48" i="1"/>
  <c r="X39" i="1"/>
  <c r="X30" i="1"/>
  <c r="X21" i="1"/>
  <c r="BD95" i="7" l="1"/>
  <c r="BC95" i="7"/>
  <c r="BB95" i="7"/>
  <c r="BA95" i="7"/>
  <c r="AZ95" i="7"/>
  <c r="L33" i="10" s="1"/>
  <c r="AY95" i="7"/>
  <c r="L29" i="10" s="1"/>
  <c r="AX95" i="7"/>
  <c r="AW95" i="7"/>
  <c r="AV95" i="7"/>
  <c r="L32" i="10" s="1"/>
  <c r="AU95" i="7"/>
  <c r="L28" i="10" s="1"/>
  <c r="AT95" i="7"/>
  <c r="AS95" i="7"/>
  <c r="L24" i="10" s="1"/>
  <c r="AR95" i="7"/>
  <c r="L19" i="10" s="1"/>
  <c r="AQ95" i="7"/>
  <c r="AP95" i="7"/>
  <c r="AO95" i="7"/>
  <c r="L23" i="10" s="1"/>
  <c r="AN95" i="7"/>
  <c r="AM95" i="7"/>
  <c r="L18" i="10" s="1"/>
  <c r="AL95" i="7"/>
  <c r="AK95" i="7"/>
  <c r="AJ95" i="7"/>
  <c r="AI95" i="7"/>
  <c r="L22" i="10" s="1"/>
  <c r="AH95" i="7"/>
  <c r="AG95" i="7"/>
  <c r="L17" i="10" s="1"/>
  <c r="AF95" i="7"/>
  <c r="AE95" i="7"/>
  <c r="AD95" i="7"/>
  <c r="AC95" i="7"/>
  <c r="AB95" i="7"/>
  <c r="AA95" i="7"/>
  <c r="L13" i="10" s="1"/>
  <c r="Z95" i="7"/>
  <c r="Y95" i="7"/>
  <c r="L8" i="10" s="1"/>
  <c r="X95" i="7"/>
  <c r="W95" i="7"/>
  <c r="V95" i="7"/>
  <c r="U95" i="7"/>
  <c r="L12" i="10" s="1"/>
  <c r="T95" i="7"/>
  <c r="S95" i="7"/>
  <c r="L7" i="10" s="1"/>
  <c r="R95" i="7"/>
  <c r="Q95" i="7"/>
  <c r="P95" i="7"/>
  <c r="O95" i="7"/>
  <c r="L11" i="10" s="1"/>
  <c r="N95" i="7"/>
  <c r="L6" i="10"/>
  <c r="L95" i="7"/>
  <c r="K95" i="7"/>
  <c r="J95" i="7"/>
  <c r="I95" i="7"/>
  <c r="H95" i="7"/>
  <c r="G95" i="7"/>
  <c r="F95" i="7"/>
  <c r="BD94" i="7"/>
  <c r="BC94" i="7"/>
  <c r="BB94" i="7"/>
  <c r="BA94" i="7"/>
  <c r="AZ94" i="7"/>
  <c r="AY94" i="7"/>
  <c r="AX94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BD93" i="7"/>
  <c r="BC93" i="7"/>
  <c r="BB93" i="7"/>
  <c r="BA93" i="7"/>
  <c r="AZ93" i="7"/>
  <c r="J33" i="10" s="1"/>
  <c r="AY93" i="7"/>
  <c r="J29" i="10" s="1"/>
  <c r="AX93" i="7"/>
  <c r="AW93" i="7"/>
  <c r="AV93" i="7"/>
  <c r="J32" i="10" s="1"/>
  <c r="AU93" i="7"/>
  <c r="J28" i="10" s="1"/>
  <c r="AT93" i="7"/>
  <c r="AS93" i="7"/>
  <c r="J24" i="10" s="1"/>
  <c r="AR93" i="7"/>
  <c r="J19" i="10" s="1"/>
  <c r="AQ93" i="7"/>
  <c r="AP93" i="7"/>
  <c r="AO93" i="7"/>
  <c r="J23" i="10" s="1"/>
  <c r="AN93" i="7"/>
  <c r="AM93" i="7"/>
  <c r="J18" i="10" s="1"/>
  <c r="AL93" i="7"/>
  <c r="AK93" i="7"/>
  <c r="AJ93" i="7"/>
  <c r="AI93" i="7"/>
  <c r="J22" i="10" s="1"/>
  <c r="AH93" i="7"/>
  <c r="AG93" i="7"/>
  <c r="J17" i="10" s="1"/>
  <c r="AF93" i="7"/>
  <c r="AD93" i="7"/>
  <c r="AC93" i="7"/>
  <c r="AB93" i="7"/>
  <c r="AA93" i="7"/>
  <c r="J13" i="10" s="1"/>
  <c r="Z93" i="7"/>
  <c r="Y93" i="7"/>
  <c r="J8" i="10" s="1"/>
  <c r="X93" i="7"/>
  <c r="W93" i="7"/>
  <c r="V93" i="7"/>
  <c r="U93" i="7"/>
  <c r="J12" i="10" s="1"/>
  <c r="T93" i="7"/>
  <c r="S93" i="7"/>
  <c r="J7" i="10" s="1"/>
  <c r="R93" i="7"/>
  <c r="Q93" i="7"/>
  <c r="P93" i="7"/>
  <c r="O93" i="7"/>
  <c r="J11" i="10" s="1"/>
  <c r="N93" i="7"/>
  <c r="M93" i="7"/>
  <c r="J6" i="10" s="1"/>
  <c r="L93" i="7"/>
  <c r="K93" i="7"/>
  <c r="J93" i="7"/>
  <c r="I93" i="7"/>
  <c r="H93" i="7"/>
  <c r="G93" i="7"/>
  <c r="F93" i="7"/>
  <c r="BD86" i="7"/>
  <c r="BC86" i="7"/>
  <c r="BB86" i="7"/>
  <c r="BA86" i="7"/>
  <c r="AZ86" i="7"/>
  <c r="AY86" i="7"/>
  <c r="AX86" i="7"/>
  <c r="AW86" i="7"/>
  <c r="AV86" i="7"/>
  <c r="AU86" i="7"/>
  <c r="AT86" i="7"/>
  <c r="AS86" i="7"/>
  <c r="AR86" i="7"/>
  <c r="AQ86" i="7"/>
  <c r="AP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BD85" i="7"/>
  <c r="BC85" i="7"/>
  <c r="BB85" i="7"/>
  <c r="BA85" i="7"/>
  <c r="AZ85" i="7"/>
  <c r="AY85" i="7"/>
  <c r="AX85" i="7"/>
  <c r="AW85" i="7"/>
  <c r="AV85" i="7"/>
  <c r="AU85" i="7"/>
  <c r="AT85" i="7"/>
  <c r="AS85" i="7"/>
  <c r="AR85" i="7"/>
  <c r="AQ85" i="7"/>
  <c r="AP85" i="7"/>
  <c r="AO85" i="7"/>
  <c r="AN85" i="7"/>
  <c r="AM85" i="7"/>
  <c r="AL85" i="7"/>
  <c r="AK85" i="7"/>
  <c r="AJ85" i="7"/>
  <c r="AI85" i="7"/>
  <c r="AH85" i="7"/>
  <c r="AG85" i="7"/>
  <c r="AF85" i="7"/>
  <c r="AE85" i="7"/>
  <c r="AD85" i="7"/>
  <c r="AC85" i="7"/>
  <c r="AB85" i="7"/>
  <c r="AA85" i="7"/>
  <c r="Z85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BD84" i="7"/>
  <c r="BC84" i="7"/>
  <c r="BB84" i="7"/>
  <c r="BA84" i="7"/>
  <c r="AZ84" i="7"/>
  <c r="AY84" i="7"/>
  <c r="AX84" i="7"/>
  <c r="AW84" i="7"/>
  <c r="AV84" i="7"/>
  <c r="AU84" i="7"/>
  <c r="AT84" i="7"/>
  <c r="AS84" i="7"/>
  <c r="AR84" i="7"/>
  <c r="AQ84" i="7"/>
  <c r="AP84" i="7"/>
  <c r="AO84" i="7"/>
  <c r="AN84" i="7"/>
  <c r="AM84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BD77" i="7"/>
  <c r="BC77" i="7"/>
  <c r="BB77" i="7"/>
  <c r="BA77" i="7"/>
  <c r="AZ77" i="7"/>
  <c r="I33" i="10" s="1"/>
  <c r="AY77" i="7"/>
  <c r="I29" i="10" s="1"/>
  <c r="AX77" i="7"/>
  <c r="AW77" i="7"/>
  <c r="AV77" i="7"/>
  <c r="I32" i="10" s="1"/>
  <c r="AU77" i="7"/>
  <c r="I28" i="10" s="1"/>
  <c r="AT77" i="7"/>
  <c r="AS77" i="7"/>
  <c r="I24" i="10" s="1"/>
  <c r="AR77" i="7"/>
  <c r="I19" i="10" s="1"/>
  <c r="AQ77" i="7"/>
  <c r="AP77" i="7"/>
  <c r="AO77" i="7"/>
  <c r="I23" i="10" s="1"/>
  <c r="AN77" i="7"/>
  <c r="AM77" i="7"/>
  <c r="I18" i="10" s="1"/>
  <c r="AL77" i="7"/>
  <c r="AK77" i="7"/>
  <c r="AJ77" i="7"/>
  <c r="AI77" i="7"/>
  <c r="I22" i="10" s="1"/>
  <c r="AH77" i="7"/>
  <c r="AG77" i="7"/>
  <c r="I17" i="10" s="1"/>
  <c r="AF77" i="7"/>
  <c r="AE77" i="7"/>
  <c r="AD77" i="7"/>
  <c r="AC77" i="7"/>
  <c r="AB77" i="7"/>
  <c r="AA77" i="7"/>
  <c r="I13" i="10" s="1"/>
  <c r="Z77" i="7"/>
  <c r="Y77" i="7"/>
  <c r="I8" i="10" s="1"/>
  <c r="X77" i="7"/>
  <c r="W77" i="7"/>
  <c r="V77" i="7"/>
  <c r="U77" i="7"/>
  <c r="I12" i="10" s="1"/>
  <c r="T77" i="7"/>
  <c r="S77" i="7"/>
  <c r="I7" i="10" s="1"/>
  <c r="R77" i="7"/>
  <c r="Q77" i="7"/>
  <c r="P77" i="7"/>
  <c r="O77" i="7"/>
  <c r="N77" i="7"/>
  <c r="M77" i="7"/>
  <c r="I6" i="10" s="1"/>
  <c r="L77" i="7"/>
  <c r="K77" i="7"/>
  <c r="J77" i="7"/>
  <c r="I77" i="7"/>
  <c r="H77" i="7"/>
  <c r="G77" i="7"/>
  <c r="F77" i="7"/>
  <c r="BD76" i="7"/>
  <c r="BC76" i="7"/>
  <c r="BB76" i="7"/>
  <c r="BA76" i="7"/>
  <c r="AZ76" i="7"/>
  <c r="AY76" i="7"/>
  <c r="AX76" i="7"/>
  <c r="AW76" i="7"/>
  <c r="AV76" i="7"/>
  <c r="AU76" i="7"/>
  <c r="AT76" i="7"/>
  <c r="AS76" i="7"/>
  <c r="AR76" i="7"/>
  <c r="AQ76" i="7"/>
  <c r="AP76" i="7"/>
  <c r="AO76" i="7"/>
  <c r="AN76" i="7"/>
  <c r="AM76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BD75" i="7"/>
  <c r="BC75" i="7"/>
  <c r="BB75" i="7"/>
  <c r="BA75" i="7"/>
  <c r="AZ75" i="7"/>
  <c r="G33" i="10" s="1"/>
  <c r="AY75" i="7"/>
  <c r="G29" i="10" s="1"/>
  <c r="AX75" i="7"/>
  <c r="AW75" i="7"/>
  <c r="AV75" i="7"/>
  <c r="G32" i="10" s="1"/>
  <c r="AU75" i="7"/>
  <c r="G28" i="10" s="1"/>
  <c r="AT75" i="7"/>
  <c r="AS75" i="7"/>
  <c r="G24" i="10" s="1"/>
  <c r="AR75" i="7"/>
  <c r="G19" i="10" s="1"/>
  <c r="AQ75" i="7"/>
  <c r="AP75" i="7"/>
  <c r="AO75" i="7"/>
  <c r="G23" i="10" s="1"/>
  <c r="AN75" i="7"/>
  <c r="AM75" i="7"/>
  <c r="G18" i="10" s="1"/>
  <c r="AL75" i="7"/>
  <c r="AK75" i="7"/>
  <c r="AJ75" i="7"/>
  <c r="AI75" i="7"/>
  <c r="G22" i="10" s="1"/>
  <c r="AH75" i="7"/>
  <c r="AG75" i="7"/>
  <c r="G17" i="10" s="1"/>
  <c r="AF75" i="7"/>
  <c r="AE75" i="7"/>
  <c r="AD75" i="7"/>
  <c r="AC75" i="7"/>
  <c r="AB75" i="7"/>
  <c r="AA75" i="7"/>
  <c r="G13" i="10" s="1"/>
  <c r="Z75" i="7"/>
  <c r="Y75" i="7"/>
  <c r="G8" i="10" s="1"/>
  <c r="X75" i="7"/>
  <c r="W75" i="7"/>
  <c r="V75" i="7"/>
  <c r="U75" i="7"/>
  <c r="G12" i="10" s="1"/>
  <c r="T75" i="7"/>
  <c r="S75" i="7"/>
  <c r="G7" i="10" s="1"/>
  <c r="R75" i="7"/>
  <c r="Q75" i="7"/>
  <c r="P75" i="7"/>
  <c r="O75" i="7"/>
  <c r="G11" i="10" s="1"/>
  <c r="N75" i="7"/>
  <c r="M75" i="7"/>
  <c r="G6" i="10" s="1"/>
  <c r="L75" i="7"/>
  <c r="K75" i="7"/>
  <c r="J75" i="7"/>
  <c r="I75" i="7"/>
  <c r="H75" i="7"/>
  <c r="G75" i="7"/>
  <c r="F75" i="7"/>
  <c r="BD68" i="7"/>
  <c r="BC68" i="7"/>
  <c r="BB68" i="7"/>
  <c r="BA68" i="7"/>
  <c r="AZ68" i="7"/>
  <c r="F33" i="10" s="1"/>
  <c r="AY68" i="7"/>
  <c r="F29" i="10" s="1"/>
  <c r="AX68" i="7"/>
  <c r="AW68" i="7"/>
  <c r="AV68" i="7"/>
  <c r="F32" i="10" s="1"/>
  <c r="AU68" i="7"/>
  <c r="F28" i="10" s="1"/>
  <c r="AT68" i="7"/>
  <c r="AS68" i="7"/>
  <c r="F24" i="10" s="1"/>
  <c r="AR68" i="7"/>
  <c r="F19" i="10" s="1"/>
  <c r="AQ68" i="7"/>
  <c r="AP68" i="7"/>
  <c r="AO68" i="7"/>
  <c r="F23" i="10" s="1"/>
  <c r="AN68" i="7"/>
  <c r="AM68" i="7"/>
  <c r="F18" i="10" s="1"/>
  <c r="AL68" i="7"/>
  <c r="AK68" i="7"/>
  <c r="AJ68" i="7"/>
  <c r="AI68" i="7"/>
  <c r="F22" i="10" s="1"/>
  <c r="AH68" i="7"/>
  <c r="AG68" i="7"/>
  <c r="F17" i="10" s="1"/>
  <c r="AF68" i="7"/>
  <c r="AE68" i="7"/>
  <c r="AD68" i="7"/>
  <c r="AC68" i="7"/>
  <c r="AB68" i="7"/>
  <c r="AA68" i="7"/>
  <c r="F13" i="10" s="1"/>
  <c r="Z68" i="7"/>
  <c r="Y68" i="7"/>
  <c r="F8" i="10" s="1"/>
  <c r="X68" i="7"/>
  <c r="W68" i="7"/>
  <c r="V68" i="7"/>
  <c r="U68" i="7"/>
  <c r="F12" i="10" s="1"/>
  <c r="T68" i="7"/>
  <c r="S68" i="7"/>
  <c r="F7" i="10" s="1"/>
  <c r="R68" i="7"/>
  <c r="Q68" i="7"/>
  <c r="P68" i="7"/>
  <c r="O68" i="7"/>
  <c r="N68" i="7"/>
  <c r="M68" i="7"/>
  <c r="F6" i="10" s="1"/>
  <c r="L68" i="7"/>
  <c r="K68" i="7"/>
  <c r="J68" i="7"/>
  <c r="I68" i="7"/>
  <c r="H68" i="7"/>
  <c r="G68" i="7"/>
  <c r="F68" i="7"/>
  <c r="BD67" i="7"/>
  <c r="BC67" i="7"/>
  <c r="BB67" i="7"/>
  <c r="BA67" i="7"/>
  <c r="AZ67" i="7"/>
  <c r="AY67" i="7"/>
  <c r="AX67" i="7"/>
  <c r="AW67" i="7"/>
  <c r="AV67" i="7"/>
  <c r="AU67" i="7"/>
  <c r="AT67" i="7"/>
  <c r="AS67" i="7"/>
  <c r="AR67" i="7"/>
  <c r="AQ67" i="7"/>
  <c r="AP67" i="7"/>
  <c r="AO67" i="7"/>
  <c r="AN67" i="7"/>
  <c r="AM67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BD66" i="7"/>
  <c r="BC66" i="7"/>
  <c r="BB66" i="7"/>
  <c r="BA66" i="7"/>
  <c r="AZ66" i="7"/>
  <c r="D33" i="10" s="1"/>
  <c r="AY66" i="7"/>
  <c r="D29" i="10" s="1"/>
  <c r="AX66" i="7"/>
  <c r="AW66" i="7"/>
  <c r="AV66" i="7"/>
  <c r="D32" i="10" s="1"/>
  <c r="AU66" i="7"/>
  <c r="D28" i="10" s="1"/>
  <c r="AT66" i="7"/>
  <c r="AS66" i="7"/>
  <c r="D24" i="10" s="1"/>
  <c r="AR66" i="7"/>
  <c r="D19" i="10" s="1"/>
  <c r="AQ66" i="7"/>
  <c r="AP66" i="7"/>
  <c r="AO66" i="7"/>
  <c r="D23" i="10" s="1"/>
  <c r="AN66" i="7"/>
  <c r="AM66" i="7"/>
  <c r="D18" i="10" s="1"/>
  <c r="AL66" i="7"/>
  <c r="AK66" i="7"/>
  <c r="AJ66" i="7"/>
  <c r="AI66" i="7"/>
  <c r="D22" i="10" s="1"/>
  <c r="AH66" i="7"/>
  <c r="AG66" i="7"/>
  <c r="D17" i="10" s="1"/>
  <c r="AF66" i="7"/>
  <c r="AE66" i="7"/>
  <c r="AD66" i="7"/>
  <c r="AC66" i="7"/>
  <c r="AB66" i="7"/>
  <c r="AA66" i="7"/>
  <c r="D13" i="10" s="1"/>
  <c r="Z66" i="7"/>
  <c r="Y66" i="7"/>
  <c r="D8" i="10" s="1"/>
  <c r="X66" i="7"/>
  <c r="W66" i="7"/>
  <c r="V66" i="7"/>
  <c r="U66" i="7"/>
  <c r="D12" i="10" s="1"/>
  <c r="T66" i="7"/>
  <c r="S66" i="7"/>
  <c r="D7" i="10" s="1"/>
  <c r="R66" i="7"/>
  <c r="Q66" i="7"/>
  <c r="P66" i="7"/>
  <c r="O66" i="7"/>
  <c r="D11" i="10" s="1"/>
  <c r="N66" i="7"/>
  <c r="M66" i="7"/>
  <c r="D6" i="10" s="1"/>
  <c r="L66" i="7"/>
  <c r="K66" i="7"/>
  <c r="J66" i="7"/>
  <c r="I66" i="7"/>
  <c r="H66" i="7"/>
  <c r="G66" i="7"/>
  <c r="F66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L30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AX39" i="7"/>
  <c r="AY39" i="7"/>
  <c r="AZ39" i="7"/>
  <c r="BA39" i="7"/>
  <c r="BB39" i="7"/>
  <c r="BC39" i="7"/>
  <c r="BD39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AX41" i="7"/>
  <c r="AY41" i="7"/>
  <c r="AZ41" i="7"/>
  <c r="BA41" i="7"/>
  <c r="BB41" i="7"/>
  <c r="BC41" i="7"/>
  <c r="BD41" i="7"/>
  <c r="L41" i="7"/>
  <c r="K41" i="7"/>
  <c r="L40" i="7"/>
  <c r="K40" i="7"/>
  <c r="L39" i="7"/>
  <c r="K39" i="7"/>
  <c r="J41" i="7"/>
  <c r="J40" i="7"/>
  <c r="J39" i="7"/>
  <c r="I41" i="7"/>
  <c r="I40" i="7"/>
  <c r="I39" i="7"/>
  <c r="H41" i="7"/>
  <c r="H40" i="7"/>
  <c r="H39" i="7"/>
  <c r="G41" i="7"/>
  <c r="G40" i="7"/>
  <c r="G39" i="7"/>
  <c r="F41" i="7"/>
  <c r="F40" i="7"/>
  <c r="F39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K30" i="7"/>
  <c r="J30" i="7"/>
  <c r="I30" i="7"/>
  <c r="H30" i="7"/>
  <c r="G30" i="7"/>
  <c r="F30" i="7"/>
  <c r="F21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K14" i="7"/>
  <c r="K13" i="7"/>
  <c r="R48" i="1"/>
  <c r="I11" i="10" l="1"/>
  <c r="F11" i="10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W48" i="1"/>
  <c r="V48" i="1"/>
  <c r="U48" i="1"/>
  <c r="T48" i="1"/>
  <c r="S48" i="1"/>
  <c r="Q48" i="1"/>
  <c r="P48" i="1"/>
  <c r="O48" i="1"/>
  <c r="N48" i="1"/>
  <c r="M48" i="1"/>
  <c r="L48" i="1"/>
  <c r="K48" i="1"/>
  <c r="J48" i="1"/>
  <c r="I48" i="1"/>
  <c r="H48" i="1"/>
  <c r="G48" i="1"/>
  <c r="F48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F13" i="7"/>
  <c r="J14" i="7" l="1"/>
  <c r="I14" i="7"/>
  <c r="H14" i="7"/>
  <c r="G14" i="7"/>
  <c r="F14" i="7"/>
  <c r="J13" i="7"/>
  <c r="I13" i="7"/>
  <c r="H13" i="7"/>
  <c r="G13" i="7"/>
  <c r="K12" i="7"/>
  <c r="J12" i="7"/>
  <c r="I12" i="7"/>
  <c r="H12" i="7"/>
  <c r="G12" i="7"/>
  <c r="F12" i="7"/>
  <c r="AX12" i="1" l="1"/>
  <c r="AX13" i="1"/>
  <c r="AX14" i="1"/>
  <c r="AX84" i="1"/>
  <c r="AX85" i="1"/>
  <c r="AX86" i="1"/>
  <c r="AX93" i="1"/>
  <c r="AX94" i="1"/>
  <c r="AX95" i="1"/>
  <c r="AW95" i="1"/>
  <c r="AW94" i="1"/>
  <c r="AW93" i="1"/>
  <c r="AW86" i="1"/>
  <c r="AW85" i="1"/>
  <c r="AW84" i="1"/>
  <c r="AW14" i="1"/>
  <c r="AW13" i="1"/>
  <c r="AW12" i="1"/>
  <c r="AG93" i="1"/>
  <c r="AH93" i="1"/>
  <c r="AI93" i="1"/>
  <c r="AJ93" i="1"/>
  <c r="AG94" i="1"/>
  <c r="AH94" i="1"/>
  <c r="AI94" i="1"/>
  <c r="AJ94" i="1"/>
  <c r="AG95" i="1"/>
  <c r="AH95" i="1"/>
  <c r="AI95" i="1"/>
  <c r="AJ95" i="1"/>
  <c r="AJ84" i="1"/>
  <c r="AJ85" i="1"/>
  <c r="AJ86" i="1"/>
  <c r="AG84" i="1"/>
  <c r="AH84" i="1"/>
  <c r="AI84" i="1"/>
  <c r="AG85" i="1"/>
  <c r="AH85" i="1"/>
  <c r="AI85" i="1"/>
  <c r="AG86" i="1"/>
  <c r="AH86" i="1"/>
  <c r="AI86" i="1"/>
  <c r="AI12" i="1"/>
  <c r="AJ12" i="1"/>
  <c r="AI13" i="1"/>
  <c r="AJ13" i="1"/>
  <c r="AI14" i="1"/>
  <c r="AJ14" i="1"/>
  <c r="AM93" i="1"/>
  <c r="AN93" i="1"/>
  <c r="AO93" i="1"/>
  <c r="AP93" i="1"/>
  <c r="AM94" i="1"/>
  <c r="AN94" i="1"/>
  <c r="AO94" i="1"/>
  <c r="AP94" i="1"/>
  <c r="AM95" i="1"/>
  <c r="AN95" i="1"/>
  <c r="AO95" i="1"/>
  <c r="AP95" i="1"/>
  <c r="AM84" i="1"/>
  <c r="AN84" i="1"/>
  <c r="AO84" i="1"/>
  <c r="AP84" i="1"/>
  <c r="AM85" i="1"/>
  <c r="AN85" i="1"/>
  <c r="AO85" i="1"/>
  <c r="AP85" i="1"/>
  <c r="AM86" i="1"/>
  <c r="AN86" i="1"/>
  <c r="AO86" i="1"/>
  <c r="AP86" i="1"/>
  <c r="AO12" i="1"/>
  <c r="AP12" i="1"/>
  <c r="AO13" i="1"/>
  <c r="AP13" i="1"/>
  <c r="AO14" i="1"/>
  <c r="AP14" i="1"/>
  <c r="S84" i="1" l="1"/>
  <c r="S95" i="1"/>
  <c r="S93" i="1"/>
  <c r="S12" i="1"/>
  <c r="S13" i="1"/>
  <c r="S14" i="1"/>
  <c r="M14" i="1"/>
  <c r="S94" i="1"/>
  <c r="M84" i="1"/>
  <c r="S86" i="1"/>
  <c r="S85" i="1"/>
  <c r="M95" i="1"/>
  <c r="M94" i="1"/>
  <c r="M12" i="1"/>
  <c r="M86" i="1"/>
  <c r="M93" i="1"/>
  <c r="M13" i="1"/>
  <c r="M85" i="1"/>
  <c r="AF14" i="1"/>
  <c r="Y12" i="1" l="1"/>
  <c r="Y13" i="1"/>
  <c r="Y14" i="1"/>
  <c r="Y93" i="1"/>
  <c r="Y94" i="1"/>
  <c r="Y95" i="1"/>
  <c r="Y85" i="1"/>
  <c r="Y86" i="1"/>
  <c r="Y84" i="1"/>
  <c r="AB93" i="1" l="1"/>
  <c r="AC95" i="1" l="1"/>
  <c r="AC94" i="1"/>
  <c r="AC93" i="1"/>
  <c r="AC14" i="1"/>
  <c r="AC13" i="1"/>
  <c r="AC12" i="1"/>
  <c r="AC86" i="1"/>
  <c r="AC84" i="1"/>
  <c r="AC85" i="1"/>
  <c r="AB12" i="1" l="1"/>
  <c r="AD95" i="1"/>
  <c r="AB94" i="1"/>
  <c r="AB85" i="1"/>
  <c r="AB13" i="1"/>
  <c r="AB86" i="1"/>
  <c r="AD94" i="1"/>
  <c r="AD93" i="1"/>
  <c r="AD85" i="1"/>
  <c r="AB14" i="1"/>
  <c r="AB84" i="1"/>
  <c r="AB95" i="1"/>
  <c r="AD12" i="1" l="1"/>
  <c r="AD14" i="1"/>
  <c r="AD13" i="1"/>
  <c r="AD84" i="1"/>
  <c r="AD86" i="1"/>
  <c r="R93" i="1"/>
  <c r="T93" i="1"/>
  <c r="R94" i="1"/>
  <c r="T94" i="1"/>
  <c r="R95" i="1"/>
  <c r="T95" i="1"/>
  <c r="BA93" i="1"/>
  <c r="BA94" i="1"/>
  <c r="BA95" i="1"/>
  <c r="L93" i="1"/>
  <c r="N93" i="1"/>
  <c r="L94" i="1"/>
  <c r="N94" i="1"/>
  <c r="L95" i="1"/>
  <c r="N95" i="1"/>
  <c r="BD86" i="1" l="1"/>
  <c r="BC86" i="1"/>
  <c r="BB86" i="1"/>
  <c r="BA86" i="1"/>
  <c r="AZ86" i="1"/>
  <c r="AY86" i="1"/>
  <c r="AV86" i="1"/>
  <c r="AU86" i="1"/>
  <c r="AT86" i="1"/>
  <c r="AS86" i="1"/>
  <c r="AR86" i="1"/>
  <c r="AQ86" i="1"/>
  <c r="AL86" i="1"/>
  <c r="AK86" i="1"/>
  <c r="AF86" i="1"/>
  <c r="AE86" i="1"/>
  <c r="AA86" i="1"/>
  <c r="Z86" i="1"/>
  <c r="X86" i="1"/>
  <c r="W86" i="1"/>
  <c r="V86" i="1"/>
  <c r="U86" i="1"/>
  <c r="T86" i="1"/>
  <c r="R86" i="1"/>
  <c r="Q86" i="1"/>
  <c r="P86" i="1"/>
  <c r="O86" i="1"/>
  <c r="N86" i="1"/>
  <c r="L86" i="1"/>
  <c r="K86" i="1"/>
  <c r="J86" i="1"/>
  <c r="I86" i="1"/>
  <c r="H86" i="1"/>
  <c r="G86" i="1"/>
  <c r="F86" i="1"/>
  <c r="BD85" i="1"/>
  <c r="BC85" i="1"/>
  <c r="BB85" i="1"/>
  <c r="BA85" i="1"/>
  <c r="AZ85" i="1"/>
  <c r="AY85" i="1"/>
  <c r="AV85" i="1"/>
  <c r="AU85" i="1"/>
  <c r="AT85" i="1"/>
  <c r="AS85" i="1"/>
  <c r="AR85" i="1"/>
  <c r="AQ85" i="1"/>
  <c r="AL85" i="1"/>
  <c r="AK85" i="1"/>
  <c r="AF85" i="1"/>
  <c r="AE85" i="1"/>
  <c r="AA85" i="1"/>
  <c r="Z85" i="1"/>
  <c r="X85" i="1"/>
  <c r="W85" i="1"/>
  <c r="V85" i="1"/>
  <c r="U85" i="1"/>
  <c r="T85" i="1"/>
  <c r="R85" i="1"/>
  <c r="Q85" i="1"/>
  <c r="P85" i="1"/>
  <c r="O85" i="1"/>
  <c r="N85" i="1"/>
  <c r="L85" i="1"/>
  <c r="K85" i="1"/>
  <c r="J85" i="1"/>
  <c r="I85" i="1"/>
  <c r="H85" i="1"/>
  <c r="G85" i="1"/>
  <c r="F85" i="1"/>
  <c r="BD84" i="1"/>
  <c r="BC84" i="1"/>
  <c r="BB84" i="1"/>
  <c r="BA84" i="1"/>
  <c r="AZ84" i="1"/>
  <c r="AY84" i="1"/>
  <c r="AV84" i="1"/>
  <c r="AU84" i="1"/>
  <c r="AT84" i="1"/>
  <c r="AS84" i="1"/>
  <c r="AR84" i="1"/>
  <c r="AQ84" i="1"/>
  <c r="AL84" i="1"/>
  <c r="AK84" i="1"/>
  <c r="AF84" i="1"/>
  <c r="AE84" i="1"/>
  <c r="AA84" i="1"/>
  <c r="Z84" i="1"/>
  <c r="X84" i="1"/>
  <c r="W84" i="1"/>
  <c r="V84" i="1"/>
  <c r="U84" i="1"/>
  <c r="T84" i="1"/>
  <c r="R84" i="1"/>
  <c r="Q84" i="1"/>
  <c r="P84" i="1"/>
  <c r="O84" i="1"/>
  <c r="N84" i="1"/>
  <c r="L84" i="1"/>
  <c r="K84" i="1"/>
  <c r="J84" i="1"/>
  <c r="I84" i="1"/>
  <c r="H84" i="1"/>
  <c r="G84" i="1"/>
  <c r="F84" i="1"/>
  <c r="BC93" i="1" l="1"/>
  <c r="AK14" i="1" l="1"/>
  <c r="AK13" i="1"/>
  <c r="AK12" i="1"/>
  <c r="L12" i="1"/>
  <c r="N12" i="1"/>
  <c r="L13" i="1"/>
  <c r="N13" i="1"/>
  <c r="L14" i="1"/>
  <c r="N14" i="1"/>
  <c r="Q12" i="1"/>
  <c r="R12" i="1"/>
  <c r="T12" i="1"/>
  <c r="Q13" i="1"/>
  <c r="R13" i="1"/>
  <c r="T13" i="1"/>
  <c r="Q14" i="1"/>
  <c r="R14" i="1"/>
  <c r="T14" i="1"/>
  <c r="AF12" i="1"/>
  <c r="AG12" i="1"/>
  <c r="AF13" i="1"/>
  <c r="AG13" i="1"/>
  <c r="AG14" i="1"/>
  <c r="AL12" i="1"/>
  <c r="AM12" i="1"/>
  <c r="AN12" i="1"/>
  <c r="AQ12" i="1"/>
  <c r="AR12" i="1"/>
  <c r="AS12" i="1"/>
  <c r="AT12" i="1"/>
  <c r="AU12" i="1"/>
  <c r="AV12" i="1"/>
  <c r="AY12" i="1"/>
  <c r="AZ12" i="1"/>
  <c r="BA12" i="1"/>
  <c r="AL13" i="1"/>
  <c r="AM13" i="1"/>
  <c r="AN13" i="1"/>
  <c r="AQ13" i="1"/>
  <c r="AR13" i="1"/>
  <c r="AS13" i="1"/>
  <c r="AT13" i="1"/>
  <c r="AU13" i="1"/>
  <c r="AV13" i="1"/>
  <c r="AY13" i="1"/>
  <c r="AZ13" i="1"/>
  <c r="BA13" i="1"/>
  <c r="AL14" i="1"/>
  <c r="AM14" i="1"/>
  <c r="AN14" i="1"/>
  <c r="AQ14" i="1"/>
  <c r="AR14" i="1"/>
  <c r="AS14" i="1"/>
  <c r="AT14" i="1"/>
  <c r="AU14" i="1"/>
  <c r="AV14" i="1"/>
  <c r="AY14" i="1"/>
  <c r="AZ14" i="1"/>
  <c r="BA14" i="1"/>
  <c r="BC12" i="1"/>
  <c r="BD12" i="1"/>
  <c r="BC13" i="1"/>
  <c r="BD13" i="1"/>
  <c r="BC14" i="1"/>
  <c r="BD14" i="1"/>
  <c r="BD95" i="1"/>
  <c r="BC95" i="1"/>
  <c r="BB95" i="1"/>
  <c r="AZ95" i="1"/>
  <c r="AY95" i="1"/>
  <c r="AV95" i="1"/>
  <c r="AU95" i="1"/>
  <c r="BD94" i="1"/>
  <c r="BC94" i="1"/>
  <c r="BB94" i="1"/>
  <c r="AZ94" i="1"/>
  <c r="AY94" i="1"/>
  <c r="AV94" i="1"/>
  <c r="AU94" i="1"/>
  <c r="BD93" i="1"/>
  <c r="BB93" i="1"/>
  <c r="AZ93" i="1"/>
  <c r="AY93" i="1"/>
  <c r="AV93" i="1"/>
  <c r="AU93" i="1"/>
  <c r="BB14" i="1"/>
  <c r="BB13" i="1"/>
  <c r="BB12" i="1"/>
  <c r="AT95" i="1" l="1"/>
  <c r="AS95" i="1"/>
  <c r="AR95" i="1"/>
  <c r="AQ95" i="1"/>
  <c r="AL95" i="1"/>
  <c r="AK95" i="1"/>
  <c r="AF95" i="1"/>
  <c r="AE95" i="1"/>
  <c r="AA95" i="1"/>
  <c r="Z95" i="1"/>
  <c r="X95" i="1"/>
  <c r="W95" i="1"/>
  <c r="V95" i="1"/>
  <c r="U95" i="1"/>
  <c r="Q95" i="1"/>
  <c r="P95" i="1"/>
  <c r="O95" i="1"/>
  <c r="K95" i="1"/>
  <c r="J95" i="1"/>
  <c r="I95" i="1"/>
  <c r="H95" i="1"/>
  <c r="G95" i="1"/>
  <c r="F95" i="1"/>
  <c r="AT94" i="1"/>
  <c r="AS94" i="1"/>
  <c r="AR94" i="1"/>
  <c r="AQ94" i="1"/>
  <c r="AL94" i="1"/>
  <c r="AK94" i="1"/>
  <c r="AF94" i="1"/>
  <c r="AE94" i="1"/>
  <c r="AA94" i="1"/>
  <c r="Z94" i="1"/>
  <c r="X94" i="1"/>
  <c r="W94" i="1"/>
  <c r="V94" i="1"/>
  <c r="U94" i="1"/>
  <c r="Q94" i="1"/>
  <c r="P94" i="1"/>
  <c r="O94" i="1"/>
  <c r="K94" i="1"/>
  <c r="J94" i="1"/>
  <c r="I94" i="1"/>
  <c r="H94" i="1"/>
  <c r="G94" i="1"/>
  <c r="F94" i="1"/>
  <c r="AT93" i="1"/>
  <c r="AS93" i="1"/>
  <c r="AR93" i="1"/>
  <c r="AQ93" i="1"/>
  <c r="AL93" i="1"/>
  <c r="AK93" i="1"/>
  <c r="AF93" i="1"/>
  <c r="AE93" i="1"/>
  <c r="AA93" i="1"/>
  <c r="Z93" i="1"/>
  <c r="X93" i="1"/>
  <c r="W93" i="1"/>
  <c r="V93" i="1"/>
  <c r="U93" i="1"/>
  <c r="Q93" i="1"/>
  <c r="P93" i="1"/>
  <c r="O93" i="1"/>
  <c r="K93" i="1"/>
  <c r="J93" i="1"/>
  <c r="I93" i="1"/>
  <c r="H93" i="1"/>
  <c r="G93" i="1"/>
  <c r="F93" i="1"/>
  <c r="AH14" i="1" l="1"/>
  <c r="AE14" i="1"/>
  <c r="AA14" i="1"/>
  <c r="Z14" i="1"/>
  <c r="X14" i="1"/>
  <c r="W14" i="1"/>
  <c r="V14" i="1"/>
  <c r="U14" i="1"/>
  <c r="P14" i="1"/>
  <c r="O14" i="1"/>
  <c r="K14" i="1"/>
  <c r="J14" i="1"/>
  <c r="I14" i="1"/>
  <c r="H14" i="1"/>
  <c r="G14" i="1"/>
  <c r="F14" i="1"/>
  <c r="AH13" i="1"/>
  <c r="AE13" i="1"/>
  <c r="AA13" i="1"/>
  <c r="Z13" i="1"/>
  <c r="X13" i="1"/>
  <c r="W13" i="1"/>
  <c r="V13" i="1"/>
  <c r="U13" i="1"/>
  <c r="P13" i="1"/>
  <c r="O13" i="1"/>
  <c r="K13" i="1"/>
  <c r="J13" i="1"/>
  <c r="I13" i="1"/>
  <c r="H13" i="1"/>
  <c r="G13" i="1"/>
  <c r="F13" i="1"/>
  <c r="AH12" i="1"/>
  <c r="AE12" i="1"/>
  <c r="AA12" i="1"/>
  <c r="Z12" i="1"/>
  <c r="X12" i="1"/>
  <c r="W12" i="1"/>
  <c r="V12" i="1"/>
  <c r="U12" i="1"/>
  <c r="P12" i="1"/>
  <c r="O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<sst xmlns="http://schemas.openxmlformats.org/spreadsheetml/2006/main" count="605" uniqueCount="151">
  <si>
    <t>Agonist induced contraction</t>
  </si>
  <si>
    <t>Region</t>
  </si>
  <si>
    <t>Date</t>
  </si>
  <si>
    <t>Mouse #</t>
  </si>
  <si>
    <t>Geometric configurations</t>
  </si>
  <si>
    <t>100 mM KCl</t>
  </si>
  <si>
    <t>Comments</t>
  </si>
  <si>
    <t>Loaded Configuration</t>
  </si>
  <si>
    <t>Basal</t>
  </si>
  <si>
    <t>Contracted</t>
  </si>
  <si>
    <t>Contractile Changes</t>
  </si>
  <si>
    <t>L (mm)</t>
  </si>
  <si>
    <t>H (μm)</t>
  </si>
  <si>
    <t>OD (μm)</t>
  </si>
  <si>
    <t>P (mmHg)</t>
  </si>
  <si>
    <t>λz</t>
  </si>
  <si>
    <t>od (μm)</t>
  </si>
  <si>
    <r>
      <rPr>
        <sz val="11"/>
        <rFont val="Times New Roman"/>
        <family val="1"/>
      </rPr>
      <t>σ</t>
    </r>
    <r>
      <rPr>
        <vertAlign val="subscript"/>
        <sz val="11"/>
        <rFont val="Times New Roman"/>
        <family val="1"/>
      </rPr>
      <t>ϑ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(kPa)</t>
    </r>
  </si>
  <si>
    <r>
      <rPr>
        <sz val="11"/>
        <rFont val="Times New Roman"/>
        <family val="1"/>
      </rPr>
      <t>σ</t>
    </r>
    <r>
      <rPr>
        <vertAlign val="subscript"/>
        <sz val="11"/>
        <rFont val="Calibri"/>
        <family val="2"/>
      </rPr>
      <t>z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(kPa)</t>
    </r>
  </si>
  <si>
    <r>
      <rPr>
        <sz val="11"/>
        <rFont val="Symbol"/>
        <family val="1"/>
        <charset val="2"/>
      </rPr>
      <t>D</t>
    </r>
    <r>
      <rPr>
        <sz val="11"/>
        <rFont val="Times New Roman"/>
        <family val="1"/>
      </rPr>
      <t>od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</t>
    </r>
    <r>
      <rPr>
        <sz val="11"/>
        <rFont val="Calibri"/>
        <family val="2"/>
      </rPr>
      <t>μ</t>
    </r>
    <r>
      <rPr>
        <sz val="11"/>
        <rFont val="Calibri"/>
        <family val="2"/>
        <scheme val="minor"/>
      </rPr>
      <t>m)</t>
    </r>
  </si>
  <si>
    <r>
      <rPr>
        <sz val="11"/>
        <rFont val="Symbol"/>
        <family val="1"/>
        <charset val="2"/>
      </rPr>
      <t>D</t>
    </r>
    <r>
      <rPr>
        <sz val="11"/>
        <rFont val="Times New Roman"/>
        <family val="1"/>
      </rPr>
      <t>od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(%)</t>
    </r>
  </si>
  <si>
    <r>
      <rPr>
        <sz val="11"/>
        <rFont val="Calibri"/>
        <family val="2"/>
      </rPr>
      <t>Δ</t>
    </r>
    <r>
      <rPr>
        <sz val="11"/>
        <rFont val="Times New Roman"/>
        <family val="1"/>
      </rPr>
      <t>σ</t>
    </r>
    <r>
      <rPr>
        <vertAlign val="subscript"/>
        <sz val="11"/>
        <rFont val="Times New Roman"/>
        <family val="1"/>
      </rPr>
      <t>ϑ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(kPa)</t>
    </r>
  </si>
  <si>
    <r>
      <rPr>
        <sz val="11"/>
        <rFont val="Calibri"/>
        <family val="2"/>
      </rPr>
      <t>Δ</t>
    </r>
    <r>
      <rPr>
        <sz val="11"/>
        <rFont val="Times New Roman"/>
        <family val="1"/>
      </rPr>
      <t>σ</t>
    </r>
    <r>
      <rPr>
        <vertAlign val="subscript"/>
        <sz val="11"/>
        <rFont val="Times New Roman"/>
        <family val="1"/>
      </rPr>
      <t>ϑ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(%)</t>
    </r>
  </si>
  <si>
    <t>mean</t>
  </si>
  <si>
    <t>SD</t>
  </si>
  <si>
    <t>SEM</t>
  </si>
  <si>
    <t>n</t>
  </si>
  <si>
    <t>=</t>
  </si>
  <si>
    <t>±</t>
  </si>
  <si>
    <t>Loaded configuration</t>
  </si>
  <si>
    <t>Stress calculations</t>
  </si>
  <si>
    <r>
      <t xml:space="preserve">1 </t>
    </r>
    <r>
      <rPr>
        <b/>
        <sz val="14"/>
        <color theme="1"/>
        <rFont val="Calibri"/>
        <family val="2"/>
      </rPr>
      <t>μM PE</t>
    </r>
  </si>
  <si>
    <t>1 uM PE</t>
  </si>
  <si>
    <r>
      <t>h (</t>
    </r>
    <r>
      <rPr>
        <sz val="11"/>
        <color theme="1"/>
        <rFont val="Calibri"/>
        <family val="2"/>
      </rPr>
      <t>μm)</t>
    </r>
  </si>
  <si>
    <r>
      <rPr>
        <sz val="11"/>
        <color theme="1"/>
        <rFont val="Calibri"/>
        <family val="2"/>
      </rPr>
      <t>λ</t>
    </r>
    <r>
      <rPr>
        <vertAlign val="subscript"/>
        <sz val="11"/>
        <color theme="1"/>
        <rFont val="Calibri"/>
        <family val="2"/>
      </rPr>
      <t>θ</t>
    </r>
  </si>
  <si>
    <t>EC function (10 uM Ach/1mM L-NAME)</t>
  </si>
  <si>
    <t>Contractile changes</t>
  </si>
  <si>
    <t>Normalized</t>
  </si>
  <si>
    <t>Unloaded Configuration (2mmHg)</t>
  </si>
  <si>
    <r>
      <rPr>
        <sz val="11"/>
        <rFont val="Calibri"/>
        <family val="2"/>
      </rPr>
      <t>Δ</t>
    </r>
    <r>
      <rPr>
        <sz val="11"/>
        <rFont val="Times New Roman"/>
        <family val="1"/>
      </rPr>
      <t>σ</t>
    </r>
    <r>
      <rPr>
        <vertAlign val="subscript"/>
        <sz val="11"/>
        <rFont val="Times New Roman"/>
        <family val="1"/>
      </rPr>
      <t>z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(kPa)</t>
    </r>
  </si>
  <si>
    <r>
      <rPr>
        <sz val="11"/>
        <rFont val="Calibri"/>
        <family val="2"/>
      </rPr>
      <t>Δ</t>
    </r>
    <r>
      <rPr>
        <sz val="11"/>
        <rFont val="Times New Roman"/>
        <family val="1"/>
      </rPr>
      <t>σ</t>
    </r>
    <r>
      <rPr>
        <vertAlign val="subscript"/>
        <sz val="11"/>
        <rFont val="Times New Roman"/>
        <family val="1"/>
      </rPr>
      <t>z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(%)</t>
    </r>
  </si>
  <si>
    <t>Relaxed circumferential stress (kPa)</t>
  </si>
  <si>
    <t>Contracted circumferential stress (kPa)</t>
  </si>
  <si>
    <t>Change in circumferential stress (%)</t>
  </si>
  <si>
    <r>
      <rPr>
        <sz val="11"/>
        <rFont val="Calibri"/>
        <family val="2"/>
      </rPr>
      <t>Δ</t>
    </r>
    <r>
      <rPr>
        <sz val="11"/>
        <rFont val="Times New Roman"/>
        <family val="1"/>
      </rPr>
      <t>σ</t>
    </r>
    <r>
      <rPr>
        <vertAlign val="subscript"/>
        <sz val="11"/>
        <rFont val="Times New Roman"/>
        <family val="1"/>
      </rPr>
      <t>z</t>
    </r>
    <r>
      <rPr>
        <sz val="11"/>
        <rFont val="Times New Roman"/>
        <family val="1"/>
      </rPr>
      <t>/Δσϑ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(%)</t>
    </r>
  </si>
  <si>
    <r>
      <rPr>
        <sz val="11"/>
        <rFont val="Symbol"/>
        <family val="1"/>
        <charset val="2"/>
      </rPr>
      <t>D</t>
    </r>
    <r>
      <rPr>
        <sz val="11"/>
        <rFont val="Times New Roman"/>
        <family val="1"/>
      </rPr>
      <t>σϑ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(% KCl)</t>
    </r>
  </si>
  <si>
    <t>ir  (μm)</t>
  </si>
  <si>
    <r>
      <rPr>
        <sz val="11"/>
        <rFont val="Symbol"/>
        <family val="1"/>
        <charset val="2"/>
      </rPr>
      <t>D</t>
    </r>
    <r>
      <rPr>
        <sz val="11"/>
        <rFont val="Times New Roman"/>
        <family val="1"/>
      </rPr>
      <t>ir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(%)</t>
    </r>
  </si>
  <si>
    <r>
      <t>Relaxed inner radius (</t>
    </r>
    <r>
      <rPr>
        <sz val="12"/>
        <color theme="1"/>
        <rFont val="Calibri"/>
        <family val="2"/>
      </rPr>
      <t>μ</t>
    </r>
    <r>
      <rPr>
        <sz val="12"/>
        <color theme="1"/>
        <rFont val="Calibri"/>
        <family val="2"/>
        <scheme val="minor"/>
      </rPr>
      <t>m)</t>
    </r>
  </si>
  <si>
    <r>
      <t>Contracted inner radius (</t>
    </r>
    <r>
      <rPr>
        <sz val="12"/>
        <color theme="1"/>
        <rFont val="Calibri"/>
        <family val="2"/>
      </rPr>
      <t>μ</t>
    </r>
    <r>
      <rPr>
        <sz val="12"/>
        <color theme="1"/>
        <rFont val="Calibri"/>
        <family val="2"/>
        <scheme val="minor"/>
      </rPr>
      <t>m)</t>
    </r>
  </si>
  <si>
    <t>Change in inner radius (%)</t>
  </si>
  <si>
    <r>
      <rPr>
        <sz val="11"/>
        <rFont val="Symbol"/>
        <family val="1"/>
        <charset val="2"/>
      </rPr>
      <t>D</t>
    </r>
    <r>
      <rPr>
        <sz val="11"/>
        <rFont val="Times New Roman"/>
        <family val="1"/>
      </rPr>
      <t>od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</t>
    </r>
    <r>
      <rPr>
        <sz val="11"/>
        <rFont val="Calibri"/>
        <family val="2"/>
      </rPr>
      <t>%</t>
    </r>
    <r>
      <rPr>
        <sz val="11"/>
        <rFont val="Calibri"/>
        <family val="2"/>
        <scheme val="minor"/>
      </rPr>
      <t>)</t>
    </r>
  </si>
  <si>
    <r>
      <t xml:space="preserve">10 </t>
    </r>
    <r>
      <rPr>
        <b/>
        <sz val="14"/>
        <color theme="1"/>
        <rFont val="Calibri"/>
        <family val="2"/>
      </rPr>
      <t>μM Ach + 1 μM PE</t>
    </r>
  </si>
  <si>
    <r>
      <t>Dilated inner radius (</t>
    </r>
    <r>
      <rPr>
        <sz val="12"/>
        <color theme="1"/>
        <rFont val="Calibri"/>
        <family val="2"/>
      </rPr>
      <t>μ</t>
    </r>
    <r>
      <rPr>
        <sz val="12"/>
        <color theme="1"/>
        <rFont val="Calibri"/>
        <family val="2"/>
        <scheme val="minor"/>
      </rPr>
      <t>m)</t>
    </r>
  </si>
  <si>
    <t>ir Ach (μm)</t>
  </si>
  <si>
    <t>ir L-NAME (μm)</t>
  </si>
  <si>
    <t>Dilated circumferential stress (kPa)</t>
  </si>
  <si>
    <t>Dilated</t>
  </si>
  <si>
    <r>
      <rPr>
        <sz val="11"/>
        <rFont val="Symbol"/>
        <family val="1"/>
        <charset val="2"/>
      </rPr>
      <t>D</t>
    </r>
    <r>
      <rPr>
        <sz val="11"/>
        <rFont val="Times New Roman"/>
        <family val="1"/>
      </rPr>
      <t>ir10uM Ach / 1 uM PE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(%)</t>
    </r>
  </si>
  <si>
    <r>
      <rPr>
        <sz val="11"/>
        <rFont val="Symbol"/>
        <family val="1"/>
        <charset val="2"/>
      </rPr>
      <t>D</t>
    </r>
    <r>
      <rPr>
        <sz val="11"/>
        <rFont val="Times New Roman"/>
        <family val="1"/>
      </rPr>
      <t>σϑ10uM Ach / 1 uM PE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(%)</t>
    </r>
  </si>
  <si>
    <r>
      <rPr>
        <sz val="11"/>
        <rFont val="Symbol"/>
        <family val="1"/>
        <charset val="2"/>
      </rPr>
      <t>D</t>
    </r>
    <r>
      <rPr>
        <sz val="11"/>
        <rFont val="Times New Roman"/>
        <family val="1"/>
      </rPr>
      <t>ir</t>
    </r>
    <r>
      <rPr>
        <sz val="11"/>
        <rFont val="Calibri"/>
        <family val="2"/>
      </rPr>
      <t xml:space="preserve"> Ach </t>
    </r>
    <r>
      <rPr>
        <sz val="11"/>
        <rFont val="Calibri"/>
        <family val="2"/>
        <scheme val="minor"/>
      </rPr>
      <t>(</t>
    </r>
    <r>
      <rPr>
        <sz val="11"/>
        <rFont val="Calibri"/>
        <family val="2"/>
      </rPr>
      <t>%</t>
    </r>
    <r>
      <rPr>
        <sz val="11"/>
        <rFont val="Calibri"/>
        <family val="2"/>
        <scheme val="minor"/>
      </rPr>
      <t>)</t>
    </r>
  </si>
  <si>
    <r>
      <rPr>
        <sz val="11"/>
        <rFont val="Symbol"/>
        <family val="1"/>
        <charset val="2"/>
      </rPr>
      <t>D</t>
    </r>
    <r>
      <rPr>
        <sz val="11"/>
        <rFont val="Times New Roman"/>
        <family val="1"/>
      </rPr>
      <t>ir</t>
    </r>
    <r>
      <rPr>
        <sz val="11"/>
        <rFont val="Calibri"/>
        <family val="2"/>
      </rPr>
      <t xml:space="preserve"> L-NAME</t>
    </r>
    <r>
      <rPr>
        <sz val="11"/>
        <rFont val="Calibri"/>
        <family val="2"/>
        <scheme val="minor"/>
      </rPr>
      <t>(</t>
    </r>
    <r>
      <rPr>
        <sz val="11"/>
        <rFont val="Calibri"/>
        <family val="2"/>
      </rPr>
      <t>%</t>
    </r>
    <r>
      <rPr>
        <sz val="11"/>
        <rFont val="Calibri"/>
        <family val="2"/>
        <scheme val="minor"/>
      </rPr>
      <t>)</t>
    </r>
  </si>
  <si>
    <t>Personnel</t>
  </si>
  <si>
    <t>SM</t>
  </si>
  <si>
    <t>SMA2</t>
  </si>
  <si>
    <t>DTA</t>
  </si>
  <si>
    <t>WT - P42</t>
  </si>
  <si>
    <t>GG - P42</t>
  </si>
  <si>
    <t>Wt - P100</t>
  </si>
  <si>
    <t>GG - P100</t>
  </si>
  <si>
    <t>Wt - P140</t>
  </si>
  <si>
    <t>GG - P140</t>
  </si>
  <si>
    <t>Wt - P168</t>
  </si>
  <si>
    <t>GG - P168</t>
  </si>
  <si>
    <t>GG - P168 + Lona P100</t>
  </si>
  <si>
    <t>GG P168 + Lona P21</t>
  </si>
  <si>
    <t>WT498</t>
  </si>
  <si>
    <t>WT503</t>
  </si>
  <si>
    <t>WT519</t>
  </si>
  <si>
    <t>GG46</t>
  </si>
  <si>
    <t>GG47</t>
  </si>
  <si>
    <t>GG50</t>
  </si>
  <si>
    <t>GG60</t>
  </si>
  <si>
    <t>GG163</t>
  </si>
  <si>
    <t>P18 F</t>
  </si>
  <si>
    <t>P14 M</t>
  </si>
  <si>
    <t>P176 F</t>
  </si>
  <si>
    <t>P178 M</t>
  </si>
  <si>
    <t>P179 M</t>
  </si>
  <si>
    <t>P17 F</t>
  </si>
  <si>
    <t>P157 M</t>
  </si>
  <si>
    <t>P162 M</t>
  </si>
  <si>
    <t>P199 M</t>
  </si>
  <si>
    <t>P210 F</t>
  </si>
  <si>
    <t>P22</t>
  </si>
  <si>
    <t>P65</t>
  </si>
  <si>
    <t>P32</t>
  </si>
  <si>
    <t>P35</t>
  </si>
  <si>
    <t>P40</t>
  </si>
  <si>
    <t>WT160</t>
  </si>
  <si>
    <t>WT249</t>
  </si>
  <si>
    <t>WT257</t>
  </si>
  <si>
    <t>WT269</t>
  </si>
  <si>
    <t>WT268</t>
  </si>
  <si>
    <t>GG6245</t>
  </si>
  <si>
    <t>GG6269</t>
  </si>
  <si>
    <t>GG6294</t>
  </si>
  <si>
    <t>GG251</t>
  </si>
  <si>
    <t>GG259</t>
  </si>
  <si>
    <t>GG318</t>
  </si>
  <si>
    <t>GG316</t>
  </si>
  <si>
    <t>GG314</t>
  </si>
  <si>
    <t>GG340</t>
  </si>
  <si>
    <t>ABR</t>
  </si>
  <si>
    <t>GG469</t>
  </si>
  <si>
    <t>GG431</t>
  </si>
  <si>
    <t>GG459</t>
  </si>
  <si>
    <t>GG449</t>
  </si>
  <si>
    <t>GG446</t>
  </si>
  <si>
    <t>GG167</t>
  </si>
  <si>
    <t>GG166</t>
  </si>
  <si>
    <t>GG868</t>
  </si>
  <si>
    <t>GG879</t>
  </si>
  <si>
    <t>GG75</t>
  </si>
  <si>
    <t>GG86</t>
  </si>
  <si>
    <t>GG84</t>
  </si>
  <si>
    <t>GG176</t>
  </si>
  <si>
    <t>GG178</t>
  </si>
  <si>
    <t>WTM1</t>
  </si>
  <si>
    <t>WTM2</t>
  </si>
  <si>
    <t>GG6253</t>
  </si>
  <si>
    <t>GG6235</t>
  </si>
  <si>
    <t>GG6228</t>
  </si>
  <si>
    <t>GG6233</t>
  </si>
  <si>
    <t>GG6238</t>
  </si>
  <si>
    <t>Jejunal</t>
  </si>
  <si>
    <t>m1</t>
  </si>
  <si>
    <t>m2</t>
  </si>
  <si>
    <t>m3</t>
  </si>
  <si>
    <t>m4</t>
  </si>
  <si>
    <t>m5</t>
  </si>
  <si>
    <t>EC function (10 uM Ach)</t>
  </si>
  <si>
    <t>Norm ir</t>
  </si>
  <si>
    <t>WT</t>
  </si>
  <si>
    <t>GG</t>
  </si>
  <si>
    <t>GG + L</t>
  </si>
  <si>
    <t>h Ach</t>
  </si>
  <si>
    <r>
      <rPr>
        <sz val="11"/>
        <rFont val="Times New Roman"/>
        <family val="1"/>
      </rPr>
      <t>σ</t>
    </r>
    <r>
      <rPr>
        <vertAlign val="subscript"/>
        <sz val="11"/>
        <rFont val="Times New Roman"/>
        <family val="1"/>
      </rPr>
      <t>ϑ</t>
    </r>
    <r>
      <rPr>
        <sz val="11"/>
        <rFont val="Calibri"/>
        <family val="2"/>
      </rPr>
      <t xml:space="preserve"> Lname </t>
    </r>
    <r>
      <rPr>
        <sz val="11"/>
        <rFont val="Calibri"/>
        <family val="2"/>
        <scheme val="minor"/>
      </rPr>
      <t>(kPa)</t>
    </r>
  </si>
  <si>
    <r>
      <rPr>
        <sz val="11"/>
        <rFont val="Times New Roman"/>
        <family val="1"/>
      </rPr>
      <t>σ</t>
    </r>
    <r>
      <rPr>
        <vertAlign val="subscript"/>
        <sz val="11"/>
        <rFont val="Times New Roman"/>
        <family val="1"/>
      </rPr>
      <t>ϑ</t>
    </r>
    <r>
      <rPr>
        <sz val="11"/>
        <rFont val="Calibri"/>
        <family val="2"/>
      </rPr>
      <t xml:space="preserve"> Ach</t>
    </r>
    <r>
      <rPr>
        <sz val="11"/>
        <rFont val="Calibri"/>
        <family val="2"/>
        <scheme val="minor"/>
      </rPr>
      <t>(kPa)</t>
    </r>
  </si>
  <si>
    <t>WTM_6W_M1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</si>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</sst>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mm/dd/yy;@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vertAlign val="subscript"/>
      <sz val="11"/>
      <name val="Times New Roman"/>
      <family val="1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vertAlign val="subscript"/>
      <sz val="11"/>
      <color theme="1"/>
      <name val="Calibri"/>
      <family val="2"/>
    </font>
    <font>
      <sz val="11"/>
      <name val="Calibri"/>
      <family val="1"/>
      <charset val="2"/>
      <scheme val="minor"/>
    </font>
    <font>
      <sz val="11"/>
      <name val="Calibri"/>
      <family val="1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12">
    <xf numFmtId="0" fontId="0" fillId="0" borderId="0" xfId="0"/>
    <xf numFmtId="0" fontId="0" fillId="0" borderId="0" xfId="0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28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2" fontId="0" fillId="0" borderId="28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" fontId="0" fillId="0" borderId="29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64" fontId="0" fillId="0" borderId="29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0" fillId="0" borderId="11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" fontId="0" fillId="0" borderId="33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1" fontId="0" fillId="0" borderId="15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" fontId="0" fillId="0" borderId="31" xfId="0" applyNumberFormat="1" applyFont="1" applyBorder="1" applyAlignment="1">
      <alignment horizontal="center" vertical="center"/>
    </xf>
    <xf numFmtId="1" fontId="0" fillId="0" borderId="11" xfId="0" applyNumberFormat="1" applyFont="1" applyBorder="1" applyAlignment="1">
      <alignment horizontal="center" vertical="center"/>
    </xf>
    <xf numFmtId="2" fontId="0" fillId="0" borderId="31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" fontId="0" fillId="0" borderId="32" xfId="0" applyNumberFormat="1" applyFont="1" applyBorder="1" applyAlignment="1">
      <alignment horizontal="center" vertical="center"/>
    </xf>
    <xf numFmtId="1" fontId="0" fillId="0" borderId="33" xfId="0" applyNumberFormat="1" applyFont="1" applyBorder="1" applyAlignment="1">
      <alignment horizontal="center" vertical="center"/>
    </xf>
    <xf numFmtId="164" fontId="0" fillId="0" borderId="32" xfId="0" applyNumberFormat="1" applyFont="1" applyBorder="1" applyAlignment="1">
      <alignment horizontal="center" vertical="center"/>
    </xf>
    <xf numFmtId="2" fontId="0" fillId="2" borderId="7" xfId="0" applyNumberFormat="1" applyFon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" fontId="0" fillId="2" borderId="9" xfId="0" applyNumberFormat="1" applyFont="1" applyFill="1" applyBorder="1" applyAlignment="1">
      <alignment horizontal="center" vertical="center"/>
    </xf>
    <xf numFmtId="1" fontId="0" fillId="2" borderId="7" xfId="0" applyNumberFormat="1" applyFont="1" applyFill="1" applyBorder="1" applyAlignment="1">
      <alignment horizontal="center" vertical="center"/>
    </xf>
    <xf numFmtId="2" fontId="0" fillId="2" borderId="9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1" fontId="0" fillId="2" borderId="13" xfId="0" applyNumberFormat="1" applyFont="1" applyFill="1" applyBorder="1" applyAlignment="1">
      <alignment horizontal="center" vertical="center"/>
    </xf>
    <xf numFmtId="1" fontId="0" fillId="2" borderId="14" xfId="0" applyNumberFormat="1" applyFont="1" applyFill="1" applyBorder="1" applyAlignment="1">
      <alignment horizontal="center" vertical="center"/>
    </xf>
    <xf numFmtId="164" fontId="0" fillId="2" borderId="13" xfId="0" applyNumberFormat="1" applyFont="1" applyFill="1" applyBorder="1" applyAlignment="1">
      <alignment horizontal="center" vertical="center"/>
    </xf>
    <xf numFmtId="2" fontId="0" fillId="2" borderId="11" xfId="0" applyNumberFormat="1" applyFont="1" applyFill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center" vertical="center"/>
    </xf>
    <xf numFmtId="1" fontId="0" fillId="2" borderId="31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2" fontId="0" fillId="2" borderId="31" xfId="0" applyNumberFormat="1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center" vertical="center"/>
    </xf>
    <xf numFmtId="1" fontId="0" fillId="2" borderId="32" xfId="0" applyNumberFormat="1" applyFont="1" applyFill="1" applyBorder="1" applyAlignment="1">
      <alignment horizontal="center" vertical="center"/>
    </xf>
    <xf numFmtId="1" fontId="0" fillId="2" borderId="33" xfId="0" applyNumberFormat="1" applyFont="1" applyFill="1" applyBorder="1" applyAlignment="1">
      <alignment horizontal="center" vertical="center"/>
    </xf>
    <xf numFmtId="164" fontId="0" fillId="2" borderId="32" xfId="0" applyNumberFormat="1" applyFont="1" applyFill="1" applyBorder="1" applyAlignment="1">
      <alignment horizontal="center" vertical="center"/>
    </xf>
    <xf numFmtId="2" fontId="0" fillId="2" borderId="22" xfId="0" applyNumberFormat="1" applyFont="1" applyFill="1" applyBorder="1" applyAlignment="1">
      <alignment horizontal="center" vertical="center"/>
    </xf>
    <xf numFmtId="1" fontId="0" fillId="2" borderId="23" xfId="0" applyNumberFormat="1" applyFont="1" applyFill="1" applyBorder="1" applyAlignment="1">
      <alignment horizontal="center" vertical="center"/>
    </xf>
    <xf numFmtId="1" fontId="0" fillId="2" borderId="21" xfId="0" applyNumberFormat="1" applyFont="1" applyFill="1" applyBorder="1" applyAlignment="1">
      <alignment horizontal="center" vertical="center"/>
    </xf>
    <xf numFmtId="1" fontId="0" fillId="2" borderId="22" xfId="0" applyNumberFormat="1" applyFont="1" applyFill="1" applyBorder="1" applyAlignment="1">
      <alignment horizontal="center" vertical="center"/>
    </xf>
    <xf numFmtId="2" fontId="0" fillId="2" borderId="21" xfId="0" applyNumberFormat="1" applyFont="1" applyFill="1" applyBorder="1" applyAlignment="1">
      <alignment horizontal="center" vertical="center"/>
    </xf>
    <xf numFmtId="164" fontId="0" fillId="2" borderId="23" xfId="0" applyNumberFormat="1" applyFont="1" applyFill="1" applyBorder="1" applyAlignment="1">
      <alignment horizontal="center" vertical="center"/>
    </xf>
    <xf numFmtId="1" fontId="0" fillId="2" borderId="25" xfId="0" applyNumberFormat="1" applyFont="1" applyFill="1" applyBorder="1" applyAlignment="1">
      <alignment horizontal="center" vertical="center"/>
    </xf>
    <xf numFmtId="1" fontId="0" fillId="2" borderId="24" xfId="0" applyNumberFormat="1" applyFont="1" applyFill="1" applyBorder="1" applyAlignment="1">
      <alignment horizontal="center" vertical="center"/>
    </xf>
    <xf numFmtId="164" fontId="0" fillId="2" borderId="25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right" wrapText="1"/>
    </xf>
    <xf numFmtId="0" fontId="12" fillId="3" borderId="37" xfId="0" quotePrefix="1" applyFont="1" applyFill="1" applyBorder="1" applyAlignment="1">
      <alignment horizontal="center" wrapText="1"/>
    </xf>
    <xf numFmtId="0" fontId="12" fillId="3" borderId="38" xfId="0" applyFont="1" applyFill="1" applyBorder="1" applyAlignment="1">
      <alignment horizontal="left" wrapText="1"/>
    </xf>
    <xf numFmtId="0" fontId="11" fillId="3" borderId="40" xfId="0" applyFont="1" applyFill="1" applyBorder="1"/>
    <xf numFmtId="2" fontId="13" fillId="3" borderId="40" xfId="0" quotePrefix="1" applyNumberFormat="1" applyFont="1" applyFill="1" applyBorder="1" applyAlignment="1">
      <alignment horizontal="center" vertical="center"/>
    </xf>
    <xf numFmtId="1" fontId="11" fillId="3" borderId="40" xfId="0" applyNumberFormat="1" applyFont="1" applyFill="1" applyBorder="1" applyAlignment="1">
      <alignment horizontal="right" vertical="center"/>
    </xf>
    <xf numFmtId="1" fontId="12" fillId="3" borderId="41" xfId="0" applyNumberFormat="1" applyFont="1" applyFill="1" applyBorder="1" applyAlignment="1">
      <alignment horizontal="right" vertical="center"/>
    </xf>
    <xf numFmtId="0" fontId="12" fillId="3" borderId="39" xfId="0" applyFont="1" applyFill="1" applyBorder="1" applyAlignment="1">
      <alignment horizontal="center"/>
    </xf>
    <xf numFmtId="0" fontId="0" fillId="3" borderId="43" xfId="0" applyFill="1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1" fillId="3" borderId="44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/>
    </xf>
    <xf numFmtId="2" fontId="11" fillId="3" borderId="38" xfId="0" applyNumberFormat="1" applyFont="1" applyFill="1" applyBorder="1" applyAlignment="1">
      <alignment horizontal="right" vertical="center"/>
    </xf>
    <xf numFmtId="2" fontId="13" fillId="3" borderId="45" xfId="0" quotePrefix="1" applyNumberFormat="1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1" fontId="11" fillId="3" borderId="42" xfId="0" applyNumberFormat="1" applyFont="1" applyFill="1" applyBorder="1" applyAlignment="1">
      <alignment horizontal="right" vertical="center"/>
    </xf>
    <xf numFmtId="2" fontId="13" fillId="3" borderId="43" xfId="0" quotePrefix="1" applyNumberFormat="1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0" fillId="4" borderId="0" xfId="0" applyFill="1"/>
    <xf numFmtId="0" fontId="0" fillId="4" borderId="34" xfId="0" applyFill="1" applyBorder="1" applyAlignment="1">
      <alignment horizontal="center"/>
    </xf>
    <xf numFmtId="0" fontId="0" fillId="4" borderId="35" xfId="0" applyFill="1" applyBorder="1"/>
    <xf numFmtId="0" fontId="0" fillId="4" borderId="46" xfId="0" applyFill="1" applyBorder="1"/>
    <xf numFmtId="0" fontId="0" fillId="4" borderId="0" xfId="0" applyFill="1" applyBorder="1"/>
    <xf numFmtId="0" fontId="3" fillId="4" borderId="0" xfId="0" applyFont="1" applyFill="1" applyBorder="1" applyAlignment="1">
      <alignment horizontal="center" vertical="center" textRotation="90"/>
    </xf>
    <xf numFmtId="0" fontId="0" fillId="4" borderId="47" xfId="0" applyFill="1" applyBorder="1"/>
    <xf numFmtId="0" fontId="11" fillId="3" borderId="41" xfId="0" applyFont="1" applyFill="1" applyBorder="1"/>
    <xf numFmtId="164" fontId="11" fillId="3" borderId="41" xfId="0" applyNumberFormat="1" applyFont="1" applyFill="1" applyBorder="1" applyAlignment="1">
      <alignment horizontal="left" vertical="center"/>
    </xf>
    <xf numFmtId="1" fontId="11" fillId="3" borderId="41" xfId="0" applyNumberFormat="1" applyFont="1" applyFill="1" applyBorder="1" applyAlignment="1">
      <alignment horizontal="left" vertical="center"/>
    </xf>
    <xf numFmtId="1" fontId="12" fillId="3" borderId="48" xfId="0" applyNumberFormat="1" applyFont="1" applyFill="1" applyBorder="1" applyAlignment="1">
      <alignment horizontal="left" vertical="center"/>
    </xf>
    <xf numFmtId="164" fontId="11" fillId="3" borderId="49" xfId="0" applyNumberFormat="1" applyFont="1" applyFill="1" applyBorder="1" applyAlignment="1">
      <alignment horizontal="left" vertical="center"/>
    </xf>
    <xf numFmtId="2" fontId="11" fillId="3" borderId="36" xfId="0" applyNumberFormat="1" applyFont="1" applyFill="1" applyBorder="1" applyAlignment="1">
      <alignment horizontal="left" vertical="center"/>
    </xf>
    <xf numFmtId="0" fontId="0" fillId="3" borderId="49" xfId="0" applyFill="1" applyBorder="1"/>
    <xf numFmtId="0" fontId="0" fillId="0" borderId="23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165" fontId="0" fillId="0" borderId="33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0" fillId="0" borderId="33" xfId="0" applyNumberFormat="1" applyFont="1" applyBorder="1" applyAlignment="1">
      <alignment horizontal="center" vertical="center"/>
    </xf>
    <xf numFmtId="165" fontId="0" fillId="2" borderId="14" xfId="0" applyNumberFormat="1" applyFont="1" applyFill="1" applyBorder="1" applyAlignment="1">
      <alignment horizontal="center" vertical="center"/>
    </xf>
    <xf numFmtId="165" fontId="0" fillId="2" borderId="33" xfId="0" applyNumberFormat="1" applyFont="1" applyFill="1" applyBorder="1" applyAlignment="1">
      <alignment horizontal="center" vertical="center"/>
    </xf>
    <xf numFmtId="165" fontId="0" fillId="2" borderId="24" xfId="0" applyNumberFormat="1" applyFont="1" applyFill="1" applyBorder="1" applyAlignment="1">
      <alignment horizontal="center" vertical="center"/>
    </xf>
    <xf numFmtId="165" fontId="0" fillId="2" borderId="8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165" fontId="0" fillId="2" borderId="23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0" fontId="0" fillId="0" borderId="0" xfId="0" applyFill="1"/>
    <xf numFmtId="1" fontId="0" fillId="0" borderId="15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2" borderId="8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2" fontId="0" fillId="2" borderId="23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0" fontId="12" fillId="3" borderId="37" xfId="0" applyFont="1" applyFill="1" applyBorder="1" applyAlignment="1">
      <alignment horizontal="right" wrapText="1"/>
    </xf>
    <xf numFmtId="0" fontId="11" fillId="3" borderId="39" xfId="0" applyFont="1" applyFill="1" applyBorder="1"/>
    <xf numFmtId="1" fontId="11" fillId="3" borderId="39" xfId="0" applyNumberFormat="1" applyFont="1" applyFill="1" applyBorder="1" applyAlignment="1">
      <alignment horizontal="right" vertical="center"/>
    </xf>
    <xf numFmtId="1" fontId="12" fillId="3" borderId="48" xfId="0" applyNumberFormat="1" applyFont="1" applyFill="1" applyBorder="1" applyAlignment="1">
      <alignment horizontal="right" vertical="center"/>
    </xf>
    <xf numFmtId="0" fontId="0" fillId="3" borderId="42" xfId="0" applyFill="1" applyBorder="1"/>
    <xf numFmtId="2" fontId="11" fillId="3" borderId="51" xfId="0" applyNumberFormat="1" applyFont="1" applyFill="1" applyBorder="1" applyAlignment="1">
      <alignment horizontal="left" vertical="center"/>
    </xf>
    <xf numFmtId="1" fontId="12" fillId="3" borderId="41" xfId="0" applyNumberFormat="1" applyFont="1" applyFill="1" applyBorder="1" applyAlignment="1">
      <alignment horizontal="left" vertical="center"/>
    </xf>
    <xf numFmtId="0" fontId="0" fillId="0" borderId="23" xfId="0" applyFont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2" fontId="0" fillId="0" borderId="33" xfId="0" applyNumberFormat="1" applyFont="1" applyFill="1" applyBorder="1" applyAlignment="1">
      <alignment horizontal="center" vertical="center"/>
    </xf>
    <xf numFmtId="2" fontId="0" fillId="0" borderId="33" xfId="0" applyNumberFormat="1" applyFont="1" applyBorder="1" applyAlignment="1">
      <alignment horizontal="center" vertical="center"/>
    </xf>
    <xf numFmtId="2" fontId="0" fillId="2" borderId="14" xfId="0" applyNumberFormat="1" applyFont="1" applyFill="1" applyBorder="1" applyAlignment="1">
      <alignment horizontal="center" vertical="center"/>
    </xf>
    <xf numFmtId="2" fontId="0" fillId="2" borderId="33" xfId="0" applyNumberFormat="1" applyFont="1" applyFill="1" applyBorder="1" applyAlignment="1">
      <alignment horizontal="center" vertical="center"/>
    </xf>
    <xf numFmtId="2" fontId="0" fillId="2" borderId="24" xfId="0" applyNumberFormat="1" applyFont="1" applyFill="1" applyBorder="1" applyAlignment="1">
      <alignment horizontal="center" vertical="center"/>
    </xf>
    <xf numFmtId="167" fontId="0" fillId="0" borderId="27" xfId="0" applyNumberFormat="1" applyBorder="1" applyAlignment="1">
      <alignment horizontal="center" vertical="center" wrapText="1"/>
    </xf>
    <xf numFmtId="164" fontId="0" fillId="0" borderId="3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167" fontId="0" fillId="0" borderId="53" xfId="0" applyNumberFormat="1" applyBorder="1" applyAlignment="1">
      <alignment horizontal="center" vertical="center" wrapText="1"/>
    </xf>
    <xf numFmtId="167" fontId="0" fillId="0" borderId="57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167" fontId="0" fillId="0" borderId="54" xfId="0" applyNumberForma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167" fontId="0" fillId="0" borderId="59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0" fillId="0" borderId="50" xfId="0" applyNumberForma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0" borderId="60" xfId="0" applyNumberFormat="1" applyBorder="1" applyAlignment="1">
      <alignment horizontal="center" vertical="center" wrapText="1"/>
    </xf>
    <xf numFmtId="167" fontId="0" fillId="0" borderId="52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7" fontId="0" fillId="0" borderId="27" xfId="0" applyNumberFormat="1" applyFill="1" applyBorder="1" applyAlignment="1">
      <alignment horizontal="center" vertical="center" wrapText="1"/>
    </xf>
    <xf numFmtId="167" fontId="0" fillId="0" borderId="0" xfId="0" applyNumberFormat="1" applyFill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164" fontId="0" fillId="2" borderId="52" xfId="0" applyNumberFormat="1" applyFont="1" applyFill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 wrapText="1"/>
    </xf>
    <xf numFmtId="165" fontId="0" fillId="0" borderId="0" xfId="0" applyNumberFormat="1"/>
    <xf numFmtId="165" fontId="0" fillId="0" borderId="31" xfId="0" applyNumberFormat="1" applyFont="1" applyBorder="1" applyAlignment="1">
      <alignment horizontal="center" vertical="center"/>
    </xf>
    <xf numFmtId="1" fontId="0" fillId="5" borderId="11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2" fontId="0" fillId="5" borderId="0" xfId="0" applyNumberFormat="1" applyFont="1" applyFill="1" applyBorder="1" applyAlignment="1">
      <alignment horizontal="center" vertical="center"/>
    </xf>
    <xf numFmtId="1" fontId="0" fillId="5" borderId="33" xfId="0" applyNumberFormat="1" applyFont="1" applyFill="1" applyBorder="1" applyAlignment="1">
      <alignment horizontal="center" vertical="center"/>
    </xf>
    <xf numFmtId="2" fontId="0" fillId="5" borderId="33" xfId="0" applyNumberFormat="1" applyFont="1" applyFill="1" applyBorder="1" applyAlignment="1">
      <alignment horizontal="center" vertical="center"/>
    </xf>
    <xf numFmtId="165" fontId="0" fillId="5" borderId="0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2" fontId="0" fillId="6" borderId="7" xfId="0" applyNumberFormat="1" applyFont="1" applyFill="1" applyBorder="1" applyAlignment="1">
      <alignment horizontal="center" vertical="center"/>
    </xf>
    <xf numFmtId="1" fontId="0" fillId="6" borderId="8" xfId="0" applyNumberFormat="1" applyFont="1" applyFill="1" applyBorder="1" applyAlignment="1">
      <alignment horizontal="center" vertical="center"/>
    </xf>
    <xf numFmtId="1" fontId="0" fillId="6" borderId="9" xfId="0" applyNumberFormat="1" applyFont="1" applyFill="1" applyBorder="1" applyAlignment="1">
      <alignment horizontal="center" vertical="center"/>
    </xf>
    <xf numFmtId="1" fontId="0" fillId="6" borderId="7" xfId="0" applyNumberFormat="1" applyFont="1" applyFill="1" applyBorder="1" applyAlignment="1">
      <alignment horizontal="center" vertical="center"/>
    </xf>
    <xf numFmtId="2" fontId="0" fillId="6" borderId="9" xfId="0" applyNumberFormat="1" applyFont="1" applyFill="1" applyBorder="1" applyAlignment="1">
      <alignment horizontal="center" vertical="center"/>
    </xf>
    <xf numFmtId="2" fontId="0" fillId="6" borderId="8" xfId="0" applyNumberFormat="1" applyFont="1" applyFill="1" applyBorder="1" applyAlignment="1">
      <alignment horizontal="center" vertical="center"/>
    </xf>
    <xf numFmtId="1" fontId="0" fillId="6" borderId="13" xfId="0" applyNumberFormat="1" applyFont="1" applyFill="1" applyBorder="1" applyAlignment="1">
      <alignment horizontal="center" vertical="center"/>
    </xf>
    <xf numFmtId="1" fontId="0" fillId="6" borderId="14" xfId="0" applyNumberFormat="1" applyFont="1" applyFill="1" applyBorder="1" applyAlignment="1">
      <alignment horizontal="center" vertical="center"/>
    </xf>
    <xf numFmtId="165" fontId="0" fillId="6" borderId="8" xfId="0" applyNumberFormat="1" applyFont="1" applyFill="1" applyBorder="1" applyAlignment="1">
      <alignment horizontal="center" vertical="center"/>
    </xf>
    <xf numFmtId="164" fontId="0" fillId="6" borderId="8" xfId="0" applyNumberFormat="1" applyFont="1" applyFill="1" applyBorder="1" applyAlignment="1">
      <alignment horizontal="center" vertical="center"/>
    </xf>
    <xf numFmtId="2" fontId="0" fillId="6" borderId="11" xfId="0" applyNumberFormat="1" applyFont="1" applyFill="1" applyBorder="1" applyAlignment="1">
      <alignment horizontal="center" vertical="center"/>
    </xf>
    <xf numFmtId="1" fontId="0" fillId="6" borderId="0" xfId="0" applyNumberFormat="1" applyFont="1" applyFill="1" applyBorder="1" applyAlignment="1">
      <alignment horizontal="center" vertical="center"/>
    </xf>
    <xf numFmtId="1" fontId="0" fillId="6" borderId="31" xfId="0" applyNumberFormat="1" applyFont="1" applyFill="1" applyBorder="1" applyAlignment="1">
      <alignment horizontal="center" vertical="center"/>
    </xf>
    <xf numFmtId="1" fontId="0" fillId="6" borderId="11" xfId="0" applyNumberFormat="1" applyFont="1" applyFill="1" applyBorder="1" applyAlignment="1">
      <alignment horizontal="center" vertical="center"/>
    </xf>
    <xf numFmtId="2" fontId="0" fillId="6" borderId="31" xfId="0" applyNumberFormat="1" applyFont="1" applyFill="1" applyBorder="1" applyAlignment="1">
      <alignment horizontal="center" vertical="center"/>
    </xf>
    <xf numFmtId="2" fontId="0" fillId="6" borderId="0" xfId="0" applyNumberFormat="1" applyFont="1" applyFill="1" applyBorder="1" applyAlignment="1">
      <alignment horizontal="center" vertical="center"/>
    </xf>
    <xf numFmtId="1" fontId="0" fillId="6" borderId="32" xfId="0" applyNumberFormat="1" applyFont="1" applyFill="1" applyBorder="1" applyAlignment="1">
      <alignment horizontal="center" vertical="center"/>
    </xf>
    <xf numFmtId="1" fontId="0" fillId="6" borderId="33" xfId="0" applyNumberFormat="1" applyFont="1" applyFill="1" applyBorder="1" applyAlignment="1">
      <alignment horizontal="center" vertical="center"/>
    </xf>
    <xf numFmtId="165" fontId="0" fillId="6" borderId="0" xfId="0" applyNumberFormat="1" applyFont="1" applyFill="1" applyBorder="1" applyAlignment="1">
      <alignment horizontal="center" vertical="center"/>
    </xf>
    <xf numFmtId="164" fontId="0" fillId="6" borderId="0" xfId="0" applyNumberFormat="1" applyFont="1" applyFill="1" applyBorder="1" applyAlignment="1">
      <alignment horizontal="center" vertical="center"/>
    </xf>
    <xf numFmtId="2" fontId="0" fillId="6" borderId="22" xfId="0" applyNumberFormat="1" applyFont="1" applyFill="1" applyBorder="1" applyAlignment="1">
      <alignment horizontal="center" vertical="center"/>
    </xf>
    <xf numFmtId="1" fontId="0" fillId="6" borderId="23" xfId="0" applyNumberFormat="1" applyFont="1" applyFill="1" applyBorder="1" applyAlignment="1">
      <alignment horizontal="center" vertical="center"/>
    </xf>
    <xf numFmtId="1" fontId="0" fillId="6" borderId="21" xfId="0" applyNumberFormat="1" applyFont="1" applyFill="1" applyBorder="1" applyAlignment="1">
      <alignment horizontal="center" vertical="center"/>
    </xf>
    <xf numFmtId="1" fontId="0" fillId="6" borderId="22" xfId="0" applyNumberFormat="1" applyFont="1" applyFill="1" applyBorder="1" applyAlignment="1">
      <alignment horizontal="center" vertical="center"/>
    </xf>
    <xf numFmtId="2" fontId="0" fillId="6" borderId="21" xfId="0" applyNumberFormat="1" applyFont="1" applyFill="1" applyBorder="1" applyAlignment="1">
      <alignment horizontal="center" vertical="center"/>
    </xf>
    <xf numFmtId="2" fontId="0" fillId="6" borderId="23" xfId="0" applyNumberFormat="1" applyFont="1" applyFill="1" applyBorder="1" applyAlignment="1">
      <alignment horizontal="center" vertical="center"/>
    </xf>
    <xf numFmtId="1" fontId="0" fillId="6" borderId="25" xfId="0" applyNumberFormat="1" applyFont="1" applyFill="1" applyBorder="1" applyAlignment="1">
      <alignment horizontal="center" vertical="center"/>
    </xf>
    <xf numFmtId="1" fontId="0" fillId="6" borderId="24" xfId="0" applyNumberFormat="1" applyFont="1" applyFill="1" applyBorder="1" applyAlignment="1">
      <alignment horizontal="center" vertical="center"/>
    </xf>
    <xf numFmtId="165" fontId="0" fillId="6" borderId="23" xfId="0" applyNumberFormat="1" applyFont="1" applyFill="1" applyBorder="1" applyAlignment="1">
      <alignment horizontal="center" vertical="center"/>
    </xf>
    <xf numFmtId="164" fontId="0" fillId="6" borderId="23" xfId="0" applyNumberFormat="1" applyFont="1" applyFill="1" applyBorder="1" applyAlignment="1">
      <alignment horizontal="center" vertical="center"/>
    </xf>
    <xf numFmtId="166" fontId="0" fillId="5" borderId="0" xfId="0" applyNumberFormat="1" applyFont="1" applyFill="1" applyBorder="1" applyAlignment="1">
      <alignment horizontal="center" vertical="center"/>
    </xf>
    <xf numFmtId="164" fontId="0" fillId="5" borderId="33" xfId="0" applyNumberFormat="1" applyFont="1" applyFill="1" applyBorder="1" applyAlignment="1">
      <alignment horizontal="center" vertical="center"/>
    </xf>
    <xf numFmtId="1" fontId="0" fillId="5" borderId="15" xfId="0" applyNumberFormat="1" applyFont="1" applyFill="1" applyBorder="1" applyAlignment="1">
      <alignment horizontal="center" vertical="center"/>
    </xf>
    <xf numFmtId="0" fontId="0" fillId="5" borderId="0" xfId="0" applyFill="1"/>
    <xf numFmtId="165" fontId="0" fillId="0" borderId="10" xfId="0" applyNumberFormat="1" applyFont="1" applyBorder="1" applyAlignment="1">
      <alignment horizontal="center" vertical="center"/>
    </xf>
    <xf numFmtId="165" fontId="16" fillId="0" borderId="26" xfId="0" applyNumberFormat="1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164" fontId="0" fillId="0" borderId="28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0" fillId="0" borderId="31" xfId="0" applyNumberFormat="1" applyFont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0" fillId="2" borderId="9" xfId="0" applyNumberFormat="1" applyFont="1" applyFill="1" applyBorder="1" applyAlignment="1">
      <alignment horizontal="center" vertical="center"/>
    </xf>
    <xf numFmtId="165" fontId="0" fillId="2" borderId="31" xfId="0" applyNumberFormat="1" applyFont="1" applyFill="1" applyBorder="1" applyAlignment="1">
      <alignment horizontal="center" vertical="center"/>
    </xf>
    <xf numFmtId="165" fontId="0" fillId="2" borderId="21" xfId="0" applyNumberFormat="1" applyFont="1" applyFill="1" applyBorder="1" applyAlignment="1">
      <alignment horizontal="center" vertical="center"/>
    </xf>
    <xf numFmtId="165" fontId="0" fillId="6" borderId="9" xfId="0" applyNumberFormat="1" applyFont="1" applyFill="1" applyBorder="1" applyAlignment="1">
      <alignment horizontal="center" vertical="center"/>
    </xf>
    <xf numFmtId="165" fontId="0" fillId="6" borderId="31" xfId="0" applyNumberFormat="1" applyFont="1" applyFill="1" applyBorder="1" applyAlignment="1">
      <alignment horizontal="center" vertical="center"/>
    </xf>
    <xf numFmtId="165" fontId="0" fillId="6" borderId="21" xfId="0" applyNumberFormat="1" applyFont="1" applyFill="1" applyBorder="1" applyAlignment="1">
      <alignment horizontal="center" vertical="center"/>
    </xf>
    <xf numFmtId="165" fontId="0" fillId="5" borderId="31" xfId="0" applyNumberFormat="1" applyFont="1" applyFill="1" applyBorder="1" applyAlignment="1">
      <alignment horizontal="center" vertical="center"/>
    </xf>
    <xf numFmtId="1" fontId="0" fillId="7" borderId="11" xfId="0" applyNumberFormat="1" applyFont="1" applyFill="1" applyBorder="1" applyAlignment="1">
      <alignment horizontal="center" vertical="center"/>
    </xf>
    <xf numFmtId="164" fontId="0" fillId="7" borderId="0" xfId="0" applyNumberFormat="1" applyFont="1" applyFill="1" applyBorder="1" applyAlignment="1">
      <alignment horizontal="center" vertical="center"/>
    </xf>
    <xf numFmtId="2" fontId="0" fillId="7" borderId="0" xfId="0" applyNumberFormat="1" applyFont="1" applyFill="1" applyBorder="1" applyAlignment="1">
      <alignment horizontal="center" vertical="center"/>
    </xf>
    <xf numFmtId="165" fontId="0" fillId="7" borderId="0" xfId="0" applyNumberFormat="1" applyFont="1" applyFill="1" applyBorder="1" applyAlignment="1">
      <alignment horizontal="center" vertical="center"/>
    </xf>
    <xf numFmtId="165" fontId="0" fillId="7" borderId="31" xfId="0" applyNumberFormat="1" applyFont="1" applyFill="1" applyBorder="1" applyAlignment="1">
      <alignment horizontal="center" vertical="center"/>
    </xf>
    <xf numFmtId="165" fontId="0" fillId="6" borderId="14" xfId="0" applyNumberFormat="1" applyFont="1" applyFill="1" applyBorder="1" applyAlignment="1">
      <alignment horizontal="center" vertical="center"/>
    </xf>
    <xf numFmtId="164" fontId="0" fillId="6" borderId="13" xfId="0" applyNumberFormat="1" applyFont="1" applyFill="1" applyBorder="1" applyAlignment="1">
      <alignment horizontal="center" vertical="center"/>
    </xf>
    <xf numFmtId="2" fontId="0" fillId="6" borderId="14" xfId="0" applyNumberFormat="1" applyFont="1" applyFill="1" applyBorder="1" applyAlignment="1">
      <alignment horizontal="center" vertical="center"/>
    </xf>
    <xf numFmtId="164" fontId="0" fillId="6" borderId="1" xfId="0" applyNumberFormat="1" applyFont="1" applyFill="1" applyBorder="1" applyAlignment="1">
      <alignment horizontal="center" vertical="center"/>
    </xf>
    <xf numFmtId="165" fontId="0" fillId="6" borderId="33" xfId="0" applyNumberFormat="1" applyFont="1" applyFill="1" applyBorder="1" applyAlignment="1">
      <alignment horizontal="center" vertical="center"/>
    </xf>
    <xf numFmtId="164" fontId="0" fillId="6" borderId="32" xfId="0" applyNumberFormat="1" applyFont="1" applyFill="1" applyBorder="1" applyAlignment="1">
      <alignment horizontal="center" vertical="center"/>
    </xf>
    <xf numFmtId="2" fontId="0" fillId="6" borderId="33" xfId="0" applyNumberFormat="1" applyFont="1" applyFill="1" applyBorder="1" applyAlignment="1">
      <alignment horizontal="center" vertical="center"/>
    </xf>
    <xf numFmtId="165" fontId="0" fillId="6" borderId="24" xfId="0" applyNumberFormat="1" applyFont="1" applyFill="1" applyBorder="1" applyAlignment="1">
      <alignment horizontal="center" vertical="center"/>
    </xf>
    <xf numFmtId="164" fontId="0" fillId="6" borderId="25" xfId="0" applyNumberFormat="1" applyFont="1" applyFill="1" applyBorder="1" applyAlignment="1">
      <alignment horizontal="center" vertical="center"/>
    </xf>
    <xf numFmtId="2" fontId="0" fillId="6" borderId="24" xfId="0" applyNumberFormat="1" applyFont="1" applyFill="1" applyBorder="1" applyAlignment="1">
      <alignment horizontal="center" vertical="center"/>
    </xf>
    <xf numFmtId="164" fontId="0" fillId="6" borderId="52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/>
    </xf>
    <xf numFmtId="0" fontId="12" fillId="3" borderId="61" xfId="0" applyFont="1" applyFill="1" applyBorder="1" applyAlignment="1"/>
    <xf numFmtId="0" fontId="12" fillId="3" borderId="46" xfId="0" applyFont="1" applyFill="1" applyBorder="1" applyAlignment="1"/>
    <xf numFmtId="0" fontId="12" fillId="3" borderId="37" xfId="0" applyFont="1" applyFill="1" applyBorder="1" applyAlignment="1">
      <alignment horizontal="left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0" fillId="0" borderId="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0" fillId="2" borderId="10" xfId="0" applyNumberFormat="1" applyFont="1" applyFill="1" applyBorder="1" applyAlignment="1">
      <alignment horizontal="center" vertical="center"/>
    </xf>
    <xf numFmtId="1" fontId="0" fillId="2" borderId="15" xfId="0" applyNumberFormat="1" applyFont="1" applyFill="1" applyBorder="1" applyAlignment="1">
      <alignment horizontal="center" vertical="center"/>
    </xf>
    <xf numFmtId="1" fontId="0" fillId="2" borderId="26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" fontId="0" fillId="6" borderId="10" xfId="0" applyNumberFormat="1" applyFont="1" applyFill="1" applyBorder="1" applyAlignment="1">
      <alignment horizontal="center" vertical="center"/>
    </xf>
    <xf numFmtId="1" fontId="0" fillId="6" borderId="15" xfId="0" applyNumberFormat="1" applyFont="1" applyFill="1" applyBorder="1" applyAlignment="1">
      <alignment horizontal="center" vertical="center"/>
    </xf>
    <xf numFmtId="1" fontId="0" fillId="6" borderId="26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textRotation="90"/>
    </xf>
    <xf numFmtId="167" fontId="0" fillId="4" borderId="27" xfId="0" applyNumberFormat="1" applyFill="1" applyBorder="1" applyAlignment="1">
      <alignment horizontal="center" vertical="center" wrapText="1"/>
    </xf>
    <xf numFmtId="167" fontId="0" fillId="4" borderId="57" xfId="0" applyNumberForma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2" fontId="0" fillId="4" borderId="11" xfId="0" applyNumberFormat="1" applyFont="1" applyFill="1" applyBorder="1" applyAlignment="1">
      <alignment horizontal="center" vertical="center"/>
    </xf>
    <xf numFmtId="1" fontId="0" fillId="4" borderId="0" xfId="0" applyNumberFormat="1" applyFont="1" applyFill="1" applyBorder="1" applyAlignment="1">
      <alignment horizontal="center" vertical="center"/>
    </xf>
    <xf numFmtId="1" fontId="0" fillId="4" borderId="31" xfId="0" applyNumberFormat="1" applyFont="1" applyFill="1" applyBorder="1" applyAlignment="1">
      <alignment horizontal="center" vertical="center"/>
    </xf>
    <xf numFmtId="1" fontId="0" fillId="4" borderId="11" xfId="0" applyNumberFormat="1" applyFont="1" applyFill="1" applyBorder="1" applyAlignment="1">
      <alignment horizontal="center" vertical="center"/>
    </xf>
    <xf numFmtId="2" fontId="0" fillId="4" borderId="31" xfId="0" applyNumberFormat="1" applyFont="1" applyFill="1" applyBorder="1" applyAlignment="1">
      <alignment horizontal="center" vertical="center"/>
    </xf>
    <xf numFmtId="2" fontId="0" fillId="4" borderId="0" xfId="0" applyNumberFormat="1" applyFont="1" applyFill="1" applyBorder="1" applyAlignment="1">
      <alignment horizontal="center" vertical="center"/>
    </xf>
    <xf numFmtId="1" fontId="0" fillId="4" borderId="32" xfId="0" applyNumberFormat="1" applyFont="1" applyFill="1" applyBorder="1" applyAlignment="1">
      <alignment horizontal="center" vertical="center"/>
    </xf>
    <xf numFmtId="1" fontId="0" fillId="4" borderId="33" xfId="0" applyNumberFormat="1" applyFont="1" applyFill="1" applyBorder="1" applyAlignment="1">
      <alignment horizontal="center" vertical="center"/>
    </xf>
    <xf numFmtId="164" fontId="0" fillId="4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5"/>
  <sheetViews>
    <sheetView zoomScale="60" zoomScaleNormal="60" workbookViewId="0">
      <selection activeCell="BF9" sqref="BF9:BT10"/>
    </sheetView>
  </sheetViews>
  <sheetFormatPr defaultRowHeight="14.5"/>
  <cols>
    <col min="1" max="1" width="5.54296875" style="1" bestFit="1" customWidth="1"/>
    <col min="2" max="2" width="16.6328125" style="1" customWidth="1"/>
    <col min="3" max="3" width="11.36328125" style="1" bestFit="1" customWidth="1"/>
    <col min="4" max="4" width="11.36328125" style="1" customWidth="1"/>
    <col min="5" max="5" width="15.36328125" style="1" bestFit="1" customWidth="1"/>
    <col min="6" max="42" width="14.36328125" style="1" customWidth="1"/>
    <col min="43" max="58" width="14.36328125" customWidth="1"/>
  </cols>
  <sheetData>
    <row r="1" spans="1:58" ht="15" thickBot="1"/>
    <row r="2" spans="1:58" ht="18.899999999999999" customHeight="1" thickBot="1">
      <c r="A2" s="284" t="s">
        <v>65</v>
      </c>
      <c r="B2" s="287" t="s">
        <v>0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9"/>
    </row>
    <row r="3" spans="1:58" ht="20.149999999999999" customHeight="1" thickBot="1">
      <c r="A3" s="285"/>
      <c r="B3" s="256" t="s">
        <v>1</v>
      </c>
      <c r="C3" s="256" t="s">
        <v>2</v>
      </c>
      <c r="D3" s="281" t="s">
        <v>62</v>
      </c>
      <c r="E3" s="259" t="s">
        <v>3</v>
      </c>
      <c r="F3" s="290" t="s">
        <v>4</v>
      </c>
      <c r="G3" s="291"/>
      <c r="H3" s="291"/>
      <c r="I3" s="291"/>
      <c r="J3" s="292"/>
      <c r="K3" s="290" t="s">
        <v>5</v>
      </c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2"/>
      <c r="AE3" s="290" t="s">
        <v>32</v>
      </c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2"/>
      <c r="AU3" s="290" t="s">
        <v>35</v>
      </c>
      <c r="AV3" s="291"/>
      <c r="AW3" s="291"/>
      <c r="AX3" s="291"/>
      <c r="AY3" s="291"/>
      <c r="AZ3" s="291"/>
      <c r="BA3" s="291"/>
      <c r="BB3" s="291"/>
      <c r="BC3" s="291"/>
      <c r="BD3" s="292"/>
      <c r="BE3" s="169"/>
      <c r="BF3" s="275" t="s">
        <v>6</v>
      </c>
    </row>
    <row r="4" spans="1:58" ht="20.149999999999999" customHeight="1">
      <c r="A4" s="285"/>
      <c r="B4" s="257"/>
      <c r="C4" s="257"/>
      <c r="D4" s="282"/>
      <c r="E4" s="260"/>
      <c r="F4" s="293" t="s">
        <v>38</v>
      </c>
      <c r="G4" s="279"/>
      <c r="H4" s="280"/>
      <c r="I4" s="293" t="s">
        <v>7</v>
      </c>
      <c r="J4" s="280"/>
      <c r="K4" s="293" t="s">
        <v>8</v>
      </c>
      <c r="L4" s="279"/>
      <c r="M4" s="279"/>
      <c r="N4" s="279"/>
      <c r="O4" s="279"/>
      <c r="P4" s="294"/>
      <c r="Q4" s="278" t="s">
        <v>9</v>
      </c>
      <c r="R4" s="279"/>
      <c r="S4" s="279"/>
      <c r="T4" s="279"/>
      <c r="U4" s="279"/>
      <c r="V4" s="294"/>
      <c r="W4" s="278" t="s">
        <v>10</v>
      </c>
      <c r="X4" s="279"/>
      <c r="Y4" s="279"/>
      <c r="Z4" s="279"/>
      <c r="AA4" s="279"/>
      <c r="AB4" s="279"/>
      <c r="AC4" s="279"/>
      <c r="AD4" s="280"/>
      <c r="AE4" s="293" t="s">
        <v>8</v>
      </c>
      <c r="AF4" s="279"/>
      <c r="AG4" s="279"/>
      <c r="AH4" s="279"/>
      <c r="AI4" s="279"/>
      <c r="AJ4" s="294"/>
      <c r="AK4" s="278" t="s">
        <v>9</v>
      </c>
      <c r="AL4" s="279"/>
      <c r="AM4" s="279"/>
      <c r="AN4" s="279"/>
      <c r="AO4" s="279"/>
      <c r="AP4" s="294"/>
      <c r="AQ4" s="278" t="s">
        <v>10</v>
      </c>
      <c r="AR4" s="279"/>
      <c r="AS4" s="279"/>
      <c r="AT4" s="280"/>
      <c r="AU4" s="293" t="s">
        <v>57</v>
      </c>
      <c r="AV4" s="279"/>
      <c r="AW4" s="279"/>
      <c r="AX4" s="294"/>
      <c r="AY4" s="278" t="s">
        <v>36</v>
      </c>
      <c r="AZ4" s="279"/>
      <c r="BA4" s="279"/>
      <c r="BB4" s="294"/>
      <c r="BC4" s="278" t="s">
        <v>37</v>
      </c>
      <c r="BD4" s="280"/>
      <c r="BE4" s="170"/>
      <c r="BF4" s="276"/>
    </row>
    <row r="5" spans="1:58" ht="24" customHeight="1" thickBot="1">
      <c r="A5" s="285"/>
      <c r="B5" s="258"/>
      <c r="C5" s="258"/>
      <c r="D5" s="283"/>
      <c r="E5" s="261"/>
      <c r="F5" s="2" t="s">
        <v>11</v>
      </c>
      <c r="G5" s="3" t="s">
        <v>12</v>
      </c>
      <c r="H5" s="4" t="s">
        <v>13</v>
      </c>
      <c r="I5" s="3" t="s">
        <v>14</v>
      </c>
      <c r="J5" s="5" t="s">
        <v>15</v>
      </c>
      <c r="K5" s="6" t="s">
        <v>16</v>
      </c>
      <c r="L5" s="103" t="s">
        <v>33</v>
      </c>
      <c r="M5" s="103" t="s">
        <v>46</v>
      </c>
      <c r="N5" s="104" t="s">
        <v>34</v>
      </c>
      <c r="O5" s="7" t="s">
        <v>17</v>
      </c>
      <c r="P5" s="7" t="s">
        <v>18</v>
      </c>
      <c r="Q5" s="8" t="s">
        <v>16</v>
      </c>
      <c r="R5" s="103" t="s">
        <v>33</v>
      </c>
      <c r="S5" s="103" t="s">
        <v>46</v>
      </c>
      <c r="T5" s="104" t="s">
        <v>34</v>
      </c>
      <c r="U5" s="7" t="s">
        <v>17</v>
      </c>
      <c r="V5" s="7" t="s">
        <v>18</v>
      </c>
      <c r="W5" s="9" t="s">
        <v>19</v>
      </c>
      <c r="X5" s="7" t="s">
        <v>20</v>
      </c>
      <c r="Y5" s="156" t="s">
        <v>47</v>
      </c>
      <c r="Z5" s="142" t="s">
        <v>21</v>
      </c>
      <c r="AA5" s="142" t="s">
        <v>22</v>
      </c>
      <c r="AB5" s="7" t="s">
        <v>39</v>
      </c>
      <c r="AC5" s="7" t="s">
        <v>40</v>
      </c>
      <c r="AD5" s="7" t="s">
        <v>44</v>
      </c>
      <c r="AE5" s="8" t="s">
        <v>16</v>
      </c>
      <c r="AF5" s="103" t="s">
        <v>33</v>
      </c>
      <c r="AG5" s="103" t="s">
        <v>46</v>
      </c>
      <c r="AH5" s="104" t="s">
        <v>34</v>
      </c>
      <c r="AI5" s="7" t="s">
        <v>17</v>
      </c>
      <c r="AJ5" s="7" t="s">
        <v>18</v>
      </c>
      <c r="AK5" s="8" t="s">
        <v>16</v>
      </c>
      <c r="AL5" s="103" t="s">
        <v>33</v>
      </c>
      <c r="AM5" s="103" t="s">
        <v>46</v>
      </c>
      <c r="AN5" s="104" t="s">
        <v>34</v>
      </c>
      <c r="AO5" s="7" t="s">
        <v>17</v>
      </c>
      <c r="AP5" s="7" t="s">
        <v>18</v>
      </c>
      <c r="AQ5" s="106" t="s">
        <v>51</v>
      </c>
      <c r="AR5" s="156" t="s">
        <v>47</v>
      </c>
      <c r="AS5" s="142" t="s">
        <v>22</v>
      </c>
      <c r="AT5" s="105" t="s">
        <v>45</v>
      </c>
      <c r="AU5" s="6" t="s">
        <v>54</v>
      </c>
      <c r="AV5" s="7" t="s">
        <v>17</v>
      </c>
      <c r="AW5" s="133" t="s">
        <v>55</v>
      </c>
      <c r="AX5" s="7" t="s">
        <v>17</v>
      </c>
      <c r="AY5" s="106" t="s">
        <v>60</v>
      </c>
      <c r="AZ5" s="7" t="s">
        <v>22</v>
      </c>
      <c r="BA5" s="106" t="s">
        <v>61</v>
      </c>
      <c r="BB5" s="7" t="s">
        <v>22</v>
      </c>
      <c r="BC5" s="156" t="s">
        <v>58</v>
      </c>
      <c r="BD5" s="105" t="s">
        <v>59</v>
      </c>
      <c r="BE5" s="171"/>
      <c r="BF5" s="277"/>
    </row>
    <row r="6" spans="1:58" s="117" customFormat="1" ht="15" customHeight="1">
      <c r="A6" s="285"/>
      <c r="B6" s="262" t="s">
        <v>66</v>
      </c>
      <c r="C6" s="140">
        <v>44111</v>
      </c>
      <c r="D6" s="144" t="s">
        <v>63</v>
      </c>
      <c r="E6" s="165" t="s">
        <v>76</v>
      </c>
      <c r="F6" s="10">
        <v>5.24</v>
      </c>
      <c r="G6" s="11">
        <v>106.17025</v>
      </c>
      <c r="H6" s="12">
        <v>762.31100000000004</v>
      </c>
      <c r="I6" s="13">
        <v>70</v>
      </c>
      <c r="J6" s="14">
        <v>1.46583969465649</v>
      </c>
      <c r="K6" s="13">
        <v>992.50053706387303</v>
      </c>
      <c r="L6" s="11">
        <v>50.447299891700702</v>
      </c>
      <c r="M6" s="20">
        <v>445.80296864023597</v>
      </c>
      <c r="N6" s="119">
        <v>1.4357487127147199</v>
      </c>
      <c r="O6" s="11">
        <v>82.470452005749195</v>
      </c>
      <c r="P6" s="16">
        <v>151.69280832367099</v>
      </c>
      <c r="Q6" s="17">
        <v>807.74021903071696</v>
      </c>
      <c r="R6" s="11">
        <v>63.889193594515</v>
      </c>
      <c r="S6" s="20">
        <v>339.98091592084302</v>
      </c>
      <c r="T6" s="15">
        <v>1.1336760069180301</v>
      </c>
      <c r="U6" s="11">
        <v>49.6615737534066</v>
      </c>
      <c r="V6" s="11">
        <v>133.78993384512401</v>
      </c>
      <c r="W6" s="17">
        <v>-184.76031803315601</v>
      </c>
      <c r="X6" s="124">
        <v>-18.615639098769201</v>
      </c>
      <c r="Y6" s="66">
        <v>-23.737404226392901</v>
      </c>
      <c r="Z6" s="124">
        <v>-32.808878252342602</v>
      </c>
      <c r="AA6" s="157">
        <v>-39.782585707248799</v>
      </c>
      <c r="AB6" s="24">
        <v>-17.902874478547101</v>
      </c>
      <c r="AC6" s="24">
        <v>-11.802058829544</v>
      </c>
      <c r="AD6" s="24">
        <v>29.6663945284823</v>
      </c>
      <c r="AE6" s="13">
        <v>977.60129215989696</v>
      </c>
      <c r="AF6" s="15">
        <v>51.305469605277999</v>
      </c>
      <c r="AG6" s="15">
        <v>437.49517647467098</v>
      </c>
      <c r="AH6" s="119">
        <v>1.4117334162748201</v>
      </c>
      <c r="AI6" s="11">
        <v>79.579819000666504</v>
      </c>
      <c r="AJ6" s="11">
        <v>144.76560449249999</v>
      </c>
      <c r="AK6" s="17">
        <v>813.59149674860896</v>
      </c>
      <c r="AL6" s="15">
        <v>50.078711039183702</v>
      </c>
      <c r="AM6" s="15">
        <v>356.71703733512101</v>
      </c>
      <c r="AN6" s="119">
        <v>1.16364177306382</v>
      </c>
      <c r="AO6" s="11">
        <v>49.685719147708298</v>
      </c>
      <c r="AP6" s="11">
        <v>132.75303156345501</v>
      </c>
      <c r="AQ6" s="108">
        <v>-16.776757224709499</v>
      </c>
      <c r="AR6" s="124">
        <v>-18.463778227330199</v>
      </c>
      <c r="AS6" s="124">
        <v>-37.564925666277098</v>
      </c>
      <c r="AT6" s="18">
        <v>91.115885227876404</v>
      </c>
      <c r="AU6" s="13">
        <v>405.11889007432802</v>
      </c>
      <c r="AV6" s="15">
        <v>68.827660708475193</v>
      </c>
      <c r="AW6" s="15">
        <v>275.01177705003499</v>
      </c>
      <c r="AX6" s="15">
        <v>33.8040562902559</v>
      </c>
      <c r="AY6" s="134">
        <v>13.568696662429399</v>
      </c>
      <c r="AZ6" s="15">
        <v>38.526043074592202</v>
      </c>
      <c r="BA6" s="15">
        <v>-32.115785319322598</v>
      </c>
      <c r="BB6" s="15">
        <v>-57.521823101944001</v>
      </c>
      <c r="BC6" s="108">
        <v>-59.919494624145699</v>
      </c>
      <c r="BD6" s="15">
        <v>-64.032506932543598</v>
      </c>
      <c r="BE6" s="24">
        <f t="shared" ref="BE6:BE10" si="0">AU6-AM6</f>
        <v>48.401852739207015</v>
      </c>
      <c r="BF6" s="116"/>
    </row>
    <row r="7" spans="1:58" s="117" customFormat="1">
      <c r="A7" s="285"/>
      <c r="B7" s="254"/>
      <c r="C7" s="140">
        <v>44112</v>
      </c>
      <c r="D7" s="145" t="s">
        <v>63</v>
      </c>
      <c r="E7" s="146" t="s">
        <v>77</v>
      </c>
      <c r="F7" s="19">
        <v>4.6399999999999997</v>
      </c>
      <c r="G7" s="20">
        <v>95.569789999999998</v>
      </c>
      <c r="H7" s="21">
        <v>720.58399999999995</v>
      </c>
      <c r="I7" s="22">
        <v>70</v>
      </c>
      <c r="J7" s="23">
        <v>1.4383620689655201</v>
      </c>
      <c r="K7" s="22">
        <v>952.84241884111998</v>
      </c>
      <c r="L7" s="20">
        <v>45.783257225863501</v>
      </c>
      <c r="M7" s="20">
        <v>430.63795219469699</v>
      </c>
      <c r="N7" s="65">
        <v>1.4512616626992501</v>
      </c>
      <c r="O7" s="20">
        <v>87.7806837821811</v>
      </c>
      <c r="P7" s="25">
        <v>161.94099454584099</v>
      </c>
      <c r="Q7" s="26">
        <v>770.17284849623002</v>
      </c>
      <c r="R7" s="20">
        <v>45.8491249227759</v>
      </c>
      <c r="S7" s="20">
        <v>339.237299325339</v>
      </c>
      <c r="T7" s="24">
        <v>1.1588916091579</v>
      </c>
      <c r="U7" s="20">
        <v>52.268558411405799</v>
      </c>
      <c r="V7" s="20">
        <v>142.76247003507601</v>
      </c>
      <c r="W7" s="26">
        <v>-182.66957034488999</v>
      </c>
      <c r="X7" s="66">
        <v>-19.171015766390799</v>
      </c>
      <c r="Y7" s="66">
        <v>-21.224476942532501</v>
      </c>
      <c r="Z7" s="66">
        <v>-35.512125370775301</v>
      </c>
      <c r="AA7" s="158">
        <v>-40.455512352689198</v>
      </c>
      <c r="AB7" s="24">
        <v>-19.178524510765801</v>
      </c>
      <c r="AC7" s="24">
        <v>-11.842908933930801</v>
      </c>
      <c r="AD7" s="24">
        <v>29.273906682196699</v>
      </c>
      <c r="AE7" s="22">
        <v>949.83557505637702</v>
      </c>
      <c r="AF7" s="24">
        <v>45.943683420070798</v>
      </c>
      <c r="AG7" s="24">
        <v>428.97410410811801</v>
      </c>
      <c r="AH7" s="65">
        <v>1.4461941459479899</v>
      </c>
      <c r="AI7" s="20">
        <v>87.136198736510195</v>
      </c>
      <c r="AJ7" s="20">
        <v>157.415414508401</v>
      </c>
      <c r="AK7" s="26">
        <v>852.00212156681096</v>
      </c>
      <c r="AL7" s="24">
        <v>45.7308721207094</v>
      </c>
      <c r="AM7" s="24">
        <v>380.270188662696</v>
      </c>
      <c r="AN7" s="65">
        <v>1.2900046695676</v>
      </c>
      <c r="AO7" s="20">
        <v>65.363523039427903</v>
      </c>
      <c r="AP7" s="20">
        <v>145.48640152728399</v>
      </c>
      <c r="AQ7" s="107">
        <v>-10.300040981699301</v>
      </c>
      <c r="AR7" s="66">
        <v>-11.353579383697801</v>
      </c>
      <c r="AS7" s="66">
        <v>-24.986946886357</v>
      </c>
      <c r="AT7" s="27">
        <v>61.310539624868603</v>
      </c>
      <c r="AU7" s="22">
        <v>416.815605079492</v>
      </c>
      <c r="AV7" s="24">
        <v>82.501658115387997</v>
      </c>
      <c r="AW7" s="24">
        <v>283.71124027252</v>
      </c>
      <c r="AX7" s="24">
        <v>40.359756222712797</v>
      </c>
      <c r="AY7" s="135">
        <v>9.6103816460912004</v>
      </c>
      <c r="AZ7" s="24">
        <v>26.219723599693701</v>
      </c>
      <c r="BA7" s="24">
        <v>-31.9336328066669</v>
      </c>
      <c r="BB7" s="24">
        <v>-53.681986581998999</v>
      </c>
      <c r="BC7" s="107">
        <v>-75.035889994818902</v>
      </c>
      <c r="BD7" s="24">
        <v>-78.713959250570099</v>
      </c>
      <c r="BE7" s="24">
        <f t="shared" si="0"/>
        <v>36.545416416796002</v>
      </c>
      <c r="BF7" s="118"/>
    </row>
    <row r="8" spans="1:58" s="117" customFormat="1">
      <c r="A8" s="285"/>
      <c r="B8" s="254"/>
      <c r="C8" s="140">
        <v>44116</v>
      </c>
      <c r="D8" s="145" t="s">
        <v>63</v>
      </c>
      <c r="E8" s="146" t="s">
        <v>78</v>
      </c>
      <c r="F8" s="19">
        <v>4.2</v>
      </c>
      <c r="G8" s="20">
        <v>99.629549999999995</v>
      </c>
      <c r="H8" s="21">
        <v>729.24099999999999</v>
      </c>
      <c r="I8" s="22">
        <v>70</v>
      </c>
      <c r="J8" s="23">
        <v>1.4</v>
      </c>
      <c r="K8" s="22">
        <v>932.42892186381698</v>
      </c>
      <c r="L8" s="20">
        <v>50.822745992439302</v>
      </c>
      <c r="M8" s="20">
        <v>415.39171493946901</v>
      </c>
      <c r="N8" s="65">
        <v>1.40023847385777</v>
      </c>
      <c r="O8" s="20">
        <v>76.276902493183002</v>
      </c>
      <c r="P8" s="25">
        <v>157.84051467668201</v>
      </c>
      <c r="Q8" s="26">
        <v>753.58421562664898</v>
      </c>
      <c r="R8" s="20">
        <v>65.076458913993207</v>
      </c>
      <c r="S8" s="20">
        <v>311.71564889933097</v>
      </c>
      <c r="T8" s="24">
        <v>1.09354389395659</v>
      </c>
      <c r="U8" s="20">
        <v>44.702111490620602</v>
      </c>
      <c r="V8" s="20">
        <v>136.54300145321201</v>
      </c>
      <c r="W8" s="26">
        <v>-178.844706237168</v>
      </c>
      <c r="X8" s="66">
        <v>-19.180518969711699</v>
      </c>
      <c r="Y8" s="66">
        <v>-24.9586263547037</v>
      </c>
      <c r="Z8" s="66">
        <v>-31.574791002562399</v>
      </c>
      <c r="AA8" s="158">
        <v>-41.394957019111096</v>
      </c>
      <c r="AB8" s="24">
        <v>-21.2975132234704</v>
      </c>
      <c r="AC8" s="24">
        <v>-13.4930586529675</v>
      </c>
      <c r="AD8" s="24">
        <v>32.595899656902702</v>
      </c>
      <c r="AE8" s="22">
        <v>925.60840895193905</v>
      </c>
      <c r="AF8" s="24">
        <v>51.243656149288697</v>
      </c>
      <c r="AG8" s="24">
        <v>411.56054832668099</v>
      </c>
      <c r="AH8" s="65">
        <v>1.38873705807391</v>
      </c>
      <c r="AI8" s="20">
        <v>74.952646821575996</v>
      </c>
      <c r="AJ8" s="20">
        <v>146.64453798991499</v>
      </c>
      <c r="AK8" s="26">
        <v>796.62517717124899</v>
      </c>
      <c r="AL8" s="24">
        <v>50.120744950195302</v>
      </c>
      <c r="AM8" s="24">
        <v>348.191843635429</v>
      </c>
      <c r="AN8" s="65">
        <v>1.1856589206264501</v>
      </c>
      <c r="AO8" s="20">
        <v>51.294325397692901</v>
      </c>
      <c r="AP8" s="20">
        <v>135.32372934134901</v>
      </c>
      <c r="AQ8" s="107">
        <v>-13.934967588155001</v>
      </c>
      <c r="AR8" s="66">
        <v>-15.3971766606142</v>
      </c>
      <c r="AS8" s="66">
        <v>-31.5643575338994</v>
      </c>
      <c r="AT8" s="27">
        <v>74.927879718865597</v>
      </c>
      <c r="AU8" s="22">
        <v>394.407920539092</v>
      </c>
      <c r="AV8" s="24">
        <v>69.172341780860194</v>
      </c>
      <c r="AW8" s="24">
        <v>267.24248412765098</v>
      </c>
      <c r="AX8" s="24">
        <v>33.851924198499702</v>
      </c>
      <c r="AY8" s="135">
        <v>13.273164707457299</v>
      </c>
      <c r="AZ8" s="24">
        <v>34.853789857954602</v>
      </c>
      <c r="BA8" s="24">
        <v>-32.242110208544197</v>
      </c>
      <c r="BB8" s="24">
        <v>-54.835585354198599</v>
      </c>
      <c r="BC8" s="107">
        <v>-72.932020827692895</v>
      </c>
      <c r="BD8" s="24">
        <v>-75.5675606178865</v>
      </c>
      <c r="BE8" s="24">
        <f t="shared" si="0"/>
        <v>46.216076903663009</v>
      </c>
      <c r="BF8" s="118"/>
    </row>
    <row r="9" spans="1:58" s="117" customFormat="1">
      <c r="A9" s="285"/>
      <c r="B9" s="254"/>
      <c r="C9" s="140">
        <v>43536</v>
      </c>
      <c r="D9" s="145" t="s">
        <v>63</v>
      </c>
      <c r="E9" s="146" t="s">
        <v>149</v>
      </c>
      <c r="F9" s="19">
        <v>5.36</v>
      </c>
      <c r="G9" s="20">
        <v>88.747540000000001</v>
      </c>
      <c r="H9" s="21">
        <v>761.79899999999998</v>
      </c>
      <c r="I9" s="22">
        <v>70</v>
      </c>
      <c r="J9" s="23">
        <v>1.4916044776119399</v>
      </c>
      <c r="K9" s="22">
        <v>1114.1157609086099</v>
      </c>
      <c r="L9" s="20">
        <v>37.184587445769502</v>
      </c>
      <c r="M9" s="20">
        <v>519.87329300853605</v>
      </c>
      <c r="N9" s="65">
        <v>1.6000725612612701</v>
      </c>
      <c r="O9" s="20">
        <v>135.14340139240099</v>
      </c>
      <c r="P9" s="25">
        <v>209.84244434328099</v>
      </c>
      <c r="Q9" s="26">
        <v>902.51860102712396</v>
      </c>
      <c r="R9" s="20">
        <v>46.797046517858199</v>
      </c>
      <c r="S9" s="20">
        <v>404.46225399570397</v>
      </c>
      <c r="T9" s="24">
        <v>1.27140583650062</v>
      </c>
      <c r="U9" s="20">
        <v>85.326492060480206</v>
      </c>
      <c r="V9" s="20">
        <v>194.36811978508999</v>
      </c>
      <c r="W9" s="26">
        <v>-211.59715988148599</v>
      </c>
      <c r="X9" s="66">
        <v>-18.9923854688959</v>
      </c>
      <c r="Y9" s="66">
        <v>-22.1998399542592</v>
      </c>
      <c r="Z9" s="66">
        <v>-49.816909331920499</v>
      </c>
      <c r="AA9" s="158">
        <v>-38.180567583218597</v>
      </c>
      <c r="AB9" s="24">
        <v>-15.474324558191601</v>
      </c>
      <c r="AC9" s="24">
        <v>-7.3742586284770697</v>
      </c>
      <c r="AD9" s="24">
        <v>19.3141671149966</v>
      </c>
      <c r="AE9" s="22">
        <v>1121.3117998149301</v>
      </c>
      <c r="AF9" s="24">
        <v>36.929065853350998</v>
      </c>
      <c r="AG9" s="24">
        <v>523.72683405411499</v>
      </c>
      <c r="AH9" s="65">
        <v>1.61114386998222</v>
      </c>
      <c r="AI9" s="20">
        <v>137.020054612179</v>
      </c>
      <c r="AJ9" s="20">
        <v>200.117090784868</v>
      </c>
      <c r="AK9" s="26">
        <v>843.08094451733905</v>
      </c>
      <c r="AL9" s="24">
        <v>36.094515113384503</v>
      </c>
      <c r="AM9" s="24">
        <v>385.44595714528498</v>
      </c>
      <c r="AN9" s="65">
        <v>1.19899662561308</v>
      </c>
      <c r="AO9" s="20">
        <v>104.326559149106</v>
      </c>
      <c r="AP9" s="20">
        <v>185.454450909629</v>
      </c>
      <c r="AQ9" s="107">
        <v>-24.812978454655902</v>
      </c>
      <c r="AR9" s="66">
        <v>-26.403244576645399</v>
      </c>
      <c r="AS9" s="66">
        <v>-32.693495463073297</v>
      </c>
      <c r="AT9" s="27">
        <v>65.628290379711601</v>
      </c>
      <c r="AU9" s="22">
        <v>461.90133793826999</v>
      </c>
      <c r="AV9" s="24">
        <v>108.575721382894</v>
      </c>
      <c r="AW9" s="24">
        <v>320.41882848744302</v>
      </c>
      <c r="AX9" s="24">
        <v>56.5384832251425</v>
      </c>
      <c r="AY9" s="135">
        <v>19.8355643315689</v>
      </c>
      <c r="AZ9" s="24">
        <v>4.07294390656131</v>
      </c>
      <c r="BA9" s="24">
        <v>-30.6304610595726</v>
      </c>
      <c r="BB9" s="24">
        <v>-58.737074375595</v>
      </c>
      <c r="BC9" s="107">
        <v>-55.289916076676697</v>
      </c>
      <c r="BD9" s="24">
        <v>-12.996965217708</v>
      </c>
      <c r="BE9" s="24">
        <f t="shared" si="0"/>
        <v>76.455380792985011</v>
      </c>
      <c r="BF9" s="118"/>
    </row>
    <row r="10" spans="1:58" s="117" customFormat="1">
      <c r="A10" s="285"/>
      <c r="B10" s="254"/>
      <c r="C10" s="140">
        <v>43537</v>
      </c>
      <c r="D10" s="145" t="s">
        <v>63</v>
      </c>
      <c r="E10" s="146" t="s">
        <v>149</v>
      </c>
      <c r="F10" s="19">
        <v>5.26</v>
      </c>
      <c r="G10" s="20">
        <v>93.489329999999995</v>
      </c>
      <c r="H10" s="21">
        <v>705.37800000000004</v>
      </c>
      <c r="I10" s="22">
        <v>70</v>
      </c>
      <c r="J10" s="23">
        <v>1.4967680608364999</v>
      </c>
      <c r="K10" s="22">
        <v>972.99962130962797</v>
      </c>
      <c r="L10" s="20">
        <v>41.007936284354102</v>
      </c>
      <c r="M10" s="20">
        <v>445.49187437045998</v>
      </c>
      <c r="N10" s="65">
        <v>1.5231393073927599</v>
      </c>
      <c r="O10" s="20">
        <v>106.050809529329</v>
      </c>
      <c r="P10" s="25">
        <v>239.36582022070701</v>
      </c>
      <c r="Q10" s="26">
        <v>834.16114904369897</v>
      </c>
      <c r="R10" s="20">
        <v>48.655344649611102</v>
      </c>
      <c r="S10" s="20">
        <v>368.42522987223799</v>
      </c>
      <c r="T10" s="24">
        <v>1.2837397436924101</v>
      </c>
      <c r="U10" s="20">
        <v>75.333597907199206</v>
      </c>
      <c r="V10" s="20">
        <v>217.02277589072</v>
      </c>
      <c r="W10" s="26">
        <v>-138.83847226592999</v>
      </c>
      <c r="X10" s="66">
        <v>-14.269118838819001</v>
      </c>
      <c r="Y10" s="66">
        <v>-17.299225627207601</v>
      </c>
      <c r="Z10" s="66">
        <v>-30.7172116221297</v>
      </c>
      <c r="AA10" s="158">
        <v>-30.297727606923502</v>
      </c>
      <c r="AB10" s="24">
        <v>-22.343044329986999</v>
      </c>
      <c r="AC10" s="24">
        <v>-9.3342668177877908</v>
      </c>
      <c r="AD10" s="24">
        <v>30.8084716414665</v>
      </c>
      <c r="AE10" s="22">
        <v>993.55873926190702</v>
      </c>
      <c r="AF10" s="24">
        <v>40.083971740999701</v>
      </c>
      <c r="AG10" s="24">
        <v>456.69539788995399</v>
      </c>
      <c r="AH10" s="65">
        <v>1.55824877019035</v>
      </c>
      <c r="AI10" s="20">
        <v>110.996253868949</v>
      </c>
      <c r="AJ10" s="20">
        <v>223.85208078782699</v>
      </c>
      <c r="AK10" s="26">
        <v>815.18092589969797</v>
      </c>
      <c r="AL10" s="24">
        <v>39.801422320626699</v>
      </c>
      <c r="AM10" s="24">
        <v>367.78904062922197</v>
      </c>
      <c r="AN10" s="65">
        <v>1.2671904900266799</v>
      </c>
      <c r="AO10" s="20">
        <v>90.904543235151095</v>
      </c>
      <c r="AP10" s="20">
        <v>206.56698722611699</v>
      </c>
      <c r="AQ10" s="107">
        <v>-17.9534240214848</v>
      </c>
      <c r="AR10" s="66">
        <v>-19.467320597383001</v>
      </c>
      <c r="AS10" s="24">
        <v>-20.091710633798002</v>
      </c>
      <c r="AT10" s="27">
        <v>65.409622093182193</v>
      </c>
      <c r="AU10" s="22">
        <v>401.95752055556301</v>
      </c>
      <c r="AV10" s="24">
        <v>87.991117419971502</v>
      </c>
      <c r="AW10" s="24">
        <v>319.72062810269398</v>
      </c>
      <c r="AX10" s="24">
        <v>58.3874057775976</v>
      </c>
      <c r="AY10" s="135">
        <v>9.2902387379145708</v>
      </c>
      <c r="AZ10" s="24">
        <v>-3.20492872137662</v>
      </c>
      <c r="BA10" s="24">
        <v>-20.459100339559701</v>
      </c>
      <c r="BB10" s="20">
        <v>-47.396958237406501</v>
      </c>
      <c r="BC10" s="107">
        <v>-38.431987294380001</v>
      </c>
      <c r="BD10" s="24">
        <v>14.5006359502244</v>
      </c>
      <c r="BE10" s="24">
        <f t="shared" si="0"/>
        <v>34.168479926341035</v>
      </c>
      <c r="BF10" s="118"/>
    </row>
    <row r="11" spans="1:58" ht="15" thickBot="1">
      <c r="A11" s="285"/>
      <c r="B11" s="254"/>
      <c r="C11" s="140"/>
      <c r="D11" s="147"/>
      <c r="E11" s="148"/>
      <c r="F11" s="29"/>
      <c r="G11" s="30"/>
      <c r="H11" s="31"/>
      <c r="I11" s="32"/>
      <c r="J11" s="33"/>
      <c r="K11" s="32"/>
      <c r="L11" s="30"/>
      <c r="M11" s="30"/>
      <c r="N11" s="120"/>
      <c r="O11" s="30"/>
      <c r="P11" s="35"/>
      <c r="Q11" s="36"/>
      <c r="R11" s="30"/>
      <c r="S11" s="30"/>
      <c r="T11" s="34"/>
      <c r="U11" s="30"/>
      <c r="V11" s="30"/>
      <c r="W11" s="36"/>
      <c r="X11" s="125"/>
      <c r="Y11" s="66"/>
      <c r="Z11" s="125"/>
      <c r="AA11" s="24"/>
      <c r="AB11" s="34"/>
      <c r="AC11" s="34"/>
      <c r="AD11" s="34"/>
      <c r="AE11" s="32"/>
      <c r="AF11" s="34"/>
      <c r="AG11" s="34"/>
      <c r="AH11" s="120"/>
      <c r="AI11" s="30"/>
      <c r="AJ11" s="30"/>
      <c r="AK11" s="36"/>
      <c r="AL11" s="34"/>
      <c r="AM11" s="34"/>
      <c r="AN11" s="120"/>
      <c r="AO11" s="30"/>
      <c r="AP11" s="30"/>
      <c r="AQ11" s="109"/>
      <c r="AR11" s="66"/>
      <c r="AS11" s="24"/>
      <c r="AT11" s="37"/>
      <c r="AU11" s="32"/>
      <c r="AV11" s="34"/>
      <c r="AW11" s="34"/>
      <c r="AX11" s="34"/>
      <c r="AY11" s="136"/>
      <c r="AZ11" s="34"/>
      <c r="BA11" s="34"/>
      <c r="BB11" s="30"/>
      <c r="BC11" s="107"/>
      <c r="BD11" s="34"/>
      <c r="BE11" s="34"/>
      <c r="BF11" s="28"/>
    </row>
    <row r="12" spans="1:58">
      <c r="A12" s="285"/>
      <c r="B12" s="254"/>
      <c r="C12" s="263" t="s">
        <v>23</v>
      </c>
      <c r="D12" s="264"/>
      <c r="E12" s="265"/>
      <c r="F12" s="38">
        <f t="shared" ref="F12:AK12" si="1">AVERAGE(F6:F11)</f>
        <v>4.9399999999999995</v>
      </c>
      <c r="G12" s="39">
        <f t="shared" si="1"/>
        <v>96.721292000000005</v>
      </c>
      <c r="H12" s="40">
        <f t="shared" si="1"/>
        <v>735.86260000000004</v>
      </c>
      <c r="I12" s="41">
        <f t="shared" si="1"/>
        <v>70</v>
      </c>
      <c r="J12" s="42">
        <f t="shared" si="1"/>
        <v>1.4585148604140898</v>
      </c>
      <c r="K12" s="41">
        <f t="shared" si="1"/>
        <v>992.97745199740962</v>
      </c>
      <c r="L12" s="39">
        <f t="shared" si="1"/>
        <v>45.04916536802542</v>
      </c>
      <c r="M12" s="39">
        <f t="shared" si="1"/>
        <v>451.43956063067964</v>
      </c>
      <c r="N12" s="121">
        <f t="shared" si="1"/>
        <v>1.482092143585154</v>
      </c>
      <c r="O12" s="39">
        <f t="shared" si="1"/>
        <v>97.54444984056866</v>
      </c>
      <c r="P12" s="44">
        <f t="shared" si="1"/>
        <v>184.13651642203641</v>
      </c>
      <c r="Q12" s="39">
        <f t="shared" si="1"/>
        <v>813.6354066448838</v>
      </c>
      <c r="R12" s="39">
        <f t="shared" si="1"/>
        <v>54.053433719750686</v>
      </c>
      <c r="S12" s="39">
        <f t="shared" si="1"/>
        <v>352.764269602691</v>
      </c>
      <c r="T12" s="39">
        <f t="shared" si="1"/>
        <v>1.18825141804511</v>
      </c>
      <c r="U12" s="39">
        <f t="shared" si="1"/>
        <v>61.458466724622483</v>
      </c>
      <c r="V12" s="39">
        <f t="shared" si="1"/>
        <v>164.8972602018444</v>
      </c>
      <c r="W12" s="45">
        <f t="shared" si="1"/>
        <v>-179.34204535252601</v>
      </c>
      <c r="X12" s="113">
        <f t="shared" si="1"/>
        <v>-18.04573562851732</v>
      </c>
      <c r="Y12" s="113">
        <f t="shared" si="1"/>
        <v>-21.88391462101918</v>
      </c>
      <c r="Z12" s="113">
        <f t="shared" si="1"/>
        <v>-36.0859831159461</v>
      </c>
      <c r="AA12" s="43">
        <f t="shared" si="1"/>
        <v>-38.022270053838234</v>
      </c>
      <c r="AB12" s="43">
        <f t="shared" si="1"/>
        <v>-19.239256220192381</v>
      </c>
      <c r="AC12" s="43">
        <f t="shared" si="1"/>
        <v>-10.769310372541433</v>
      </c>
      <c r="AD12" s="43">
        <f t="shared" si="1"/>
        <v>28.331767924808958</v>
      </c>
      <c r="AE12" s="41">
        <f t="shared" si="1"/>
        <v>993.58316304900995</v>
      </c>
      <c r="AF12" s="39">
        <f t="shared" si="1"/>
        <v>45.101169353797637</v>
      </c>
      <c r="AG12" s="39">
        <f t="shared" si="1"/>
        <v>451.69041217070782</v>
      </c>
      <c r="AH12" s="121">
        <f t="shared" si="1"/>
        <v>1.4832114520938577</v>
      </c>
      <c r="AI12" s="121">
        <f t="shared" si="1"/>
        <v>97.936994607976132</v>
      </c>
      <c r="AJ12" s="121">
        <f t="shared" si="1"/>
        <v>174.55894571270218</v>
      </c>
      <c r="AK12" s="45">
        <f t="shared" si="1"/>
        <v>824.09613318074116</v>
      </c>
      <c r="AL12" s="39">
        <f t="shared" ref="AL12:BD12" si="2">AVERAGE(AL6:AL11)</f>
        <v>44.365253108819914</v>
      </c>
      <c r="AM12" s="39">
        <f t="shared" si="2"/>
        <v>367.68281348155057</v>
      </c>
      <c r="AN12" s="121">
        <f t="shared" si="2"/>
        <v>1.2210984957795259</v>
      </c>
      <c r="AO12" s="121">
        <f t="shared" si="2"/>
        <v>72.314933993817235</v>
      </c>
      <c r="AP12" s="121">
        <f t="shared" si="2"/>
        <v>161.11692011356681</v>
      </c>
      <c r="AQ12" s="113">
        <f t="shared" si="2"/>
        <v>-16.755633654140901</v>
      </c>
      <c r="AR12" s="113">
        <f t="shared" si="2"/>
        <v>-18.217019889134122</v>
      </c>
      <c r="AS12" s="113">
        <f t="shared" si="2"/>
        <v>-29.380287236680953</v>
      </c>
      <c r="AT12" s="39">
        <f t="shared" si="2"/>
        <v>71.678443408900876</v>
      </c>
      <c r="AU12" s="39">
        <f t="shared" si="2"/>
        <v>416.04025483734904</v>
      </c>
      <c r="AV12" s="39">
        <f t="shared" si="2"/>
        <v>83.413699881517772</v>
      </c>
      <c r="AW12" s="39">
        <f t="shared" si="2"/>
        <v>293.22099160806863</v>
      </c>
      <c r="AX12" s="39">
        <f t="shared" si="2"/>
        <v>44.588325142841697</v>
      </c>
      <c r="AY12" s="121">
        <f t="shared" si="2"/>
        <v>13.115609217092276</v>
      </c>
      <c r="AZ12" s="39">
        <f t="shared" si="2"/>
        <v>20.09351434348504</v>
      </c>
      <c r="BA12" s="39">
        <f t="shared" si="2"/>
        <v>-29.476217946733197</v>
      </c>
      <c r="BB12" s="39">
        <f t="shared" si="2"/>
        <v>-54.434685530228627</v>
      </c>
      <c r="BC12" s="113">
        <f t="shared" si="2"/>
        <v>-60.321861763542849</v>
      </c>
      <c r="BD12" s="43">
        <f t="shared" si="2"/>
        <v>-43.362071213696758</v>
      </c>
      <c r="BE12" s="172"/>
      <c r="BF12" s="266"/>
    </row>
    <row r="13" spans="1:58">
      <c r="A13" s="285"/>
      <c r="B13" s="254"/>
      <c r="C13" s="269" t="s">
        <v>24</v>
      </c>
      <c r="D13" s="270"/>
      <c r="E13" s="271"/>
      <c r="F13" s="47">
        <f t="shared" ref="F13:AK13" si="3">_xlfn.STDEV.S(F6:F11)</f>
        <v>0.50159744815937812</v>
      </c>
      <c r="G13" s="48">
        <f t="shared" si="3"/>
        <v>6.5782411795114335</v>
      </c>
      <c r="H13" s="49">
        <f t="shared" si="3"/>
        <v>25.3909764936286</v>
      </c>
      <c r="I13" s="50">
        <f t="shared" si="3"/>
        <v>0</v>
      </c>
      <c r="J13" s="51">
        <f t="shared" si="3"/>
        <v>4.0131057791895873E-2</v>
      </c>
      <c r="K13" s="50">
        <f t="shared" si="3"/>
        <v>71.328073786735487</v>
      </c>
      <c r="L13" s="48">
        <f t="shared" si="3"/>
        <v>5.9412982339719633</v>
      </c>
      <c r="M13" s="48">
        <f t="shared" si="3"/>
        <v>40.256912328139656</v>
      </c>
      <c r="N13" s="122">
        <f t="shared" si="3"/>
        <v>7.9690815022839492E-2</v>
      </c>
      <c r="O13" s="48">
        <f t="shared" si="3"/>
        <v>23.774484334533675</v>
      </c>
      <c r="P13" s="53">
        <f t="shared" si="3"/>
        <v>38.560944693751836</v>
      </c>
      <c r="Q13" s="48">
        <f t="shared" si="3"/>
        <v>58.846030208403761</v>
      </c>
      <c r="R13" s="48">
        <f t="shared" si="3"/>
        <v>9.5832465847435557</v>
      </c>
      <c r="S13" s="48">
        <f t="shared" si="3"/>
        <v>35.175735901159342</v>
      </c>
      <c r="T13" s="48">
        <f t="shared" si="3"/>
        <v>8.4915644377464045E-2</v>
      </c>
      <c r="U13" s="48">
        <f t="shared" si="3"/>
        <v>17.794651149113406</v>
      </c>
      <c r="V13" s="48">
        <f t="shared" si="3"/>
        <v>38.233426567538253</v>
      </c>
      <c r="W13" s="54">
        <f t="shared" si="3"/>
        <v>26.084522679501138</v>
      </c>
      <c r="X13" s="114">
        <f t="shared" si="3"/>
        <v>2.1235441414101781</v>
      </c>
      <c r="Y13" s="114">
        <f t="shared" si="3"/>
        <v>2.9344214080655342</v>
      </c>
      <c r="Z13" s="114">
        <f t="shared" si="3"/>
        <v>7.8864064278977866</v>
      </c>
      <c r="AA13" s="52">
        <f t="shared" si="3"/>
        <v>4.4745952546648793</v>
      </c>
      <c r="AB13" s="52">
        <f t="shared" si="3"/>
        <v>2.7310363161954867</v>
      </c>
      <c r="AC13" s="52">
        <f t="shared" si="3"/>
        <v>2.4095494542806479</v>
      </c>
      <c r="AD13" s="52">
        <f t="shared" si="3"/>
        <v>5.2034329702439752</v>
      </c>
      <c r="AE13" s="50">
        <f t="shared" si="3"/>
        <v>76.000730413346076</v>
      </c>
      <c r="AF13" s="48">
        <f t="shared" si="3"/>
        <v>6.497862400494637</v>
      </c>
      <c r="AG13" s="48">
        <f t="shared" si="3"/>
        <v>43.423027590250818</v>
      </c>
      <c r="AH13" s="122">
        <f t="shared" si="3"/>
        <v>9.6698118309196682E-2</v>
      </c>
      <c r="AI13" s="122">
        <f t="shared" si="3"/>
        <v>25.884132024458104</v>
      </c>
      <c r="AJ13" s="122">
        <f t="shared" si="3"/>
        <v>35.509822397453028</v>
      </c>
      <c r="AK13" s="54">
        <f t="shared" si="3"/>
        <v>22.823502036280367</v>
      </c>
      <c r="AL13" s="48">
        <f t="shared" ref="AL13:BD13" si="4">_xlfn.STDEV.S(AL6:AL11)</f>
        <v>6.2623450399233587</v>
      </c>
      <c r="AM13" s="48">
        <f t="shared" si="4"/>
        <v>15.605517638100878</v>
      </c>
      <c r="AN13" s="122">
        <f t="shared" si="4"/>
        <v>5.458540065096712E-2</v>
      </c>
      <c r="AO13" s="122">
        <f t="shared" si="4"/>
        <v>24.354605218458268</v>
      </c>
      <c r="AP13" s="122">
        <f t="shared" si="4"/>
        <v>33.061064641644208</v>
      </c>
      <c r="AQ13" s="114">
        <f t="shared" si="4"/>
        <v>5.384858099616169</v>
      </c>
      <c r="AR13" s="114">
        <f t="shared" si="4"/>
        <v>5.5609519773602853</v>
      </c>
      <c r="AS13" s="114">
        <f t="shared" si="4"/>
        <v>6.8613940416517858</v>
      </c>
      <c r="AT13" s="48">
        <f t="shared" si="4"/>
        <v>11.955844617158428</v>
      </c>
      <c r="AU13" s="48">
        <f t="shared" si="4"/>
        <v>26.876558613024958</v>
      </c>
      <c r="AV13" s="48">
        <f t="shared" si="4"/>
        <v>16.359100806958551</v>
      </c>
      <c r="AW13" s="48">
        <f t="shared" si="4"/>
        <v>25.193485177020097</v>
      </c>
      <c r="AX13" s="48">
        <f t="shared" si="4"/>
        <v>12.069304656765407</v>
      </c>
      <c r="AY13" s="122">
        <f t="shared" si="4"/>
        <v>4.2517051971449362</v>
      </c>
      <c r="AZ13" s="48">
        <f t="shared" si="4"/>
        <v>18.672375417364766</v>
      </c>
      <c r="BA13" s="48">
        <f t="shared" si="4"/>
        <v>5.0817578360578883</v>
      </c>
      <c r="BB13" s="48">
        <f t="shared" si="4"/>
        <v>4.4243036171551413</v>
      </c>
      <c r="BC13" s="114">
        <f t="shared" si="4"/>
        <v>14.833810361806053</v>
      </c>
      <c r="BD13" s="52">
        <f t="shared" si="4"/>
        <v>41.786208821892757</v>
      </c>
      <c r="BE13" s="52"/>
      <c r="BF13" s="267"/>
    </row>
    <row r="14" spans="1:58" ht="15" thickBot="1">
      <c r="A14" s="285"/>
      <c r="B14" s="255"/>
      <c r="C14" s="272" t="s">
        <v>25</v>
      </c>
      <c r="D14" s="273"/>
      <c r="E14" s="274"/>
      <c r="F14" s="56">
        <f t="shared" ref="F14:AK14" si="5">_xlfn.STDEV.S(F6:F11)/SQRT(COUNT(F6:F11))</f>
        <v>0.22432119828495925</v>
      </c>
      <c r="G14" s="57">
        <f t="shared" si="5"/>
        <v>2.9418788899551922</v>
      </c>
      <c r="H14" s="58">
        <f t="shared" si="5"/>
        <v>11.355189890970561</v>
      </c>
      <c r="I14" s="59">
        <f t="shared" si="5"/>
        <v>0</v>
      </c>
      <c r="J14" s="60">
        <f t="shared" si="5"/>
        <v>1.7947154646330354E-2</v>
      </c>
      <c r="K14" s="59">
        <f t="shared" si="5"/>
        <v>31.898884338252277</v>
      </c>
      <c r="L14" s="57">
        <f t="shared" si="5"/>
        <v>2.6570293451521518</v>
      </c>
      <c r="M14" s="57">
        <f t="shared" si="5"/>
        <v>18.003438505993916</v>
      </c>
      <c r="N14" s="123">
        <f t="shared" si="5"/>
        <v>3.5638815914686109E-2</v>
      </c>
      <c r="O14" s="57">
        <f t="shared" si="5"/>
        <v>10.63227262040423</v>
      </c>
      <c r="P14" s="62">
        <f t="shared" si="5"/>
        <v>17.244978722367783</v>
      </c>
      <c r="Q14" s="57">
        <f t="shared" si="5"/>
        <v>26.316744750399383</v>
      </c>
      <c r="R14" s="57">
        <f t="shared" si="5"/>
        <v>4.285758161725858</v>
      </c>
      <c r="S14" s="57">
        <f t="shared" si="5"/>
        <v>15.731067326714422</v>
      </c>
      <c r="T14" s="57">
        <f t="shared" si="5"/>
        <v>3.7975430636241481E-2</v>
      </c>
      <c r="U14" s="57">
        <f t="shared" si="5"/>
        <v>7.9580099210624642</v>
      </c>
      <c r="V14" s="57">
        <f t="shared" si="5"/>
        <v>17.098508163552395</v>
      </c>
      <c r="W14" s="63">
        <f t="shared" si="5"/>
        <v>11.6653531743999</v>
      </c>
      <c r="X14" s="115">
        <f t="shared" si="5"/>
        <v>0.94967781068291679</v>
      </c>
      <c r="Y14" s="115">
        <f t="shared" si="5"/>
        <v>1.3123131486130368</v>
      </c>
      <c r="Z14" s="115">
        <f t="shared" si="5"/>
        <v>3.5269081741941486</v>
      </c>
      <c r="AA14" s="61">
        <f t="shared" si="5"/>
        <v>2.0010998322457305</v>
      </c>
      <c r="AB14" s="61">
        <f t="shared" si="5"/>
        <v>1.2213565704067435</v>
      </c>
      <c r="AC14" s="61">
        <f t="shared" si="5"/>
        <v>1.0775832749838101</v>
      </c>
      <c r="AD14" s="61">
        <f t="shared" si="5"/>
        <v>2.3270459675658337</v>
      </c>
      <c r="AE14" s="59">
        <f t="shared" si="5"/>
        <v>33.9885599087755</v>
      </c>
      <c r="AF14" s="57">
        <f t="shared" si="5"/>
        <v>2.9059324071891943</v>
      </c>
      <c r="AG14" s="57">
        <f t="shared" si="5"/>
        <v>19.419368296129942</v>
      </c>
      <c r="AH14" s="123">
        <f t="shared" si="5"/>
        <v>4.3244713167136156E-2</v>
      </c>
      <c r="AI14" s="123">
        <f t="shared" si="5"/>
        <v>11.575735749053514</v>
      </c>
      <c r="AJ14" s="123">
        <f t="shared" si="5"/>
        <v>15.880475349929904</v>
      </c>
      <c r="AK14" s="63">
        <f t="shared" si="5"/>
        <v>10.206980407545554</v>
      </c>
      <c r="AL14" s="57">
        <f t="shared" ref="AL14:BD14" si="6">_xlfn.STDEV.S(AL6:AL11)/SQRT(COUNT(AL6:AL11))</f>
        <v>2.8006058415654529</v>
      </c>
      <c r="AM14" s="57">
        <f t="shared" si="6"/>
        <v>6.9789996525731048</v>
      </c>
      <c r="AN14" s="123">
        <f t="shared" si="6"/>
        <v>2.4411333286924748E-2</v>
      </c>
      <c r="AO14" s="123">
        <f t="shared" si="6"/>
        <v>10.89171056672876</v>
      </c>
      <c r="AP14" s="123">
        <f t="shared" si="6"/>
        <v>14.785357589446233</v>
      </c>
      <c r="AQ14" s="115">
        <f t="shared" si="6"/>
        <v>2.4081817519864175</v>
      </c>
      <c r="AR14" s="115">
        <f t="shared" si="6"/>
        <v>2.4869333281978938</v>
      </c>
      <c r="AS14" s="115">
        <f t="shared" si="6"/>
        <v>3.0685086995090831</v>
      </c>
      <c r="AT14" s="57">
        <f t="shared" si="6"/>
        <v>5.3468162584782384</v>
      </c>
      <c r="AU14" s="57">
        <f t="shared" si="6"/>
        <v>12.019562411996253</v>
      </c>
      <c r="AV14" s="57">
        <f t="shared" si="6"/>
        <v>7.3160122910261967</v>
      </c>
      <c r="AW14" s="57">
        <f t="shared" si="6"/>
        <v>11.266869089190051</v>
      </c>
      <c r="AX14" s="57">
        <f t="shared" si="6"/>
        <v>5.3975571307364429</v>
      </c>
      <c r="AY14" s="123">
        <f t="shared" si="6"/>
        <v>1.9014203682210444</v>
      </c>
      <c r="AZ14" s="57">
        <f t="shared" si="6"/>
        <v>8.3505401469247236</v>
      </c>
      <c r="BA14" s="57">
        <f t="shared" si="6"/>
        <v>2.2726311933235341</v>
      </c>
      <c r="BB14" s="57">
        <f t="shared" si="6"/>
        <v>1.97860872821142</v>
      </c>
      <c r="BC14" s="115">
        <f t="shared" si="6"/>
        <v>6.6338816668678167</v>
      </c>
      <c r="BD14" s="61">
        <f t="shared" si="6"/>
        <v>18.687360689550719</v>
      </c>
      <c r="BE14" s="173"/>
      <c r="BF14" s="268"/>
    </row>
    <row r="15" spans="1:58" s="117" customFormat="1">
      <c r="A15" s="285"/>
      <c r="B15" s="254" t="s">
        <v>67</v>
      </c>
      <c r="C15" s="140">
        <v>43817</v>
      </c>
      <c r="D15" s="144" t="s">
        <v>63</v>
      </c>
      <c r="E15" s="165" t="s">
        <v>79</v>
      </c>
      <c r="F15" s="19">
        <v>5.18</v>
      </c>
      <c r="G15" s="20">
        <v>105.42628000000001</v>
      </c>
      <c r="H15" s="21">
        <v>729.24599999999998</v>
      </c>
      <c r="I15" s="22">
        <v>70</v>
      </c>
      <c r="J15" s="23">
        <v>1.4496138996139001</v>
      </c>
      <c r="K15" s="22">
        <v>909.48603427441901</v>
      </c>
      <c r="L15" s="20">
        <v>52.9687216410004</v>
      </c>
      <c r="M15" s="20">
        <v>401.77429549620899</v>
      </c>
      <c r="N15" s="65">
        <v>1.37302057817829</v>
      </c>
      <c r="O15" s="20">
        <v>70.787406588769002</v>
      </c>
      <c r="P15" s="25">
        <v>143.292196298417</v>
      </c>
      <c r="Q15" s="26">
        <v>726.47961984936603</v>
      </c>
      <c r="R15" s="20">
        <v>69.004304928187807</v>
      </c>
      <c r="S15" s="20">
        <v>294.23550499649502</v>
      </c>
      <c r="T15" s="24">
        <v>1.0539508352207601</v>
      </c>
      <c r="U15" s="20">
        <v>39.7935089656646</v>
      </c>
      <c r="V15" s="20">
        <v>123.585916351284</v>
      </c>
      <c r="W15" s="26">
        <v>-183.00641442505301</v>
      </c>
      <c r="X15" s="66">
        <v>-20.121959824380799</v>
      </c>
      <c r="Y15" s="66">
        <v>-26.765970771449901</v>
      </c>
      <c r="Z15" s="66">
        <v>-30.993897623104498</v>
      </c>
      <c r="AA15" s="158">
        <v>-43.784479636554302</v>
      </c>
      <c r="AB15" s="24">
        <v>-19.706279947133201</v>
      </c>
      <c r="AC15" s="24">
        <v>-13.752514411945601</v>
      </c>
      <c r="AD15" s="24">
        <v>31.409564590243601</v>
      </c>
      <c r="AE15" s="22">
        <v>899.40780779969396</v>
      </c>
      <c r="AF15" s="20">
        <v>53.6420727810359</v>
      </c>
      <c r="AG15" s="20">
        <v>396.06183111881103</v>
      </c>
      <c r="AH15" s="65">
        <v>1.35578550645795</v>
      </c>
      <c r="AI15" s="20">
        <v>68.905007601419797</v>
      </c>
      <c r="AJ15" s="20">
        <v>132.47098300143901</v>
      </c>
      <c r="AK15" s="26">
        <v>751.29853277860195</v>
      </c>
      <c r="AL15" s="20">
        <v>53.728060457977001</v>
      </c>
      <c r="AM15" s="20">
        <v>321.92120593132398</v>
      </c>
      <c r="AN15" s="65">
        <v>1.1182244644664701</v>
      </c>
      <c r="AO15" s="20">
        <v>43.186551942654603</v>
      </c>
      <c r="AP15" s="20">
        <v>119.438953836523</v>
      </c>
      <c r="AQ15" s="135">
        <v>-16.467421534111999</v>
      </c>
      <c r="AR15" s="66">
        <v>-18.719457256977201</v>
      </c>
      <c r="AS15" s="66">
        <v>-37.324508847794199</v>
      </c>
      <c r="AT15" s="24">
        <v>82.979094696348497</v>
      </c>
      <c r="AU15" s="22">
        <v>377.908346363568</v>
      </c>
      <c r="AV15" s="24">
        <v>63.099331945138303</v>
      </c>
      <c r="AW15" s="24">
        <v>229.99643527102799</v>
      </c>
      <c r="AX15" s="65">
        <v>25.839675071468299</v>
      </c>
      <c r="AY15" s="65">
        <v>17.391566445668602</v>
      </c>
      <c r="AZ15" s="24">
        <v>46.1087516987347</v>
      </c>
      <c r="BA15" s="141">
        <v>-39.1396253921951</v>
      </c>
      <c r="BB15" s="24">
        <v>-62.499568651182003</v>
      </c>
      <c r="BC15" s="66">
        <v>-75.514794069598693</v>
      </c>
      <c r="BD15" s="24">
        <v>-77.426033144012607</v>
      </c>
      <c r="BE15" s="24">
        <f t="shared" ref="BE15:BE18" si="7">AU15-AM15</f>
        <v>55.987140432244018</v>
      </c>
      <c r="BF15" s="118"/>
    </row>
    <row r="16" spans="1:58" s="117" customFormat="1">
      <c r="A16" s="285"/>
      <c r="B16" s="254"/>
      <c r="C16" s="140">
        <v>43817</v>
      </c>
      <c r="D16" s="145" t="s">
        <v>63</v>
      </c>
      <c r="E16" s="146" t="s">
        <v>80</v>
      </c>
      <c r="F16" s="19">
        <v>4.5999999999999996</v>
      </c>
      <c r="G16" s="20">
        <v>97.483940000000004</v>
      </c>
      <c r="H16" s="21">
        <v>756.61900000000003</v>
      </c>
      <c r="I16" s="22">
        <v>70</v>
      </c>
      <c r="J16" s="23">
        <v>1.40239130434783</v>
      </c>
      <c r="K16" s="22">
        <v>951.89863043304899</v>
      </c>
      <c r="L16" s="20">
        <v>50.8498868464563</v>
      </c>
      <c r="M16" s="20">
        <v>425.09942837006798</v>
      </c>
      <c r="N16" s="65">
        <v>1.3670168653850601</v>
      </c>
      <c r="O16" s="20">
        <v>78.017831530283999</v>
      </c>
      <c r="P16" s="25">
        <v>135.358234275938</v>
      </c>
      <c r="Q16" s="26">
        <v>781.28260207446397</v>
      </c>
      <c r="R16" s="20">
        <v>63.865537827134801</v>
      </c>
      <c r="S16" s="20">
        <v>326.77576321009701</v>
      </c>
      <c r="T16" s="24">
        <v>1.0884219453405</v>
      </c>
      <c r="U16" s="20">
        <v>47.750355455179701</v>
      </c>
      <c r="V16" s="20">
        <v>118.98568099161101</v>
      </c>
      <c r="W16" s="26">
        <v>-170.616028358585</v>
      </c>
      <c r="X16" s="66">
        <v>-17.923760251757699</v>
      </c>
      <c r="Y16" s="66">
        <v>-23.129568895673899</v>
      </c>
      <c r="Z16" s="66">
        <v>-30.267476075104199</v>
      </c>
      <c r="AA16" s="158">
        <v>-38.795587472019598</v>
      </c>
      <c r="AB16" s="24">
        <v>-16.3725532843271</v>
      </c>
      <c r="AC16" s="24">
        <v>-12.095720199002001</v>
      </c>
      <c r="AD16" s="24">
        <v>31.178082321155099</v>
      </c>
      <c r="AE16" s="22">
        <v>949.187225075009</v>
      </c>
      <c r="AF16" s="20">
        <v>51.012604456548203</v>
      </c>
      <c r="AG16" s="20">
        <v>423.581008080956</v>
      </c>
      <c r="AH16" s="65">
        <v>1.36265641918435</v>
      </c>
      <c r="AI16" s="20">
        <v>77.491189519285399</v>
      </c>
      <c r="AJ16" s="20">
        <v>127.07239748431</v>
      </c>
      <c r="AK16" s="26">
        <v>828.61975917304198</v>
      </c>
      <c r="AL16" s="20">
        <v>49.968802985617401</v>
      </c>
      <c r="AM16" s="20">
        <v>364.34107660090399</v>
      </c>
      <c r="AN16" s="65">
        <v>1.1813223168365901</v>
      </c>
      <c r="AO16" s="20">
        <v>55.213657666019202</v>
      </c>
      <c r="AP16" s="20">
        <v>113.981011784708</v>
      </c>
      <c r="AQ16" s="135">
        <v>-12.702179582372599</v>
      </c>
      <c r="AR16" s="66">
        <v>-13.9855022651843</v>
      </c>
      <c r="AS16" s="66">
        <v>-28.748470621581902</v>
      </c>
      <c r="AT16" s="24">
        <v>73.602211819669904</v>
      </c>
      <c r="AU16" s="22">
        <v>406.79169519108501</v>
      </c>
      <c r="AV16" s="24">
        <v>71.792184721849495</v>
      </c>
      <c r="AW16" s="24">
        <v>290.71879285923302</v>
      </c>
      <c r="AX16" s="65">
        <v>38.758679009961199</v>
      </c>
      <c r="AY16" s="65">
        <v>11.6513402733014</v>
      </c>
      <c r="AZ16" s="24">
        <v>30.026134396152099</v>
      </c>
      <c r="BA16" s="141">
        <v>-28.533744347295102</v>
      </c>
      <c r="BB16" s="24">
        <v>-49.983115176835398</v>
      </c>
      <c r="BC16" s="66">
        <v>-71.658790835156395</v>
      </c>
      <c r="BD16" s="24">
        <v>-74.418149932528095</v>
      </c>
      <c r="BE16" s="24">
        <f t="shared" si="7"/>
        <v>42.450618590181023</v>
      </c>
      <c r="BF16" s="118"/>
    </row>
    <row r="17" spans="1:58" s="117" customFormat="1">
      <c r="A17" s="285"/>
      <c r="B17" s="254"/>
      <c r="C17" s="140">
        <v>43818</v>
      </c>
      <c r="D17" s="145" t="s">
        <v>63</v>
      </c>
      <c r="E17" s="146" t="s">
        <v>81</v>
      </c>
      <c r="F17" s="19">
        <v>3.92</v>
      </c>
      <c r="G17" s="20">
        <v>98.35575</v>
      </c>
      <c r="H17" s="21">
        <v>664.38</v>
      </c>
      <c r="I17" s="22">
        <v>70</v>
      </c>
      <c r="J17" s="23">
        <v>1.3982142857142901</v>
      </c>
      <c r="K17" s="22">
        <v>859.269571268297</v>
      </c>
      <c r="L17" s="20">
        <v>49.148603747587202</v>
      </c>
      <c r="M17" s="20">
        <v>380.48618188656098</v>
      </c>
      <c r="N17" s="65">
        <v>1.43124780876563</v>
      </c>
      <c r="O17" s="20">
        <v>72.247204866169994</v>
      </c>
      <c r="P17" s="25">
        <v>153.671694034193</v>
      </c>
      <c r="Q17" s="26">
        <v>706.32599052761395</v>
      </c>
      <c r="R17" s="20">
        <v>61.773587763437497</v>
      </c>
      <c r="S17" s="20">
        <v>291.38940750036897</v>
      </c>
      <c r="T17" s="24">
        <v>1.1387363752775199</v>
      </c>
      <c r="U17" s="20">
        <v>44.021443549147101</v>
      </c>
      <c r="V17" s="20">
        <v>132.91253883669</v>
      </c>
      <c r="W17" s="26">
        <v>-152.94358074068299</v>
      </c>
      <c r="X17" s="66">
        <v>-17.799254838610899</v>
      </c>
      <c r="Y17" s="66">
        <v>-23.416559819445801</v>
      </c>
      <c r="Z17" s="66">
        <v>-28.225761317022901</v>
      </c>
      <c r="AA17" s="158">
        <v>-39.068309105256098</v>
      </c>
      <c r="AB17" s="24">
        <v>-20.7591551975034</v>
      </c>
      <c r="AC17" s="24">
        <v>-13.508769671585901</v>
      </c>
      <c r="AD17" s="24">
        <v>34.577308260747202</v>
      </c>
      <c r="AE17" s="22">
        <v>853.00953766679595</v>
      </c>
      <c r="AF17" s="20">
        <v>49.556491987166801</v>
      </c>
      <c r="AG17" s="20">
        <v>376.94827684623101</v>
      </c>
      <c r="AH17" s="65">
        <v>1.41946753284798</v>
      </c>
      <c r="AI17" s="20">
        <v>70.986301850234796</v>
      </c>
      <c r="AJ17" s="20">
        <v>145.19766367811499</v>
      </c>
      <c r="AK17" s="26">
        <v>768.58922889911696</v>
      </c>
      <c r="AL17" s="20">
        <v>49.846704112087998</v>
      </c>
      <c r="AM17" s="20">
        <v>334.447910337471</v>
      </c>
      <c r="AN17" s="65">
        <v>1.2698087136496901</v>
      </c>
      <c r="AO17" s="20">
        <v>53.816703848750997</v>
      </c>
      <c r="AP17" s="20">
        <v>132.68725495097601</v>
      </c>
      <c r="AQ17" s="135">
        <v>-9.8967602400543306</v>
      </c>
      <c r="AR17" s="66">
        <v>-11.274853638898</v>
      </c>
      <c r="AS17" s="66">
        <v>-24.187198873534602</v>
      </c>
      <c r="AT17" s="24">
        <v>60.829530189249098</v>
      </c>
      <c r="AU17" s="22">
        <v>367.99586603403202</v>
      </c>
      <c r="AV17" s="24">
        <v>67.847577707232901</v>
      </c>
      <c r="AW17" s="24">
        <v>239.15123218418901</v>
      </c>
      <c r="AX17" s="65">
        <v>31.0754506292378</v>
      </c>
      <c r="AY17" s="65">
        <v>10.030846257257201</v>
      </c>
      <c r="AZ17" s="24">
        <v>26.0715964655043</v>
      </c>
      <c r="BA17" s="141">
        <v>-35.0125220803235</v>
      </c>
      <c r="BB17" s="24">
        <v>-56.223313767211003</v>
      </c>
      <c r="BC17" s="66">
        <v>-78.935685624371999</v>
      </c>
      <c r="BD17" s="24">
        <v>-81.719291606415595</v>
      </c>
      <c r="BE17" s="24">
        <f t="shared" si="7"/>
        <v>33.547955696561019</v>
      </c>
      <c r="BF17" s="118"/>
    </row>
    <row r="18" spans="1:58" s="117" customFormat="1">
      <c r="A18" s="285"/>
      <c r="B18" s="254"/>
      <c r="C18" s="140">
        <v>43818</v>
      </c>
      <c r="D18" s="145" t="s">
        <v>63</v>
      </c>
      <c r="E18" s="146" t="s">
        <v>82</v>
      </c>
      <c r="F18" s="19">
        <v>4.12</v>
      </c>
      <c r="G18" s="20">
        <v>96.593810000000005</v>
      </c>
      <c r="H18" s="21">
        <v>711.88</v>
      </c>
      <c r="I18" s="22">
        <v>70</v>
      </c>
      <c r="J18" s="23">
        <v>1.4259708737864101</v>
      </c>
      <c r="K18" s="22">
        <v>931.60433436712299</v>
      </c>
      <c r="L18" s="20">
        <v>47.122335912779</v>
      </c>
      <c r="M18" s="20">
        <v>418.67983127078202</v>
      </c>
      <c r="N18" s="65">
        <v>1.4375131651408299</v>
      </c>
      <c r="O18" s="20">
        <v>82.917953485659794</v>
      </c>
      <c r="P18" s="25">
        <v>163.546256429316</v>
      </c>
      <c r="Q18" s="26">
        <v>767.58494250788499</v>
      </c>
      <c r="R18" s="20">
        <v>58.803543517570802</v>
      </c>
      <c r="S18" s="20">
        <v>324.98892773637198</v>
      </c>
      <c r="T18" s="24">
        <v>1.15195401832489</v>
      </c>
      <c r="U18" s="20">
        <v>51.577277282629503</v>
      </c>
      <c r="V18" s="20">
        <v>142.24863042609201</v>
      </c>
      <c r="W18" s="26">
        <v>-164.019391859237</v>
      </c>
      <c r="X18" s="66">
        <v>-17.606121591379502</v>
      </c>
      <c r="Y18" s="66">
        <v>-22.377696878791301</v>
      </c>
      <c r="Z18" s="66">
        <v>-31.340676203030299</v>
      </c>
      <c r="AA18" s="158">
        <v>-37.797213854838503</v>
      </c>
      <c r="AB18" s="24">
        <v>-21.297626003223499</v>
      </c>
      <c r="AC18" s="24">
        <v>-13.022386735234299</v>
      </c>
      <c r="AD18" s="24">
        <v>34.4532980267997</v>
      </c>
      <c r="AE18" s="22">
        <v>934.02274586155397</v>
      </c>
      <c r="AF18" s="20">
        <v>46.986653888292999</v>
      </c>
      <c r="AG18" s="20">
        <v>420.02471904248398</v>
      </c>
      <c r="AH18" s="65">
        <v>1.4416642310357399</v>
      </c>
      <c r="AI18" s="20">
        <v>83.424512358576905</v>
      </c>
      <c r="AJ18" s="20">
        <v>146.53759335490301</v>
      </c>
      <c r="AK18" s="26">
        <v>815.53104132553301</v>
      </c>
      <c r="AL18" s="20">
        <v>47.346293155986302</v>
      </c>
      <c r="AM18" s="20">
        <v>360.41922750677998</v>
      </c>
      <c r="AN18" s="65">
        <v>1.2484999024105301</v>
      </c>
      <c r="AO18" s="20">
        <v>60.126294552499303</v>
      </c>
      <c r="AP18" s="20">
        <v>138.03576194278301</v>
      </c>
      <c r="AQ18" s="135">
        <v>-12.686169053273201</v>
      </c>
      <c r="AR18" s="66">
        <v>-14.1909484926469</v>
      </c>
      <c r="AS18" s="66">
        <v>-27.927304754191098</v>
      </c>
      <c r="AT18" s="24">
        <v>74.338593255447606</v>
      </c>
      <c r="AU18" s="22">
        <v>393.038908501077</v>
      </c>
      <c r="AV18" s="24">
        <v>73.567579314816797</v>
      </c>
      <c r="AW18" s="24">
        <v>279.41750883724399</v>
      </c>
      <c r="AX18" s="65">
        <v>39.533901055416301</v>
      </c>
      <c r="AY18" s="65">
        <v>9.05048302221428</v>
      </c>
      <c r="AZ18" s="24">
        <v>22.3550858444822</v>
      </c>
      <c r="BA18" s="141">
        <v>-28.908435578845999</v>
      </c>
      <c r="BB18" s="24">
        <v>-52.6111691423609</v>
      </c>
      <c r="BC18" s="66">
        <v>-54.725965936809501</v>
      </c>
      <c r="BD18" s="24">
        <v>-57.692330264039299</v>
      </c>
      <c r="BE18" s="24">
        <f t="shared" si="7"/>
        <v>32.619680994297028</v>
      </c>
      <c r="BF18" s="118"/>
    </row>
    <row r="19" spans="1:58" s="117" customFormat="1">
      <c r="A19" s="285"/>
      <c r="B19" s="254"/>
      <c r="C19" s="140">
        <v>43899</v>
      </c>
      <c r="D19" s="145" t="s">
        <v>63</v>
      </c>
      <c r="E19" s="146" t="s">
        <v>83</v>
      </c>
      <c r="F19" s="19">
        <v>4.38</v>
      </c>
      <c r="G19" s="20">
        <v>86.387659999999997</v>
      </c>
      <c r="H19" s="21">
        <v>654.601</v>
      </c>
      <c r="I19" s="22">
        <v>70</v>
      </c>
      <c r="J19" s="23">
        <v>1.36461187214612</v>
      </c>
      <c r="K19" s="22">
        <v>768.39514797201298</v>
      </c>
      <c r="L19" s="20">
        <v>50.076857249180399</v>
      </c>
      <c r="M19" s="20">
        <v>334.12071673682601</v>
      </c>
      <c r="N19" s="65">
        <v>1.2641700575400701</v>
      </c>
      <c r="O19" s="20">
        <v>62.267249746903602</v>
      </c>
      <c r="P19" s="25">
        <v>114.43481652349401</v>
      </c>
      <c r="Q19" s="26">
        <v>673.40986476861201</v>
      </c>
      <c r="R19" s="20">
        <v>50.176067207086099</v>
      </c>
      <c r="S19" s="20">
        <v>286.52886517721998</v>
      </c>
      <c r="T19" s="24">
        <v>1.09683063329968</v>
      </c>
      <c r="U19" s="20">
        <v>44.383356361227101</v>
      </c>
      <c r="V19" s="20">
        <v>99.018008987752594</v>
      </c>
      <c r="W19" s="26">
        <v>-94.985283203401707</v>
      </c>
      <c r="X19" s="66">
        <v>-12.361515224828199</v>
      </c>
      <c r="Y19" s="66">
        <v>-14.2439092147323</v>
      </c>
      <c r="Z19" s="66">
        <v>-17.883893385676501</v>
      </c>
      <c r="AA19" s="158">
        <v>-28.7211872346519</v>
      </c>
      <c r="AB19" s="24">
        <v>-15.4168075357411</v>
      </c>
      <c r="AC19" s="24">
        <v>-13.4721302520514</v>
      </c>
      <c r="AD19" s="24">
        <v>46.906592481655501</v>
      </c>
      <c r="AE19" s="22">
        <v>765.84352070472801</v>
      </c>
      <c r="AF19" s="20">
        <v>50.2688600984347</v>
      </c>
      <c r="AG19" s="20">
        <v>332.65290025392898</v>
      </c>
      <c r="AH19" s="65">
        <v>1.25934153641358</v>
      </c>
      <c r="AI19" s="20">
        <v>61.756919099632398</v>
      </c>
      <c r="AJ19" s="20">
        <v>108.68797225634999</v>
      </c>
      <c r="AK19" s="26">
        <v>630.205377831276</v>
      </c>
      <c r="AL19" s="20">
        <v>49.8708431374884</v>
      </c>
      <c r="AM19" s="20">
        <v>265.23184577814999</v>
      </c>
      <c r="AN19" s="65">
        <v>1.02133211918922</v>
      </c>
      <c r="AO19" s="20">
        <v>36.9232505004139</v>
      </c>
      <c r="AP19" s="20">
        <v>93.702886157223503</v>
      </c>
      <c r="AQ19" s="135">
        <v>-17.710947368026002</v>
      </c>
      <c r="AR19" s="66">
        <v>-20.267688760360699</v>
      </c>
      <c r="AS19" s="66">
        <v>-40.2119616089564</v>
      </c>
      <c r="AT19" s="24">
        <v>138.86052697623501</v>
      </c>
      <c r="AU19" s="22">
        <v>303.15199377146803</v>
      </c>
      <c r="AV19" s="24">
        <v>51.967665203242902</v>
      </c>
      <c r="AW19" s="24">
        <v>254.14834090822299</v>
      </c>
      <c r="AX19" s="65">
        <v>38.238080839382398</v>
      </c>
      <c r="AY19" s="65">
        <v>14.2969815265081</v>
      </c>
      <c r="AZ19" s="24">
        <v>40.745098275300201</v>
      </c>
      <c r="BA19" s="24">
        <v>-16.1647140279692</v>
      </c>
      <c r="BB19" s="24">
        <v>-38.082920267293602</v>
      </c>
      <c r="BC19" s="66">
        <v>-56.2437776865995</v>
      </c>
      <c r="BD19" s="24">
        <v>-60.580717837647299</v>
      </c>
      <c r="BE19" s="24">
        <f>AU19-AM19</f>
        <v>37.920147993318039</v>
      </c>
      <c r="BF19" s="118"/>
    </row>
    <row r="20" spans="1:58" ht="15" thickBot="1">
      <c r="A20" s="285"/>
      <c r="B20" s="254"/>
      <c r="C20" s="140"/>
      <c r="D20" s="147"/>
      <c r="E20" s="162"/>
      <c r="F20" s="29"/>
      <c r="G20" s="30"/>
      <c r="H20" s="31"/>
      <c r="I20" s="32"/>
      <c r="J20" s="33"/>
      <c r="K20" s="32"/>
      <c r="L20" s="30"/>
      <c r="M20" s="30"/>
      <c r="N20" s="120"/>
      <c r="O20" s="30"/>
      <c r="P20" s="35"/>
      <c r="Q20" s="36"/>
      <c r="R20" s="30"/>
      <c r="S20" s="30"/>
      <c r="T20" s="34"/>
      <c r="U20" s="30"/>
      <c r="V20" s="30"/>
      <c r="W20" s="36"/>
      <c r="X20" s="125"/>
      <c r="Y20" s="66"/>
      <c r="Z20" s="125"/>
      <c r="AA20" s="24"/>
      <c r="AB20" s="34"/>
      <c r="AC20" s="34"/>
      <c r="AD20" s="34"/>
      <c r="AE20" s="32"/>
      <c r="AF20" s="34"/>
      <c r="AG20" s="34"/>
      <c r="AH20" s="120"/>
      <c r="AI20" s="30"/>
      <c r="AJ20" s="30"/>
      <c r="AK20" s="36"/>
      <c r="AL20" s="34"/>
      <c r="AM20" s="34"/>
      <c r="AN20" s="120"/>
      <c r="AO20" s="30"/>
      <c r="AP20" s="30"/>
      <c r="AQ20" s="109"/>
      <c r="AR20" s="66"/>
      <c r="AS20" s="24"/>
      <c r="AT20" s="37"/>
      <c r="AU20" s="32"/>
      <c r="AV20" s="34"/>
      <c r="AW20" s="34"/>
      <c r="AX20" s="34"/>
      <c r="AY20" s="136"/>
      <c r="AZ20" s="34"/>
      <c r="BA20" s="34"/>
      <c r="BB20" s="30"/>
      <c r="BC20" s="107"/>
      <c r="BD20" s="34"/>
      <c r="BE20" s="34"/>
      <c r="BF20" s="28"/>
    </row>
    <row r="21" spans="1:58">
      <c r="A21" s="285"/>
      <c r="B21" s="254"/>
      <c r="C21" s="263" t="s">
        <v>23</v>
      </c>
      <c r="D21" s="264"/>
      <c r="E21" s="265"/>
      <c r="F21" s="184">
        <f t="shared" ref="F21:BD21" si="8">AVERAGE(F15:F20)</f>
        <v>4.4399999999999995</v>
      </c>
      <c r="G21" s="185">
        <f t="shared" si="8"/>
        <v>96.849488000000008</v>
      </c>
      <c r="H21" s="186">
        <f t="shared" si="8"/>
        <v>703.34519999999998</v>
      </c>
      <c r="I21" s="187">
        <f t="shared" si="8"/>
        <v>70</v>
      </c>
      <c r="J21" s="188">
        <f t="shared" si="8"/>
        <v>1.40816044712171</v>
      </c>
      <c r="K21" s="187">
        <f t="shared" si="8"/>
        <v>884.13074366298019</v>
      </c>
      <c r="L21" s="185">
        <f t="shared" si="8"/>
        <v>50.033281079400659</v>
      </c>
      <c r="M21" s="185">
        <f t="shared" si="8"/>
        <v>392.03209075208923</v>
      </c>
      <c r="N21" s="189">
        <f t="shared" si="8"/>
        <v>1.3745936950019761</v>
      </c>
      <c r="O21" s="185">
        <f t="shared" si="8"/>
        <v>73.247529243557281</v>
      </c>
      <c r="P21" s="190">
        <f t="shared" si="8"/>
        <v>142.06063951227162</v>
      </c>
      <c r="Q21" s="191">
        <f t="shared" si="8"/>
        <v>731.01660394558826</v>
      </c>
      <c r="R21" s="185">
        <f t="shared" si="8"/>
        <v>60.724608248683396</v>
      </c>
      <c r="S21" s="185">
        <f t="shared" si="8"/>
        <v>304.78369372411061</v>
      </c>
      <c r="T21" s="193">
        <f t="shared" si="8"/>
        <v>1.1059787614926699</v>
      </c>
      <c r="U21" s="185">
        <f t="shared" si="8"/>
        <v>45.505188322769598</v>
      </c>
      <c r="V21" s="185">
        <f t="shared" si="8"/>
        <v>123.35015511868592</v>
      </c>
      <c r="W21" s="191">
        <f t="shared" si="8"/>
        <v>-153.11413971739194</v>
      </c>
      <c r="X21" s="192">
        <f>AVERAGE(X15:X20)</f>
        <v>-17.162522346191416</v>
      </c>
      <c r="Y21" s="192">
        <f t="shared" si="8"/>
        <v>-21.986741116018639</v>
      </c>
      <c r="Z21" s="192">
        <f t="shared" si="8"/>
        <v>-27.742340920787683</v>
      </c>
      <c r="AA21" s="193">
        <f t="shared" si="8"/>
        <v>-37.633355460664077</v>
      </c>
      <c r="AB21" s="193">
        <f t="shared" si="8"/>
        <v>-18.710484393585659</v>
      </c>
      <c r="AC21" s="193">
        <f t="shared" si="8"/>
        <v>-13.17030425396384</v>
      </c>
      <c r="AD21" s="193">
        <f t="shared" si="8"/>
        <v>35.704969136120226</v>
      </c>
      <c r="AE21" s="187">
        <f t="shared" si="8"/>
        <v>880.29416742155627</v>
      </c>
      <c r="AF21" s="193">
        <f t="shared" si="8"/>
        <v>50.293336642295721</v>
      </c>
      <c r="AG21" s="193">
        <f t="shared" si="8"/>
        <v>389.85374706848222</v>
      </c>
      <c r="AH21" s="193">
        <f t="shared" si="8"/>
        <v>1.36778304518792</v>
      </c>
      <c r="AI21" s="193">
        <f t="shared" si="8"/>
        <v>72.512786085829859</v>
      </c>
      <c r="AJ21" s="193">
        <f t="shared" si="8"/>
        <v>131.99332195502342</v>
      </c>
      <c r="AK21" s="191">
        <f t="shared" si="8"/>
        <v>758.84878800151387</v>
      </c>
      <c r="AL21" s="193">
        <f t="shared" si="8"/>
        <v>50.152140769831419</v>
      </c>
      <c r="AM21" s="193">
        <f t="shared" si="8"/>
        <v>329.27225323092586</v>
      </c>
      <c r="AN21" s="193">
        <f t="shared" si="8"/>
        <v>1.1678375033105</v>
      </c>
      <c r="AO21" s="193">
        <f t="shared" si="8"/>
        <v>49.853291702067601</v>
      </c>
      <c r="AP21" s="193">
        <f t="shared" si="8"/>
        <v>119.56917373444269</v>
      </c>
      <c r="AQ21" s="238">
        <f t="shared" si="8"/>
        <v>-13.892695555567627</v>
      </c>
      <c r="AR21" s="192">
        <f t="shared" si="8"/>
        <v>-15.687690082813422</v>
      </c>
      <c r="AS21" s="192">
        <f t="shared" si="8"/>
        <v>-31.67988894121164</v>
      </c>
      <c r="AT21" s="239">
        <f t="shared" si="8"/>
        <v>86.121991387390025</v>
      </c>
      <c r="AU21" s="187">
        <f t="shared" si="8"/>
        <v>369.77736197224601</v>
      </c>
      <c r="AV21" s="193">
        <f t="shared" si="8"/>
        <v>65.654867778456079</v>
      </c>
      <c r="AW21" s="193">
        <f t="shared" si="8"/>
        <v>258.68646201198339</v>
      </c>
      <c r="AX21" s="193">
        <f t="shared" si="8"/>
        <v>34.689157321093198</v>
      </c>
      <c r="AY21" s="240">
        <f t="shared" si="8"/>
        <v>12.484243504989916</v>
      </c>
      <c r="AZ21" s="193">
        <f t="shared" si="8"/>
        <v>33.0613333360347</v>
      </c>
      <c r="BA21" s="193">
        <f t="shared" si="8"/>
        <v>-29.55180828532578</v>
      </c>
      <c r="BB21" s="185">
        <f t="shared" si="8"/>
        <v>-51.880017400976577</v>
      </c>
      <c r="BC21" s="238">
        <f t="shared" si="8"/>
        <v>-67.415802830507232</v>
      </c>
      <c r="BD21" s="193">
        <f t="shared" si="8"/>
        <v>-70.367304556928573</v>
      </c>
      <c r="BE21" s="241"/>
      <c r="BF21" s="295"/>
    </row>
    <row r="22" spans="1:58">
      <c r="A22" s="285"/>
      <c r="B22" s="254"/>
      <c r="C22" s="269" t="s">
        <v>24</v>
      </c>
      <c r="D22" s="270"/>
      <c r="E22" s="271"/>
      <c r="F22" s="194">
        <f t="shared" ref="F22:BD22" si="9">_xlfn.STDEV.S(F15:F20)</f>
        <v>0.48723710860319319</v>
      </c>
      <c r="G22" s="195">
        <f t="shared" si="9"/>
        <v>6.8144686495991778</v>
      </c>
      <c r="H22" s="196">
        <f t="shared" si="9"/>
        <v>43.232151990156595</v>
      </c>
      <c r="I22" s="197">
        <f t="shared" si="9"/>
        <v>0</v>
      </c>
      <c r="J22" s="198">
        <f t="shared" si="9"/>
        <v>3.1875882493639936E-2</v>
      </c>
      <c r="K22" s="197">
        <f t="shared" si="9"/>
        <v>73.317673613524178</v>
      </c>
      <c r="L22" s="195">
        <f t="shared" si="9"/>
        <v>2.1530101542113531</v>
      </c>
      <c r="M22" s="195">
        <f t="shared" si="9"/>
        <v>36.692971728370921</v>
      </c>
      <c r="N22" s="199">
        <f t="shared" si="9"/>
        <v>6.9681079000691343E-2</v>
      </c>
      <c r="O22" s="195">
        <f t="shared" si="9"/>
        <v>7.8085254544348048</v>
      </c>
      <c r="P22" s="200">
        <f t="shared" si="9"/>
        <v>18.748822531653815</v>
      </c>
      <c r="Q22" s="201">
        <f t="shared" si="9"/>
        <v>44.194629106228199</v>
      </c>
      <c r="R22" s="195">
        <f t="shared" si="9"/>
        <v>6.9728290806377791</v>
      </c>
      <c r="S22" s="195">
        <f t="shared" si="9"/>
        <v>19.466718752270385</v>
      </c>
      <c r="T22" s="203">
        <f t="shared" si="9"/>
        <v>3.964095311876896E-2</v>
      </c>
      <c r="U22" s="195">
        <f t="shared" si="9"/>
        <v>4.4157198272330662</v>
      </c>
      <c r="V22" s="195">
        <f t="shared" si="9"/>
        <v>16.276893932940631</v>
      </c>
      <c r="W22" s="201">
        <f t="shared" si="9"/>
        <v>34.270182985624793</v>
      </c>
      <c r="X22" s="202">
        <f t="shared" si="9"/>
        <v>2.8718300468863762</v>
      </c>
      <c r="Y22" s="202">
        <f t="shared" si="9"/>
        <v>4.6447757001280063</v>
      </c>
      <c r="Z22" s="202">
        <f t="shared" si="9"/>
        <v>5.6417999880670546</v>
      </c>
      <c r="AA22" s="203">
        <f t="shared" si="9"/>
        <v>5.4931729423815634</v>
      </c>
      <c r="AB22" s="203">
        <f t="shared" si="9"/>
        <v>2.6550043159639749</v>
      </c>
      <c r="AC22" s="203">
        <f t="shared" si="9"/>
        <v>0.65597959641099124</v>
      </c>
      <c r="AD22" s="203">
        <f t="shared" si="9"/>
        <v>6.466410705314745</v>
      </c>
      <c r="AE22" s="197">
        <f t="shared" si="9"/>
        <v>73.89476696168056</v>
      </c>
      <c r="AF22" s="203">
        <f t="shared" si="9"/>
        <v>2.4087896285341364</v>
      </c>
      <c r="AG22" s="203">
        <f t="shared" si="9"/>
        <v>37.164647283389087</v>
      </c>
      <c r="AH22" s="203">
        <f t="shared" si="9"/>
        <v>7.0815782036873429E-2</v>
      </c>
      <c r="AI22" s="203">
        <f t="shared" si="9"/>
        <v>8.2898305974317381</v>
      </c>
      <c r="AJ22" s="203">
        <f t="shared" si="9"/>
        <v>15.43918272766332</v>
      </c>
      <c r="AK22" s="201">
        <f t="shared" si="9"/>
        <v>78.711301258372927</v>
      </c>
      <c r="AL22" s="203">
        <f t="shared" si="9"/>
        <v>2.2839666756086494</v>
      </c>
      <c r="AM22" s="203">
        <f t="shared" si="9"/>
        <v>39.943571099421646</v>
      </c>
      <c r="AN22" s="203">
        <f t="shared" si="9"/>
        <v>0.1012566933124773</v>
      </c>
      <c r="AO22" s="203">
        <f t="shared" si="9"/>
        <v>9.5079983589232224</v>
      </c>
      <c r="AP22" s="203">
        <f t="shared" si="9"/>
        <v>17.417005189510032</v>
      </c>
      <c r="AQ22" s="242">
        <f t="shared" si="9"/>
        <v>3.1642058362593324</v>
      </c>
      <c r="AR22" s="202">
        <f t="shared" si="9"/>
        <v>3.7006352265401339</v>
      </c>
      <c r="AS22" s="202">
        <f t="shared" si="9"/>
        <v>6.7726195779969016</v>
      </c>
      <c r="AT22" s="243">
        <f t="shared" si="9"/>
        <v>30.522667319084565</v>
      </c>
      <c r="AU22" s="197">
        <f t="shared" si="9"/>
        <v>40.060537731623285</v>
      </c>
      <c r="AV22" s="203">
        <f t="shared" si="9"/>
        <v>8.6451708728539867</v>
      </c>
      <c r="AW22" s="203">
        <f t="shared" si="9"/>
        <v>25.89007485481978</v>
      </c>
      <c r="AX22" s="203">
        <f t="shared" si="9"/>
        <v>5.9999920605631356</v>
      </c>
      <c r="AY22" s="244">
        <f t="shared" si="9"/>
        <v>3.386422687748099</v>
      </c>
      <c r="AZ22" s="203">
        <f t="shared" si="9"/>
        <v>10.024569305554952</v>
      </c>
      <c r="BA22" s="203">
        <f t="shared" si="9"/>
        <v>8.6949742280004223</v>
      </c>
      <c r="BB22" s="195">
        <f t="shared" si="9"/>
        <v>9.0295598219659681</v>
      </c>
      <c r="BC22" s="242">
        <f t="shared" si="9"/>
        <v>11.204356430509577</v>
      </c>
      <c r="BD22" s="203">
        <f t="shared" si="9"/>
        <v>10.624674823662604</v>
      </c>
      <c r="BE22" s="203"/>
      <c r="BF22" s="296"/>
    </row>
    <row r="23" spans="1:58" ht="15" thickBot="1">
      <c r="A23" s="285"/>
      <c r="B23" s="255"/>
      <c r="C23" s="272" t="s">
        <v>25</v>
      </c>
      <c r="D23" s="273"/>
      <c r="E23" s="274"/>
      <c r="F23" s="204">
        <f t="shared" ref="F23:AK23" si="10">_xlfn.STDEV.S(F15:F20)/SQRT(COUNT(F15:F20))</f>
        <v>0.2178990591994375</v>
      </c>
      <c r="G23" s="205">
        <f t="shared" si="10"/>
        <v>3.047523026208991</v>
      </c>
      <c r="H23" s="206">
        <f t="shared" si="10"/>
        <v>19.334006132718592</v>
      </c>
      <c r="I23" s="207">
        <f t="shared" si="10"/>
        <v>0</v>
      </c>
      <c r="J23" s="208">
        <f t="shared" si="10"/>
        <v>1.425532801971488E-2</v>
      </c>
      <c r="K23" s="207">
        <f t="shared" si="10"/>
        <v>32.78866043039654</v>
      </c>
      <c r="L23" s="205">
        <f t="shared" si="10"/>
        <v>0.96285541221277804</v>
      </c>
      <c r="M23" s="205">
        <f t="shared" si="10"/>
        <v>16.409595816223064</v>
      </c>
      <c r="N23" s="209">
        <f t="shared" si="10"/>
        <v>3.1162325878215789E-2</v>
      </c>
      <c r="O23" s="205">
        <f t="shared" si="10"/>
        <v>3.4920787440307319</v>
      </c>
      <c r="P23" s="210">
        <f t="shared" si="10"/>
        <v>8.384728335771527</v>
      </c>
      <c r="Q23" s="211">
        <f t="shared" si="10"/>
        <v>19.764438984383403</v>
      </c>
      <c r="R23" s="205">
        <f t="shared" si="10"/>
        <v>3.118343963958687</v>
      </c>
      <c r="S23" s="205">
        <f t="shared" si="10"/>
        <v>8.7057812857892927</v>
      </c>
      <c r="T23" s="213">
        <f t="shared" si="10"/>
        <v>1.7727973173289936E-2</v>
      </c>
      <c r="U23" s="205">
        <f t="shared" si="10"/>
        <v>1.9747699406573525</v>
      </c>
      <c r="V23" s="205">
        <f t="shared" si="10"/>
        <v>7.2792482593218306</v>
      </c>
      <c r="W23" s="211">
        <f t="shared" si="10"/>
        <v>15.326091751442746</v>
      </c>
      <c r="X23" s="212">
        <f t="shared" si="10"/>
        <v>1.2843214409328689</v>
      </c>
      <c r="Y23" s="212">
        <f t="shared" si="10"/>
        <v>2.0772068411450801</v>
      </c>
      <c r="Z23" s="212">
        <f t="shared" si="10"/>
        <v>2.523089657755087</v>
      </c>
      <c r="AA23" s="213">
        <f t="shared" si="10"/>
        <v>2.4566216222655419</v>
      </c>
      <c r="AB23" s="213">
        <f t="shared" si="10"/>
        <v>1.1873540262101556</v>
      </c>
      <c r="AC23" s="213">
        <f t="shared" si="10"/>
        <v>0.29336299388557069</v>
      </c>
      <c r="AD23" s="213">
        <f t="shared" si="10"/>
        <v>2.891866781503226</v>
      </c>
      <c r="AE23" s="207">
        <f t="shared" si="10"/>
        <v>33.046744421564661</v>
      </c>
      <c r="AF23" s="213">
        <f t="shared" si="10"/>
        <v>1.0772434705797591</v>
      </c>
      <c r="AG23" s="213">
        <f t="shared" si="10"/>
        <v>16.620535537092177</v>
      </c>
      <c r="AH23" s="213">
        <f t="shared" si="10"/>
        <v>3.1669780502851498E-2</v>
      </c>
      <c r="AI23" s="213">
        <f t="shared" si="10"/>
        <v>3.7073249475630119</v>
      </c>
      <c r="AJ23" s="213">
        <f t="shared" si="10"/>
        <v>6.9046124192191609</v>
      </c>
      <c r="AK23" s="211">
        <f t="shared" si="10"/>
        <v>35.200764042237317</v>
      </c>
      <c r="AL23" s="213">
        <f t="shared" ref="AL23:BD23" si="11">_xlfn.STDEV.S(AL15:AL20)/SQRT(COUNT(AL15:AL20))</f>
        <v>1.0214209490010302</v>
      </c>
      <c r="AM23" s="213">
        <f t="shared" si="11"/>
        <v>17.863308048480562</v>
      </c>
      <c r="AN23" s="213">
        <f t="shared" si="11"/>
        <v>4.5283369884709518E-2</v>
      </c>
      <c r="AO23" s="213">
        <f t="shared" si="11"/>
        <v>4.2521061321017539</v>
      </c>
      <c r="AP23" s="213">
        <f t="shared" si="11"/>
        <v>7.7891215136422076</v>
      </c>
      <c r="AQ23" s="245">
        <f t="shared" si="11"/>
        <v>1.4150758689354872</v>
      </c>
      <c r="AR23" s="212">
        <f t="shared" si="11"/>
        <v>1.6549743852948147</v>
      </c>
      <c r="AS23" s="212">
        <f t="shared" si="11"/>
        <v>3.0288075524294023</v>
      </c>
      <c r="AT23" s="246">
        <f t="shared" si="11"/>
        <v>13.650151796016869</v>
      </c>
      <c r="AU23" s="207">
        <f t="shared" si="11"/>
        <v>17.915617116620979</v>
      </c>
      <c r="AV23" s="213">
        <f t="shared" si="11"/>
        <v>3.8662379497605408</v>
      </c>
      <c r="AW23" s="213">
        <f t="shared" si="11"/>
        <v>11.578393463587005</v>
      </c>
      <c r="AX23" s="213">
        <f t="shared" si="11"/>
        <v>2.6832780223756409</v>
      </c>
      <c r="AY23" s="247">
        <f t="shared" si="11"/>
        <v>1.5144542660704585</v>
      </c>
      <c r="AZ23" s="213">
        <f t="shared" si="11"/>
        <v>4.4831236824757461</v>
      </c>
      <c r="BA23" s="213">
        <f t="shared" si="11"/>
        <v>3.8885106872835395</v>
      </c>
      <c r="BB23" s="205">
        <f t="shared" si="11"/>
        <v>4.0381419137633605</v>
      </c>
      <c r="BC23" s="245">
        <f t="shared" si="11"/>
        <v>5.0107405245512622</v>
      </c>
      <c r="BD23" s="213">
        <f t="shared" si="11"/>
        <v>4.7514990289080341</v>
      </c>
      <c r="BE23" s="248"/>
      <c r="BF23" s="297"/>
    </row>
    <row r="24" spans="1:58" s="117" customFormat="1">
      <c r="A24" s="285"/>
      <c r="B24" s="254" t="s">
        <v>68</v>
      </c>
      <c r="C24" s="151">
        <v>42825</v>
      </c>
      <c r="D24" s="145" t="s">
        <v>63</v>
      </c>
      <c r="E24" s="146" t="s">
        <v>89</v>
      </c>
      <c r="F24" s="19">
        <v>5.31</v>
      </c>
      <c r="G24" s="20">
        <v>99.110600000000005</v>
      </c>
      <c r="H24" s="21">
        <v>723.15800000000002</v>
      </c>
      <c r="I24" s="22">
        <v>90</v>
      </c>
      <c r="J24" s="23">
        <v>1.53672316384181</v>
      </c>
      <c r="K24" s="22">
        <v>1088.0443405274</v>
      </c>
      <c r="L24" s="20">
        <v>38.342102383572701</v>
      </c>
      <c r="M24" s="20">
        <v>505.68006788012798</v>
      </c>
      <c r="N24" s="65">
        <v>1.6820873512874599</v>
      </c>
      <c r="O24" s="20">
        <v>158.247816924083</v>
      </c>
      <c r="P24" s="25">
        <v>171.83609058705301</v>
      </c>
      <c r="Q24" s="26">
        <v>908.87765657007299</v>
      </c>
      <c r="R24" s="20">
        <v>46.680495487408798</v>
      </c>
      <c r="S24" s="20">
        <v>407.75833279762799</v>
      </c>
      <c r="T24" s="24">
        <v>1.38162126960655</v>
      </c>
      <c r="U24" s="20">
        <v>104.81059878406499</v>
      </c>
      <c r="V24" s="20">
        <v>143.276885062959</v>
      </c>
      <c r="W24" s="26">
        <v>-179.166683957327</v>
      </c>
      <c r="X24" s="66">
        <v>-16.466855006155399</v>
      </c>
      <c r="Y24" s="66">
        <v>-19.364365198929001</v>
      </c>
      <c r="Z24" s="66">
        <v>-53.437218140017997</v>
      </c>
      <c r="AA24" s="158">
        <v>-33.768060235329202</v>
      </c>
      <c r="AB24" s="24">
        <v>-28.559205524093599</v>
      </c>
      <c r="AC24" s="24">
        <v>-16.620027507914799</v>
      </c>
      <c r="AD24" s="24">
        <v>49.218188406707498</v>
      </c>
      <c r="AE24" s="22">
        <v>1077.44425792111</v>
      </c>
      <c r="AF24" s="20">
        <v>38.748388105480799</v>
      </c>
      <c r="AG24" s="20">
        <v>499.97374085507499</v>
      </c>
      <c r="AH24" s="65">
        <v>1.6644502802441501</v>
      </c>
      <c r="AI24" s="20">
        <v>154.82153490981801</v>
      </c>
      <c r="AJ24" s="20">
        <v>164.52934441260101</v>
      </c>
      <c r="AK24" s="26">
        <v>873.14615275577705</v>
      </c>
      <c r="AL24" s="20">
        <v>48.825400265087502</v>
      </c>
      <c r="AM24" s="20">
        <v>387.747676112801</v>
      </c>
      <c r="AN24" s="65">
        <v>1.3209265073305201</v>
      </c>
      <c r="AO24" s="20">
        <v>95.288656946639406</v>
      </c>
      <c r="AP24" s="20">
        <v>141.52453982226501</v>
      </c>
      <c r="AQ24" s="135">
        <v>-18.9613619139352</v>
      </c>
      <c r="AR24" s="66">
        <v>-22.446391794565201</v>
      </c>
      <c r="AS24" s="66">
        <v>-38.452582192687899</v>
      </c>
      <c r="AT24" s="24">
        <v>111.407142877814</v>
      </c>
      <c r="AU24" s="22"/>
      <c r="AV24" s="24"/>
      <c r="AW24" s="24"/>
      <c r="AX24" s="65"/>
      <c r="AY24" s="65"/>
      <c r="AZ24" s="24"/>
      <c r="BA24" s="141"/>
      <c r="BB24" s="24"/>
      <c r="BC24" s="66"/>
      <c r="BD24" s="24"/>
      <c r="BE24" s="24"/>
      <c r="BF24" s="118"/>
    </row>
    <row r="25" spans="1:58" s="117" customFormat="1">
      <c r="A25" s="285"/>
      <c r="B25" s="254"/>
      <c r="C25" s="174">
        <v>43389</v>
      </c>
      <c r="D25" s="145" t="s">
        <v>63</v>
      </c>
      <c r="E25" s="146" t="s">
        <v>90</v>
      </c>
      <c r="F25" s="19">
        <v>5.61</v>
      </c>
      <c r="G25" s="20">
        <v>105.84533999999999</v>
      </c>
      <c r="H25" s="21">
        <v>768.24800000000005</v>
      </c>
      <c r="I25" s="22">
        <v>90</v>
      </c>
      <c r="J25" s="23">
        <v>1.46524064171123</v>
      </c>
      <c r="K25" s="22">
        <v>1096.2309672439601</v>
      </c>
      <c r="L25" s="20">
        <v>45.541844659830701</v>
      </c>
      <c r="M25" s="20">
        <v>502.57363896214798</v>
      </c>
      <c r="N25" s="65">
        <v>1.5861788999822699</v>
      </c>
      <c r="O25" s="20">
        <v>132.4118648294</v>
      </c>
      <c r="P25" s="25">
        <v>197.81185390129099</v>
      </c>
      <c r="Q25" s="26">
        <v>879.04493140211002</v>
      </c>
      <c r="R25" s="20">
        <v>58.301169011802699</v>
      </c>
      <c r="S25" s="20">
        <v>381.22129668925197</v>
      </c>
      <c r="T25" s="24">
        <v>1.2390405593937499</v>
      </c>
      <c r="U25" s="20">
        <v>78.458085356555799</v>
      </c>
      <c r="V25" s="20">
        <v>168.52720529357299</v>
      </c>
      <c r="W25" s="26">
        <v>-217.186035841848</v>
      </c>
      <c r="X25" s="66">
        <v>-19.812069019348801</v>
      </c>
      <c r="Y25" s="66">
        <v>-24.1461813483687</v>
      </c>
      <c r="Z25" s="66">
        <v>-53.953779472843998</v>
      </c>
      <c r="AA25" s="158">
        <v>-40.7469372494363</v>
      </c>
      <c r="AB25" s="24">
        <v>-29.284648607717799</v>
      </c>
      <c r="AC25" s="24">
        <v>-14.804294095707199</v>
      </c>
      <c r="AD25" s="24">
        <v>36.332286780430401</v>
      </c>
      <c r="AE25" s="22">
        <v>1130.0712909525801</v>
      </c>
      <c r="AF25" s="20">
        <v>44.060636620483798</v>
      </c>
      <c r="AG25" s="20">
        <v>520.97500885580405</v>
      </c>
      <c r="AH25" s="65">
        <v>1.6395022543117399</v>
      </c>
      <c r="AI25" s="20">
        <v>141.87436713869201</v>
      </c>
      <c r="AJ25" s="20">
        <v>198.467220117225</v>
      </c>
      <c r="AK25" s="26">
        <v>861.987662442854</v>
      </c>
      <c r="AL25" s="20">
        <v>43.294427106254801</v>
      </c>
      <c r="AM25" s="20">
        <v>387.699404115172</v>
      </c>
      <c r="AN25" s="65">
        <v>1.23594496938856</v>
      </c>
      <c r="AO25" s="20">
        <v>74.714924620961895</v>
      </c>
      <c r="AP25" s="20">
        <v>173.11588187414401</v>
      </c>
      <c r="AQ25" s="135">
        <v>-23.7227182617608</v>
      </c>
      <c r="AR25" s="66">
        <v>-25.5819573828195</v>
      </c>
      <c r="AS25" s="66">
        <v>-47.337263152037302</v>
      </c>
      <c r="AT25" s="24">
        <v>124.47588134494499</v>
      </c>
      <c r="AU25" s="22"/>
      <c r="AV25" s="24"/>
      <c r="AW25" s="24"/>
      <c r="AX25" s="65"/>
      <c r="AY25" s="65"/>
      <c r="AZ25" s="24"/>
      <c r="BA25" s="141"/>
      <c r="BB25" s="24"/>
      <c r="BC25" s="66"/>
      <c r="BD25" s="24"/>
      <c r="BE25" s="24"/>
      <c r="BF25" s="118"/>
    </row>
    <row r="26" spans="1:58" s="117" customFormat="1">
      <c r="A26" s="285"/>
      <c r="B26" s="254"/>
      <c r="C26" s="151">
        <v>43397</v>
      </c>
      <c r="D26" s="145" t="s">
        <v>63</v>
      </c>
      <c r="E26" s="146" t="s">
        <v>91</v>
      </c>
      <c r="F26" s="19">
        <v>5.03</v>
      </c>
      <c r="G26" s="20">
        <v>86.39725</v>
      </c>
      <c r="H26" s="21">
        <v>770.06</v>
      </c>
      <c r="I26" s="22">
        <v>90</v>
      </c>
      <c r="J26" s="23">
        <v>1.46500994035785</v>
      </c>
      <c r="K26" s="22">
        <v>1028.5692459988099</v>
      </c>
      <c r="L26" s="20">
        <v>40.818191942659602</v>
      </c>
      <c r="M26" s="20">
        <v>473.466431056744</v>
      </c>
      <c r="N26" s="65">
        <v>1.44479285152825</v>
      </c>
      <c r="O26" s="20">
        <v>139.17884998297399</v>
      </c>
      <c r="P26" s="25">
        <v>222.090195755629</v>
      </c>
      <c r="Q26" s="26">
        <v>810.608101264531</v>
      </c>
      <c r="R26" s="20">
        <v>53.234226104667002</v>
      </c>
      <c r="S26" s="20">
        <v>352.069824527599</v>
      </c>
      <c r="T26" s="24">
        <v>1.1078179631109999</v>
      </c>
      <c r="U26" s="20">
        <v>79.355251680298196</v>
      </c>
      <c r="V26" s="20">
        <v>182.65582194539101</v>
      </c>
      <c r="W26" s="26">
        <v>-217.961144734275</v>
      </c>
      <c r="X26" s="66">
        <v>-21.190711814703398</v>
      </c>
      <c r="Y26" s="66">
        <v>-25.6399606320972</v>
      </c>
      <c r="Z26" s="66">
        <v>-59.823598302675698</v>
      </c>
      <c r="AA26" s="158">
        <v>-42.9832537846045</v>
      </c>
      <c r="AB26" s="24">
        <v>-39.434373810237801</v>
      </c>
      <c r="AC26" s="24">
        <v>-17.756017403680602</v>
      </c>
      <c r="AD26" s="24">
        <v>41.309151449210098</v>
      </c>
      <c r="AE26" s="22">
        <v>1018.4987027024</v>
      </c>
      <c r="AF26" s="20">
        <v>41.257161527918903</v>
      </c>
      <c r="AG26" s="20">
        <v>467.99218982328301</v>
      </c>
      <c r="AH26" s="65">
        <v>1.4294204871839</v>
      </c>
      <c r="AI26" s="20">
        <v>136.10593844299399</v>
      </c>
      <c r="AJ26" s="20">
        <v>207.06608813028001</v>
      </c>
      <c r="AK26" s="26">
        <v>913.69957612395797</v>
      </c>
      <c r="AL26" s="20">
        <v>41.027728512288498</v>
      </c>
      <c r="AM26" s="20">
        <v>415.82205954968998</v>
      </c>
      <c r="AN26" s="65">
        <v>1.27646540287835</v>
      </c>
      <c r="AO26" s="20">
        <v>105.90642236164599</v>
      </c>
      <c r="AP26" s="20">
        <v>193.12696715195699</v>
      </c>
      <c r="AQ26" s="135">
        <v>-10.289568980341301</v>
      </c>
      <c r="AR26" s="66">
        <v>-11.147649770243399</v>
      </c>
      <c r="AS26" s="66">
        <v>-22.188242795884399</v>
      </c>
      <c r="AT26" s="24">
        <v>50.480942200358697</v>
      </c>
      <c r="AU26" s="22"/>
      <c r="AV26" s="24"/>
      <c r="AW26" s="24"/>
      <c r="AX26" s="65"/>
      <c r="AY26" s="65"/>
      <c r="AZ26" s="24"/>
      <c r="BA26" s="141"/>
      <c r="BB26" s="24"/>
      <c r="BC26" s="66"/>
      <c r="BD26" s="24"/>
      <c r="BE26" s="24"/>
      <c r="BF26" s="118"/>
    </row>
    <row r="27" spans="1:58" s="117" customFormat="1">
      <c r="A27" s="285"/>
      <c r="B27" s="254"/>
      <c r="C27" s="151">
        <v>43476</v>
      </c>
      <c r="D27" s="145" t="s">
        <v>63</v>
      </c>
      <c r="E27" s="146" t="s">
        <v>92</v>
      </c>
      <c r="F27" s="19">
        <v>5.9</v>
      </c>
      <c r="G27" s="20">
        <v>103.83143</v>
      </c>
      <c r="H27" s="21">
        <v>794.67600000000004</v>
      </c>
      <c r="I27" s="22">
        <v>90</v>
      </c>
      <c r="J27" s="23">
        <v>1.4254237288135601</v>
      </c>
      <c r="K27" s="22">
        <v>1177.61490638588</v>
      </c>
      <c r="L27" s="20">
        <v>44.407443678259803</v>
      </c>
      <c r="M27" s="20">
        <v>544.40000951468005</v>
      </c>
      <c r="N27" s="65">
        <v>1.64032187834612</v>
      </c>
      <c r="O27" s="20">
        <v>147.09576352765001</v>
      </c>
      <c r="P27" s="25">
        <v>165.91419234777101</v>
      </c>
      <c r="Q27" s="26">
        <v>962.56558538584204</v>
      </c>
      <c r="R27" s="20">
        <v>55.477344199921099</v>
      </c>
      <c r="S27" s="20">
        <v>425.80544849299997</v>
      </c>
      <c r="T27" s="24">
        <v>1.31301349185667</v>
      </c>
      <c r="U27" s="20">
        <v>92.094430421293893</v>
      </c>
      <c r="V27" s="20">
        <v>140.593471314374</v>
      </c>
      <c r="W27" s="26">
        <v>-215.049321000037</v>
      </c>
      <c r="X27" s="66">
        <v>-18.2614299321353</v>
      </c>
      <c r="Y27" s="66">
        <v>-21.784452415312099</v>
      </c>
      <c r="Z27" s="66">
        <v>-55.001333106356299</v>
      </c>
      <c r="AA27" s="158">
        <v>-37.391514063569502</v>
      </c>
      <c r="AB27" s="24">
        <v>-25.320721033396801</v>
      </c>
      <c r="AC27" s="24">
        <v>-15.261335196884399</v>
      </c>
      <c r="AD27" s="24">
        <v>40.814969864388203</v>
      </c>
      <c r="AE27" s="22">
        <v>1206.6694635318099</v>
      </c>
      <c r="AF27" s="20">
        <v>43.254423257326799</v>
      </c>
      <c r="AG27" s="20">
        <v>560.08030850857904</v>
      </c>
      <c r="AH27" s="65">
        <v>1.68404745552894</v>
      </c>
      <c r="AI27" s="20">
        <v>155.36657524602199</v>
      </c>
      <c r="AJ27" s="20">
        <v>155.63619091690299</v>
      </c>
      <c r="AK27" s="26">
        <v>926.82758585576596</v>
      </c>
      <c r="AL27" s="20">
        <v>57.914721535808802</v>
      </c>
      <c r="AM27" s="20">
        <v>405.49907139207397</v>
      </c>
      <c r="AN27" s="65">
        <v>1.2577544965287299</v>
      </c>
      <c r="AO27" s="20">
        <v>84.011493602898</v>
      </c>
      <c r="AP27" s="20">
        <v>132.569767880965</v>
      </c>
      <c r="AQ27" s="135">
        <v>-23.1912620757778</v>
      </c>
      <c r="AR27" s="66">
        <v>-27.599834303786601</v>
      </c>
      <c r="AS27" s="66">
        <v>-45.926919306893097</v>
      </c>
      <c r="AT27" s="24">
        <v>129.733367562463</v>
      </c>
      <c r="AU27" s="22"/>
      <c r="AV27" s="24"/>
      <c r="AW27" s="24"/>
      <c r="AX27" s="65"/>
      <c r="AY27" s="65"/>
      <c r="AZ27" s="24"/>
      <c r="BA27" s="141"/>
      <c r="BB27" s="24"/>
      <c r="BC27" s="66"/>
      <c r="BD27" s="24"/>
      <c r="BE27" s="24"/>
      <c r="BF27" s="118"/>
    </row>
    <row r="28" spans="1:58" s="117" customFormat="1">
      <c r="A28" s="285"/>
      <c r="B28" s="254"/>
      <c r="C28" s="140">
        <v>43493</v>
      </c>
      <c r="D28" s="145" t="s">
        <v>63</v>
      </c>
      <c r="E28" s="146" t="s">
        <v>93</v>
      </c>
      <c r="F28" s="19">
        <v>4.83</v>
      </c>
      <c r="G28" s="20">
        <v>96.892520000000005</v>
      </c>
      <c r="H28" s="21">
        <v>798.96400000000006</v>
      </c>
      <c r="I28" s="22">
        <v>90</v>
      </c>
      <c r="J28" s="23">
        <v>1.5016563146997901</v>
      </c>
      <c r="K28" s="22">
        <v>1124.5085237537401</v>
      </c>
      <c r="L28" s="20">
        <v>41.8413878840487</v>
      </c>
      <c r="M28" s="20">
        <v>520.41287399281896</v>
      </c>
      <c r="N28" s="65">
        <v>1.5421038551084401</v>
      </c>
      <c r="O28" s="20">
        <v>149.238118242382</v>
      </c>
      <c r="P28" s="25">
        <v>198.88553893595099</v>
      </c>
      <c r="Q28" s="26">
        <v>1015.99623530903</v>
      </c>
      <c r="R28" s="20">
        <v>46.737028943040499</v>
      </c>
      <c r="S28" s="20">
        <v>461.26108871147397</v>
      </c>
      <c r="T28" s="24">
        <v>1.38057054584526</v>
      </c>
      <c r="U28" s="20">
        <v>118.419584564872</v>
      </c>
      <c r="V28" s="20">
        <v>179.076455617725</v>
      </c>
      <c r="W28" s="26">
        <v>-108.51228844470801</v>
      </c>
      <c r="X28" s="66">
        <v>-9.6497524165029507</v>
      </c>
      <c r="Y28" s="66">
        <v>-11.3663185976759</v>
      </c>
      <c r="Z28" s="66">
        <v>-30.8185336775108</v>
      </c>
      <c r="AA28" s="158">
        <v>-20.650577774947202</v>
      </c>
      <c r="AB28" s="24">
        <v>-19.8090833182262</v>
      </c>
      <c r="AC28" s="24">
        <v>-9.9600420544429298</v>
      </c>
      <c r="AD28" s="24">
        <v>48.231299690443599</v>
      </c>
      <c r="AE28" s="22">
        <v>1159.36283371787</v>
      </c>
      <c r="AF28" s="20">
        <v>40.487342827750403</v>
      </c>
      <c r="AG28" s="20">
        <v>539.19407403118305</v>
      </c>
      <c r="AH28" s="65">
        <v>1.5936774570163701</v>
      </c>
      <c r="AI28" s="20">
        <v>159.795170629251</v>
      </c>
      <c r="AJ28" s="20">
        <v>192.654877878371</v>
      </c>
      <c r="AK28" s="26">
        <v>928.00063857964096</v>
      </c>
      <c r="AL28" s="20">
        <v>40.659831807218197</v>
      </c>
      <c r="AM28" s="20">
        <v>423.34048748260199</v>
      </c>
      <c r="AN28" s="65">
        <v>1.2638895497826299</v>
      </c>
      <c r="AO28" s="20">
        <v>95.699998727433893</v>
      </c>
      <c r="AP28" s="20">
        <v>172.179246490221</v>
      </c>
      <c r="AQ28" s="135">
        <v>-19.955978267501401</v>
      </c>
      <c r="AR28" s="66">
        <v>-21.486435428049699</v>
      </c>
      <c r="AS28" s="66">
        <v>-40.110831666200802</v>
      </c>
      <c r="AT28" s="24">
        <v>207.97605938205101</v>
      </c>
      <c r="AU28" s="22"/>
      <c r="AV28" s="24"/>
      <c r="AW28" s="24"/>
      <c r="AX28" s="65"/>
      <c r="AY28" s="65"/>
      <c r="AZ28" s="24"/>
      <c r="BA28" s="24"/>
      <c r="BB28" s="24"/>
      <c r="BC28" s="66"/>
      <c r="BD28" s="24"/>
      <c r="BE28" s="24"/>
      <c r="BF28" s="118"/>
    </row>
    <row r="29" spans="1:58" ht="15" thickBot="1">
      <c r="A29" s="285"/>
      <c r="B29" s="254"/>
      <c r="C29" s="140"/>
      <c r="D29" s="147"/>
      <c r="E29" s="162"/>
      <c r="F29" s="29"/>
      <c r="G29" s="30"/>
      <c r="H29" s="31"/>
      <c r="I29" s="32"/>
      <c r="J29" s="33"/>
      <c r="K29" s="32"/>
      <c r="L29" s="30"/>
      <c r="M29" s="30"/>
      <c r="N29" s="120"/>
      <c r="O29" s="30"/>
      <c r="P29" s="35"/>
      <c r="Q29" s="36"/>
      <c r="R29" s="30"/>
      <c r="S29" s="30"/>
      <c r="T29" s="34"/>
      <c r="U29" s="30"/>
      <c r="V29" s="30"/>
      <c r="W29" s="36"/>
      <c r="X29" s="125"/>
      <c r="Y29" s="66"/>
      <c r="Z29" s="125"/>
      <c r="AA29" s="24"/>
      <c r="AB29" s="34"/>
      <c r="AC29" s="34"/>
      <c r="AD29" s="34"/>
      <c r="AE29" s="32"/>
      <c r="AF29" s="34"/>
      <c r="AG29" s="34"/>
      <c r="AH29" s="120"/>
      <c r="AI29" s="30"/>
      <c r="AJ29" s="30"/>
      <c r="AK29" s="36"/>
      <c r="AL29" s="34"/>
      <c r="AM29" s="34"/>
      <c r="AN29" s="120"/>
      <c r="AO29" s="30"/>
      <c r="AP29" s="30"/>
      <c r="AQ29" s="109"/>
      <c r="AR29" s="66"/>
      <c r="AS29" s="24"/>
      <c r="AT29" s="37"/>
      <c r="AU29" s="32"/>
      <c r="AV29" s="34"/>
      <c r="AW29" s="34"/>
      <c r="AX29" s="34"/>
      <c r="AY29" s="136"/>
      <c r="AZ29" s="34"/>
      <c r="BA29" s="34"/>
      <c r="BB29" s="30"/>
      <c r="BC29" s="107"/>
      <c r="BD29" s="34"/>
      <c r="BE29" s="34"/>
      <c r="BF29" s="28"/>
    </row>
    <row r="30" spans="1:58">
      <c r="A30" s="285"/>
      <c r="B30" s="254"/>
      <c r="C30" s="263" t="s">
        <v>23</v>
      </c>
      <c r="D30" s="264"/>
      <c r="E30" s="265"/>
      <c r="F30" s="38">
        <f t="shared" ref="F30:AT30" si="12">AVERAGE(F25:F29)</f>
        <v>5.3424999999999994</v>
      </c>
      <c r="G30" s="39">
        <f t="shared" si="12"/>
        <v>98.241635000000002</v>
      </c>
      <c r="H30" s="40">
        <f t="shared" si="12"/>
        <v>782.98699999999997</v>
      </c>
      <c r="I30" s="41">
        <f t="shared" si="12"/>
        <v>90</v>
      </c>
      <c r="J30" s="42">
        <f t="shared" si="12"/>
        <v>1.4643326563956076</v>
      </c>
      <c r="K30" s="41">
        <f t="shared" si="12"/>
        <v>1106.7309108455975</v>
      </c>
      <c r="L30" s="39">
        <f t="shared" si="12"/>
        <v>43.152217041199705</v>
      </c>
      <c r="M30" s="39">
        <f t="shared" si="12"/>
        <v>510.21323838159776</v>
      </c>
      <c r="N30" s="121">
        <f t="shared" si="12"/>
        <v>1.55334937124127</v>
      </c>
      <c r="O30" s="39">
        <f t="shared" si="12"/>
        <v>141.98114914560151</v>
      </c>
      <c r="P30" s="44">
        <f t="shared" si="12"/>
        <v>196.17544523516051</v>
      </c>
      <c r="Q30" s="45">
        <f t="shared" si="12"/>
        <v>917.05371334037829</v>
      </c>
      <c r="R30" s="39">
        <f t="shared" si="12"/>
        <v>53.437442064857819</v>
      </c>
      <c r="S30" s="39">
        <f t="shared" si="12"/>
        <v>405.08941460533123</v>
      </c>
      <c r="T30" s="43">
        <f t="shared" si="12"/>
        <v>1.26011064005167</v>
      </c>
      <c r="U30" s="39">
        <f t="shared" si="12"/>
        <v>92.081838005754975</v>
      </c>
      <c r="V30" s="39">
        <f t="shared" si="12"/>
        <v>167.71323854276574</v>
      </c>
      <c r="W30" s="45">
        <f t="shared" si="12"/>
        <v>-189.67719750521701</v>
      </c>
      <c r="X30" s="113">
        <f t="shared" si="12"/>
        <v>-17.228490795672613</v>
      </c>
      <c r="Y30" s="113">
        <f t="shared" si="12"/>
        <v>-20.734228248363475</v>
      </c>
      <c r="Z30" s="113">
        <f t="shared" si="12"/>
        <v>-49.899311139846702</v>
      </c>
      <c r="AA30" s="43">
        <f t="shared" si="12"/>
        <v>-35.443070718139374</v>
      </c>
      <c r="AB30" s="43">
        <f t="shared" si="12"/>
        <v>-28.462206692394648</v>
      </c>
      <c r="AC30" s="43">
        <f t="shared" si="12"/>
        <v>-14.445422187678782</v>
      </c>
      <c r="AD30" s="43">
        <f t="shared" si="12"/>
        <v>41.671926946118077</v>
      </c>
      <c r="AE30" s="41">
        <f t="shared" si="12"/>
        <v>1128.6505727261649</v>
      </c>
      <c r="AF30" s="43">
        <f t="shared" si="12"/>
        <v>42.264891058369976</v>
      </c>
      <c r="AG30" s="43">
        <f t="shared" si="12"/>
        <v>522.0603953047123</v>
      </c>
      <c r="AH30" s="43">
        <f t="shared" si="12"/>
        <v>1.5866619135102373</v>
      </c>
      <c r="AI30" s="43">
        <f t="shared" si="12"/>
        <v>148.28551286423976</v>
      </c>
      <c r="AJ30" s="43">
        <f t="shared" si="12"/>
        <v>188.45609426069478</v>
      </c>
      <c r="AK30" s="45">
        <f t="shared" si="12"/>
        <v>907.62886575055472</v>
      </c>
      <c r="AL30" s="43">
        <f t="shared" si="12"/>
        <v>45.724177240392578</v>
      </c>
      <c r="AM30" s="43">
        <f t="shared" si="12"/>
        <v>408.0902556348845</v>
      </c>
      <c r="AN30" s="43">
        <f t="shared" si="12"/>
        <v>1.2585136046445675</v>
      </c>
      <c r="AO30" s="43">
        <f t="shared" si="12"/>
        <v>90.083209828234942</v>
      </c>
      <c r="AP30" s="43">
        <f t="shared" si="12"/>
        <v>167.74796584932176</v>
      </c>
      <c r="AQ30" s="110">
        <f t="shared" si="12"/>
        <v>-19.289881896345328</v>
      </c>
      <c r="AR30" s="113">
        <f t="shared" si="12"/>
        <v>-21.453969221224803</v>
      </c>
      <c r="AS30" s="113">
        <f t="shared" si="12"/>
        <v>-38.890814230253902</v>
      </c>
      <c r="AT30" s="46">
        <f t="shared" si="12"/>
        <v>128.16656262245442</v>
      </c>
      <c r="AU30" s="41" t="e">
        <f t="shared" ref="AU30:BD30" si="13">AVERAGE(AU24:AU29)</f>
        <v>#DIV/0!</v>
      </c>
      <c r="AV30" s="43" t="e">
        <f t="shared" si="13"/>
        <v>#DIV/0!</v>
      </c>
      <c r="AW30" s="43" t="e">
        <f t="shared" si="13"/>
        <v>#DIV/0!</v>
      </c>
      <c r="AX30" s="43" t="e">
        <f t="shared" si="13"/>
        <v>#DIV/0!</v>
      </c>
      <c r="AY30" s="137" t="e">
        <f t="shared" si="13"/>
        <v>#DIV/0!</v>
      </c>
      <c r="AZ30" s="43" t="e">
        <f t="shared" si="13"/>
        <v>#DIV/0!</v>
      </c>
      <c r="BA30" s="43" t="e">
        <f t="shared" si="13"/>
        <v>#DIV/0!</v>
      </c>
      <c r="BB30" s="39" t="e">
        <f t="shared" si="13"/>
        <v>#DIV/0!</v>
      </c>
      <c r="BC30" s="110" t="e">
        <f t="shared" si="13"/>
        <v>#DIV/0!</v>
      </c>
      <c r="BD30" s="43" t="e">
        <f t="shared" si="13"/>
        <v>#DIV/0!</v>
      </c>
      <c r="BE30" s="172"/>
      <c r="BF30" s="266"/>
    </row>
    <row r="31" spans="1:58">
      <c r="A31" s="285"/>
      <c r="B31" s="254"/>
      <c r="C31" s="269" t="s">
        <v>24</v>
      </c>
      <c r="D31" s="270"/>
      <c r="E31" s="271"/>
      <c r="F31" s="47">
        <f t="shared" ref="F31:AT31" si="14">_xlfn.STDEV.S(F25:F29)</f>
        <v>0.49755234230514223</v>
      </c>
      <c r="G31" s="48">
        <f t="shared" si="14"/>
        <v>8.7782250518066931</v>
      </c>
      <c r="H31" s="49">
        <f t="shared" si="14"/>
        <v>16.085632305466504</v>
      </c>
      <c r="I31" s="50">
        <f t="shared" si="14"/>
        <v>0</v>
      </c>
      <c r="J31" s="51">
        <f t="shared" si="14"/>
        <v>3.1135420695681891E-2</v>
      </c>
      <c r="K31" s="50">
        <f t="shared" si="14"/>
        <v>62.075435323284026</v>
      </c>
      <c r="L31" s="48">
        <f t="shared" si="14"/>
        <v>2.1948318315200974</v>
      </c>
      <c r="M31" s="48">
        <f t="shared" si="14"/>
        <v>29.896818197298874</v>
      </c>
      <c r="N31" s="122">
        <f t="shared" si="14"/>
        <v>8.2770716550312165E-2</v>
      </c>
      <c r="O31" s="48">
        <f t="shared" si="14"/>
        <v>7.7081550682777404</v>
      </c>
      <c r="P31" s="53">
        <f t="shared" si="14"/>
        <v>23.074807056198214</v>
      </c>
      <c r="Q31" s="54">
        <f t="shared" si="14"/>
        <v>90.620617568028052</v>
      </c>
      <c r="R31" s="48">
        <f t="shared" si="14"/>
        <v>4.9245599892975713</v>
      </c>
      <c r="S31" s="48">
        <f t="shared" si="14"/>
        <v>48.184281727510879</v>
      </c>
      <c r="T31" s="52">
        <f t="shared" si="14"/>
        <v>0.11682794811400929</v>
      </c>
      <c r="U31" s="48">
        <f t="shared" si="14"/>
        <v>18.630169869748713</v>
      </c>
      <c r="V31" s="48">
        <f t="shared" si="14"/>
        <v>19.048602900918379</v>
      </c>
      <c r="W31" s="54">
        <f t="shared" si="14"/>
        <v>54.123947167355681</v>
      </c>
      <c r="X31" s="114">
        <f t="shared" si="14"/>
        <v>5.1922477637672699</v>
      </c>
      <c r="Y31" s="114">
        <f t="shared" si="14"/>
        <v>6.4438170934557393</v>
      </c>
      <c r="Z31" s="114">
        <f t="shared" si="14"/>
        <v>12.974807459939449</v>
      </c>
      <c r="AA31" s="52">
        <f t="shared" si="14"/>
        <v>10.125868519166819</v>
      </c>
      <c r="AB31" s="52">
        <f t="shared" si="14"/>
        <v>8.2827197272439594</v>
      </c>
      <c r="AC31" s="52">
        <f t="shared" si="14"/>
        <v>3.2595080768322524</v>
      </c>
      <c r="AD31" s="52">
        <f t="shared" si="14"/>
        <v>4.9126744039986265</v>
      </c>
      <c r="AE31" s="50">
        <f t="shared" si="14"/>
        <v>79.928391300749183</v>
      </c>
      <c r="AF31" s="52">
        <f t="shared" si="14"/>
        <v>1.6712343357875468</v>
      </c>
      <c r="AG31" s="52">
        <f t="shared" si="14"/>
        <v>39.427679171097601</v>
      </c>
      <c r="AH31" s="52">
        <f t="shared" si="14"/>
        <v>0.11113074794151682</v>
      </c>
      <c r="AI31" s="52">
        <f t="shared" si="14"/>
        <v>11.13640410125352</v>
      </c>
      <c r="AJ31" s="52">
        <f t="shared" si="14"/>
        <v>22.666644745860545</v>
      </c>
      <c r="AK31" s="54">
        <f t="shared" si="14"/>
        <v>31.110410613869842</v>
      </c>
      <c r="AL31" s="52">
        <f t="shared" si="14"/>
        <v>8.2101011210798678</v>
      </c>
      <c r="AM31" s="52">
        <f t="shared" si="14"/>
        <v>15.436444157310421</v>
      </c>
      <c r="AN31" s="52">
        <f t="shared" si="14"/>
        <v>1.6941934053349463E-2</v>
      </c>
      <c r="AO31" s="52">
        <f t="shared" si="14"/>
        <v>13.601131087140816</v>
      </c>
      <c r="AP31" s="52">
        <f t="shared" si="14"/>
        <v>25.36434564494035</v>
      </c>
      <c r="AQ31" s="111">
        <f t="shared" si="14"/>
        <v>6.22682697443555</v>
      </c>
      <c r="AR31" s="114">
        <f t="shared" si="14"/>
        <v>7.326509367940985</v>
      </c>
      <c r="AS31" s="114">
        <f t="shared" si="14"/>
        <v>11.565950156991475</v>
      </c>
      <c r="AT31" s="55">
        <f t="shared" si="14"/>
        <v>64.344612308512154</v>
      </c>
      <c r="AU31" s="50" t="e">
        <f t="shared" ref="AU31:BD31" si="15">_xlfn.STDEV.S(AU24:AU29)</f>
        <v>#DIV/0!</v>
      </c>
      <c r="AV31" s="52" t="e">
        <f t="shared" si="15"/>
        <v>#DIV/0!</v>
      </c>
      <c r="AW31" s="52" t="e">
        <f t="shared" si="15"/>
        <v>#DIV/0!</v>
      </c>
      <c r="AX31" s="52" t="e">
        <f t="shared" si="15"/>
        <v>#DIV/0!</v>
      </c>
      <c r="AY31" s="138" t="e">
        <f t="shared" si="15"/>
        <v>#DIV/0!</v>
      </c>
      <c r="AZ31" s="52" t="e">
        <f t="shared" si="15"/>
        <v>#DIV/0!</v>
      </c>
      <c r="BA31" s="52" t="e">
        <f t="shared" si="15"/>
        <v>#DIV/0!</v>
      </c>
      <c r="BB31" s="48" t="e">
        <f t="shared" si="15"/>
        <v>#DIV/0!</v>
      </c>
      <c r="BC31" s="111" t="e">
        <f t="shared" si="15"/>
        <v>#DIV/0!</v>
      </c>
      <c r="BD31" s="52" t="e">
        <f t="shared" si="15"/>
        <v>#DIV/0!</v>
      </c>
      <c r="BE31" s="52"/>
      <c r="BF31" s="267"/>
    </row>
    <row r="32" spans="1:58" ht="15" thickBot="1">
      <c r="A32" s="285"/>
      <c r="B32" s="255"/>
      <c r="C32" s="272" t="s">
        <v>25</v>
      </c>
      <c r="D32" s="273"/>
      <c r="E32" s="274"/>
      <c r="F32" s="56">
        <f t="shared" ref="F32:AT32" si="16">_xlfn.STDEV.S(F25:F29)/SQRT(COUNT(F25:F29))</f>
        <v>0.24877617115257111</v>
      </c>
      <c r="G32" s="57">
        <f t="shared" si="16"/>
        <v>4.3891125259033466</v>
      </c>
      <c r="H32" s="58">
        <f t="shared" si="16"/>
        <v>8.042816152733252</v>
      </c>
      <c r="I32" s="59">
        <f t="shared" si="16"/>
        <v>0</v>
      </c>
      <c r="J32" s="60">
        <f t="shared" si="16"/>
        <v>1.5567710347840946E-2</v>
      </c>
      <c r="K32" s="59">
        <f t="shared" si="16"/>
        <v>31.037717661642013</v>
      </c>
      <c r="L32" s="57">
        <f t="shared" si="16"/>
        <v>1.0974159157600487</v>
      </c>
      <c r="M32" s="57">
        <f t="shared" si="16"/>
        <v>14.948409098649437</v>
      </c>
      <c r="N32" s="123">
        <f t="shared" si="16"/>
        <v>4.1385358275156083E-2</v>
      </c>
      <c r="O32" s="57">
        <f t="shared" si="16"/>
        <v>3.8540775341388702</v>
      </c>
      <c r="P32" s="62">
        <f t="shared" si="16"/>
        <v>11.537403528099107</v>
      </c>
      <c r="Q32" s="63">
        <f t="shared" si="16"/>
        <v>45.310308784014026</v>
      </c>
      <c r="R32" s="57">
        <f t="shared" si="16"/>
        <v>2.4622799946487857</v>
      </c>
      <c r="S32" s="57">
        <f t="shared" si="16"/>
        <v>24.092140863755439</v>
      </c>
      <c r="T32" s="61">
        <f t="shared" si="16"/>
        <v>5.8413974057004645E-2</v>
      </c>
      <c r="U32" s="57">
        <f t="shared" si="16"/>
        <v>9.3150849348743563</v>
      </c>
      <c r="V32" s="57">
        <f t="shared" si="16"/>
        <v>9.5243014504591894</v>
      </c>
      <c r="W32" s="63">
        <f t="shared" si="16"/>
        <v>27.06197358367784</v>
      </c>
      <c r="X32" s="115">
        <f t="shared" si="16"/>
        <v>2.596123881883635</v>
      </c>
      <c r="Y32" s="115">
        <f t="shared" si="16"/>
        <v>3.2219085467278696</v>
      </c>
      <c r="Z32" s="115">
        <f t="shared" si="16"/>
        <v>6.4874037299697243</v>
      </c>
      <c r="AA32" s="61">
        <f t="shared" si="16"/>
        <v>5.0629342595834093</v>
      </c>
      <c r="AB32" s="61">
        <f t="shared" si="16"/>
        <v>4.1413598636219797</v>
      </c>
      <c r="AC32" s="61">
        <f t="shared" si="16"/>
        <v>1.6297540384161262</v>
      </c>
      <c r="AD32" s="61">
        <f t="shared" si="16"/>
        <v>2.4563372019993133</v>
      </c>
      <c r="AE32" s="59">
        <f t="shared" si="16"/>
        <v>39.964195650374592</v>
      </c>
      <c r="AF32" s="61">
        <f t="shared" si="16"/>
        <v>0.83561716789377338</v>
      </c>
      <c r="AG32" s="61">
        <f t="shared" si="16"/>
        <v>19.713839585548801</v>
      </c>
      <c r="AH32" s="61">
        <f t="shared" si="16"/>
        <v>5.5565373970758412E-2</v>
      </c>
      <c r="AI32" s="61">
        <f t="shared" si="16"/>
        <v>5.56820205062676</v>
      </c>
      <c r="AJ32" s="61">
        <f t="shared" si="16"/>
        <v>11.333322372930272</v>
      </c>
      <c r="AK32" s="63">
        <f t="shared" si="16"/>
        <v>15.555205306934921</v>
      </c>
      <c r="AL32" s="61">
        <f t="shared" si="16"/>
        <v>4.1050505605399339</v>
      </c>
      <c r="AM32" s="61">
        <f t="shared" si="16"/>
        <v>7.7182220786552103</v>
      </c>
      <c r="AN32" s="61">
        <f t="shared" si="16"/>
        <v>8.4709670266747313E-3</v>
      </c>
      <c r="AO32" s="61">
        <f t="shared" si="16"/>
        <v>6.800565543570408</v>
      </c>
      <c r="AP32" s="61">
        <f t="shared" si="16"/>
        <v>12.682172822470175</v>
      </c>
      <c r="AQ32" s="112">
        <f t="shared" si="16"/>
        <v>3.113413487217775</v>
      </c>
      <c r="AR32" s="115">
        <f t="shared" si="16"/>
        <v>3.6632546839704925</v>
      </c>
      <c r="AS32" s="115">
        <f t="shared" si="16"/>
        <v>5.7829750784957374</v>
      </c>
      <c r="AT32" s="64">
        <f t="shared" si="16"/>
        <v>32.172306154256077</v>
      </c>
      <c r="AU32" s="59" t="e">
        <f t="shared" ref="AU32:BD32" si="17">_xlfn.STDEV.S(AU24:AU29)/SQRT(COUNT(AU24:AU29))</f>
        <v>#DIV/0!</v>
      </c>
      <c r="AV32" s="61" t="e">
        <f t="shared" si="17"/>
        <v>#DIV/0!</v>
      </c>
      <c r="AW32" s="61" t="e">
        <f t="shared" si="17"/>
        <v>#DIV/0!</v>
      </c>
      <c r="AX32" s="61" t="e">
        <f t="shared" si="17"/>
        <v>#DIV/0!</v>
      </c>
      <c r="AY32" s="139" t="e">
        <f t="shared" si="17"/>
        <v>#DIV/0!</v>
      </c>
      <c r="AZ32" s="61" t="e">
        <f t="shared" si="17"/>
        <v>#DIV/0!</v>
      </c>
      <c r="BA32" s="61" t="e">
        <f t="shared" si="17"/>
        <v>#DIV/0!</v>
      </c>
      <c r="BB32" s="57" t="e">
        <f t="shared" si="17"/>
        <v>#DIV/0!</v>
      </c>
      <c r="BC32" s="112" t="e">
        <f t="shared" si="17"/>
        <v>#DIV/0!</v>
      </c>
      <c r="BD32" s="61" t="e">
        <f t="shared" si="17"/>
        <v>#DIV/0!</v>
      </c>
      <c r="BE32" s="173"/>
      <c r="BF32" s="268"/>
    </row>
    <row r="33" spans="1:58" s="117" customFormat="1" ht="15" thickBot="1">
      <c r="A33" s="285"/>
      <c r="B33" s="254" t="s">
        <v>69</v>
      </c>
      <c r="C33" s="140">
        <v>42823</v>
      </c>
      <c r="D33" s="145" t="s">
        <v>63</v>
      </c>
      <c r="E33" s="162" t="s">
        <v>84</v>
      </c>
      <c r="F33" s="19">
        <v>4.5199999999999996</v>
      </c>
      <c r="G33" s="20">
        <v>94.312340000000006</v>
      </c>
      <c r="H33" s="21">
        <v>742.15</v>
      </c>
      <c r="I33" s="22">
        <v>90</v>
      </c>
      <c r="J33" s="23">
        <v>1.3464601769911499</v>
      </c>
      <c r="K33" s="22">
        <v>984.616099873488</v>
      </c>
      <c r="L33" s="20">
        <v>48.472889147179103</v>
      </c>
      <c r="M33" s="20">
        <v>443.83516078956501</v>
      </c>
      <c r="N33" s="65">
        <v>1.4450274637110601</v>
      </c>
      <c r="O33" s="20">
        <v>109.865316901412</v>
      </c>
      <c r="P33" s="25">
        <v>133.25496677117201</v>
      </c>
      <c r="Q33" s="26">
        <v>824.61267928738005</v>
      </c>
      <c r="R33" s="20">
        <v>59.292244130554501</v>
      </c>
      <c r="S33" s="20">
        <v>353.014095513136</v>
      </c>
      <c r="T33" s="24">
        <v>1.1813460105990501</v>
      </c>
      <c r="U33" s="20">
        <v>71.438441761731994</v>
      </c>
      <c r="V33" s="20">
        <v>109.32652485597301</v>
      </c>
      <c r="W33" s="26">
        <v>-160.00342058610801</v>
      </c>
      <c r="X33" s="66">
        <v>-16.250335598480099</v>
      </c>
      <c r="Y33" s="66">
        <v>-20.462791887614799</v>
      </c>
      <c r="Z33" s="66">
        <v>-38.426875139679801</v>
      </c>
      <c r="AA33" s="158">
        <v>-34.976347607646197</v>
      </c>
      <c r="AB33" s="24">
        <v>-23.928441915199201</v>
      </c>
      <c r="AC33" s="24">
        <v>-17.956885581825698</v>
      </c>
      <c r="AD33" s="24">
        <v>51.340082112805099</v>
      </c>
      <c r="AE33" s="22">
        <v>980.10373749900896</v>
      </c>
      <c r="AF33" s="20">
        <v>48.720623554400603</v>
      </c>
      <c r="AG33" s="20">
        <v>441.33124519510397</v>
      </c>
      <c r="AH33" s="65">
        <v>1.4376797945716999</v>
      </c>
      <c r="AI33" s="20">
        <v>108.690015819157</v>
      </c>
      <c r="AJ33" s="20">
        <v>114.187093501948</v>
      </c>
      <c r="AK33" s="26">
        <v>839.47793328366799</v>
      </c>
      <c r="AL33" s="20">
        <v>48.192515159730299</v>
      </c>
      <c r="AM33" s="20">
        <v>371.54645148210398</v>
      </c>
      <c r="AN33" s="65">
        <v>1.2214254696522899</v>
      </c>
      <c r="AO33" s="20">
        <v>74.149386698049</v>
      </c>
      <c r="AP33" s="20">
        <v>99.853947323821998</v>
      </c>
      <c r="AQ33" s="135">
        <v>-14.3480530514233</v>
      </c>
      <c r="AR33" s="66">
        <v>-15.812339251473</v>
      </c>
      <c r="AS33" s="66">
        <v>-31.779026675806499</v>
      </c>
      <c r="AT33" s="24">
        <v>89.886645727904806</v>
      </c>
      <c r="AU33" s="22"/>
      <c r="AV33" s="24"/>
      <c r="AW33" s="24"/>
      <c r="AX33" s="65"/>
      <c r="AY33" s="65"/>
      <c r="AZ33" s="24"/>
      <c r="BA33" s="141"/>
      <c r="BB33" s="24"/>
      <c r="BC33" s="66"/>
      <c r="BD33" s="24"/>
      <c r="BE33" s="24"/>
      <c r="BF33" s="118"/>
    </row>
    <row r="34" spans="1:58" s="117" customFormat="1">
      <c r="A34" s="285"/>
      <c r="B34" s="254"/>
      <c r="C34" s="140">
        <v>42824</v>
      </c>
      <c r="D34" s="144" t="s">
        <v>63</v>
      </c>
      <c r="E34" s="162" t="s">
        <v>85</v>
      </c>
      <c r="F34" s="19">
        <v>4.54</v>
      </c>
      <c r="G34" s="20">
        <v>107.71245999999999</v>
      </c>
      <c r="H34" s="21">
        <v>766.55700000000002</v>
      </c>
      <c r="I34" s="22">
        <v>90</v>
      </c>
      <c r="J34" s="23">
        <v>1.3726872246696</v>
      </c>
      <c r="K34" s="22">
        <v>968.55841876556303</v>
      </c>
      <c r="L34" s="20">
        <v>56.695382934723298</v>
      </c>
      <c r="M34" s="20">
        <v>427.58382644805801</v>
      </c>
      <c r="N34" s="65">
        <v>1.38403368392616</v>
      </c>
      <c r="O34" s="20">
        <v>90.4922508891419</v>
      </c>
      <c r="P34" s="25">
        <v>126.245435628531</v>
      </c>
      <c r="Q34" s="26">
        <v>851.67251045179603</v>
      </c>
      <c r="R34" s="20">
        <v>65.783353190145206</v>
      </c>
      <c r="S34" s="20">
        <v>360.05290203575299</v>
      </c>
      <c r="T34" s="24">
        <v>1.19282943023502</v>
      </c>
      <c r="U34" s="20">
        <v>65.673191642559601</v>
      </c>
      <c r="V34" s="20">
        <v>113.97562330176901</v>
      </c>
      <c r="W34" s="26">
        <v>-116.885908313767</v>
      </c>
      <c r="X34" s="66">
        <v>-12.0680287372587</v>
      </c>
      <c r="Y34" s="66">
        <v>-15.793610570653501</v>
      </c>
      <c r="Z34" s="66">
        <v>-24.819059246582299</v>
      </c>
      <c r="AA34" s="158">
        <v>-27.426723285938699</v>
      </c>
      <c r="AB34" s="24">
        <v>-12.2698123267621</v>
      </c>
      <c r="AC34" s="24">
        <v>-9.7190146049043502</v>
      </c>
      <c r="AD34" s="24">
        <v>35.436295118371497</v>
      </c>
      <c r="AE34" s="22">
        <v>990.03294921791098</v>
      </c>
      <c r="AF34" s="20">
        <v>55.308746528324697</v>
      </c>
      <c r="AG34" s="20">
        <v>439.707728080631</v>
      </c>
      <c r="AH34" s="65">
        <v>1.4187325627523399</v>
      </c>
      <c r="AI34" s="20">
        <v>95.391152735525097</v>
      </c>
      <c r="AJ34" s="20">
        <v>129.181549083325</v>
      </c>
      <c r="AK34" s="26">
        <v>895.88024875164103</v>
      </c>
      <c r="AL34" s="20">
        <v>55.061138954181601</v>
      </c>
      <c r="AM34" s="20">
        <v>392.87898542163902</v>
      </c>
      <c r="AN34" s="65">
        <v>1.27620259218883</v>
      </c>
      <c r="AO34" s="20">
        <v>74.694516117954805</v>
      </c>
      <c r="AP34" s="20">
        <v>120.079978979543</v>
      </c>
      <c r="AQ34" s="135">
        <v>-9.5100572703814201</v>
      </c>
      <c r="AR34" s="66">
        <v>-10.6499703481228</v>
      </c>
      <c r="AS34" s="66">
        <v>-21.6965997621943</v>
      </c>
      <c r="AT34" s="24">
        <v>83.3900931213592</v>
      </c>
      <c r="AU34" s="22"/>
      <c r="AV34" s="24"/>
      <c r="AW34" s="24"/>
      <c r="AX34" s="65"/>
      <c r="AY34" s="65"/>
      <c r="AZ34" s="24"/>
      <c r="BA34" s="141"/>
      <c r="BB34" s="24"/>
      <c r="BC34" s="66"/>
      <c r="BD34" s="24"/>
      <c r="BE34" s="24"/>
      <c r="BF34" s="118"/>
    </row>
    <row r="35" spans="1:58" s="117" customFormat="1">
      <c r="A35" s="285"/>
      <c r="B35" s="254"/>
      <c r="C35" s="140">
        <v>43418</v>
      </c>
      <c r="D35" s="145" t="s">
        <v>63</v>
      </c>
      <c r="E35" s="162" t="s">
        <v>86</v>
      </c>
      <c r="F35" s="19">
        <v>4.97</v>
      </c>
      <c r="G35" s="20">
        <v>109.84</v>
      </c>
      <c r="H35" s="21">
        <v>781.36800000000005</v>
      </c>
      <c r="I35" s="22">
        <v>90</v>
      </c>
      <c r="J35" s="23">
        <v>1.27746478873239</v>
      </c>
      <c r="K35" s="22">
        <v>1011.1497282404</v>
      </c>
      <c r="L35" s="20">
        <v>60.753455894825599</v>
      </c>
      <c r="M35" s="20">
        <v>444.82140822537502</v>
      </c>
      <c r="N35" s="65">
        <v>1.41527422884165</v>
      </c>
      <c r="O35" s="20">
        <v>87.852172924194306</v>
      </c>
      <c r="P35" s="25">
        <v>111.925704067756</v>
      </c>
      <c r="Q35" s="26">
        <v>905.11278836356701</v>
      </c>
      <c r="R35" s="20">
        <v>69.062675979953895</v>
      </c>
      <c r="S35" s="20">
        <v>383.49371820183001</v>
      </c>
      <c r="T35" s="24">
        <v>1.2449966529818799</v>
      </c>
      <c r="U35" s="20">
        <v>66.627369424488194</v>
      </c>
      <c r="V35" s="20">
        <v>97.706565422909804</v>
      </c>
      <c r="W35" s="26">
        <v>-106.036939876833</v>
      </c>
      <c r="X35" s="66">
        <v>-10.486769359208401</v>
      </c>
      <c r="Y35" s="66">
        <v>-13.787036525110899</v>
      </c>
      <c r="Z35" s="66">
        <v>-21.224803499706098</v>
      </c>
      <c r="AA35" s="158">
        <v>-24.159679599525099</v>
      </c>
      <c r="AB35" s="24">
        <v>-14.2191386448459</v>
      </c>
      <c r="AC35" s="24">
        <v>-12.704086843392201</v>
      </c>
      <c r="AD35" s="24">
        <v>52.583838254386301</v>
      </c>
      <c r="AE35" s="22">
        <v>1020.12882000015</v>
      </c>
      <c r="AF35" s="20">
        <v>60.146812729006598</v>
      </c>
      <c r="AG35" s="20">
        <v>449.91759727106898</v>
      </c>
      <c r="AH35" s="65">
        <v>1.4295487414838199</v>
      </c>
      <c r="AI35" s="20">
        <v>89.754901734512302</v>
      </c>
      <c r="AJ35" s="20">
        <v>106.533975921167</v>
      </c>
      <c r="AK35" s="26">
        <v>929.63960671548602</v>
      </c>
      <c r="AL35" s="20">
        <v>66.9283714583147</v>
      </c>
      <c r="AM35" s="20">
        <v>397.89143189942803</v>
      </c>
      <c r="AN35" s="65">
        <v>1.28469882902451</v>
      </c>
      <c r="AO35" s="20">
        <v>71.333271810571503</v>
      </c>
      <c r="AP35" s="20">
        <v>95.157092522595207</v>
      </c>
      <c r="AQ35" s="135">
        <v>-8.8703712227885401</v>
      </c>
      <c r="AR35" s="66">
        <v>-11.563487555765899</v>
      </c>
      <c r="AS35" s="66">
        <v>-20.524372004139099</v>
      </c>
      <c r="AT35" s="24">
        <v>86.792935087460094</v>
      </c>
      <c r="AU35" s="22"/>
      <c r="AV35" s="24"/>
      <c r="AW35" s="24"/>
      <c r="AX35" s="65"/>
      <c r="AY35" s="65"/>
      <c r="AZ35" s="24"/>
      <c r="BA35" s="141"/>
      <c r="BB35" s="24"/>
      <c r="BC35" s="66"/>
      <c r="BD35" s="24"/>
      <c r="BE35" s="24"/>
      <c r="BF35" s="118"/>
    </row>
    <row r="36" spans="1:58" s="117" customFormat="1">
      <c r="A36" s="285"/>
      <c r="B36" s="254"/>
      <c r="C36" s="140">
        <v>43419</v>
      </c>
      <c r="D36" s="145" t="s">
        <v>63</v>
      </c>
      <c r="E36" s="162" t="s">
        <v>87</v>
      </c>
      <c r="F36" s="19">
        <v>4.67</v>
      </c>
      <c r="G36" s="20">
        <v>112.44253</v>
      </c>
      <c r="H36" s="21">
        <v>700.11300000000006</v>
      </c>
      <c r="I36" s="22">
        <v>90</v>
      </c>
      <c r="J36" s="23">
        <v>1.4122055674518199</v>
      </c>
      <c r="K36" s="22">
        <v>908.95864286411097</v>
      </c>
      <c r="L36" s="20">
        <v>54.779436812830298</v>
      </c>
      <c r="M36" s="20">
        <v>399.69988461922497</v>
      </c>
      <c r="N36" s="65">
        <v>1.45350030273136</v>
      </c>
      <c r="O36" s="20">
        <v>87.549621803447906</v>
      </c>
      <c r="P36" s="25">
        <v>129.49048199161501</v>
      </c>
      <c r="Q36" s="26">
        <v>847.32396187868096</v>
      </c>
      <c r="R36" s="20">
        <v>59.384589040355799</v>
      </c>
      <c r="S36" s="20">
        <v>364.277391898985</v>
      </c>
      <c r="T36" s="24">
        <v>1.34078435630486</v>
      </c>
      <c r="U36" s="20">
        <v>73.603129036511902</v>
      </c>
      <c r="V36" s="20">
        <v>116.42903009668601</v>
      </c>
      <c r="W36" s="26">
        <v>-61.6346809854304</v>
      </c>
      <c r="X36" s="66">
        <v>-6.7808014665244398</v>
      </c>
      <c r="Y36" s="66">
        <v>-8.8622724407303703</v>
      </c>
      <c r="Z36" s="66">
        <v>-13.946492766936</v>
      </c>
      <c r="AA36" s="158">
        <v>-15.929814977666499</v>
      </c>
      <c r="AB36" s="24">
        <v>-13.061451894929</v>
      </c>
      <c r="AC36" s="24">
        <v>-10.086804600646101</v>
      </c>
      <c r="AD36" s="24">
        <v>63.320287239919203</v>
      </c>
      <c r="AE36" s="22">
        <v>940.02805222096697</v>
      </c>
      <c r="AF36" s="20">
        <v>52.735067983109701</v>
      </c>
      <c r="AG36" s="20">
        <v>417.27895812737398</v>
      </c>
      <c r="AH36" s="65">
        <v>1.50984783060115</v>
      </c>
      <c r="AI36" s="20">
        <v>94.943402071319198</v>
      </c>
      <c r="AJ36" s="20">
        <v>123.493523195484</v>
      </c>
      <c r="AK36" s="26">
        <v>824.91761350068498</v>
      </c>
      <c r="AL36" s="20">
        <v>61.273938879876503</v>
      </c>
      <c r="AM36" s="20">
        <v>351.18486787046601</v>
      </c>
      <c r="AN36" s="65">
        <v>1.2994419723366499</v>
      </c>
      <c r="AO36" s="20">
        <v>68.769807680635907</v>
      </c>
      <c r="AP36" s="20">
        <v>115.24926048805401</v>
      </c>
      <c r="AQ36" s="135">
        <v>-12.2454259155688</v>
      </c>
      <c r="AR36" s="66">
        <v>-15.8393058096001</v>
      </c>
      <c r="AS36" s="66">
        <v>-27.567575860639899</v>
      </c>
      <c r="AT36" s="24">
        <v>187.67151590064901</v>
      </c>
      <c r="AU36" s="22"/>
      <c r="AV36" s="24"/>
      <c r="AW36" s="24"/>
      <c r="AX36" s="65"/>
      <c r="AY36" s="65"/>
      <c r="AZ36" s="24"/>
      <c r="BA36" s="141"/>
      <c r="BB36" s="24"/>
      <c r="BC36" s="66"/>
      <c r="BD36" s="24"/>
      <c r="BE36" s="24"/>
      <c r="BF36" s="118"/>
    </row>
    <row r="37" spans="1:58" s="117" customFormat="1">
      <c r="A37" s="285"/>
      <c r="B37" s="254"/>
      <c r="C37" s="140">
        <v>43420</v>
      </c>
      <c r="D37" s="145" t="s">
        <v>63</v>
      </c>
      <c r="E37" s="162" t="s">
        <v>88</v>
      </c>
      <c r="F37" s="19">
        <v>4.16</v>
      </c>
      <c r="G37" s="20">
        <v>107.27032</v>
      </c>
      <c r="H37" s="21">
        <v>645.91800000000001</v>
      </c>
      <c r="I37" s="22">
        <v>90</v>
      </c>
      <c r="J37" s="23">
        <v>1.3975961538461501</v>
      </c>
      <c r="K37" s="22">
        <v>903.744951700971</v>
      </c>
      <c r="L37" s="20">
        <v>48.331066367547599</v>
      </c>
      <c r="M37" s="20">
        <v>403.54140948293798</v>
      </c>
      <c r="N37" s="65">
        <v>1.58807680250925</v>
      </c>
      <c r="O37" s="20">
        <v>100.184271277637</v>
      </c>
      <c r="P37" s="25">
        <v>127.54249833978101</v>
      </c>
      <c r="Q37" s="26">
        <v>760.62711359441698</v>
      </c>
      <c r="R37" s="20">
        <v>58.917638621553998</v>
      </c>
      <c r="S37" s="20">
        <v>321.395918175654</v>
      </c>
      <c r="T37" s="24">
        <v>1.3027243985769399</v>
      </c>
      <c r="U37" s="20">
        <v>65.453494627927199</v>
      </c>
      <c r="V37" s="20">
        <v>117.65385203485</v>
      </c>
      <c r="W37" s="26">
        <v>-143.11783810655501</v>
      </c>
      <c r="X37" s="66">
        <v>-15.836087143522899</v>
      </c>
      <c r="Y37" s="66">
        <v>-20.356149177487801</v>
      </c>
      <c r="Z37" s="66">
        <v>-34.730776649710002</v>
      </c>
      <c r="AA37" s="158">
        <v>-34.6668955184211</v>
      </c>
      <c r="AB37" s="24">
        <v>-9.8886463049310294</v>
      </c>
      <c r="AC37" s="24">
        <v>-7.7532167188595302</v>
      </c>
      <c r="AD37" s="24">
        <v>22.3649005857466</v>
      </c>
      <c r="AE37" s="22">
        <v>871.79490745091596</v>
      </c>
      <c r="AF37" s="20">
        <v>50.3283614727643</v>
      </c>
      <c r="AG37" s="20">
        <v>385.56909225269402</v>
      </c>
      <c r="AH37" s="65">
        <v>1.5250535303116</v>
      </c>
      <c r="AI37" s="20">
        <v>91.923644814568902</v>
      </c>
      <c r="AJ37" s="20">
        <v>124.65160231946599</v>
      </c>
      <c r="AK37" s="26">
        <v>856.49056244589099</v>
      </c>
      <c r="AL37" s="20">
        <v>50.149547493162501</v>
      </c>
      <c r="AM37" s="20">
        <v>378.09573372978298</v>
      </c>
      <c r="AN37" s="65">
        <v>1.4969729656177599</v>
      </c>
      <c r="AO37" s="20">
        <v>85.9412681372024</v>
      </c>
      <c r="AP37" s="20">
        <v>119.16787538992099</v>
      </c>
      <c r="AQ37" s="135">
        <v>-1.7554983258360599</v>
      </c>
      <c r="AR37" s="66">
        <v>-1.9382670118207399</v>
      </c>
      <c r="AS37" s="66">
        <v>-6.5079846316301797</v>
      </c>
      <c r="AT37" s="24">
        <v>17.2250011501439</v>
      </c>
      <c r="AU37" s="22"/>
      <c r="AV37" s="24"/>
      <c r="AW37" s="24"/>
      <c r="AX37" s="65"/>
      <c r="AY37" s="65"/>
      <c r="AZ37" s="24"/>
      <c r="BA37" s="24"/>
      <c r="BB37" s="24"/>
      <c r="BC37" s="66"/>
      <c r="BD37" s="24"/>
      <c r="BE37" s="24"/>
      <c r="BF37" s="118"/>
    </row>
    <row r="38" spans="1:58" ht="15" thickBot="1">
      <c r="A38" s="285"/>
      <c r="B38" s="254"/>
      <c r="C38" s="140"/>
      <c r="D38" s="147"/>
      <c r="E38" s="162"/>
      <c r="F38" s="29"/>
      <c r="G38" s="30"/>
      <c r="H38" s="31"/>
      <c r="I38" s="32"/>
      <c r="J38" s="33"/>
      <c r="K38" s="32"/>
      <c r="L38" s="30"/>
      <c r="M38" s="30"/>
      <c r="N38" s="120"/>
      <c r="O38" s="30"/>
      <c r="P38" s="35"/>
      <c r="Q38" s="36"/>
      <c r="R38" s="30"/>
      <c r="S38" s="30"/>
      <c r="T38" s="34"/>
      <c r="U38" s="30"/>
      <c r="V38" s="30"/>
      <c r="W38" s="36"/>
      <c r="X38" s="125"/>
      <c r="Y38" s="66"/>
      <c r="Z38" s="125"/>
      <c r="AA38" s="24"/>
      <c r="AB38" s="34"/>
      <c r="AC38" s="34"/>
      <c r="AD38" s="34"/>
      <c r="AE38" s="32"/>
      <c r="AF38" s="34"/>
      <c r="AG38" s="34"/>
      <c r="AH38" s="120"/>
      <c r="AI38" s="30"/>
      <c r="AJ38" s="30"/>
      <c r="AK38" s="36"/>
      <c r="AL38" s="34"/>
      <c r="AM38" s="34"/>
      <c r="AN38" s="120"/>
      <c r="AO38" s="30"/>
      <c r="AP38" s="30"/>
      <c r="AQ38" s="109"/>
      <c r="AR38" s="66"/>
      <c r="AS38" s="24"/>
      <c r="AT38" s="37"/>
      <c r="AU38" s="32"/>
      <c r="AV38" s="34"/>
      <c r="AW38" s="34"/>
      <c r="AX38" s="34"/>
      <c r="AY38" s="136"/>
      <c r="AZ38" s="34"/>
      <c r="BA38" s="34"/>
      <c r="BB38" s="30"/>
      <c r="BC38" s="107"/>
      <c r="BD38" s="34"/>
      <c r="BE38" s="34"/>
      <c r="BF38" s="28"/>
    </row>
    <row r="39" spans="1:58">
      <c r="A39" s="285"/>
      <c r="B39" s="254"/>
      <c r="C39" s="263" t="s">
        <v>23</v>
      </c>
      <c r="D39" s="264"/>
      <c r="E39" s="265"/>
      <c r="F39" s="184">
        <f t="shared" ref="F39:AT39" si="18">AVERAGE(F34:F38)</f>
        <v>4.585</v>
      </c>
      <c r="G39" s="185">
        <f t="shared" si="18"/>
        <v>109.3163275</v>
      </c>
      <c r="H39" s="186">
        <f t="shared" si="18"/>
        <v>723.48900000000015</v>
      </c>
      <c r="I39" s="187">
        <f t="shared" si="18"/>
        <v>90</v>
      </c>
      <c r="J39" s="188">
        <f t="shared" si="18"/>
        <v>1.36498843367499</v>
      </c>
      <c r="K39" s="187">
        <f t="shared" si="18"/>
        <v>948.1029353927612</v>
      </c>
      <c r="L39" s="185">
        <f t="shared" si="18"/>
        <v>55.139835502481695</v>
      </c>
      <c r="M39" s="185">
        <f t="shared" si="18"/>
        <v>418.91163219389898</v>
      </c>
      <c r="N39" s="189">
        <f t="shared" si="18"/>
        <v>1.4602212545021052</v>
      </c>
      <c r="O39" s="185">
        <f t="shared" si="18"/>
        <v>91.519579223605277</v>
      </c>
      <c r="P39" s="190">
        <f t="shared" si="18"/>
        <v>123.80103000692075</v>
      </c>
      <c r="Q39" s="191">
        <f t="shared" si="18"/>
        <v>841.18409357211533</v>
      </c>
      <c r="R39" s="185">
        <f t="shared" si="18"/>
        <v>63.287064208002221</v>
      </c>
      <c r="S39" s="185">
        <f t="shared" si="18"/>
        <v>357.3049825780555</v>
      </c>
      <c r="T39" s="193">
        <f t="shared" si="18"/>
        <v>1.2703337095246749</v>
      </c>
      <c r="U39" s="185">
        <f t="shared" si="18"/>
        <v>67.83929618287172</v>
      </c>
      <c r="V39" s="185">
        <f t="shared" si="18"/>
        <v>111.44126771405369</v>
      </c>
      <c r="W39" s="191">
        <f t="shared" si="18"/>
        <v>-106.91884182064635</v>
      </c>
      <c r="X39" s="192">
        <f t="shared" si="18"/>
        <v>-11.292921676628611</v>
      </c>
      <c r="Y39" s="192">
        <f t="shared" si="18"/>
        <v>-14.699767178495643</v>
      </c>
      <c r="Z39" s="192">
        <f t="shared" si="18"/>
        <v>-23.680283040733599</v>
      </c>
      <c r="AA39" s="193">
        <f t="shared" si="18"/>
        <v>-25.545778345387848</v>
      </c>
      <c r="AB39" s="193">
        <f t="shared" si="18"/>
        <v>-12.359762292867007</v>
      </c>
      <c r="AC39" s="193">
        <f t="shared" si="18"/>
        <v>-10.065780691950547</v>
      </c>
      <c r="AD39" s="193">
        <f t="shared" si="18"/>
        <v>43.426330299605901</v>
      </c>
      <c r="AE39" s="187">
        <f t="shared" si="18"/>
        <v>955.49618222248603</v>
      </c>
      <c r="AF39" s="193">
        <f t="shared" si="18"/>
        <v>54.629747178301322</v>
      </c>
      <c r="AG39" s="193">
        <f t="shared" si="18"/>
        <v>423.11834393294197</v>
      </c>
      <c r="AH39" s="193">
        <f t="shared" si="18"/>
        <v>1.4707956662872275</v>
      </c>
      <c r="AI39" s="193">
        <f t="shared" si="18"/>
        <v>93.003275338981368</v>
      </c>
      <c r="AJ39" s="193">
        <f t="shared" si="18"/>
        <v>120.9651626298605</v>
      </c>
      <c r="AK39" s="191">
        <f t="shared" si="18"/>
        <v>876.73200785342578</v>
      </c>
      <c r="AL39" s="193">
        <f t="shared" si="18"/>
        <v>58.353249196383828</v>
      </c>
      <c r="AM39" s="193">
        <f t="shared" si="18"/>
        <v>380.01275473032899</v>
      </c>
      <c r="AN39" s="193">
        <f t="shared" si="18"/>
        <v>1.3393290897919377</v>
      </c>
      <c r="AO39" s="193">
        <f t="shared" si="18"/>
        <v>75.184715936591147</v>
      </c>
      <c r="AP39" s="193">
        <f t="shared" si="18"/>
        <v>112.41355184502829</v>
      </c>
      <c r="AQ39" s="238">
        <f t="shared" si="18"/>
        <v>-8.0953381836437046</v>
      </c>
      <c r="AR39" s="192">
        <f t="shared" si="18"/>
        <v>-9.9977576813273856</v>
      </c>
      <c r="AS39" s="192">
        <f t="shared" si="18"/>
        <v>-19.074133064650869</v>
      </c>
      <c r="AT39" s="239">
        <f t="shared" si="18"/>
        <v>93.769886314903047</v>
      </c>
      <c r="AU39" s="187" t="e">
        <f t="shared" ref="AU39:BD39" si="19">AVERAGE(AU33:AU38)</f>
        <v>#DIV/0!</v>
      </c>
      <c r="AV39" s="193" t="e">
        <f t="shared" si="19"/>
        <v>#DIV/0!</v>
      </c>
      <c r="AW39" s="193" t="e">
        <f t="shared" si="19"/>
        <v>#DIV/0!</v>
      </c>
      <c r="AX39" s="193" t="e">
        <f t="shared" si="19"/>
        <v>#DIV/0!</v>
      </c>
      <c r="AY39" s="240" t="e">
        <f t="shared" si="19"/>
        <v>#DIV/0!</v>
      </c>
      <c r="AZ39" s="193" t="e">
        <f t="shared" si="19"/>
        <v>#DIV/0!</v>
      </c>
      <c r="BA39" s="193" t="e">
        <f t="shared" si="19"/>
        <v>#DIV/0!</v>
      </c>
      <c r="BB39" s="185" t="e">
        <f t="shared" si="19"/>
        <v>#DIV/0!</v>
      </c>
      <c r="BC39" s="238" t="e">
        <f t="shared" si="19"/>
        <v>#DIV/0!</v>
      </c>
      <c r="BD39" s="193" t="e">
        <f t="shared" si="19"/>
        <v>#DIV/0!</v>
      </c>
      <c r="BE39" s="241"/>
      <c r="BF39" s="295"/>
    </row>
    <row r="40" spans="1:58">
      <c r="A40" s="285"/>
      <c r="B40" s="254"/>
      <c r="C40" s="269" t="s">
        <v>24</v>
      </c>
      <c r="D40" s="270"/>
      <c r="E40" s="271"/>
      <c r="F40" s="194">
        <f t="shared" ref="F40:AT40" si="20">_xlfn.STDEV.S(F34:F38)</f>
        <v>0.33570820663189016</v>
      </c>
      <c r="G40" s="195">
        <f t="shared" si="20"/>
        <v>2.3668482986083035</v>
      </c>
      <c r="H40" s="196">
        <f t="shared" si="20"/>
        <v>62.63260248464853</v>
      </c>
      <c r="I40" s="197">
        <f t="shared" si="20"/>
        <v>0</v>
      </c>
      <c r="J40" s="198">
        <f t="shared" si="20"/>
        <v>6.0587074924378419E-2</v>
      </c>
      <c r="K40" s="197">
        <f t="shared" si="20"/>
        <v>51.294025783248614</v>
      </c>
      <c r="L40" s="195">
        <f t="shared" si="20"/>
        <v>5.1775697668444929</v>
      </c>
      <c r="M40" s="195">
        <f t="shared" si="20"/>
        <v>21.227799683753169</v>
      </c>
      <c r="N40" s="199">
        <f t="shared" si="20"/>
        <v>8.984615253290526E-2</v>
      </c>
      <c r="O40" s="195">
        <f t="shared" si="20"/>
        <v>5.9257270378357667</v>
      </c>
      <c r="P40" s="200">
        <f t="shared" si="20"/>
        <v>8.0284272884190813</v>
      </c>
      <c r="Q40" s="201">
        <f t="shared" si="20"/>
        <v>59.788543808798387</v>
      </c>
      <c r="R40" s="195">
        <f t="shared" si="20"/>
        <v>4.9635451850560939</v>
      </c>
      <c r="S40" s="195">
        <f t="shared" si="20"/>
        <v>26.022274643801804</v>
      </c>
      <c r="T40" s="203">
        <f t="shared" si="20"/>
        <v>6.4964939548160794E-2</v>
      </c>
      <c r="U40" s="195">
        <f t="shared" si="20"/>
        <v>3.8761920132833287</v>
      </c>
      <c r="V40" s="195">
        <f t="shared" si="20"/>
        <v>9.2833001100532329</v>
      </c>
      <c r="W40" s="201">
        <f t="shared" si="20"/>
        <v>33.966369250449929</v>
      </c>
      <c r="X40" s="202">
        <f t="shared" si="20"/>
        <v>3.752788019785283</v>
      </c>
      <c r="Y40" s="202">
        <f t="shared" si="20"/>
        <v>4.7644717351159134</v>
      </c>
      <c r="Z40" s="202">
        <f t="shared" si="20"/>
        <v>8.6445796720588159</v>
      </c>
      <c r="AA40" s="203">
        <f t="shared" si="20"/>
        <v>7.7700440491292557</v>
      </c>
      <c r="AB40" s="203">
        <f t="shared" si="20"/>
        <v>1.8315889220542385</v>
      </c>
      <c r="AC40" s="203">
        <f t="shared" si="20"/>
        <v>2.0354606523860412</v>
      </c>
      <c r="AD40" s="203">
        <f t="shared" si="20"/>
        <v>18.138852944936602</v>
      </c>
      <c r="AE40" s="197">
        <f t="shared" si="20"/>
        <v>64.846826148817172</v>
      </c>
      <c r="AF40" s="203">
        <f t="shared" si="20"/>
        <v>4.2028078173447039</v>
      </c>
      <c r="AG40" s="203">
        <f t="shared" si="20"/>
        <v>28.504107155598827</v>
      </c>
      <c r="AH40" s="203">
        <f t="shared" si="20"/>
        <v>5.4408525378263017E-2</v>
      </c>
      <c r="AI40" s="203">
        <f t="shared" si="20"/>
        <v>2.6572908096976522</v>
      </c>
      <c r="AJ40" s="203">
        <f t="shared" si="20"/>
        <v>9.9289240925816564</v>
      </c>
      <c r="AK40" s="201">
        <f t="shared" si="20"/>
        <v>45.681202265163407</v>
      </c>
      <c r="AL40" s="203">
        <f t="shared" si="20"/>
        <v>7.3075728190366718</v>
      </c>
      <c r="AM40" s="203">
        <f t="shared" si="20"/>
        <v>20.975454066125852</v>
      </c>
      <c r="AN40" s="203">
        <f t="shared" si="20"/>
        <v>0.10553355519364681</v>
      </c>
      <c r="AO40" s="203">
        <f t="shared" si="20"/>
        <v>7.5703012026127423</v>
      </c>
      <c r="AP40" s="203">
        <f t="shared" si="20"/>
        <v>11.693611124781398</v>
      </c>
      <c r="AQ40" s="242">
        <f t="shared" si="20"/>
        <v>4.4728404067016054</v>
      </c>
      <c r="AR40" s="202">
        <f t="shared" si="20"/>
        <v>5.8296931248345221</v>
      </c>
      <c r="AS40" s="202">
        <f t="shared" si="20"/>
        <v>8.9261261013345639</v>
      </c>
      <c r="AT40" s="243">
        <f t="shared" si="20"/>
        <v>70.316080282572798</v>
      </c>
      <c r="AU40" s="197" t="e">
        <f t="shared" ref="AU40:BD40" si="21">_xlfn.STDEV.S(AU33:AU38)</f>
        <v>#DIV/0!</v>
      </c>
      <c r="AV40" s="203" t="e">
        <f t="shared" si="21"/>
        <v>#DIV/0!</v>
      </c>
      <c r="AW40" s="203" t="e">
        <f t="shared" si="21"/>
        <v>#DIV/0!</v>
      </c>
      <c r="AX40" s="203" t="e">
        <f t="shared" si="21"/>
        <v>#DIV/0!</v>
      </c>
      <c r="AY40" s="244" t="e">
        <f t="shared" si="21"/>
        <v>#DIV/0!</v>
      </c>
      <c r="AZ40" s="203" t="e">
        <f t="shared" si="21"/>
        <v>#DIV/0!</v>
      </c>
      <c r="BA40" s="203" t="e">
        <f t="shared" si="21"/>
        <v>#DIV/0!</v>
      </c>
      <c r="BB40" s="195" t="e">
        <f t="shared" si="21"/>
        <v>#DIV/0!</v>
      </c>
      <c r="BC40" s="242" t="e">
        <f t="shared" si="21"/>
        <v>#DIV/0!</v>
      </c>
      <c r="BD40" s="203" t="e">
        <f t="shared" si="21"/>
        <v>#DIV/0!</v>
      </c>
      <c r="BE40" s="203"/>
      <c r="BF40" s="296"/>
    </row>
    <row r="41" spans="1:58" ht="15" thickBot="1">
      <c r="A41" s="285"/>
      <c r="B41" s="255"/>
      <c r="C41" s="272" t="s">
        <v>25</v>
      </c>
      <c r="D41" s="273"/>
      <c r="E41" s="274"/>
      <c r="F41" s="204">
        <f t="shared" ref="F41:AT41" si="22">_xlfn.STDEV.S(F34:F38)/SQRT(COUNT(F34:F38))</f>
        <v>0.16785410331594508</v>
      </c>
      <c r="G41" s="205">
        <f t="shared" si="22"/>
        <v>1.1834241493041517</v>
      </c>
      <c r="H41" s="206">
        <f t="shared" si="22"/>
        <v>31.316301242324265</v>
      </c>
      <c r="I41" s="207">
        <f t="shared" si="22"/>
        <v>0</v>
      </c>
      <c r="J41" s="208">
        <f t="shared" si="22"/>
        <v>3.0293537462189209E-2</v>
      </c>
      <c r="K41" s="207">
        <f t="shared" si="22"/>
        <v>25.647012891624307</v>
      </c>
      <c r="L41" s="205">
        <f t="shared" si="22"/>
        <v>2.5887848834222464</v>
      </c>
      <c r="M41" s="205">
        <f t="shared" si="22"/>
        <v>10.613899841876584</v>
      </c>
      <c r="N41" s="209">
        <f t="shared" si="22"/>
        <v>4.492307626645263E-2</v>
      </c>
      <c r="O41" s="205">
        <f t="shared" si="22"/>
        <v>2.9628635189178834</v>
      </c>
      <c r="P41" s="210">
        <f t="shared" si="22"/>
        <v>4.0142136442095406</v>
      </c>
      <c r="Q41" s="211">
        <f t="shared" si="22"/>
        <v>29.894271904399194</v>
      </c>
      <c r="R41" s="205">
        <f t="shared" si="22"/>
        <v>2.4817725925280469</v>
      </c>
      <c r="S41" s="205">
        <f t="shared" si="22"/>
        <v>13.011137321900902</v>
      </c>
      <c r="T41" s="213">
        <f t="shared" si="22"/>
        <v>3.2482469774080397E-2</v>
      </c>
      <c r="U41" s="205">
        <f t="shared" si="22"/>
        <v>1.9380960066416644</v>
      </c>
      <c r="V41" s="205">
        <f t="shared" si="22"/>
        <v>4.6416500550266164</v>
      </c>
      <c r="W41" s="211">
        <f t="shared" si="22"/>
        <v>16.983184625224965</v>
      </c>
      <c r="X41" s="212">
        <f t="shared" si="22"/>
        <v>1.8763940098926415</v>
      </c>
      <c r="Y41" s="212">
        <f t="shared" si="22"/>
        <v>2.3822358675579567</v>
      </c>
      <c r="Z41" s="212">
        <f t="shared" si="22"/>
        <v>4.322289836029408</v>
      </c>
      <c r="AA41" s="213">
        <f t="shared" si="22"/>
        <v>3.8850220245646279</v>
      </c>
      <c r="AB41" s="213">
        <f t="shared" si="22"/>
        <v>0.91579446102711926</v>
      </c>
      <c r="AC41" s="213">
        <f t="shared" si="22"/>
        <v>1.0177303261930206</v>
      </c>
      <c r="AD41" s="213">
        <f t="shared" si="22"/>
        <v>9.0694264724683009</v>
      </c>
      <c r="AE41" s="207">
        <f t="shared" si="22"/>
        <v>32.423413074408586</v>
      </c>
      <c r="AF41" s="213">
        <f t="shared" si="22"/>
        <v>2.1014039086723519</v>
      </c>
      <c r="AG41" s="213">
        <f t="shared" si="22"/>
        <v>14.252053577799414</v>
      </c>
      <c r="AH41" s="213">
        <f t="shared" si="22"/>
        <v>2.7204262689131509E-2</v>
      </c>
      <c r="AI41" s="213">
        <f t="shared" si="22"/>
        <v>1.3286454048488261</v>
      </c>
      <c r="AJ41" s="213">
        <f t="shared" si="22"/>
        <v>4.9644620462908282</v>
      </c>
      <c r="AK41" s="211">
        <f t="shared" si="22"/>
        <v>22.840601132581703</v>
      </c>
      <c r="AL41" s="213">
        <f t="shared" si="22"/>
        <v>3.6537864095183359</v>
      </c>
      <c r="AM41" s="213">
        <f t="shared" si="22"/>
        <v>10.487727033062926</v>
      </c>
      <c r="AN41" s="213">
        <f t="shared" si="22"/>
        <v>5.2766777596823404E-2</v>
      </c>
      <c r="AO41" s="213">
        <f t="shared" si="22"/>
        <v>3.7851506013063712</v>
      </c>
      <c r="AP41" s="213">
        <f t="shared" si="22"/>
        <v>5.8468055623906992</v>
      </c>
      <c r="AQ41" s="245">
        <f t="shared" si="22"/>
        <v>2.2364202033508027</v>
      </c>
      <c r="AR41" s="212">
        <f t="shared" si="22"/>
        <v>2.914846562417261</v>
      </c>
      <c r="AS41" s="212">
        <f t="shared" si="22"/>
        <v>4.4630630506672819</v>
      </c>
      <c r="AT41" s="246">
        <f t="shared" si="22"/>
        <v>35.158040141286399</v>
      </c>
      <c r="AU41" s="207" t="e">
        <f t="shared" ref="AU41:BD41" si="23">_xlfn.STDEV.S(AU33:AU38)/SQRT(COUNT(AU33:AU38))</f>
        <v>#DIV/0!</v>
      </c>
      <c r="AV41" s="213" t="e">
        <f t="shared" si="23"/>
        <v>#DIV/0!</v>
      </c>
      <c r="AW41" s="213" t="e">
        <f t="shared" si="23"/>
        <v>#DIV/0!</v>
      </c>
      <c r="AX41" s="213" t="e">
        <f t="shared" si="23"/>
        <v>#DIV/0!</v>
      </c>
      <c r="AY41" s="247" t="e">
        <f t="shared" si="23"/>
        <v>#DIV/0!</v>
      </c>
      <c r="AZ41" s="213" t="e">
        <f t="shared" si="23"/>
        <v>#DIV/0!</v>
      </c>
      <c r="BA41" s="213" t="e">
        <f t="shared" si="23"/>
        <v>#DIV/0!</v>
      </c>
      <c r="BB41" s="205" t="e">
        <f t="shared" si="23"/>
        <v>#DIV/0!</v>
      </c>
      <c r="BC41" s="245" t="e">
        <f t="shared" si="23"/>
        <v>#DIV/0!</v>
      </c>
      <c r="BD41" s="213" t="e">
        <f t="shared" si="23"/>
        <v>#DIV/0!</v>
      </c>
      <c r="BE41" s="248"/>
      <c r="BF41" s="297"/>
    </row>
    <row r="42" spans="1:58" s="117" customFormat="1">
      <c r="A42" s="285"/>
      <c r="B42" s="254" t="s">
        <v>70</v>
      </c>
      <c r="C42" s="140">
        <v>42906</v>
      </c>
      <c r="D42" s="144" t="s">
        <v>63</v>
      </c>
      <c r="E42" s="162" t="s">
        <v>94</v>
      </c>
      <c r="F42" s="19">
        <v>5.44</v>
      </c>
      <c r="G42" s="20">
        <v>108.67289</v>
      </c>
      <c r="H42" s="21">
        <v>810.18399999999997</v>
      </c>
      <c r="I42" s="22">
        <v>90</v>
      </c>
      <c r="J42" s="23">
        <v>1.5277573529411801</v>
      </c>
      <c r="K42" s="22">
        <v>1223.7430469998601</v>
      </c>
      <c r="L42" s="20">
        <v>42.234213853931401</v>
      </c>
      <c r="M42" s="20">
        <v>569.63730964599904</v>
      </c>
      <c r="N42" s="65">
        <v>1.6842339576716501</v>
      </c>
      <c r="O42" s="20">
        <v>161.83476682244799</v>
      </c>
      <c r="P42" s="25">
        <v>177.667402077091</v>
      </c>
      <c r="Q42" s="26">
        <v>1048.20907831057</v>
      </c>
      <c r="R42" s="20">
        <v>49.989077233002597</v>
      </c>
      <c r="S42" s="20">
        <v>474.11546192228002</v>
      </c>
      <c r="T42" s="24">
        <v>1.4229567954776401</v>
      </c>
      <c r="U42" s="20">
        <v>113.80119256847</v>
      </c>
      <c r="V42" s="20">
        <v>151.65657576416899</v>
      </c>
      <c r="W42" s="26">
        <v>-175.533968689294</v>
      </c>
      <c r="X42" s="66">
        <v>-14.3440217388475</v>
      </c>
      <c r="Y42" s="66">
        <v>-16.768888923915501</v>
      </c>
      <c r="Z42" s="66">
        <v>-48.033574253978003</v>
      </c>
      <c r="AA42" s="158">
        <v>-29.680627467815</v>
      </c>
      <c r="AB42" s="24">
        <v>-26.010826312922099</v>
      </c>
      <c r="AC42" s="24">
        <v>-14.640179351322899</v>
      </c>
      <c r="AD42" s="24">
        <v>49.325707036343402</v>
      </c>
      <c r="AE42" s="22">
        <v>1219.94757494852</v>
      </c>
      <c r="AF42" s="20">
        <v>42.3754042169613</v>
      </c>
      <c r="AG42" s="20">
        <v>567.59838325729697</v>
      </c>
      <c r="AH42" s="65">
        <v>1.6786222683366401</v>
      </c>
      <c r="AI42" s="20">
        <v>160.71821866661199</v>
      </c>
      <c r="AJ42" s="20">
        <v>173.591012758115</v>
      </c>
      <c r="AK42" s="26">
        <v>938.97242398694902</v>
      </c>
      <c r="AL42" s="20">
        <v>42.022612214209303</v>
      </c>
      <c r="AM42" s="20">
        <v>427.463599779265</v>
      </c>
      <c r="AN42" s="65">
        <v>1.2785967306672299</v>
      </c>
      <c r="AO42" s="20">
        <v>87.265709163841393</v>
      </c>
      <c r="AP42" s="20">
        <v>145.41730834868801</v>
      </c>
      <c r="AQ42" s="135">
        <v>-23.031739783852998</v>
      </c>
      <c r="AR42" s="66">
        <v>-24.689073755607801</v>
      </c>
      <c r="AS42" s="66">
        <v>-45.702665268545402</v>
      </c>
      <c r="AT42" s="24">
        <v>152.919100116077</v>
      </c>
      <c r="AU42" s="22"/>
      <c r="AV42" s="24"/>
      <c r="AW42" s="24"/>
      <c r="AX42" s="65"/>
      <c r="AY42" s="65"/>
      <c r="AZ42" s="24"/>
      <c r="BA42" s="141"/>
      <c r="BB42" s="24"/>
      <c r="BC42" s="66"/>
      <c r="BD42" s="24"/>
      <c r="BE42" s="24"/>
      <c r="BF42" s="118"/>
    </row>
    <row r="43" spans="1:58" s="117" customFormat="1">
      <c r="A43" s="285"/>
      <c r="B43" s="254"/>
      <c r="C43" s="140">
        <v>43024</v>
      </c>
      <c r="D43" s="145" t="s">
        <v>63</v>
      </c>
      <c r="E43" s="162" t="s">
        <v>95</v>
      </c>
      <c r="F43" s="19">
        <v>4.5599999999999996</v>
      </c>
      <c r="G43" s="20">
        <v>103.92645</v>
      </c>
      <c r="H43" s="21">
        <v>840.89</v>
      </c>
      <c r="I43" s="22">
        <v>90</v>
      </c>
      <c r="J43" s="23">
        <v>1.5166666666666699</v>
      </c>
      <c r="K43" s="22">
        <v>1131.7449316008399</v>
      </c>
      <c r="L43" s="20">
        <v>46.5337104533915</v>
      </c>
      <c r="M43" s="20">
        <v>519.33875534702804</v>
      </c>
      <c r="N43" s="65">
        <v>1.4725439557322</v>
      </c>
      <c r="O43" s="20">
        <v>133.91242170338799</v>
      </c>
      <c r="P43" s="25">
        <v>189.143244679399</v>
      </c>
      <c r="Q43" s="26">
        <v>950.98427114349704</v>
      </c>
      <c r="R43" s="20">
        <v>56.452917544443402</v>
      </c>
      <c r="S43" s="20">
        <v>419.03921802730503</v>
      </c>
      <c r="T43" s="24">
        <v>1.21380677999482</v>
      </c>
      <c r="U43" s="20">
        <v>89.064799269367896</v>
      </c>
      <c r="V43" s="20">
        <v>170.58009122521099</v>
      </c>
      <c r="W43" s="26">
        <v>-180.760660457341</v>
      </c>
      <c r="X43" s="66">
        <v>-15.9718550894377</v>
      </c>
      <c r="Y43" s="66">
        <v>-19.312931354930601</v>
      </c>
      <c r="Z43" s="66">
        <v>-44.847622434020003</v>
      </c>
      <c r="AA43" s="158">
        <v>-33.4902631612145</v>
      </c>
      <c r="AB43" s="24">
        <v>-18.563153454188001</v>
      </c>
      <c r="AC43" s="24">
        <v>-9.8143359471562608</v>
      </c>
      <c r="AD43" s="24">
        <v>29.305042781874501</v>
      </c>
      <c r="AE43" s="22">
        <v>1133.34352901942</v>
      </c>
      <c r="AF43" s="20">
        <v>46.4622067861891</v>
      </c>
      <c r="AG43" s="20">
        <v>520.20955772351897</v>
      </c>
      <c r="AH43" s="65">
        <v>1.47481014798252</v>
      </c>
      <c r="AI43" s="20">
        <v>134.34339160722701</v>
      </c>
      <c r="AJ43" s="20">
        <v>189.13467120577499</v>
      </c>
      <c r="AK43" s="26">
        <v>878.34660418167402</v>
      </c>
      <c r="AL43" s="20">
        <v>61.848131284908803</v>
      </c>
      <c r="AM43" s="20">
        <v>377.325170805928</v>
      </c>
      <c r="AN43" s="65">
        <v>1.1079224649533399</v>
      </c>
      <c r="AO43" s="20">
        <v>73.2026847926914</v>
      </c>
      <c r="AP43" s="20">
        <v>168.27664227720899</v>
      </c>
      <c r="AQ43" s="135">
        <v>-22.4995262520595</v>
      </c>
      <c r="AR43" s="66">
        <v>-27.4666977559706</v>
      </c>
      <c r="AS43" s="66">
        <v>-45.5107661665187</v>
      </c>
      <c r="AT43" s="24">
        <v>136.32987323795399</v>
      </c>
      <c r="AU43" s="22"/>
      <c r="AV43" s="24"/>
      <c r="AW43" s="24"/>
      <c r="AX43" s="65"/>
      <c r="AY43" s="65"/>
      <c r="AZ43" s="24"/>
      <c r="BA43" s="141"/>
      <c r="BB43" s="24"/>
      <c r="BC43" s="66"/>
      <c r="BD43" s="24"/>
      <c r="BE43" s="24"/>
      <c r="BF43" s="118"/>
    </row>
    <row r="44" spans="1:58" s="117" customFormat="1">
      <c r="A44" s="285"/>
      <c r="B44" s="254"/>
      <c r="C44" s="140">
        <v>42934</v>
      </c>
      <c r="D44" s="145" t="s">
        <v>63</v>
      </c>
      <c r="E44" s="162" t="s">
        <v>96</v>
      </c>
      <c r="F44" s="19">
        <v>5.31</v>
      </c>
      <c r="G44" s="20">
        <v>116.22217000000001</v>
      </c>
      <c r="H44" s="21">
        <v>865.78719999999998</v>
      </c>
      <c r="I44" s="22">
        <v>90</v>
      </c>
      <c r="J44" s="23">
        <v>1.5180790960452</v>
      </c>
      <c r="K44" s="22">
        <v>1251.23545383692</v>
      </c>
      <c r="L44" s="20">
        <v>47.680176601021003</v>
      </c>
      <c r="M44" s="20">
        <v>577.93755031743899</v>
      </c>
      <c r="N44" s="65">
        <v>1.60567159494607</v>
      </c>
      <c r="O44" s="20">
        <v>145.43899735892299</v>
      </c>
      <c r="P44" s="25">
        <v>192.57258199013501</v>
      </c>
      <c r="Q44" s="26">
        <v>1014.82351611973</v>
      </c>
      <c r="R44" s="20">
        <v>60.107651159755399</v>
      </c>
      <c r="S44" s="20">
        <v>447.30410690011098</v>
      </c>
      <c r="T44" s="24">
        <v>1.27369317770865</v>
      </c>
      <c r="U44" s="20">
        <v>89.291669435031196</v>
      </c>
      <c r="V44" s="20">
        <v>153.33945791844499</v>
      </c>
      <c r="W44" s="26">
        <v>-236.41193771718801</v>
      </c>
      <c r="X44" s="66">
        <v>-18.8942806081964</v>
      </c>
      <c r="Y44" s="66">
        <v>-22.603383937516501</v>
      </c>
      <c r="Z44" s="66">
        <v>-56.147327923892199</v>
      </c>
      <c r="AA44" s="158">
        <v>-38.6054146023355</v>
      </c>
      <c r="AB44" s="24">
        <v>-39.233124071690398</v>
      </c>
      <c r="AC44" s="24">
        <v>-20.373161987151502</v>
      </c>
      <c r="AD44" s="24">
        <v>52.772809713378898</v>
      </c>
      <c r="AE44" s="22">
        <v>1243.6064274718301</v>
      </c>
      <c r="AF44" s="20">
        <v>47.997054441146297</v>
      </c>
      <c r="AG44" s="20">
        <v>573.80615929476699</v>
      </c>
      <c r="AH44" s="65">
        <v>1.5950709080314001</v>
      </c>
      <c r="AI44" s="20">
        <v>143.44599734944899</v>
      </c>
      <c r="AJ44" s="20">
        <v>181.31883307582601</v>
      </c>
      <c r="AK44" s="26">
        <v>980.06708975597905</v>
      </c>
      <c r="AL44" s="20">
        <v>47.500697545638303</v>
      </c>
      <c r="AM44" s="20">
        <v>442.53284733235103</v>
      </c>
      <c r="AN44" s="65">
        <v>1.2441434096923401</v>
      </c>
      <c r="AO44" s="20">
        <v>81.360827902316601</v>
      </c>
      <c r="AP44" s="20">
        <v>146.47128215358001</v>
      </c>
      <c r="AQ44" s="135">
        <v>-21.191538729146501</v>
      </c>
      <c r="AR44" s="66">
        <v>-22.877640791405302</v>
      </c>
      <c r="AS44" s="66">
        <v>-43.281214250884098</v>
      </c>
      <c r="AT44" s="24">
        <v>110.57546590870599</v>
      </c>
      <c r="AU44" s="22"/>
      <c r="AV44" s="24"/>
      <c r="AW44" s="24"/>
      <c r="AX44" s="65"/>
      <c r="AY44" s="65"/>
      <c r="AZ44" s="24"/>
      <c r="BA44" s="141"/>
      <c r="BB44" s="24"/>
      <c r="BC44" s="66"/>
      <c r="BD44" s="24"/>
      <c r="BE44" s="24"/>
      <c r="BF44" s="118"/>
    </row>
    <row r="45" spans="1:58" s="117" customFormat="1">
      <c r="A45" s="285"/>
      <c r="B45" s="254"/>
      <c r="C45" s="140">
        <v>42940</v>
      </c>
      <c r="D45" s="145" t="s">
        <v>63</v>
      </c>
      <c r="E45" s="162" t="s">
        <v>97</v>
      </c>
      <c r="F45" s="19">
        <v>4.8899999999999997</v>
      </c>
      <c r="G45" s="20">
        <v>106.55781</v>
      </c>
      <c r="H45" s="21">
        <v>857.50300000000004</v>
      </c>
      <c r="I45" s="22">
        <v>90</v>
      </c>
      <c r="J45" s="23">
        <v>1.5615541922290399</v>
      </c>
      <c r="K45" s="22">
        <v>1201.03623223979</v>
      </c>
      <c r="L45" s="20">
        <v>44.299830307024102</v>
      </c>
      <c r="M45" s="20">
        <v>556.21828581287002</v>
      </c>
      <c r="N45" s="65">
        <v>1.5403739411830599</v>
      </c>
      <c r="O45" s="20">
        <v>150.65412037827301</v>
      </c>
      <c r="P45" s="25">
        <v>202.84467276208301</v>
      </c>
      <c r="Q45" s="26">
        <v>951.06456373900801</v>
      </c>
      <c r="R45" s="20">
        <v>57.336484683020601</v>
      </c>
      <c r="S45" s="20">
        <v>418.19579718648299</v>
      </c>
      <c r="T45" s="24">
        <v>1.1901375639092699</v>
      </c>
      <c r="U45" s="20">
        <v>87.515789623690395</v>
      </c>
      <c r="V45" s="20">
        <v>165.43315316146899</v>
      </c>
      <c r="W45" s="26">
        <v>-249.97166850078</v>
      </c>
      <c r="X45" s="66">
        <v>-20.812999790573599</v>
      </c>
      <c r="Y45" s="66">
        <v>-24.814446440695001</v>
      </c>
      <c r="Z45" s="66">
        <v>-63.138330754582199</v>
      </c>
      <c r="AA45" s="158">
        <v>-41.909461617146803</v>
      </c>
      <c r="AB45" s="24">
        <v>-37.4115196006139</v>
      </c>
      <c r="AC45" s="24">
        <v>-18.443432154855699</v>
      </c>
      <c r="AD45" s="24">
        <v>44.007800251267902</v>
      </c>
      <c r="AE45" s="22">
        <v>1214.09351609136</v>
      </c>
      <c r="AF45" s="20">
        <v>43.786125533349001</v>
      </c>
      <c r="AG45" s="20">
        <v>563.26063251232904</v>
      </c>
      <c r="AH45" s="65">
        <v>1.5584458175409699</v>
      </c>
      <c r="AI45" s="20">
        <v>154.351443409659</v>
      </c>
      <c r="AJ45" s="20">
        <v>197.039893163112</v>
      </c>
      <c r="AK45" s="26">
        <v>900.55901683129605</v>
      </c>
      <c r="AL45" s="20">
        <v>43.746101595981898</v>
      </c>
      <c r="AM45" s="20">
        <v>406.53340681966603</v>
      </c>
      <c r="AN45" s="65">
        <v>1.140979297351</v>
      </c>
      <c r="AO45" s="20">
        <v>75.946345899727604</v>
      </c>
      <c r="AP45" s="20">
        <v>160.28877341522499</v>
      </c>
      <c r="AQ45" s="135">
        <v>-25.824575710563899</v>
      </c>
      <c r="AR45" s="66">
        <v>-27.824991956850798</v>
      </c>
      <c r="AS45" s="66">
        <v>-50.7964783340826</v>
      </c>
      <c r="AT45" s="24">
        <v>124.179870726533</v>
      </c>
      <c r="AU45" s="22"/>
      <c r="AV45" s="24"/>
      <c r="AW45" s="24"/>
      <c r="AX45" s="65"/>
      <c r="AY45" s="65"/>
      <c r="AZ45" s="24"/>
      <c r="BA45" s="141"/>
      <c r="BB45" s="24"/>
      <c r="BC45" s="66"/>
      <c r="BD45" s="24"/>
      <c r="BE45" s="24"/>
      <c r="BF45" s="118"/>
    </row>
    <row r="46" spans="1:58" s="117" customFormat="1">
      <c r="A46" s="285"/>
      <c r="B46" s="254"/>
      <c r="C46" s="140">
        <v>42955</v>
      </c>
      <c r="D46" s="145" t="s">
        <v>63</v>
      </c>
      <c r="E46" s="162" t="s">
        <v>98</v>
      </c>
      <c r="F46" s="19">
        <v>5.26</v>
      </c>
      <c r="G46" s="20">
        <v>103.54617</v>
      </c>
      <c r="H46" s="21">
        <v>805.54300000000001</v>
      </c>
      <c r="I46" s="22">
        <v>90</v>
      </c>
      <c r="J46" s="23">
        <v>1.4838403041825099</v>
      </c>
      <c r="K46" s="22">
        <v>1147.7229206366201</v>
      </c>
      <c r="L46" s="20">
        <v>44.399618329830197</v>
      </c>
      <c r="M46" s="20">
        <v>529.46184198847902</v>
      </c>
      <c r="N46" s="65">
        <v>1.5716927130665099</v>
      </c>
      <c r="O46" s="20">
        <v>143.08471533375999</v>
      </c>
      <c r="P46" s="25">
        <v>178.333579834934</v>
      </c>
      <c r="Q46" s="26">
        <v>940.21618316115598</v>
      </c>
      <c r="R46" s="20">
        <v>55.361802564384597</v>
      </c>
      <c r="S46" s="20">
        <v>414.74628901619297</v>
      </c>
      <c r="T46" s="24">
        <v>1.26048201755665</v>
      </c>
      <c r="U46" s="20">
        <v>89.8897351989215</v>
      </c>
      <c r="V46" s="20">
        <v>158.21368963050099</v>
      </c>
      <c r="W46" s="26">
        <v>-207.50673747546301</v>
      </c>
      <c r="X46" s="66">
        <v>-18.079863505763502</v>
      </c>
      <c r="Y46" s="66">
        <v>-21.6664439011229</v>
      </c>
      <c r="Z46" s="66">
        <v>-53.1949801348389</v>
      </c>
      <c r="AA46" s="158">
        <v>-37.177262442571802</v>
      </c>
      <c r="AB46" s="24">
        <v>-20.119890204432899</v>
      </c>
      <c r="AC46" s="24">
        <v>-11.2821658282506</v>
      </c>
      <c r="AD46" s="24">
        <v>30.346951569331701</v>
      </c>
      <c r="AE46" s="22">
        <v>1165.05593462399</v>
      </c>
      <c r="AF46" s="20">
        <v>43.685041048862701</v>
      </c>
      <c r="AG46" s="20">
        <v>538.84292626313095</v>
      </c>
      <c r="AH46" s="65">
        <v>1.5974016486301299</v>
      </c>
      <c r="AI46" s="20">
        <v>148.001886879636</v>
      </c>
      <c r="AJ46" s="20">
        <v>181.401888982316</v>
      </c>
      <c r="AK46" s="26">
        <v>954.54712515971403</v>
      </c>
      <c r="AL46" s="20">
        <v>43.506512064841601</v>
      </c>
      <c r="AM46" s="20">
        <v>433.767050515015</v>
      </c>
      <c r="AN46" s="65">
        <v>1.29778451149825</v>
      </c>
      <c r="AO46" s="20">
        <v>93.227851528085395</v>
      </c>
      <c r="AP46" s="20">
        <v>158.14597586219699</v>
      </c>
      <c r="AQ46" s="135">
        <v>-18.0685581874842</v>
      </c>
      <c r="AR46" s="66">
        <v>-19.500279325705499</v>
      </c>
      <c r="AS46" s="66">
        <v>-37.009011510843997</v>
      </c>
      <c r="AT46" s="24">
        <v>102.968428999709</v>
      </c>
      <c r="AU46" s="22"/>
      <c r="AV46" s="24"/>
      <c r="AW46" s="24"/>
      <c r="AX46" s="65"/>
      <c r="AY46" s="65"/>
      <c r="AZ46" s="24"/>
      <c r="BA46" s="24"/>
      <c r="BB46" s="24"/>
      <c r="BC46" s="66"/>
      <c r="BD46" s="24"/>
      <c r="BE46" s="24"/>
      <c r="BF46" s="118"/>
    </row>
    <row r="47" spans="1:58" ht="15" thickBot="1">
      <c r="A47" s="285"/>
      <c r="B47" s="254"/>
      <c r="C47" s="140"/>
      <c r="D47" s="147"/>
      <c r="E47" s="162"/>
      <c r="F47" s="29"/>
      <c r="G47" s="30"/>
      <c r="H47" s="31"/>
      <c r="I47" s="32"/>
      <c r="J47" s="33"/>
      <c r="K47" s="32"/>
      <c r="L47" s="30"/>
      <c r="M47" s="30"/>
      <c r="N47" s="120"/>
      <c r="O47" s="30"/>
      <c r="P47" s="35"/>
      <c r="Q47" s="36"/>
      <c r="R47" s="30"/>
      <c r="S47" s="30"/>
      <c r="T47" s="34"/>
      <c r="U47" s="30"/>
      <c r="V47" s="30"/>
      <c r="W47" s="36"/>
      <c r="X47" s="125"/>
      <c r="Y47" s="66"/>
      <c r="Z47" s="125"/>
      <c r="AA47" s="24"/>
      <c r="AB47" s="34"/>
      <c r="AC47" s="34"/>
      <c r="AD47" s="34"/>
      <c r="AE47" s="32"/>
      <c r="AF47" s="34"/>
      <c r="AG47" s="34"/>
      <c r="AH47" s="120"/>
      <c r="AI47" s="30"/>
      <c r="AJ47" s="30"/>
      <c r="AK47" s="36"/>
      <c r="AL47" s="34"/>
      <c r="AM47" s="34"/>
      <c r="AN47" s="120"/>
      <c r="AO47" s="30"/>
      <c r="AP47" s="30"/>
      <c r="AQ47" s="109"/>
      <c r="AR47" s="66"/>
      <c r="AS47" s="24"/>
      <c r="AT47" s="37"/>
      <c r="AU47" s="32"/>
      <c r="AV47" s="34"/>
      <c r="AW47" s="34"/>
      <c r="AX47" s="34"/>
      <c r="AY47" s="136"/>
      <c r="AZ47" s="34"/>
      <c r="BA47" s="34"/>
      <c r="BB47" s="30"/>
      <c r="BC47" s="107"/>
      <c r="BD47" s="34"/>
      <c r="BE47" s="34"/>
      <c r="BF47" s="28"/>
    </row>
    <row r="48" spans="1:58">
      <c r="A48" s="285"/>
      <c r="B48" s="254"/>
      <c r="C48" s="263" t="s">
        <v>23</v>
      </c>
      <c r="D48" s="264"/>
      <c r="E48" s="265"/>
      <c r="F48" s="38">
        <f t="shared" ref="F48:BD48" si="24">AVERAGE(F42:F47)</f>
        <v>5.0920000000000005</v>
      </c>
      <c r="G48" s="39">
        <f t="shared" si="24"/>
        <v>107.78509799999999</v>
      </c>
      <c r="H48" s="40">
        <f t="shared" si="24"/>
        <v>835.98144000000013</v>
      </c>
      <c r="I48" s="41">
        <f t="shared" si="24"/>
        <v>90</v>
      </c>
      <c r="J48" s="42">
        <f t="shared" si="24"/>
        <v>1.5215795224129198</v>
      </c>
      <c r="K48" s="41">
        <f t="shared" si="24"/>
        <v>1191.096517062806</v>
      </c>
      <c r="L48" s="39">
        <f t="shared" si="24"/>
        <v>45.029509909039646</v>
      </c>
      <c r="M48" s="39">
        <f t="shared" si="24"/>
        <v>550.51874862236309</v>
      </c>
      <c r="N48" s="121">
        <f t="shared" si="24"/>
        <v>1.5749032325198982</v>
      </c>
      <c r="O48" s="39">
        <f t="shared" si="24"/>
        <v>146.98500431935838</v>
      </c>
      <c r="P48" s="44">
        <f t="shared" si="24"/>
        <v>188.11229626872841</v>
      </c>
      <c r="Q48" s="45">
        <f t="shared" si="24"/>
        <v>981.05952249479219</v>
      </c>
      <c r="R48" s="39">
        <f>AVERAGE(R42:R47)</f>
        <v>55.849586636921323</v>
      </c>
      <c r="S48" s="39">
        <f t="shared" si="24"/>
        <v>434.68017461047441</v>
      </c>
      <c r="T48" s="43">
        <f t="shared" si="24"/>
        <v>1.272215266929406</v>
      </c>
      <c r="U48" s="39">
        <f t="shared" si="24"/>
        <v>93.912637219096197</v>
      </c>
      <c r="V48" s="39">
        <f t="shared" si="24"/>
        <v>159.84459353995899</v>
      </c>
      <c r="W48" s="45">
        <f t="shared" si="24"/>
        <v>-210.0369945680132</v>
      </c>
      <c r="X48" s="113">
        <f>AVERAGE(X42:X47)</f>
        <v>-17.620604146563739</v>
      </c>
      <c r="Y48" s="113">
        <f t="shared" si="24"/>
        <v>-21.033218911636101</v>
      </c>
      <c r="Z48" s="113">
        <f t="shared" si="24"/>
        <v>-53.072367100262262</v>
      </c>
      <c r="AA48" s="43">
        <f t="shared" si="24"/>
        <v>-36.17260585821672</v>
      </c>
      <c r="AB48" s="43">
        <f t="shared" si="24"/>
        <v>-28.267702728769461</v>
      </c>
      <c r="AC48" s="43">
        <f t="shared" si="24"/>
        <v>-14.910655053747391</v>
      </c>
      <c r="AD48" s="43">
        <f t="shared" si="24"/>
        <v>41.151662270439282</v>
      </c>
      <c r="AE48" s="41">
        <f t="shared" si="24"/>
        <v>1195.2093964310238</v>
      </c>
      <c r="AF48" s="43">
        <f t="shared" si="24"/>
        <v>44.861166405301681</v>
      </c>
      <c r="AG48" s="43">
        <f t="shared" si="24"/>
        <v>552.74353181020854</v>
      </c>
      <c r="AH48" s="43">
        <f t="shared" si="24"/>
        <v>1.5808701581043318</v>
      </c>
      <c r="AI48" s="43">
        <f t="shared" si="24"/>
        <v>148.17218758251661</v>
      </c>
      <c r="AJ48" s="43">
        <f t="shared" si="24"/>
        <v>184.49725983702879</v>
      </c>
      <c r="AK48" s="45">
        <f t="shared" si="24"/>
        <v>930.49845198312232</v>
      </c>
      <c r="AL48" s="43">
        <f t="shared" si="24"/>
        <v>47.724810941115983</v>
      </c>
      <c r="AM48" s="43">
        <f t="shared" si="24"/>
        <v>417.52441505044499</v>
      </c>
      <c r="AN48" s="43">
        <f t="shared" si="24"/>
        <v>1.213885282832432</v>
      </c>
      <c r="AO48" s="43">
        <f t="shared" si="24"/>
        <v>82.200683857332479</v>
      </c>
      <c r="AP48" s="43">
        <f t="shared" si="24"/>
        <v>155.71999641137981</v>
      </c>
      <c r="AQ48" s="110">
        <f t="shared" si="24"/>
        <v>-22.123187732621421</v>
      </c>
      <c r="AR48" s="113">
        <f t="shared" si="24"/>
        <v>-24.471736717108001</v>
      </c>
      <c r="AS48" s="113">
        <f t="shared" si="24"/>
        <v>-44.460027106174962</v>
      </c>
      <c r="AT48" s="46">
        <f t="shared" si="24"/>
        <v>125.39454779779581</v>
      </c>
      <c r="AU48" s="41" t="e">
        <f t="shared" si="24"/>
        <v>#DIV/0!</v>
      </c>
      <c r="AV48" s="43" t="e">
        <f t="shared" si="24"/>
        <v>#DIV/0!</v>
      </c>
      <c r="AW48" s="43" t="e">
        <f t="shared" si="24"/>
        <v>#DIV/0!</v>
      </c>
      <c r="AX48" s="43" t="e">
        <f t="shared" si="24"/>
        <v>#DIV/0!</v>
      </c>
      <c r="AY48" s="137" t="e">
        <f t="shared" si="24"/>
        <v>#DIV/0!</v>
      </c>
      <c r="AZ48" s="43" t="e">
        <f t="shared" si="24"/>
        <v>#DIV/0!</v>
      </c>
      <c r="BA48" s="43" t="e">
        <f t="shared" si="24"/>
        <v>#DIV/0!</v>
      </c>
      <c r="BB48" s="39" t="e">
        <f t="shared" si="24"/>
        <v>#DIV/0!</v>
      </c>
      <c r="BC48" s="110" t="e">
        <f t="shared" si="24"/>
        <v>#DIV/0!</v>
      </c>
      <c r="BD48" s="43" t="e">
        <f t="shared" si="24"/>
        <v>#DIV/0!</v>
      </c>
      <c r="BE48" s="172"/>
      <c r="BF48" s="266"/>
    </row>
    <row r="49" spans="1:58">
      <c r="A49" s="285"/>
      <c r="B49" s="254"/>
      <c r="C49" s="269" t="s">
        <v>24</v>
      </c>
      <c r="D49" s="270"/>
      <c r="E49" s="271"/>
      <c r="F49" s="47">
        <f t="shared" ref="F49:BD49" si="25">_xlfn.STDEV.S(F42:F47)</f>
        <v>0.3607907981088212</v>
      </c>
      <c r="G49" s="48">
        <f t="shared" si="25"/>
        <v>5.1559739472887181</v>
      </c>
      <c r="H49" s="49">
        <f t="shared" si="25"/>
        <v>27.238122987239787</v>
      </c>
      <c r="I49" s="50">
        <f t="shared" si="25"/>
        <v>0</v>
      </c>
      <c r="J49" s="51">
        <f t="shared" si="25"/>
        <v>2.7824348806061574E-2</v>
      </c>
      <c r="K49" s="50">
        <f t="shared" si="25"/>
        <v>50.460789566856093</v>
      </c>
      <c r="L49" s="48">
        <f t="shared" si="25"/>
        <v>2.1231773918156285</v>
      </c>
      <c r="M49" s="48">
        <f t="shared" si="25"/>
        <v>25.324790639965865</v>
      </c>
      <c r="N49" s="122">
        <f t="shared" si="25"/>
        <v>7.8389891772602971E-2</v>
      </c>
      <c r="O49" s="48">
        <f t="shared" si="25"/>
        <v>10.277069949604037</v>
      </c>
      <c r="P49" s="53">
        <f t="shared" si="25"/>
        <v>10.520444741681038</v>
      </c>
      <c r="Q49" s="54">
        <f t="shared" si="25"/>
        <v>47.753185166772994</v>
      </c>
      <c r="R49" s="48">
        <f t="shared" si="25"/>
        <v>3.7178451836690223</v>
      </c>
      <c r="S49" s="48">
        <f t="shared" si="25"/>
        <v>25.633179516971133</v>
      </c>
      <c r="T49" s="52">
        <f t="shared" si="25"/>
        <v>9.0844871166761682E-2</v>
      </c>
      <c r="U49" s="48">
        <f t="shared" si="25"/>
        <v>11.152498708317081</v>
      </c>
      <c r="V49" s="48">
        <f t="shared" si="25"/>
        <v>8.0390170622105881</v>
      </c>
      <c r="W49" s="54">
        <f t="shared" si="25"/>
        <v>32.955957515069805</v>
      </c>
      <c r="X49" s="114">
        <f t="shared" si="25"/>
        <v>2.5238327283990509</v>
      </c>
      <c r="Y49" s="114">
        <f t="shared" si="25"/>
        <v>3.0946717614413752</v>
      </c>
      <c r="Z49" s="114">
        <f t="shared" si="25"/>
        <v>7.1384504706175873</v>
      </c>
      <c r="AA49" s="52">
        <f t="shared" si="25"/>
        <v>4.7217621975890287</v>
      </c>
      <c r="AB49" s="52">
        <f t="shared" si="25"/>
        <v>9.6113015367916734</v>
      </c>
      <c r="AC49" s="52">
        <f t="shared" si="25"/>
        <v>4.5147274459527846</v>
      </c>
      <c r="AD49" s="52">
        <f t="shared" si="25"/>
        <v>10.806338030671496</v>
      </c>
      <c r="AE49" s="50">
        <f t="shared" si="25"/>
        <v>44.853865147868163</v>
      </c>
      <c r="AF49" s="52">
        <f t="shared" si="25"/>
        <v>2.297559654393972</v>
      </c>
      <c r="AG49" s="52">
        <f t="shared" si="25"/>
        <v>22.508868250623564</v>
      </c>
      <c r="AH49" s="52">
        <f t="shared" si="25"/>
        <v>7.3793636800718626E-2</v>
      </c>
      <c r="AI49" s="52">
        <f t="shared" si="25"/>
        <v>10.114192665693739</v>
      </c>
      <c r="AJ49" s="52">
        <f t="shared" si="25"/>
        <v>8.9086078837605243</v>
      </c>
      <c r="AK49" s="54">
        <f t="shared" si="25"/>
        <v>40.99811501779282</v>
      </c>
      <c r="AL49" s="52">
        <f t="shared" si="25"/>
        <v>8.1495037905874206</v>
      </c>
      <c r="AM49" s="52">
        <f t="shared" si="25"/>
        <v>26.099874448292752</v>
      </c>
      <c r="AN49" s="52">
        <f t="shared" si="25"/>
        <v>8.4684130426783175E-2</v>
      </c>
      <c r="AO49" s="52">
        <f t="shared" si="25"/>
        <v>8.1859482754728621</v>
      </c>
      <c r="AP49" s="52">
        <f t="shared" si="25"/>
        <v>9.6968107095330378</v>
      </c>
      <c r="AQ49" s="111">
        <f t="shared" si="25"/>
        <v>2.8273380187131036</v>
      </c>
      <c r="AR49" s="114">
        <f t="shared" si="25"/>
        <v>3.4466606349604167</v>
      </c>
      <c r="AS49" s="114">
        <f t="shared" si="25"/>
        <v>4.9926458288373485</v>
      </c>
      <c r="AT49" s="55">
        <f t="shared" si="25"/>
        <v>20.007459581196617</v>
      </c>
      <c r="AU49" s="50" t="e">
        <f t="shared" si="25"/>
        <v>#DIV/0!</v>
      </c>
      <c r="AV49" s="52" t="e">
        <f t="shared" si="25"/>
        <v>#DIV/0!</v>
      </c>
      <c r="AW49" s="52" t="e">
        <f t="shared" si="25"/>
        <v>#DIV/0!</v>
      </c>
      <c r="AX49" s="52" t="e">
        <f t="shared" si="25"/>
        <v>#DIV/0!</v>
      </c>
      <c r="AY49" s="138" t="e">
        <f t="shared" si="25"/>
        <v>#DIV/0!</v>
      </c>
      <c r="AZ49" s="52" t="e">
        <f t="shared" si="25"/>
        <v>#DIV/0!</v>
      </c>
      <c r="BA49" s="52" t="e">
        <f t="shared" si="25"/>
        <v>#DIV/0!</v>
      </c>
      <c r="BB49" s="48" t="e">
        <f t="shared" si="25"/>
        <v>#DIV/0!</v>
      </c>
      <c r="BC49" s="111" t="e">
        <f t="shared" si="25"/>
        <v>#DIV/0!</v>
      </c>
      <c r="BD49" s="52" t="e">
        <f t="shared" si="25"/>
        <v>#DIV/0!</v>
      </c>
      <c r="BE49" s="52"/>
      <c r="BF49" s="267"/>
    </row>
    <row r="50" spans="1:58" ht="15" thickBot="1">
      <c r="A50" s="285"/>
      <c r="B50" s="255"/>
      <c r="C50" s="272" t="s">
        <v>25</v>
      </c>
      <c r="D50" s="273"/>
      <c r="E50" s="274"/>
      <c r="F50" s="56">
        <f t="shared" ref="F50:BD50" si="26">_xlfn.STDEV.S(F42:F47)/SQRT(COUNT(F42:F47))</f>
        <v>0.16135055004554535</v>
      </c>
      <c r="G50" s="57">
        <f t="shared" si="26"/>
        <v>2.305821647271098</v>
      </c>
      <c r="H50" s="58">
        <f t="shared" si="26"/>
        <v>12.18125891579356</v>
      </c>
      <c r="I50" s="59">
        <f t="shared" si="26"/>
        <v>0</v>
      </c>
      <c r="J50" s="60">
        <f t="shared" si="26"/>
        <v>1.2443427072003757E-2</v>
      </c>
      <c r="K50" s="59">
        <f t="shared" si="26"/>
        <v>22.566751133960476</v>
      </c>
      <c r="L50" s="57">
        <f t="shared" si="26"/>
        <v>0.9495137952780901</v>
      </c>
      <c r="M50" s="57">
        <f t="shared" si="26"/>
        <v>11.325590677382815</v>
      </c>
      <c r="N50" s="123">
        <f t="shared" si="26"/>
        <v>3.5057025350478346E-2</v>
      </c>
      <c r="O50" s="57">
        <f t="shared" si="26"/>
        <v>4.5960454033669924</v>
      </c>
      <c r="P50" s="62">
        <f t="shared" si="26"/>
        <v>4.704885919185803</v>
      </c>
      <c r="Q50" s="63">
        <f t="shared" si="26"/>
        <v>21.355873635007807</v>
      </c>
      <c r="R50" s="57">
        <f t="shared" si="26"/>
        <v>1.662670912100825</v>
      </c>
      <c r="S50" s="57">
        <f t="shared" si="26"/>
        <v>11.463506375880534</v>
      </c>
      <c r="T50" s="61">
        <f t="shared" si="26"/>
        <v>4.0627061467217951E-2</v>
      </c>
      <c r="U50" s="57">
        <f t="shared" si="26"/>
        <v>4.9875490461551184</v>
      </c>
      <c r="V50" s="57">
        <f t="shared" si="26"/>
        <v>3.5951577246767061</v>
      </c>
      <c r="W50" s="63">
        <f t="shared" si="26"/>
        <v>14.738352253458226</v>
      </c>
      <c r="X50" s="115">
        <f t="shared" si="26"/>
        <v>1.1286923089078083</v>
      </c>
      <c r="Y50" s="115">
        <f t="shared" si="26"/>
        <v>1.3839792853263855</v>
      </c>
      <c r="Z50" s="115">
        <f t="shared" si="26"/>
        <v>3.1924121012632578</v>
      </c>
      <c r="AA50" s="61">
        <f t="shared" si="26"/>
        <v>2.1116362494795724</v>
      </c>
      <c r="AB50" s="61">
        <f t="shared" si="26"/>
        <v>4.2983047177028757</v>
      </c>
      <c r="AC50" s="61">
        <f t="shared" si="26"/>
        <v>2.0190474938068865</v>
      </c>
      <c r="AD50" s="61">
        <f t="shared" si="26"/>
        <v>4.8327412848845341</v>
      </c>
      <c r="AE50" s="59">
        <f t="shared" si="26"/>
        <v>20.059258304848374</v>
      </c>
      <c r="AF50" s="61">
        <f t="shared" si="26"/>
        <v>1.027499913917169</v>
      </c>
      <c r="AG50" s="61">
        <f t="shared" si="26"/>
        <v>10.066271900996211</v>
      </c>
      <c r="AH50" s="61">
        <f t="shared" si="26"/>
        <v>3.3001517638667391E-2</v>
      </c>
      <c r="AI50" s="61">
        <f t="shared" si="26"/>
        <v>4.5232044676042014</v>
      </c>
      <c r="AJ50" s="61">
        <f t="shared" si="26"/>
        <v>3.9840505625958151</v>
      </c>
      <c r="AK50" s="63">
        <f t="shared" si="26"/>
        <v>18.334914425827947</v>
      </c>
      <c r="AL50" s="61">
        <f t="shared" si="26"/>
        <v>3.6445688917291363</v>
      </c>
      <c r="AM50" s="61">
        <f t="shared" si="26"/>
        <v>11.672218694118483</v>
      </c>
      <c r="AN50" s="61">
        <f t="shared" si="26"/>
        <v>3.7871894449949088E-2</v>
      </c>
      <c r="AO50" s="61">
        <f t="shared" si="26"/>
        <v>3.6608673608508986</v>
      </c>
      <c r="AP50" s="61">
        <f t="shared" si="26"/>
        <v>4.3365455822927679</v>
      </c>
      <c r="AQ50" s="112">
        <f t="shared" si="26"/>
        <v>1.2644240010424144</v>
      </c>
      <c r="AR50" s="115">
        <f t="shared" si="26"/>
        <v>1.541393495028816</v>
      </c>
      <c r="AS50" s="115">
        <f t="shared" si="26"/>
        <v>2.2327790921722181</v>
      </c>
      <c r="AT50" s="64">
        <f t="shared" si="26"/>
        <v>8.9476079361270209</v>
      </c>
      <c r="AU50" s="59" t="e">
        <f t="shared" si="26"/>
        <v>#DIV/0!</v>
      </c>
      <c r="AV50" s="61" t="e">
        <f t="shared" si="26"/>
        <v>#DIV/0!</v>
      </c>
      <c r="AW50" s="61" t="e">
        <f t="shared" si="26"/>
        <v>#DIV/0!</v>
      </c>
      <c r="AX50" s="61" t="e">
        <f t="shared" si="26"/>
        <v>#DIV/0!</v>
      </c>
      <c r="AY50" s="139" t="e">
        <f t="shared" si="26"/>
        <v>#DIV/0!</v>
      </c>
      <c r="AZ50" s="61" t="e">
        <f t="shared" si="26"/>
        <v>#DIV/0!</v>
      </c>
      <c r="BA50" s="61" t="e">
        <f t="shared" si="26"/>
        <v>#DIV/0!</v>
      </c>
      <c r="BB50" s="57" t="e">
        <f t="shared" si="26"/>
        <v>#DIV/0!</v>
      </c>
      <c r="BC50" s="112" t="e">
        <f t="shared" si="26"/>
        <v>#DIV/0!</v>
      </c>
      <c r="BD50" s="61" t="e">
        <f t="shared" si="26"/>
        <v>#DIV/0!</v>
      </c>
      <c r="BE50" s="173"/>
      <c r="BF50" s="268"/>
    </row>
    <row r="51" spans="1:58" s="117" customFormat="1">
      <c r="A51" s="285"/>
      <c r="B51" s="254" t="s">
        <v>71</v>
      </c>
      <c r="C51" s="140">
        <v>42905</v>
      </c>
      <c r="D51" s="144" t="s">
        <v>63</v>
      </c>
      <c r="E51" s="162" t="s">
        <v>136</v>
      </c>
      <c r="F51" s="19">
        <v>5.15</v>
      </c>
      <c r="G51" s="20">
        <v>109.97909</v>
      </c>
      <c r="H51" s="21">
        <v>744.62599999999998</v>
      </c>
      <c r="I51" s="22">
        <v>90</v>
      </c>
      <c r="J51" s="23">
        <v>1.33747572815534</v>
      </c>
      <c r="K51" s="22">
        <v>861.85357143566102</v>
      </c>
      <c r="L51" s="20">
        <v>65.534380799393304</v>
      </c>
      <c r="M51" s="20">
        <v>365.39240491843702</v>
      </c>
      <c r="N51" s="65">
        <v>1.2547436662636</v>
      </c>
      <c r="O51" s="20">
        <v>66.900309954190305</v>
      </c>
      <c r="P51" s="25">
        <v>133.749939457512</v>
      </c>
      <c r="Q51" s="26">
        <v>813.61190787357202</v>
      </c>
      <c r="R51" s="20">
        <v>70.198171671734002</v>
      </c>
      <c r="S51" s="20">
        <v>336.60778226505198</v>
      </c>
      <c r="T51" s="24">
        <v>1.1713816367621499</v>
      </c>
      <c r="U51" s="20">
        <v>57.535536348850698</v>
      </c>
      <c r="V51" s="20">
        <v>128.95702210648699</v>
      </c>
      <c r="W51" s="26">
        <v>-48.241663562088704</v>
      </c>
      <c r="X51" s="66">
        <v>-5.5974315314060297</v>
      </c>
      <c r="Y51" s="66">
        <v>-7.8777287830627802</v>
      </c>
      <c r="Z51" s="66">
        <v>-9.3647736053395896</v>
      </c>
      <c r="AA51" s="158">
        <v>-13.9981019695605</v>
      </c>
      <c r="AB51" s="24">
        <v>-4.7929173510256904</v>
      </c>
      <c r="AC51" s="24">
        <v>-3.5834912303255502</v>
      </c>
      <c r="AD51" s="24">
        <v>25.599836592975301</v>
      </c>
      <c r="AE51" s="22">
        <v>890.64976286722504</v>
      </c>
      <c r="AF51" s="20">
        <v>63.0580048318865</v>
      </c>
      <c r="AG51" s="20">
        <v>382.26687660172598</v>
      </c>
      <c r="AH51" s="65">
        <v>1.3040192034265801</v>
      </c>
      <c r="AI51" s="20">
        <v>72.738485957446798</v>
      </c>
      <c r="AJ51" s="20">
        <v>136.71901190225199</v>
      </c>
      <c r="AK51" s="26">
        <v>763.267493101431</v>
      </c>
      <c r="AL51" s="20">
        <v>75.924683176215794</v>
      </c>
      <c r="AM51" s="20">
        <v>305.70906337449998</v>
      </c>
      <c r="AN51" s="65">
        <v>1.0830318387986999</v>
      </c>
      <c r="AO51" s="20">
        <v>48.312903737832499</v>
      </c>
      <c r="AP51" s="20">
        <v>124.99657134538801</v>
      </c>
      <c r="AQ51" s="135">
        <v>-14.3021729838808</v>
      </c>
      <c r="AR51" s="66">
        <v>-20.027320679157398</v>
      </c>
      <c r="AS51" s="66">
        <v>-33.579998123556798</v>
      </c>
      <c r="AT51" s="24">
        <v>260.82405457925199</v>
      </c>
      <c r="AU51" s="22"/>
      <c r="AV51" s="24"/>
      <c r="AW51" s="24"/>
      <c r="AX51" s="65"/>
      <c r="AY51" s="65"/>
      <c r="AZ51" s="24"/>
      <c r="BA51" s="141"/>
      <c r="BB51" s="24"/>
      <c r="BC51" s="66"/>
      <c r="BD51" s="24"/>
      <c r="BE51" s="24"/>
      <c r="BF51" s="118"/>
    </row>
    <row r="52" spans="1:58" s="117" customFormat="1">
      <c r="A52" s="285"/>
      <c r="B52" s="254"/>
      <c r="C52" s="140">
        <v>42992</v>
      </c>
      <c r="D52" s="145" t="s">
        <v>63</v>
      </c>
      <c r="E52" s="162" t="s">
        <v>137</v>
      </c>
      <c r="F52" s="19">
        <v>4.8899999999999997</v>
      </c>
      <c r="G52" s="20">
        <v>110.78888000000001</v>
      </c>
      <c r="H52" s="21">
        <v>791.52200000000005</v>
      </c>
      <c r="I52" s="22">
        <v>90</v>
      </c>
      <c r="J52" s="23">
        <v>1.22699386503067</v>
      </c>
      <c r="K52" s="22">
        <v>926.55688707973798</v>
      </c>
      <c r="L52" s="20">
        <v>71.919882378108397</v>
      </c>
      <c r="M52" s="20">
        <v>391.35856116176097</v>
      </c>
      <c r="N52" s="65">
        <v>1.2554655849587999</v>
      </c>
      <c r="O52" s="20">
        <v>65.292558168825593</v>
      </c>
      <c r="P52" s="25">
        <v>85.095402301641599</v>
      </c>
      <c r="Q52" s="26">
        <v>929.331309211404</v>
      </c>
      <c r="R52" s="20">
        <v>71.665937409842599</v>
      </c>
      <c r="S52" s="20">
        <v>392.99971719586</v>
      </c>
      <c r="T52" s="24">
        <v>1.2599142697825001</v>
      </c>
      <c r="U52" s="20">
        <v>65.798692895378906</v>
      </c>
      <c r="V52" s="20">
        <v>84.621061237865902</v>
      </c>
      <c r="W52" s="26">
        <v>2.77442213166603</v>
      </c>
      <c r="X52" s="66">
        <v>0.299433544810214</v>
      </c>
      <c r="Y52" s="66">
        <v>0.41934844333722399</v>
      </c>
      <c r="Z52" s="66">
        <v>0.50613472655335601</v>
      </c>
      <c r="AA52" s="158">
        <v>0.77517980723722602</v>
      </c>
      <c r="AB52" s="24">
        <v>-0.47434106377576801</v>
      </c>
      <c r="AC52" s="24">
        <v>-0.55742267025702397</v>
      </c>
      <c r="AD52" s="24">
        <v>-71.908822321327307</v>
      </c>
      <c r="AE52" s="22">
        <v>930.42999646373096</v>
      </c>
      <c r="AF52" s="20">
        <v>71.565913734321398</v>
      </c>
      <c r="AG52" s="20">
        <v>393.64908449754398</v>
      </c>
      <c r="AH52" s="65">
        <v>1.2616751815005101</v>
      </c>
      <c r="AI52" s="20">
        <v>65.999529505118801</v>
      </c>
      <c r="AJ52" s="20">
        <v>82.745521290693404</v>
      </c>
      <c r="AK52" s="26">
        <v>929.48900616363505</v>
      </c>
      <c r="AL52" s="20">
        <v>71.651562047962997</v>
      </c>
      <c r="AM52" s="20">
        <v>393.092941033854</v>
      </c>
      <c r="AN52" s="65">
        <v>1.2601670447820601</v>
      </c>
      <c r="AO52" s="20">
        <v>65.827505305742307</v>
      </c>
      <c r="AP52" s="20">
        <v>83.251181627179903</v>
      </c>
      <c r="AQ52" s="135">
        <v>-0.1011349917428</v>
      </c>
      <c r="AR52" s="66">
        <v>-0.141278993294117</v>
      </c>
      <c r="AS52" s="66">
        <v>-0.26064458438773902</v>
      </c>
      <c r="AT52" s="24">
        <v>-33.987827815712201</v>
      </c>
      <c r="AU52" s="22"/>
      <c r="AV52" s="24"/>
      <c r="AW52" s="24"/>
      <c r="AX52" s="65"/>
      <c r="AY52" s="65"/>
      <c r="AZ52" s="24"/>
      <c r="BA52" s="141"/>
      <c r="BB52" s="24"/>
      <c r="BC52" s="66"/>
      <c r="BD52" s="24"/>
      <c r="BE52" s="24"/>
      <c r="BF52" s="118"/>
    </row>
    <row r="53" spans="1:58" s="117" customFormat="1">
      <c r="A53" s="285"/>
      <c r="B53" s="254"/>
      <c r="C53" s="140">
        <v>43046</v>
      </c>
      <c r="D53" s="145" t="s">
        <v>63</v>
      </c>
      <c r="E53" s="162" t="s">
        <v>138</v>
      </c>
      <c r="F53" s="19">
        <v>4.71</v>
      </c>
      <c r="G53" s="20">
        <v>119.20832</v>
      </c>
      <c r="H53" s="21">
        <v>801.428</v>
      </c>
      <c r="I53" s="22">
        <v>90</v>
      </c>
      <c r="J53" s="23">
        <v>1.12186836518047</v>
      </c>
      <c r="K53" s="22">
        <v>920.31408580000095</v>
      </c>
      <c r="L53" s="20">
        <v>86.991262207621105</v>
      </c>
      <c r="M53" s="20">
        <v>373.16578069238</v>
      </c>
      <c r="N53" s="65">
        <v>1.22148751790974</v>
      </c>
      <c r="O53" s="20">
        <v>51.471164525527001</v>
      </c>
      <c r="P53" s="25">
        <v>56.721002520549803</v>
      </c>
      <c r="Q53" s="26">
        <v>912.82816884826502</v>
      </c>
      <c r="R53" s="20">
        <v>87.873703719386398</v>
      </c>
      <c r="S53" s="20">
        <v>368.54038070474598</v>
      </c>
      <c r="T53" s="24">
        <v>1.2092211487198401</v>
      </c>
      <c r="U53" s="20">
        <v>50.322703298376297</v>
      </c>
      <c r="V53" s="20">
        <v>55.991934541582197</v>
      </c>
      <c r="W53" s="26">
        <v>-7.4859169517359296</v>
      </c>
      <c r="X53" s="66">
        <v>-0.81340892932532405</v>
      </c>
      <c r="Y53" s="66">
        <v>-1.23950271620597</v>
      </c>
      <c r="Z53" s="66">
        <v>-1.14846122715071</v>
      </c>
      <c r="AA53" s="158">
        <v>-2.2312711160462202</v>
      </c>
      <c r="AB53" s="24">
        <v>-0.72906797896757103</v>
      </c>
      <c r="AC53" s="24">
        <v>-1.2853580623922001</v>
      </c>
      <c r="AD53" s="24">
        <v>57.6065388535051</v>
      </c>
      <c r="AE53" s="22">
        <v>919.71736069521205</v>
      </c>
      <c r="AF53" s="20">
        <v>87.060877724895207</v>
      </c>
      <c r="AG53" s="20">
        <v>372.797802622711</v>
      </c>
      <c r="AH53" s="65">
        <v>1.2205107934885699</v>
      </c>
      <c r="AI53" s="20">
        <v>51.379292180398998</v>
      </c>
      <c r="AJ53" s="20">
        <v>58.198738747052197</v>
      </c>
      <c r="AK53" s="26">
        <v>911.75494558728701</v>
      </c>
      <c r="AL53" s="20">
        <v>87.168862883435096</v>
      </c>
      <c r="AM53" s="20">
        <v>368.708609910208</v>
      </c>
      <c r="AN53" s="65">
        <v>1.2086811724690401</v>
      </c>
      <c r="AO53" s="20">
        <v>49.944806676668001</v>
      </c>
      <c r="AP53" s="20">
        <v>56.773746057546099</v>
      </c>
      <c r="AQ53" s="135">
        <v>-0.86574587457019803</v>
      </c>
      <c r="AR53" s="66">
        <v>-1.0968929225799999</v>
      </c>
      <c r="AS53" s="66">
        <v>-2.7919526386122602</v>
      </c>
      <c r="AT53" s="24">
        <v>124.905000692958</v>
      </c>
      <c r="AU53" s="22"/>
      <c r="AV53" s="24"/>
      <c r="AW53" s="24"/>
      <c r="AX53" s="65"/>
      <c r="AY53" s="65"/>
      <c r="AZ53" s="24"/>
      <c r="BA53" s="141"/>
      <c r="BB53" s="24"/>
      <c r="BC53" s="66"/>
      <c r="BD53" s="24"/>
      <c r="BE53" s="24"/>
      <c r="BF53" s="118"/>
    </row>
    <row r="54" spans="1:58" s="117" customFormat="1">
      <c r="A54" s="285"/>
      <c r="B54" s="254"/>
      <c r="C54" s="140">
        <v>42930</v>
      </c>
      <c r="D54" s="145" t="s">
        <v>63</v>
      </c>
      <c r="E54" s="162" t="s">
        <v>139</v>
      </c>
      <c r="F54" s="19">
        <v>5.42</v>
      </c>
      <c r="G54" s="20">
        <v>132.98473000000001</v>
      </c>
      <c r="H54" s="21">
        <v>907.01300000000003</v>
      </c>
      <c r="I54" s="22">
        <v>90</v>
      </c>
      <c r="J54" s="23">
        <v>1.1867158671586699</v>
      </c>
      <c r="K54" s="22">
        <v>954.66944739796497</v>
      </c>
      <c r="L54" s="20">
        <v>101.68868015352101</v>
      </c>
      <c r="M54" s="20">
        <v>375.64604354546202</v>
      </c>
      <c r="N54" s="65">
        <v>1.1020020848133201</v>
      </c>
      <c r="O54" s="20">
        <v>44.3245181320925</v>
      </c>
      <c r="P54" s="25">
        <v>56.721244015092203</v>
      </c>
      <c r="Q54" s="26">
        <v>953.09724250526904</v>
      </c>
      <c r="R54" s="20">
        <v>101.901987742654</v>
      </c>
      <c r="S54" s="20">
        <v>374.64663350998097</v>
      </c>
      <c r="T54" s="24">
        <v>1.0996953053957801</v>
      </c>
      <c r="U54" s="20">
        <v>44.114056317646501</v>
      </c>
      <c r="V54" s="20">
        <v>55.605043489296698</v>
      </c>
      <c r="W54" s="26">
        <v>-1.57220489269616</v>
      </c>
      <c r="X54" s="66">
        <v>-0.164685787000029</v>
      </c>
      <c r="Y54" s="66">
        <v>-0.26605099472055399</v>
      </c>
      <c r="Z54" s="66">
        <v>-0.210461814445978</v>
      </c>
      <c r="AA54" s="158">
        <v>-0.47482031010190701</v>
      </c>
      <c r="AB54" s="24">
        <v>-1.1162005257954399</v>
      </c>
      <c r="AC54" s="24">
        <v>-1.9678703194493501</v>
      </c>
      <c r="AD54" s="24">
        <v>414.44527068081902</v>
      </c>
      <c r="AE54" s="22">
        <v>953.63307602869702</v>
      </c>
      <c r="AF54" s="20">
        <v>101.829174885185</v>
      </c>
      <c r="AG54" s="20">
        <v>374.98736312916401</v>
      </c>
      <c r="AH54" s="65">
        <v>1.10048164150841</v>
      </c>
      <c r="AI54" s="20">
        <v>44.185749101742402</v>
      </c>
      <c r="AJ54" s="20">
        <v>57.296097502218402</v>
      </c>
      <c r="AK54" s="26">
        <v>950.97114935644697</v>
      </c>
      <c r="AL54" s="20">
        <v>102.192066417425</v>
      </c>
      <c r="AM54" s="20">
        <v>373.293508260799</v>
      </c>
      <c r="AN54" s="65">
        <v>1.0965737503864299</v>
      </c>
      <c r="AO54" s="20">
        <v>43.829959643089801</v>
      </c>
      <c r="AP54" s="20">
        <v>56.546086130226101</v>
      </c>
      <c r="AQ54" s="135">
        <v>-0.27913531306361</v>
      </c>
      <c r="AR54" s="66">
        <v>-0.45170985342831799</v>
      </c>
      <c r="AS54" s="66">
        <v>-0.80521314198692995</v>
      </c>
      <c r="AT54" s="24">
        <v>169.05178718010501</v>
      </c>
      <c r="AU54" s="22"/>
      <c r="AV54" s="24"/>
      <c r="AW54" s="24"/>
      <c r="AX54" s="65"/>
      <c r="AY54" s="65"/>
      <c r="AZ54" s="24"/>
      <c r="BA54" s="141"/>
      <c r="BB54" s="24"/>
      <c r="BC54" s="66"/>
      <c r="BD54" s="24"/>
      <c r="BE54" s="24"/>
      <c r="BF54" s="118"/>
    </row>
    <row r="55" spans="1:58" s="117" customFormat="1">
      <c r="A55" s="285"/>
      <c r="B55" s="254"/>
      <c r="C55" s="140">
        <v>43081</v>
      </c>
      <c r="D55" s="145" t="s">
        <v>63</v>
      </c>
      <c r="E55" s="162" t="s">
        <v>140</v>
      </c>
      <c r="F55" s="19">
        <v>5.3</v>
      </c>
      <c r="G55" s="20">
        <v>106.45791</v>
      </c>
      <c r="H55" s="21">
        <v>900.98900000000003</v>
      </c>
      <c r="I55" s="22">
        <v>90</v>
      </c>
      <c r="J55" s="23">
        <v>1.0875471698113199</v>
      </c>
      <c r="K55" s="22">
        <v>982.241686237159</v>
      </c>
      <c r="L55" s="20">
        <v>86.862812244327799</v>
      </c>
      <c r="M55" s="20">
        <v>404.25803087425197</v>
      </c>
      <c r="N55" s="65">
        <v>1.1269274233093001</v>
      </c>
      <c r="O55" s="20">
        <v>55.8422083688721</v>
      </c>
      <c r="P55" s="25">
        <v>47.955453665994902</v>
      </c>
      <c r="Q55" s="26">
        <v>975.723886383337</v>
      </c>
      <c r="R55" s="20">
        <v>86.338097825702903</v>
      </c>
      <c r="S55" s="20">
        <v>401.523845365966</v>
      </c>
      <c r="T55" s="24">
        <v>1.11938450206855</v>
      </c>
      <c r="U55" s="20">
        <v>54.315402449545097</v>
      </c>
      <c r="V55" s="20">
        <v>45.742226196494201</v>
      </c>
      <c r="W55" s="26">
        <v>-6.5177998538217699</v>
      </c>
      <c r="X55" s="66">
        <v>-0.66356375881282503</v>
      </c>
      <c r="Y55" s="66">
        <v>-0.67634661514897998</v>
      </c>
      <c r="Z55" s="66">
        <v>-1.5268059193269701</v>
      </c>
      <c r="AA55" s="158">
        <v>-2.7341431578806401</v>
      </c>
      <c r="AB55" s="24">
        <v>-2.2132274695007199</v>
      </c>
      <c r="AC55" s="24">
        <v>-4.6151736670361396</v>
      </c>
      <c r="AD55" s="24">
        <v>168.79780613292999</v>
      </c>
      <c r="AE55" s="22">
        <v>981.28020953009195</v>
      </c>
      <c r="AF55" s="20">
        <v>86.966244594885396</v>
      </c>
      <c r="AG55" s="20">
        <v>403.67386017016003</v>
      </c>
      <c r="AH55" s="65">
        <v>1.1255871245204601</v>
      </c>
      <c r="AI55" s="20">
        <v>55.695194566267197</v>
      </c>
      <c r="AJ55" s="20">
        <v>47.516538528715103</v>
      </c>
      <c r="AK55" s="26">
        <v>981.66066657863905</v>
      </c>
      <c r="AL55" s="20">
        <v>86.925283732214496</v>
      </c>
      <c r="AM55" s="20">
        <v>403.90504955710497</v>
      </c>
      <c r="AN55" s="65">
        <v>1.12611752278495</v>
      </c>
      <c r="AO55" s="20">
        <v>55.753351620406903</v>
      </c>
      <c r="AP55" s="20">
        <v>45.356205539624597</v>
      </c>
      <c r="AQ55" s="135">
        <v>3.8771499195872403E-2</v>
      </c>
      <c r="AR55" s="66">
        <v>5.7271329594400802E-2</v>
      </c>
      <c r="AS55" s="66">
        <v>0.104420236956918</v>
      </c>
      <c r="AT55" s="24">
        <v>-3.8090665881979899</v>
      </c>
      <c r="AU55" s="22"/>
      <c r="AV55" s="24"/>
      <c r="AW55" s="24"/>
      <c r="AX55" s="65"/>
      <c r="AY55" s="65"/>
      <c r="AZ55" s="24"/>
      <c r="BA55" s="24"/>
      <c r="BB55" s="24"/>
      <c r="BC55" s="66"/>
      <c r="BD55" s="24"/>
      <c r="BE55" s="24"/>
      <c r="BF55" s="118"/>
    </row>
    <row r="56" spans="1:58" ht="15" thickBot="1">
      <c r="A56" s="285"/>
      <c r="B56" s="254"/>
      <c r="C56" s="140"/>
      <c r="D56" s="147"/>
      <c r="E56" s="162"/>
      <c r="F56" s="29"/>
      <c r="G56" s="30"/>
      <c r="H56" s="31"/>
      <c r="I56" s="32"/>
      <c r="J56" s="33"/>
      <c r="K56" s="32"/>
      <c r="L56" s="30"/>
      <c r="M56" s="30"/>
      <c r="N56" s="120"/>
      <c r="O56" s="30"/>
      <c r="P56" s="35"/>
      <c r="Q56" s="36"/>
      <c r="R56" s="30"/>
      <c r="S56" s="30"/>
      <c r="T56" s="34"/>
      <c r="U56" s="30"/>
      <c r="V56" s="30"/>
      <c r="W56" s="36"/>
      <c r="X56" s="125"/>
      <c r="Y56" s="66"/>
      <c r="Z56" s="125"/>
      <c r="AA56" s="24"/>
      <c r="AB56" s="34"/>
      <c r="AC56" s="34"/>
      <c r="AD56" s="34"/>
      <c r="AE56" s="32"/>
      <c r="AF56" s="34"/>
      <c r="AG56" s="34"/>
      <c r="AH56" s="120"/>
      <c r="AI56" s="30"/>
      <c r="AJ56" s="30"/>
      <c r="AK56" s="36"/>
      <c r="AL56" s="34"/>
      <c r="AM56" s="34"/>
      <c r="AN56" s="120"/>
      <c r="AO56" s="30"/>
      <c r="AP56" s="30"/>
      <c r="AQ56" s="109"/>
      <c r="AR56" s="66"/>
      <c r="AS56" s="24"/>
      <c r="AT56" s="37"/>
      <c r="AU56" s="32"/>
      <c r="AV56" s="34"/>
      <c r="AW56" s="34"/>
      <c r="AX56" s="34"/>
      <c r="AY56" s="136"/>
      <c r="AZ56" s="34"/>
      <c r="BA56" s="34"/>
      <c r="BB56" s="30"/>
      <c r="BC56" s="107"/>
      <c r="BD56" s="34"/>
      <c r="BE56" s="34"/>
      <c r="BF56" s="28"/>
    </row>
    <row r="57" spans="1:58">
      <c r="A57" s="285"/>
      <c r="B57" s="254"/>
      <c r="C57" s="263" t="s">
        <v>23</v>
      </c>
      <c r="D57" s="264"/>
      <c r="E57" s="265"/>
      <c r="F57" s="184">
        <f t="shared" ref="F57:BD57" si="27">AVERAGE(F51:F56)</f>
        <v>5.0940000000000003</v>
      </c>
      <c r="G57" s="185">
        <f t="shared" si="27"/>
        <v>115.88378600000001</v>
      </c>
      <c r="H57" s="186">
        <f t="shared" si="27"/>
        <v>829.11559999999986</v>
      </c>
      <c r="I57" s="187">
        <f t="shared" si="27"/>
        <v>90</v>
      </c>
      <c r="J57" s="188">
        <f t="shared" si="27"/>
        <v>1.1921201990672941</v>
      </c>
      <c r="K57" s="187">
        <f t="shared" si="27"/>
        <v>929.12713559010479</v>
      </c>
      <c r="L57" s="185">
        <f t="shared" si="27"/>
        <v>82.599403556594325</v>
      </c>
      <c r="M57" s="185">
        <f t="shared" si="27"/>
        <v>381.96416423845835</v>
      </c>
      <c r="N57" s="189">
        <f t="shared" si="27"/>
        <v>1.192125255450952</v>
      </c>
      <c r="O57" s="185">
        <f t="shared" si="27"/>
        <v>56.766151829901503</v>
      </c>
      <c r="P57" s="190">
        <f t="shared" si="27"/>
        <v>76.048608392158116</v>
      </c>
      <c r="Q57" s="191">
        <f t="shared" si="27"/>
        <v>916.91850296436928</v>
      </c>
      <c r="R57" s="185">
        <f t="shared" si="27"/>
        <v>83.59557967386398</v>
      </c>
      <c r="S57" s="185">
        <f t="shared" si="27"/>
        <v>374.86367180832104</v>
      </c>
      <c r="T57" s="193">
        <f t="shared" si="27"/>
        <v>1.1719193725457639</v>
      </c>
      <c r="U57" s="185">
        <f t="shared" si="27"/>
        <v>54.417278261959495</v>
      </c>
      <c r="V57" s="185">
        <f t="shared" si="27"/>
        <v>74.183457514345179</v>
      </c>
      <c r="W57" s="191">
        <f t="shared" si="27"/>
        <v>-12.208632625735309</v>
      </c>
      <c r="X57" s="192">
        <f>AVERAGE(X51:X56)</f>
        <v>-1.3879312923467988</v>
      </c>
      <c r="Y57" s="192">
        <f t="shared" si="27"/>
        <v>-1.9280561331602122</v>
      </c>
      <c r="Z57" s="192">
        <f t="shared" si="27"/>
        <v>-2.3488735679419781</v>
      </c>
      <c r="AA57" s="193">
        <f t="shared" si="27"/>
        <v>-3.7326313492704082</v>
      </c>
      <c r="AB57" s="193">
        <f t="shared" si="27"/>
        <v>-1.8651508778130377</v>
      </c>
      <c r="AC57" s="193">
        <f t="shared" si="27"/>
        <v>-2.4018631898920528</v>
      </c>
      <c r="AD57" s="193">
        <f t="shared" si="27"/>
        <v>118.90812598778044</v>
      </c>
      <c r="AE57" s="187">
        <f t="shared" si="27"/>
        <v>935.14208111699133</v>
      </c>
      <c r="AF57" s="193">
        <f t="shared" si="27"/>
        <v>82.096043154234707</v>
      </c>
      <c r="AG57" s="193">
        <f t="shared" si="27"/>
        <v>385.47499740426099</v>
      </c>
      <c r="AH57" s="193">
        <f t="shared" si="27"/>
        <v>1.2024547888889061</v>
      </c>
      <c r="AI57" s="193">
        <f t="shared" si="27"/>
        <v>57.999650262194848</v>
      </c>
      <c r="AJ57" s="193">
        <f t="shared" si="27"/>
        <v>76.495181594186221</v>
      </c>
      <c r="AK57" s="191">
        <f t="shared" si="27"/>
        <v>907.4286521574877</v>
      </c>
      <c r="AL57" s="193">
        <f t="shared" si="27"/>
        <v>84.772491651450679</v>
      </c>
      <c r="AM57" s="193">
        <f t="shared" si="27"/>
        <v>368.9418344272932</v>
      </c>
      <c r="AN57" s="193">
        <f t="shared" si="27"/>
        <v>1.154914265844236</v>
      </c>
      <c r="AO57" s="193">
        <f t="shared" si="27"/>
        <v>52.733705396747908</v>
      </c>
      <c r="AP57" s="193">
        <f t="shared" si="27"/>
        <v>73.38475813999294</v>
      </c>
      <c r="AQ57" s="238">
        <f t="shared" si="27"/>
        <v>-3.1018835328123071</v>
      </c>
      <c r="AR57" s="192">
        <f t="shared" si="27"/>
        <v>-4.3319862237730877</v>
      </c>
      <c r="AS57" s="192">
        <f t="shared" si="27"/>
        <v>-7.4666776503173624</v>
      </c>
      <c r="AT57" s="239">
        <f t="shared" si="27"/>
        <v>103.39678960968095</v>
      </c>
      <c r="AU57" s="187" t="e">
        <f t="shared" si="27"/>
        <v>#DIV/0!</v>
      </c>
      <c r="AV57" s="193" t="e">
        <f t="shared" si="27"/>
        <v>#DIV/0!</v>
      </c>
      <c r="AW57" s="193" t="e">
        <f t="shared" si="27"/>
        <v>#DIV/0!</v>
      </c>
      <c r="AX57" s="193" t="e">
        <f t="shared" si="27"/>
        <v>#DIV/0!</v>
      </c>
      <c r="AY57" s="240" t="e">
        <f t="shared" si="27"/>
        <v>#DIV/0!</v>
      </c>
      <c r="AZ57" s="193" t="e">
        <f t="shared" si="27"/>
        <v>#DIV/0!</v>
      </c>
      <c r="BA57" s="193" t="e">
        <f t="shared" si="27"/>
        <v>#DIV/0!</v>
      </c>
      <c r="BB57" s="185" t="e">
        <f t="shared" si="27"/>
        <v>#DIV/0!</v>
      </c>
      <c r="BC57" s="238" t="e">
        <f t="shared" si="27"/>
        <v>#DIV/0!</v>
      </c>
      <c r="BD57" s="193" t="e">
        <f t="shared" si="27"/>
        <v>#DIV/0!</v>
      </c>
      <c r="BE57" s="241"/>
      <c r="BF57" s="295"/>
    </row>
    <row r="58" spans="1:58">
      <c r="A58" s="285"/>
      <c r="B58" s="254"/>
      <c r="C58" s="269" t="s">
        <v>24</v>
      </c>
      <c r="D58" s="270"/>
      <c r="E58" s="271"/>
      <c r="F58" s="194">
        <f t="shared" ref="F58:BD58" si="28">_xlfn.STDEV.S(F51:F56)</f>
        <v>0.2919417750168688</v>
      </c>
      <c r="G58" s="195">
        <f t="shared" si="28"/>
        <v>10.643841557174277</v>
      </c>
      <c r="H58" s="196">
        <f t="shared" si="28"/>
        <v>71.680131517038973</v>
      </c>
      <c r="I58" s="197">
        <f t="shared" si="28"/>
        <v>0</v>
      </c>
      <c r="J58" s="198">
        <f t="shared" si="28"/>
        <v>9.7780938620216529E-2</v>
      </c>
      <c r="K58" s="197">
        <f t="shared" si="28"/>
        <v>44.954348068285881</v>
      </c>
      <c r="L58" s="195">
        <f t="shared" si="28"/>
        <v>14.205040754506191</v>
      </c>
      <c r="M58" s="195">
        <f t="shared" si="28"/>
        <v>15.630295840154419</v>
      </c>
      <c r="N58" s="199">
        <f t="shared" si="28"/>
        <v>7.2746388867959963E-2</v>
      </c>
      <c r="O58" s="195">
        <f t="shared" si="28"/>
        <v>9.4747767399508085</v>
      </c>
      <c r="P58" s="200">
        <f t="shared" si="28"/>
        <v>35.169648817248962</v>
      </c>
      <c r="Q58" s="201">
        <f t="shared" si="28"/>
        <v>62.470063820965059</v>
      </c>
      <c r="R58" s="195">
        <f t="shared" si="28"/>
        <v>13.064792700863766</v>
      </c>
      <c r="S58" s="195">
        <f t="shared" si="28"/>
        <v>25.215199767069691</v>
      </c>
      <c r="T58" s="203">
        <f t="shared" si="28"/>
        <v>6.5404591002774098E-2</v>
      </c>
      <c r="U58" s="195">
        <f t="shared" si="28"/>
        <v>8.0961786943225036</v>
      </c>
      <c r="V58" s="195">
        <f t="shared" si="28"/>
        <v>33.889819873558586</v>
      </c>
      <c r="W58" s="201">
        <f t="shared" si="28"/>
        <v>20.559027604795517</v>
      </c>
      <c r="X58" s="202">
        <f t="shared" si="28"/>
        <v>2.3936481671245349</v>
      </c>
      <c r="Y58" s="202">
        <f t="shared" si="28"/>
        <v>3.3805345913197984</v>
      </c>
      <c r="Z58" s="202">
        <f t="shared" si="28"/>
        <v>4.0019843681199641</v>
      </c>
      <c r="AA58" s="203">
        <f t="shared" si="28"/>
        <v>5.906874013891648</v>
      </c>
      <c r="AB58" s="203">
        <f t="shared" si="28"/>
        <v>1.7662769288115436</v>
      </c>
      <c r="AC58" s="203">
        <f t="shared" si="28"/>
        <v>1.6682237886427729</v>
      </c>
      <c r="AD58" s="203">
        <f t="shared" si="28"/>
        <v>186.2166837955624</v>
      </c>
      <c r="AE58" s="197">
        <f t="shared" si="28"/>
        <v>34.315943493500662</v>
      </c>
      <c r="AF58" s="203">
        <f t="shared" si="28"/>
        <v>15.09217894358618</v>
      </c>
      <c r="AG58" s="203">
        <f t="shared" si="28"/>
        <v>13.028891789805138</v>
      </c>
      <c r="AH58" s="203">
        <f t="shared" si="28"/>
        <v>8.7257614446678136E-2</v>
      </c>
      <c r="AI58" s="203">
        <f t="shared" si="28"/>
        <v>11.414846341600876</v>
      </c>
      <c r="AJ58" s="203">
        <f t="shared" si="28"/>
        <v>36.087057541594142</v>
      </c>
      <c r="AK58" s="201">
        <f t="shared" si="28"/>
        <v>84.696748522960348</v>
      </c>
      <c r="AL58" s="203">
        <f t="shared" si="28"/>
        <v>11.877091419261406</v>
      </c>
      <c r="AM58" s="203">
        <f t="shared" si="28"/>
        <v>38.154544802613351</v>
      </c>
      <c r="AN58" s="203">
        <f t="shared" si="28"/>
        <v>7.6434578553814136E-2</v>
      </c>
      <c r="AO58" s="203">
        <f t="shared" si="28"/>
        <v>8.4729568510195694</v>
      </c>
      <c r="AP58" s="203">
        <f t="shared" si="28"/>
        <v>32.039787503604131</v>
      </c>
      <c r="AQ58" s="242">
        <f t="shared" si="28"/>
        <v>6.2706241468299666</v>
      </c>
      <c r="AR58" s="202">
        <f t="shared" si="28"/>
        <v>8.7848378756445538</v>
      </c>
      <c r="AS58" s="202">
        <f t="shared" si="28"/>
        <v>14.640543921204511</v>
      </c>
      <c r="AT58" s="243">
        <f t="shared" si="28"/>
        <v>122.39705298128781</v>
      </c>
      <c r="AU58" s="197" t="e">
        <f t="shared" si="28"/>
        <v>#DIV/0!</v>
      </c>
      <c r="AV58" s="203" t="e">
        <f t="shared" si="28"/>
        <v>#DIV/0!</v>
      </c>
      <c r="AW58" s="203" t="e">
        <f t="shared" si="28"/>
        <v>#DIV/0!</v>
      </c>
      <c r="AX58" s="203" t="e">
        <f t="shared" si="28"/>
        <v>#DIV/0!</v>
      </c>
      <c r="AY58" s="244" t="e">
        <f t="shared" si="28"/>
        <v>#DIV/0!</v>
      </c>
      <c r="AZ58" s="203" t="e">
        <f t="shared" si="28"/>
        <v>#DIV/0!</v>
      </c>
      <c r="BA58" s="203" t="e">
        <f t="shared" si="28"/>
        <v>#DIV/0!</v>
      </c>
      <c r="BB58" s="195" t="e">
        <f t="shared" si="28"/>
        <v>#DIV/0!</v>
      </c>
      <c r="BC58" s="242" t="e">
        <f t="shared" si="28"/>
        <v>#DIV/0!</v>
      </c>
      <c r="BD58" s="203" t="e">
        <f t="shared" si="28"/>
        <v>#DIV/0!</v>
      </c>
      <c r="BE58" s="203"/>
      <c r="BF58" s="296"/>
    </row>
    <row r="59" spans="1:58" ht="15" thickBot="1">
      <c r="A59" s="285"/>
      <c r="B59" s="255"/>
      <c r="C59" s="272" t="s">
        <v>25</v>
      </c>
      <c r="D59" s="273"/>
      <c r="E59" s="274"/>
      <c r="F59" s="204">
        <f t="shared" ref="F59:BD59" si="29">_xlfn.STDEV.S(F51:F56)/SQRT(COUNT(F51:F56))</f>
        <v>0.13056033088193369</v>
      </c>
      <c r="G59" s="205">
        <f t="shared" si="29"/>
        <v>4.760070652715779</v>
      </c>
      <c r="H59" s="206">
        <f t="shared" si="29"/>
        <v>32.056329341644854</v>
      </c>
      <c r="I59" s="207">
        <f t="shared" si="29"/>
        <v>0</v>
      </c>
      <c r="J59" s="208">
        <f t="shared" si="29"/>
        <v>4.372896513170773E-2</v>
      </c>
      <c r="K59" s="207">
        <f t="shared" si="29"/>
        <v>20.104195632974715</v>
      </c>
      <c r="L59" s="205">
        <f t="shared" si="29"/>
        <v>6.3526873500461489</v>
      </c>
      <c r="M59" s="205">
        <f t="shared" si="29"/>
        <v>6.9900808014034936</v>
      </c>
      <c r="N59" s="209">
        <f t="shared" si="29"/>
        <v>3.2533174125278487E-2</v>
      </c>
      <c r="O59" s="205">
        <f t="shared" si="29"/>
        <v>4.2372489724327709</v>
      </c>
      <c r="P59" s="210">
        <f t="shared" si="29"/>
        <v>15.728345100032751</v>
      </c>
      <c r="Q59" s="211">
        <f t="shared" si="29"/>
        <v>27.937461852485622</v>
      </c>
      <c r="R59" s="205">
        <f t="shared" si="29"/>
        <v>5.8427529182148907</v>
      </c>
      <c r="S59" s="205">
        <f t="shared" si="29"/>
        <v>11.276580149080939</v>
      </c>
      <c r="T59" s="213">
        <f t="shared" si="29"/>
        <v>2.9249822304554803E-2</v>
      </c>
      <c r="U59" s="205">
        <f t="shared" si="29"/>
        <v>3.6207211836981217</v>
      </c>
      <c r="V59" s="205">
        <f t="shared" si="29"/>
        <v>15.155988196500065</v>
      </c>
      <c r="W59" s="211">
        <f t="shared" si="29"/>
        <v>9.1942766551234918</v>
      </c>
      <c r="X59" s="212">
        <f t="shared" si="29"/>
        <v>1.0704720031816475</v>
      </c>
      <c r="Y59" s="212">
        <f t="shared" si="29"/>
        <v>1.5118210292961078</v>
      </c>
      <c r="Z59" s="212">
        <f t="shared" si="29"/>
        <v>1.7897418184015563</v>
      </c>
      <c r="AA59" s="213">
        <f t="shared" si="29"/>
        <v>2.6416343659177524</v>
      </c>
      <c r="AB59" s="213">
        <f t="shared" si="29"/>
        <v>0.7899030559824336</v>
      </c>
      <c r="AC59" s="213">
        <f t="shared" si="29"/>
        <v>0.7460523586174963</v>
      </c>
      <c r="AD59" s="213">
        <f t="shared" si="29"/>
        <v>83.278632702292214</v>
      </c>
      <c r="AE59" s="207">
        <f t="shared" si="29"/>
        <v>15.346556472701817</v>
      </c>
      <c r="AF59" s="213">
        <f t="shared" si="29"/>
        <v>6.7494276092899321</v>
      </c>
      <c r="AG59" s="213">
        <f t="shared" si="29"/>
        <v>5.8266975426986383</v>
      </c>
      <c r="AH59" s="213">
        <f t="shared" si="29"/>
        <v>3.9022791491448001E-2</v>
      </c>
      <c r="AI59" s="213">
        <f t="shared" si="29"/>
        <v>5.104874474506869</v>
      </c>
      <c r="AJ59" s="213">
        <f t="shared" si="29"/>
        <v>16.138622754190187</v>
      </c>
      <c r="AK59" s="211">
        <f t="shared" si="29"/>
        <v>37.877537434108845</v>
      </c>
      <c r="AL59" s="213">
        <f t="shared" si="29"/>
        <v>5.3115967576895917</v>
      </c>
      <c r="AM59" s="213">
        <f t="shared" si="29"/>
        <v>17.06323116584095</v>
      </c>
      <c r="AN59" s="213">
        <f t="shared" si="29"/>
        <v>3.4182582695575191E-2</v>
      </c>
      <c r="AO59" s="213">
        <f t="shared" si="29"/>
        <v>3.789221497860463</v>
      </c>
      <c r="AP59" s="213">
        <f t="shared" si="29"/>
        <v>14.328628568541424</v>
      </c>
      <c r="AQ59" s="245">
        <f t="shared" si="29"/>
        <v>2.8043083707326852</v>
      </c>
      <c r="AR59" s="212">
        <f t="shared" si="29"/>
        <v>3.9286989322512129</v>
      </c>
      <c r="AS59" s="212">
        <f t="shared" si="29"/>
        <v>6.5474502870769218</v>
      </c>
      <c r="AT59" s="246">
        <f t="shared" si="29"/>
        <v>54.737626142360568</v>
      </c>
      <c r="AU59" s="207" t="e">
        <f t="shared" si="29"/>
        <v>#DIV/0!</v>
      </c>
      <c r="AV59" s="213" t="e">
        <f t="shared" si="29"/>
        <v>#DIV/0!</v>
      </c>
      <c r="AW59" s="213" t="e">
        <f t="shared" si="29"/>
        <v>#DIV/0!</v>
      </c>
      <c r="AX59" s="213" t="e">
        <f t="shared" si="29"/>
        <v>#DIV/0!</v>
      </c>
      <c r="AY59" s="247" t="e">
        <f t="shared" si="29"/>
        <v>#DIV/0!</v>
      </c>
      <c r="AZ59" s="213" t="e">
        <f t="shared" si="29"/>
        <v>#DIV/0!</v>
      </c>
      <c r="BA59" s="213" t="e">
        <f t="shared" si="29"/>
        <v>#DIV/0!</v>
      </c>
      <c r="BB59" s="205" t="e">
        <f t="shared" si="29"/>
        <v>#DIV/0!</v>
      </c>
      <c r="BC59" s="245" t="e">
        <f t="shared" si="29"/>
        <v>#DIV/0!</v>
      </c>
      <c r="BD59" s="213" t="e">
        <f t="shared" si="29"/>
        <v>#DIV/0!</v>
      </c>
      <c r="BE59" s="248"/>
      <c r="BF59" s="297"/>
    </row>
    <row r="60" spans="1:58" s="117" customFormat="1">
      <c r="A60" s="285"/>
      <c r="B60" s="254" t="s">
        <v>72</v>
      </c>
      <c r="C60" s="140">
        <v>44029</v>
      </c>
      <c r="D60" s="144" t="s">
        <v>63</v>
      </c>
      <c r="E60" s="162" t="s">
        <v>99</v>
      </c>
      <c r="F60" s="19">
        <v>4.84</v>
      </c>
      <c r="G60" s="20">
        <v>102.17616</v>
      </c>
      <c r="H60" s="21">
        <v>812.61500000000001</v>
      </c>
      <c r="I60" s="22">
        <v>90</v>
      </c>
      <c r="J60" s="23">
        <v>1.3595041322314101</v>
      </c>
      <c r="K60" s="22">
        <v>1104.0404420462301</v>
      </c>
      <c r="L60" s="20">
        <v>50.690069693967402</v>
      </c>
      <c r="M60" s="20">
        <v>501.33015132914699</v>
      </c>
      <c r="N60" s="65">
        <v>1.4826756548843301</v>
      </c>
      <c r="O60" s="20">
        <v>118.66940124732299</v>
      </c>
      <c r="P60" s="25">
        <v>121.54393298239999</v>
      </c>
      <c r="Q60" s="26">
        <v>937.68800099631505</v>
      </c>
      <c r="R60" s="20">
        <v>60.8975664943613</v>
      </c>
      <c r="S60" s="20">
        <v>407.94643400379601</v>
      </c>
      <c r="T60" s="24">
        <v>1.2341532939020501</v>
      </c>
      <c r="U60" s="20">
        <v>80.378707296587706</v>
      </c>
      <c r="V60" s="20">
        <v>95.760402911003595</v>
      </c>
      <c r="W60" s="26">
        <v>-166.35244104991301</v>
      </c>
      <c r="X60" s="66">
        <v>-15.067603931391799</v>
      </c>
      <c r="Y60" s="66">
        <v>-18.627189503317901</v>
      </c>
      <c r="Z60" s="66">
        <v>-38.290693950734997</v>
      </c>
      <c r="AA60" s="158">
        <v>-32.266695161739399</v>
      </c>
      <c r="AB60" s="24">
        <v>-25.783530071396498</v>
      </c>
      <c r="AC60" s="24">
        <v>-21.213341907514199</v>
      </c>
      <c r="AD60" s="24">
        <v>65.743770166670799</v>
      </c>
      <c r="AE60" s="22">
        <v>1140.43760280282</v>
      </c>
      <c r="AF60" s="20">
        <v>48.917470418111797</v>
      </c>
      <c r="AG60" s="20">
        <v>521.30133098329998</v>
      </c>
      <c r="AH60" s="65">
        <v>1.53640267244498</v>
      </c>
      <c r="AI60" s="20">
        <v>127.868231058131</v>
      </c>
      <c r="AJ60" s="20">
        <v>119.734037691572</v>
      </c>
      <c r="AK60" s="26">
        <v>978.08206589672898</v>
      </c>
      <c r="AL60" s="20">
        <v>48.042680925474301</v>
      </c>
      <c r="AM60" s="20">
        <v>440.99835202289</v>
      </c>
      <c r="AN60" s="65">
        <v>1.3091054888992999</v>
      </c>
      <c r="AO60" s="20">
        <v>88.2506104613975</v>
      </c>
      <c r="AP60" s="20">
        <v>95.708414613695695</v>
      </c>
      <c r="AQ60" s="135">
        <v>-14.2362490071423</v>
      </c>
      <c r="AR60" s="66">
        <f t="shared" ref="AR60:AR63" si="30">(AM60-AG60)/AG60*100</f>
        <v>-15.404330314856324</v>
      </c>
      <c r="AS60" s="66">
        <v>-30.9831615475488</v>
      </c>
      <c r="AT60" s="24">
        <v>103.465402449237</v>
      </c>
      <c r="AU60" s="22">
        <v>499.533745736463</v>
      </c>
      <c r="AV60" s="24">
        <v>117.859438609032</v>
      </c>
      <c r="AW60" s="24">
        <v>340.43773604643599</v>
      </c>
      <c r="AX60" s="65">
        <v>57.521946982438202</v>
      </c>
      <c r="AY60" s="135">
        <f t="shared" ref="AY60:AY63" si="31">(AU60-AM60)/AG60*100</f>
        <v>11.228705977627399</v>
      </c>
      <c r="AZ60" s="24">
        <v>33.550847969019301</v>
      </c>
      <c r="BA60" s="141">
        <v>-31.848901310054998</v>
      </c>
      <c r="BB60" s="24">
        <v>-55.014669002273401</v>
      </c>
      <c r="BC60" s="66">
        <v>-72.893178399310898</v>
      </c>
      <c r="BD60" s="24">
        <v>-74.736512949684993</v>
      </c>
      <c r="BE60" s="66">
        <f>(AU60-AM60)/(AG60)*100</f>
        <v>11.228705977627399</v>
      </c>
      <c r="BF60" s="118"/>
    </row>
    <row r="61" spans="1:58" s="117" customFormat="1">
      <c r="A61" s="285"/>
      <c r="B61" s="254"/>
      <c r="C61" s="140">
        <v>44067</v>
      </c>
      <c r="D61" s="145" t="s">
        <v>63</v>
      </c>
      <c r="E61" s="162" t="s">
        <v>100</v>
      </c>
      <c r="F61" s="19">
        <v>4.66</v>
      </c>
      <c r="G61" s="20">
        <v>89.987530000000007</v>
      </c>
      <c r="H61" s="21">
        <v>775.89800000000002</v>
      </c>
      <c r="I61" s="22">
        <v>90</v>
      </c>
      <c r="J61" s="23">
        <v>1.5038626609442101</v>
      </c>
      <c r="K61" s="22">
        <v>1134.62536924091</v>
      </c>
      <c r="L61" s="20">
        <v>37.406610992095302</v>
      </c>
      <c r="M61" s="20">
        <v>529.90607362835794</v>
      </c>
      <c r="N61" s="65">
        <v>1.59965302504977</v>
      </c>
      <c r="O61" s="20">
        <v>169.976291025016</v>
      </c>
      <c r="P61" s="25">
        <v>192.428248740215</v>
      </c>
      <c r="Q61" s="26">
        <v>903.50437508864502</v>
      </c>
      <c r="R61" s="20">
        <v>47.974026064485201</v>
      </c>
      <c r="S61" s="20">
        <v>403.77816147983702</v>
      </c>
      <c r="T61" s="24">
        <v>1.2472915729426901</v>
      </c>
      <c r="U61" s="20">
        <v>100.989093503471</v>
      </c>
      <c r="V61" s="20">
        <v>158.460035205407</v>
      </c>
      <c r="W61" s="26">
        <v>-231.120994152262</v>
      </c>
      <c r="X61" s="66">
        <v>-20.369806670803399</v>
      </c>
      <c r="Y61" s="66">
        <v>-23.801937442404</v>
      </c>
      <c r="Z61" s="66">
        <v>-68.987197521544303</v>
      </c>
      <c r="AA61" s="158">
        <v>-40.586364783892897</v>
      </c>
      <c r="AB61" s="24">
        <v>-33.968213534808299</v>
      </c>
      <c r="AC61" s="24">
        <v>-17.6524048611317</v>
      </c>
      <c r="AD61" s="24">
        <v>43.493436663086499</v>
      </c>
      <c r="AE61" s="22">
        <v>1114.5372484424199</v>
      </c>
      <c r="AF61" s="20">
        <v>38.129833262224899</v>
      </c>
      <c r="AG61" s="20">
        <v>519.13879095898301</v>
      </c>
      <c r="AH61" s="65">
        <v>1.5693118304203599</v>
      </c>
      <c r="AI61" s="20">
        <v>163.36401164202701</v>
      </c>
      <c r="AJ61" s="20">
        <v>175.81679209228801</v>
      </c>
      <c r="AK61" s="26">
        <v>883.244666934929</v>
      </c>
      <c r="AL61" s="20">
        <v>37.3899504344554</v>
      </c>
      <c r="AM61" s="20">
        <v>404.232383033009</v>
      </c>
      <c r="AN61" s="65">
        <v>1.2331853113431499</v>
      </c>
      <c r="AO61" s="20">
        <v>90.0432740639272</v>
      </c>
      <c r="AP61" s="20">
        <v>153.15292109232101</v>
      </c>
      <c r="AQ61" s="135">
        <v>-20.752341999401299</v>
      </c>
      <c r="AR61" s="66">
        <f t="shared" si="30"/>
        <v>-22.134043906392023</v>
      </c>
      <c r="AS61" s="66">
        <v>-44.8818175074964</v>
      </c>
      <c r="AT61" s="24">
        <v>106.281658354367</v>
      </c>
      <c r="AU61" s="22">
        <v>505.01920399718898</v>
      </c>
      <c r="AV61" s="24">
        <v>154.89779876300199</v>
      </c>
      <c r="AW61" s="24">
        <v>342.63676516373602</v>
      </c>
      <c r="AX61" s="65">
        <v>74.193237213797502</v>
      </c>
      <c r="AY61" s="135">
        <f t="shared" si="31"/>
        <v>19.414234250921758</v>
      </c>
      <c r="AZ61" s="24">
        <v>72.025951269864606</v>
      </c>
      <c r="BA61" s="141">
        <v>-32.1537156504561</v>
      </c>
      <c r="BB61" s="24">
        <v>-54.5840993569782</v>
      </c>
      <c r="BC61" s="66">
        <v>-87.712097857161496</v>
      </c>
      <c r="BD61" s="24">
        <v>-88.453180970790399</v>
      </c>
      <c r="BE61" s="66">
        <f>(AU61-AM61)/(AG61)*100</f>
        <v>19.414234250921758</v>
      </c>
      <c r="BF61" s="118"/>
    </row>
    <row r="62" spans="1:58" s="117" customFormat="1">
      <c r="A62" s="285"/>
      <c r="B62" s="254"/>
      <c r="C62" s="140">
        <v>44068</v>
      </c>
      <c r="D62" s="145" t="s">
        <v>63</v>
      </c>
      <c r="E62" s="162" t="s">
        <v>101</v>
      </c>
      <c r="F62" s="19">
        <v>4.04</v>
      </c>
      <c r="G62" s="20">
        <v>103.49329</v>
      </c>
      <c r="H62" s="21">
        <v>793.50599999999997</v>
      </c>
      <c r="I62" s="22">
        <v>90</v>
      </c>
      <c r="J62" s="23">
        <v>1.4455445544554499</v>
      </c>
      <c r="K62" s="22">
        <v>1097.1249214157001</v>
      </c>
      <c r="L62" s="20">
        <v>47.045223907037602</v>
      </c>
      <c r="M62" s="20">
        <v>501.517236800815</v>
      </c>
      <c r="N62" s="65">
        <v>1.5218266015834201</v>
      </c>
      <c r="O62" s="20">
        <v>127.911071968039</v>
      </c>
      <c r="P62" s="25">
        <v>149.51271528877501</v>
      </c>
      <c r="Q62" s="26">
        <v>879.65993218983795</v>
      </c>
      <c r="R62" s="20">
        <v>60.291872373711499</v>
      </c>
      <c r="S62" s="20">
        <v>379.53809372120799</v>
      </c>
      <c r="T62" s="24">
        <v>1.18746806825649</v>
      </c>
      <c r="U62" s="20">
        <v>75.532596677618898</v>
      </c>
      <c r="V62" s="20">
        <v>125.715394040497</v>
      </c>
      <c r="W62" s="26">
        <v>-217.46498922586599</v>
      </c>
      <c r="X62" s="66">
        <v>-19.8213516966923</v>
      </c>
      <c r="Y62" s="66">
        <v>-24.322024075924801</v>
      </c>
      <c r="Z62" s="66">
        <v>-52.378475290420504</v>
      </c>
      <c r="AA62" s="158">
        <v>-40.949133241185002</v>
      </c>
      <c r="AB62" s="24">
        <v>-23.797321248277601</v>
      </c>
      <c r="AC62" s="24">
        <v>-15.916586895177799</v>
      </c>
      <c r="AD62" s="24">
        <v>38.869166781702503</v>
      </c>
      <c r="AE62" s="22">
        <v>1105.7195565090501</v>
      </c>
      <c r="AF62" s="20">
        <v>46.645693185655297</v>
      </c>
      <c r="AG62" s="20">
        <v>506.21408506886797</v>
      </c>
      <c r="AH62" s="65">
        <v>1.5348613843988299</v>
      </c>
      <c r="AI62" s="20">
        <v>130.21484190939699</v>
      </c>
      <c r="AJ62" s="20">
        <v>144.845187103423</v>
      </c>
      <c r="AK62" s="26">
        <v>986.644957149741</v>
      </c>
      <c r="AL62" s="20">
        <v>46.336652151730803</v>
      </c>
      <c r="AM62" s="20">
        <v>446.98582642314</v>
      </c>
      <c r="AN62" s="65">
        <v>1.36274055734134</v>
      </c>
      <c r="AO62" s="20">
        <v>96.988795747694198</v>
      </c>
      <c r="AP62" s="20">
        <v>130.45267670410001</v>
      </c>
      <c r="AQ62" s="135">
        <v>-10.7689692796286</v>
      </c>
      <c r="AR62" s="66">
        <f t="shared" si="30"/>
        <v>-11.700239166136647</v>
      </c>
      <c r="AS62" s="66">
        <v>-25.5163279964823</v>
      </c>
      <c r="AT62" s="24">
        <v>63.434542486156097</v>
      </c>
      <c r="AU62" s="22">
        <v>488.15908767620601</v>
      </c>
      <c r="AV62" s="24">
        <v>121.475514699605</v>
      </c>
      <c r="AW62" s="24">
        <v>321.64858027982098</v>
      </c>
      <c r="AX62" s="65">
        <v>55.672402641020298</v>
      </c>
      <c r="AY62" s="135">
        <f t="shared" si="31"/>
        <v>8.133566897385835</v>
      </c>
      <c r="AZ62" s="24">
        <v>25.246956375879499</v>
      </c>
      <c r="BA62" s="141">
        <v>-34.1098858138702</v>
      </c>
      <c r="BB62" s="24">
        <v>-57.2457318807352</v>
      </c>
      <c r="BC62" s="66">
        <v>-69.516244769819494</v>
      </c>
      <c r="BD62" s="24">
        <v>-73.697360296018005</v>
      </c>
      <c r="BE62" s="66">
        <f>(AU62-AM62)/(AG62)*100</f>
        <v>8.133566897385835</v>
      </c>
      <c r="BF62" s="118"/>
    </row>
    <row r="63" spans="1:58" s="117" customFormat="1">
      <c r="A63" s="285"/>
      <c r="B63" s="254"/>
      <c r="C63" s="140">
        <v>44077</v>
      </c>
      <c r="D63" s="145" t="s">
        <v>63</v>
      </c>
      <c r="E63" s="162" t="s">
        <v>102</v>
      </c>
      <c r="F63" s="19">
        <v>4.74</v>
      </c>
      <c r="G63" s="20">
        <v>98.422179999999997</v>
      </c>
      <c r="H63" s="21">
        <v>782.03700000000003</v>
      </c>
      <c r="I63" s="22">
        <v>90</v>
      </c>
      <c r="J63" s="23">
        <v>1.40506329113924</v>
      </c>
      <c r="K63" s="22">
        <v>1104.70026116693</v>
      </c>
      <c r="L63" s="20">
        <v>45.196636382065599</v>
      </c>
      <c r="M63" s="20">
        <v>507.15349420140001</v>
      </c>
      <c r="N63" s="65">
        <v>1.54985467515883</v>
      </c>
      <c r="O63" s="20">
        <v>134.63907567773001</v>
      </c>
      <c r="P63" s="25">
        <v>156.88983571958701</v>
      </c>
      <c r="Q63" s="26">
        <v>930.52662598587699</v>
      </c>
      <c r="R63" s="20">
        <v>54.673553814408798</v>
      </c>
      <c r="S63" s="20">
        <v>410.58975917853002</v>
      </c>
      <c r="T63" s="24">
        <v>1.2812084328006099</v>
      </c>
      <c r="U63" s="20">
        <v>90.109094044897901</v>
      </c>
      <c r="V63" s="20">
        <v>126.499985200955</v>
      </c>
      <c r="W63" s="26">
        <v>-174.17363518105401</v>
      </c>
      <c r="X63" s="66">
        <v>-15.766596723446799</v>
      </c>
      <c r="Y63" s="66">
        <v>-19.040337122181601</v>
      </c>
      <c r="Z63" s="66">
        <v>-44.529981632831699</v>
      </c>
      <c r="AA63" s="158">
        <v>-33.073594280621798</v>
      </c>
      <c r="AB63" s="24">
        <v>-30.389850518632102</v>
      </c>
      <c r="AC63" s="24">
        <v>-19.370184422239198</v>
      </c>
      <c r="AD63" s="24">
        <v>58.566916730874901</v>
      </c>
      <c r="AE63" s="22">
        <v>1118.1272153434199</v>
      </c>
      <c r="AF63" s="20">
        <v>44.606498334084598</v>
      </c>
      <c r="AG63" s="20">
        <v>514.45710933762302</v>
      </c>
      <c r="AH63" s="65">
        <v>1.5703590466475399</v>
      </c>
      <c r="AI63" s="20">
        <v>138.38494824875099</v>
      </c>
      <c r="AJ63" s="20">
        <v>143.39650632027701</v>
      </c>
      <c r="AK63" s="26">
        <v>882.31150550500604</v>
      </c>
      <c r="AL63" s="20">
        <v>58.0991014439198</v>
      </c>
      <c r="AM63" s="20">
        <v>383.05665130858301</v>
      </c>
      <c r="AN63" s="65">
        <v>1.20566784093576</v>
      </c>
      <c r="AO63" s="20">
        <v>79.110004001661395</v>
      </c>
      <c r="AP63" s="20">
        <v>120.169066883475</v>
      </c>
      <c r="AQ63" s="135">
        <v>-21.090239697455399</v>
      </c>
      <c r="AR63" s="66">
        <f t="shared" si="30"/>
        <v>-25.541576866965944</v>
      </c>
      <c r="AS63" s="66">
        <v>-42.833375303606601</v>
      </c>
      <c r="AT63" s="24">
        <v>133.11243812278201</v>
      </c>
      <c r="AU63" s="22">
        <v>464.37159797087702</v>
      </c>
      <c r="AV63" s="24">
        <v>113.76523645207899</v>
      </c>
      <c r="AW63" s="24">
        <v>297.58136248936898</v>
      </c>
      <c r="AX63" s="65">
        <v>51.120968104229</v>
      </c>
      <c r="AY63" s="135">
        <f t="shared" si="31"/>
        <v>15.805972001628888</v>
      </c>
      <c r="AZ63" s="24">
        <v>43.806384398223102</v>
      </c>
      <c r="BA63" s="141">
        <v>-35.917406708402602</v>
      </c>
      <c r="BB63" s="24">
        <v>-63.058866768994498</v>
      </c>
      <c r="BC63" s="66">
        <v>-61.883305341540698</v>
      </c>
      <c r="BD63" s="24">
        <v>-58.465229939240899</v>
      </c>
      <c r="BE63" s="66">
        <f>(AU63-AM63)/(AG63)*100</f>
        <v>15.805972001628888</v>
      </c>
      <c r="BF63" s="118"/>
    </row>
    <row r="64" spans="1:58" s="117" customFormat="1">
      <c r="A64" s="285"/>
      <c r="B64" s="254"/>
      <c r="C64" s="140">
        <v>44078</v>
      </c>
      <c r="D64" s="145" t="s">
        <v>63</v>
      </c>
      <c r="E64" s="162" t="s">
        <v>103</v>
      </c>
      <c r="F64" s="19">
        <v>4.8899999999999997</v>
      </c>
      <c r="G64" s="20">
        <v>95.337959999999995</v>
      </c>
      <c r="H64" s="21">
        <v>814.05700000000002</v>
      </c>
      <c r="I64" s="22">
        <v>90</v>
      </c>
      <c r="J64" s="23">
        <v>1.4488752556237201</v>
      </c>
      <c r="K64" s="22">
        <v>1175.79228331947</v>
      </c>
      <c r="L64" s="20">
        <v>41.700952899651703</v>
      </c>
      <c r="M64" s="20">
        <v>546.19518876008203</v>
      </c>
      <c r="N64" s="65">
        <v>1.57793416801622</v>
      </c>
      <c r="O64" s="20">
        <v>157.15916244564301</v>
      </c>
      <c r="P64" s="25">
        <v>160.29528206319199</v>
      </c>
      <c r="Q64" s="26">
        <v>970.57263679989796</v>
      </c>
      <c r="R64" s="20">
        <v>51.454413542276498</v>
      </c>
      <c r="S64" s="20">
        <v>433.83190485767301</v>
      </c>
      <c r="T64" s="24">
        <v>1.2788282654340399</v>
      </c>
      <c r="U64" s="20">
        <v>101.16648702504899</v>
      </c>
      <c r="V64" s="20">
        <v>137.64578104992901</v>
      </c>
      <c r="W64" s="26">
        <v>-205.21964651956901</v>
      </c>
      <c r="X64" s="66">
        <v>-17.453733064159799</v>
      </c>
      <c r="Y64" s="66">
        <v>-20.572001770554799</v>
      </c>
      <c r="Z64" s="66">
        <v>-55.992675420593599</v>
      </c>
      <c r="AA64" s="158">
        <v>-35.628005742242301</v>
      </c>
      <c r="AB64" s="24">
        <v>-22.649501013262601</v>
      </c>
      <c r="AC64" s="24">
        <v>-14.1298612920708</v>
      </c>
      <c r="AD64" s="24">
        <v>39.659422405778201</v>
      </c>
      <c r="AE64" s="22">
        <v>1185.64493104657</v>
      </c>
      <c r="AF64" s="20">
        <v>41.328325504221603</v>
      </c>
      <c r="AG64" s="20">
        <v>551.49414001906302</v>
      </c>
      <c r="AH64" s="65">
        <v>1.5921612505804099</v>
      </c>
      <c r="AI64" s="20">
        <v>160.11458984915299</v>
      </c>
      <c r="AJ64" s="20">
        <v>156.38996800254299</v>
      </c>
      <c r="AK64" s="26">
        <v>987.54352195214994</v>
      </c>
      <c r="AL64" s="20">
        <v>40.730642294775002</v>
      </c>
      <c r="AM64" s="20">
        <v>453.04111868130002</v>
      </c>
      <c r="AN64" s="65">
        <v>1.3173616211104899</v>
      </c>
      <c r="AO64" s="20">
        <v>101.36804477448401</v>
      </c>
      <c r="AP64" s="20">
        <v>135.849327615655</v>
      </c>
      <c r="AQ64" s="135">
        <v>-16.708325056436198</v>
      </c>
      <c r="AR64" s="66">
        <f>(AM64-AG64)/AG64*100</f>
        <v>-17.85205212413678</v>
      </c>
      <c r="AS64" s="66">
        <v>-36.690313562315303</v>
      </c>
      <c r="AT64" s="24">
        <v>104.91826767231601</v>
      </c>
      <c r="AU64" s="22">
        <v>528.60198369654699</v>
      </c>
      <c r="AV64" s="24">
        <v>147.55035110528499</v>
      </c>
      <c r="AW64" s="24">
        <v>334.29857765202502</v>
      </c>
      <c r="AX64" s="65">
        <v>62.882379705142803</v>
      </c>
      <c r="AY64" s="135">
        <f>(AU64-AM64)/AG64*100</f>
        <v>13.701118385888039</v>
      </c>
      <c r="AZ64" s="24">
        <v>45.559038288194699</v>
      </c>
      <c r="BA64" s="24">
        <v>-36.7579789780102</v>
      </c>
      <c r="BB64" s="24">
        <v>-60.726639736962497</v>
      </c>
      <c r="BC64" s="66">
        <v>-76.748142401866801</v>
      </c>
      <c r="BD64" s="24">
        <v>-78.612803990603396</v>
      </c>
      <c r="BE64" s="66">
        <f>(AU64-AM64)/(AG64)*100</f>
        <v>13.701118385888039</v>
      </c>
      <c r="BF64" s="118"/>
    </row>
    <row r="65" spans="1:58" ht="15" thickBot="1">
      <c r="A65" s="285"/>
      <c r="B65" s="254"/>
      <c r="C65" s="140"/>
      <c r="D65" s="147"/>
      <c r="E65" s="162"/>
      <c r="F65" s="29"/>
      <c r="G65" s="30"/>
      <c r="H65" s="31"/>
      <c r="I65" s="32"/>
      <c r="J65" s="33"/>
      <c r="K65" s="32"/>
      <c r="L65" s="30"/>
      <c r="M65" s="30"/>
      <c r="N65" s="120"/>
      <c r="O65" s="30"/>
      <c r="P65" s="35"/>
      <c r="Q65" s="36"/>
      <c r="R65" s="30"/>
      <c r="S65" s="30"/>
      <c r="T65" s="34"/>
      <c r="U65" s="30"/>
      <c r="V65" s="30"/>
      <c r="W65" s="36"/>
      <c r="X65" s="125"/>
      <c r="Y65" s="66"/>
      <c r="Z65" s="125"/>
      <c r="AA65" s="24"/>
      <c r="AB65" s="34"/>
      <c r="AC65" s="34"/>
      <c r="AD65" s="34"/>
      <c r="AE65" s="32"/>
      <c r="AF65" s="34"/>
      <c r="AG65" s="34"/>
      <c r="AH65" s="120"/>
      <c r="AI65" s="30"/>
      <c r="AJ65" s="30"/>
      <c r="AK65" s="36"/>
      <c r="AL65" s="34"/>
      <c r="AM65" s="34"/>
      <c r="AN65" s="120"/>
      <c r="AO65" s="30"/>
      <c r="AP65" s="30"/>
      <c r="AQ65" s="109"/>
      <c r="AR65" s="66"/>
      <c r="AS65" s="24"/>
      <c r="AT65" s="37"/>
      <c r="AU65" s="32"/>
      <c r="AV65" s="34"/>
      <c r="AW65" s="34"/>
      <c r="AX65" s="34"/>
      <c r="AY65" s="109"/>
      <c r="AZ65" s="34"/>
      <c r="BA65" s="34"/>
      <c r="BB65" s="30"/>
      <c r="BC65" s="107"/>
      <c r="BD65" s="34"/>
      <c r="BE65" s="125"/>
      <c r="BF65" s="28"/>
    </row>
    <row r="66" spans="1:58">
      <c r="A66" s="285"/>
      <c r="B66" s="254"/>
      <c r="C66" s="263" t="s">
        <v>23</v>
      </c>
      <c r="D66" s="264"/>
      <c r="E66" s="265"/>
      <c r="F66" s="38">
        <f t="shared" ref="F66:BD66" si="32">AVERAGE(F60:F65)</f>
        <v>4.6340000000000003</v>
      </c>
      <c r="G66" s="39">
        <f t="shared" si="32"/>
        <v>97.883424000000005</v>
      </c>
      <c r="H66" s="40">
        <f t="shared" si="32"/>
        <v>795.62259999999992</v>
      </c>
      <c r="I66" s="41">
        <f t="shared" si="32"/>
        <v>90</v>
      </c>
      <c r="J66" s="42">
        <f t="shared" si="32"/>
        <v>1.432569978878806</v>
      </c>
      <c r="K66" s="41">
        <f t="shared" si="32"/>
        <v>1123.2566554378479</v>
      </c>
      <c r="L66" s="39">
        <f t="shared" si="32"/>
        <v>44.407898774963527</v>
      </c>
      <c r="M66" s="39">
        <f t="shared" si="32"/>
        <v>517.22042894396031</v>
      </c>
      <c r="N66" s="121">
        <f t="shared" si="32"/>
        <v>1.5463888249385138</v>
      </c>
      <c r="O66" s="39">
        <f t="shared" si="32"/>
        <v>141.67100047275019</v>
      </c>
      <c r="P66" s="44">
        <f t="shared" si="32"/>
        <v>156.1340029588338</v>
      </c>
      <c r="Q66" s="45">
        <f t="shared" si="32"/>
        <v>924.39031421211462</v>
      </c>
      <c r="R66" s="39">
        <f t="shared" si="32"/>
        <v>55.058286457848659</v>
      </c>
      <c r="S66" s="39">
        <f t="shared" si="32"/>
        <v>407.13687064820886</v>
      </c>
      <c r="T66" s="43">
        <f t="shared" si="32"/>
        <v>1.2457899266671759</v>
      </c>
      <c r="U66" s="39">
        <f t="shared" si="32"/>
        <v>89.635195709524908</v>
      </c>
      <c r="V66" s="39">
        <f t="shared" si="32"/>
        <v>128.81631968155833</v>
      </c>
      <c r="W66" s="45">
        <f t="shared" si="32"/>
        <v>-198.86634122573281</v>
      </c>
      <c r="X66" s="113">
        <f t="shared" si="32"/>
        <v>-17.695818417298817</v>
      </c>
      <c r="Y66" s="113">
        <f t="shared" si="32"/>
        <v>-21.272697982876622</v>
      </c>
      <c r="Z66" s="113">
        <f t="shared" si="32"/>
        <v>-52.035804763225016</v>
      </c>
      <c r="AA66" s="43">
        <f t="shared" si="32"/>
        <v>-36.50075864193628</v>
      </c>
      <c r="AB66" s="43">
        <f t="shared" si="32"/>
        <v>-27.317683277275421</v>
      </c>
      <c r="AC66" s="43">
        <f t="shared" si="32"/>
        <v>-17.656475875626739</v>
      </c>
      <c r="AD66" s="43">
        <f t="shared" si="32"/>
        <v>49.266542549622578</v>
      </c>
      <c r="AE66" s="41">
        <f t="shared" si="32"/>
        <v>1132.8933108288559</v>
      </c>
      <c r="AF66" s="43">
        <f t="shared" si="32"/>
        <v>43.925564140859635</v>
      </c>
      <c r="AG66" s="43">
        <f t="shared" si="32"/>
        <v>522.52109127356744</v>
      </c>
      <c r="AH66" s="43">
        <f t="shared" si="32"/>
        <v>1.560619236898424</v>
      </c>
      <c r="AI66" s="43">
        <f t="shared" si="32"/>
        <v>143.98932454149181</v>
      </c>
      <c r="AJ66" s="43">
        <f t="shared" si="32"/>
        <v>148.03649824202063</v>
      </c>
      <c r="AK66" s="45">
        <f t="shared" si="32"/>
        <v>943.56534348771095</v>
      </c>
      <c r="AL66" s="43">
        <f t="shared" si="32"/>
        <v>46.119805450071063</v>
      </c>
      <c r="AM66" s="43">
        <f t="shared" si="32"/>
        <v>425.66286629378436</v>
      </c>
      <c r="AN66" s="43">
        <f t="shared" si="32"/>
        <v>1.2856121639260079</v>
      </c>
      <c r="AO66" s="43">
        <f t="shared" si="32"/>
        <v>91.152145809832859</v>
      </c>
      <c r="AP66" s="43">
        <f t="shared" si="32"/>
        <v>127.06648138184933</v>
      </c>
      <c r="AQ66" s="110">
        <f t="shared" si="32"/>
        <v>-16.711225008012757</v>
      </c>
      <c r="AR66" s="113">
        <f t="shared" si="32"/>
        <v>-18.526448475697542</v>
      </c>
      <c r="AS66" s="113">
        <f t="shared" si="32"/>
        <v>-36.180999183489881</v>
      </c>
      <c r="AT66" s="46">
        <f t="shared" si="32"/>
        <v>102.24246181697163</v>
      </c>
      <c r="AU66" s="41">
        <f t="shared" si="32"/>
        <v>497.13712381545645</v>
      </c>
      <c r="AV66" s="43">
        <f t="shared" si="32"/>
        <v>131.10966792580058</v>
      </c>
      <c r="AW66" s="43">
        <f t="shared" si="32"/>
        <v>327.32060432627742</v>
      </c>
      <c r="AX66" s="43">
        <f t="shared" si="32"/>
        <v>60.278186929325557</v>
      </c>
      <c r="AY66" s="110">
        <f t="shared" si="32"/>
        <v>13.656719502690384</v>
      </c>
      <c r="AZ66" s="43">
        <f t="shared" si="32"/>
        <v>44.03783566023624</v>
      </c>
      <c r="BA66" s="43">
        <f t="shared" si="32"/>
        <v>-34.157577692158817</v>
      </c>
      <c r="BB66" s="39">
        <f t="shared" si="32"/>
        <v>-58.126001349188769</v>
      </c>
      <c r="BC66" s="110">
        <f t="shared" si="32"/>
        <v>-73.750593753939867</v>
      </c>
      <c r="BD66" s="43">
        <f t="shared" si="32"/>
        <v>-74.793017629267553</v>
      </c>
      <c r="BE66" s="113">
        <f t="shared" ref="BE66" si="33">AVERAGE(BE60:BE65)</f>
        <v>13.656719502690384</v>
      </c>
      <c r="BF66" s="266"/>
    </row>
    <row r="67" spans="1:58">
      <c r="A67" s="285"/>
      <c r="B67" s="254"/>
      <c r="C67" s="269" t="s">
        <v>24</v>
      </c>
      <c r="D67" s="270"/>
      <c r="E67" s="271"/>
      <c r="F67" s="47">
        <f t="shared" ref="F67:BD67" si="34">_xlfn.STDEV.S(F60:F65)</f>
        <v>0.34377318103656657</v>
      </c>
      <c r="G67" s="48">
        <f t="shared" si="34"/>
        <v>5.4546531962563831</v>
      </c>
      <c r="H67" s="49">
        <f t="shared" si="34"/>
        <v>17.368629257946633</v>
      </c>
      <c r="I67" s="50">
        <f t="shared" si="34"/>
        <v>0</v>
      </c>
      <c r="J67" s="51">
        <f t="shared" si="34"/>
        <v>5.3879690036932826E-2</v>
      </c>
      <c r="K67" s="50">
        <f t="shared" si="34"/>
        <v>32.732667164876865</v>
      </c>
      <c r="L67" s="48">
        <f t="shared" si="34"/>
        <v>5.0840153646284421</v>
      </c>
      <c r="M67" s="48">
        <f t="shared" si="34"/>
        <v>20.0056031446947</v>
      </c>
      <c r="N67" s="122">
        <f t="shared" si="34"/>
        <v>4.611633836188278E-2</v>
      </c>
      <c r="O67" s="48">
        <f t="shared" si="34"/>
        <v>21.265757688426763</v>
      </c>
      <c r="P67" s="53">
        <f t="shared" si="34"/>
        <v>25.374564997109594</v>
      </c>
      <c r="Q67" s="54">
        <f t="shared" si="34"/>
        <v>34.584386811557351</v>
      </c>
      <c r="R67" s="48">
        <f t="shared" si="34"/>
        <v>5.5859260065595642</v>
      </c>
      <c r="S67" s="48">
        <f t="shared" si="34"/>
        <v>19.353139917194671</v>
      </c>
      <c r="T67" s="52">
        <f t="shared" si="34"/>
        <v>3.835722792812795E-2</v>
      </c>
      <c r="U67" s="48">
        <f t="shared" si="34"/>
        <v>11.690510375350051</v>
      </c>
      <c r="V67" s="48">
        <f t="shared" si="34"/>
        <v>22.717746570212867</v>
      </c>
      <c r="W67" s="54">
        <f t="shared" si="34"/>
        <v>27.809711736426234</v>
      </c>
      <c r="X67" s="114">
        <f t="shared" si="34"/>
        <v>2.3641128329594765</v>
      </c>
      <c r="Y67" s="114">
        <f t="shared" si="34"/>
        <v>2.6537034110426228</v>
      </c>
      <c r="Z67" s="114">
        <f t="shared" si="34"/>
        <v>11.708857940129482</v>
      </c>
      <c r="AA67" s="52">
        <f t="shared" si="34"/>
        <v>4.0900690966094979</v>
      </c>
      <c r="AB67" s="52">
        <f t="shared" si="34"/>
        <v>4.7488489339414715</v>
      </c>
      <c r="AC67" s="52">
        <f t="shared" si="34"/>
        <v>2.7862310389630114</v>
      </c>
      <c r="AD67" s="52">
        <f t="shared" si="34"/>
        <v>12.162718875215264</v>
      </c>
      <c r="AE67" s="50">
        <f t="shared" si="34"/>
        <v>32.144382491483924</v>
      </c>
      <c r="AF67" s="52">
        <f t="shared" si="34"/>
        <v>4.2754545556560117</v>
      </c>
      <c r="AG67" s="52">
        <f t="shared" si="34"/>
        <v>17.199648108434946</v>
      </c>
      <c r="AH67" s="52">
        <f t="shared" si="34"/>
        <v>2.4572508330041404E-2</v>
      </c>
      <c r="AI67" s="52">
        <f t="shared" si="34"/>
        <v>16.70656863330921</v>
      </c>
      <c r="AJ67" s="52">
        <f t="shared" si="34"/>
        <v>20.458912779483455</v>
      </c>
      <c r="AK67" s="54">
        <f t="shared" si="34"/>
        <v>55.614643097789042</v>
      </c>
      <c r="AL67" s="52">
        <f t="shared" si="34"/>
        <v>7.9451471541161469</v>
      </c>
      <c r="AM67" s="52">
        <f t="shared" si="34"/>
        <v>30.471173357682538</v>
      </c>
      <c r="AN67" s="52">
        <f t="shared" si="34"/>
        <v>6.4514384192120328E-2</v>
      </c>
      <c r="AO67" s="52">
        <f t="shared" si="34"/>
        <v>8.5599760135221175</v>
      </c>
      <c r="AP67" s="52">
        <f t="shared" si="34"/>
        <v>21.213260721147886</v>
      </c>
      <c r="AQ67" s="111">
        <f t="shared" si="34"/>
        <v>4.3858384017358105</v>
      </c>
      <c r="AR67" s="114">
        <f t="shared" si="34"/>
        <v>5.4549595994089772</v>
      </c>
      <c r="AS67" s="114">
        <f t="shared" si="34"/>
        <v>8.077290330054069</v>
      </c>
      <c r="AT67" s="55">
        <f t="shared" si="34"/>
        <v>24.919774624490611</v>
      </c>
      <c r="AU67" s="50">
        <f t="shared" si="34"/>
        <v>23.516447482292371</v>
      </c>
      <c r="AV67" s="52">
        <f t="shared" si="34"/>
        <v>18.744239252470187</v>
      </c>
      <c r="AW67" s="52">
        <f t="shared" si="34"/>
        <v>18.519789421828211</v>
      </c>
      <c r="AX67" s="52">
        <f t="shared" si="34"/>
        <v>8.8469657029814819</v>
      </c>
      <c r="AY67" s="111">
        <f t="shared" si="34"/>
        <v>4.3061205864587526</v>
      </c>
      <c r="AZ67" s="52">
        <f t="shared" si="34"/>
        <v>17.669014528369459</v>
      </c>
      <c r="BA67" s="52">
        <f t="shared" si="34"/>
        <v>2.1912786933995156</v>
      </c>
      <c r="BB67" s="48">
        <f t="shared" si="34"/>
        <v>3.6775268288061511</v>
      </c>
      <c r="BC67" s="111">
        <f t="shared" si="34"/>
        <v>9.5316092738019851</v>
      </c>
      <c r="BD67" s="52">
        <f t="shared" si="34"/>
        <v>10.828101622452468</v>
      </c>
      <c r="BE67" s="114">
        <f t="shared" ref="BE67" si="35">_xlfn.STDEV.S(BE60:BE65)</f>
        <v>4.3061205864587526</v>
      </c>
      <c r="BF67" s="267"/>
    </row>
    <row r="68" spans="1:58" ht="15" thickBot="1">
      <c r="A68" s="285"/>
      <c r="B68" s="255"/>
      <c r="C68" s="272" t="s">
        <v>25</v>
      </c>
      <c r="D68" s="273"/>
      <c r="E68" s="274"/>
      <c r="F68" s="56">
        <f t="shared" ref="F68:BD68" si="36">_xlfn.STDEV.S(F60:F65)/SQRT(COUNT(F60:F65))</f>
        <v>0.15374004032782088</v>
      </c>
      <c r="G68" s="57">
        <f t="shared" si="36"/>
        <v>2.4393950681031549</v>
      </c>
      <c r="H68" s="58">
        <f t="shared" si="36"/>
        <v>7.7674871393520801</v>
      </c>
      <c r="I68" s="59">
        <f t="shared" si="36"/>
        <v>0</v>
      </c>
      <c r="J68" s="60">
        <f t="shared" si="36"/>
        <v>2.409572990583999E-2</v>
      </c>
      <c r="K68" s="59">
        <f t="shared" si="36"/>
        <v>14.638493773107998</v>
      </c>
      <c r="L68" s="57">
        <f t="shared" si="36"/>
        <v>2.2736407907925154</v>
      </c>
      <c r="M68" s="57">
        <f t="shared" si="36"/>
        <v>8.946777712484181</v>
      </c>
      <c r="N68" s="123">
        <f t="shared" si="36"/>
        <v>2.0623853490110238E-2</v>
      </c>
      <c r="O68" s="57">
        <f t="shared" si="36"/>
        <v>9.5103359568722059</v>
      </c>
      <c r="P68" s="62">
        <f t="shared" si="36"/>
        <v>11.347850446604761</v>
      </c>
      <c r="Q68" s="63">
        <f t="shared" si="36"/>
        <v>15.466607974157888</v>
      </c>
      <c r="R68" s="57">
        <f t="shared" si="36"/>
        <v>2.4981020535902241</v>
      </c>
      <c r="S68" s="57">
        <f t="shared" si="36"/>
        <v>8.6549872865823865</v>
      </c>
      <c r="T68" s="61">
        <f t="shared" si="36"/>
        <v>1.7153873815149503E-2</v>
      </c>
      <c r="U68" s="57">
        <f t="shared" si="36"/>
        <v>5.2281551781898594</v>
      </c>
      <c r="V68" s="57">
        <f t="shared" si="36"/>
        <v>10.159685125321733</v>
      </c>
      <c r="W68" s="63">
        <f t="shared" si="36"/>
        <v>12.436881175464555</v>
      </c>
      <c r="X68" s="115">
        <f t="shared" si="36"/>
        <v>1.0572634001953989</v>
      </c>
      <c r="Y68" s="115">
        <f t="shared" si="36"/>
        <v>1.1867722438428741</v>
      </c>
      <c r="Z68" s="115">
        <f t="shared" si="36"/>
        <v>5.2363604586035368</v>
      </c>
      <c r="AA68" s="61">
        <f t="shared" si="36"/>
        <v>1.8291345065379983</v>
      </c>
      <c r="AB68" s="61">
        <f t="shared" si="36"/>
        <v>2.1237498062341076</v>
      </c>
      <c r="AC68" s="61">
        <f t="shared" si="36"/>
        <v>1.2460404008282318</v>
      </c>
      <c r="AD68" s="61">
        <f t="shared" si="36"/>
        <v>5.4393332392402218</v>
      </c>
      <c r="AE68" s="59">
        <f t="shared" si="36"/>
        <v>14.375404869142422</v>
      </c>
      <c r="AF68" s="61">
        <f t="shared" si="36"/>
        <v>1.9120414042315999</v>
      </c>
      <c r="AG68" s="61">
        <f t="shared" si="36"/>
        <v>7.6919164719072421</v>
      </c>
      <c r="AH68" s="61">
        <f t="shared" si="36"/>
        <v>1.0989159800730482E-2</v>
      </c>
      <c r="AI68" s="61">
        <f t="shared" si="36"/>
        <v>7.4714046269690302</v>
      </c>
      <c r="AJ68" s="61">
        <f t="shared" si="36"/>
        <v>9.1495039441328334</v>
      </c>
      <c r="AK68" s="63">
        <f t="shared" si="36"/>
        <v>24.871624502209155</v>
      </c>
      <c r="AL68" s="61">
        <f t="shared" si="36"/>
        <v>3.5531778255685404</v>
      </c>
      <c r="AM68" s="61">
        <f t="shared" si="36"/>
        <v>13.627122996391734</v>
      </c>
      <c r="AN68" s="61">
        <f t="shared" si="36"/>
        <v>2.8851709716023778E-2</v>
      </c>
      <c r="AO68" s="61">
        <f t="shared" si="36"/>
        <v>3.8281376504006226</v>
      </c>
      <c r="AP68" s="61">
        <f t="shared" si="36"/>
        <v>9.4868585993825771</v>
      </c>
      <c r="AQ68" s="112">
        <f t="shared" si="36"/>
        <v>1.9614065609220608</v>
      </c>
      <c r="AR68" s="115">
        <f t="shared" si="36"/>
        <v>2.439532095758699</v>
      </c>
      <c r="AS68" s="115">
        <f t="shared" si="36"/>
        <v>3.6122740504005222</v>
      </c>
      <c r="AT68" s="64">
        <f t="shared" si="36"/>
        <v>11.144462008867059</v>
      </c>
      <c r="AU68" s="59">
        <f t="shared" si="36"/>
        <v>10.516875031941904</v>
      </c>
      <c r="AV68" s="61">
        <f t="shared" si="36"/>
        <v>8.3826786310086359</v>
      </c>
      <c r="AW68" s="61">
        <f t="shared" si="36"/>
        <v>8.2823016152378806</v>
      </c>
      <c r="AX68" s="61">
        <f t="shared" si="36"/>
        <v>3.9564833412951614</v>
      </c>
      <c r="AY68" s="112">
        <f t="shared" si="36"/>
        <v>1.9257556701266061</v>
      </c>
      <c r="AZ68" s="61">
        <f t="shared" si="36"/>
        <v>7.9018235161730992</v>
      </c>
      <c r="BA68" s="61">
        <f t="shared" si="36"/>
        <v>0.97996962321764725</v>
      </c>
      <c r="BB68" s="57">
        <f t="shared" si="36"/>
        <v>1.6446399956579572</v>
      </c>
      <c r="BC68" s="112">
        <f t="shared" si="36"/>
        <v>4.2626652542377288</v>
      </c>
      <c r="BD68" s="61">
        <f t="shared" si="36"/>
        <v>4.842474259015896</v>
      </c>
      <c r="BE68" s="115">
        <f t="shared" ref="BE68" si="37">_xlfn.STDEV.S(BE60:BE65)/SQRT(COUNT(BE60:BE65))</f>
        <v>1.9257556701266061</v>
      </c>
      <c r="BF68" s="268"/>
    </row>
    <row r="69" spans="1:58" s="117" customFormat="1">
      <c r="A69" s="285"/>
      <c r="B69" s="254" t="s">
        <v>73</v>
      </c>
      <c r="C69" s="140">
        <v>43830</v>
      </c>
      <c r="D69" s="144" t="s">
        <v>63</v>
      </c>
      <c r="E69" s="162" t="s">
        <v>104</v>
      </c>
      <c r="F69" s="19">
        <v>5.24</v>
      </c>
      <c r="G69" s="20">
        <v>141.21687</v>
      </c>
      <c r="H69" s="21">
        <v>963.678</v>
      </c>
      <c r="I69" s="22">
        <v>90</v>
      </c>
      <c r="J69" s="23">
        <v>1.04007633587786</v>
      </c>
      <c r="K69" s="22">
        <v>956.18324781700699</v>
      </c>
      <c r="L69" s="20">
        <v>136.18295014528999</v>
      </c>
      <c r="M69" s="20">
        <v>341.90867376321398</v>
      </c>
      <c r="N69" s="65">
        <v>0.99700796519309998</v>
      </c>
      <c r="O69" s="20">
        <v>30.124870920869501</v>
      </c>
      <c r="P69" s="25">
        <v>50.713985846856097</v>
      </c>
      <c r="Q69" s="26">
        <v>953.15243480808203</v>
      </c>
      <c r="R69" s="20">
        <v>136.182083326591</v>
      </c>
      <c r="S69" s="20">
        <v>340.39413407745002</v>
      </c>
      <c r="T69" s="24">
        <v>0.99332396593805095</v>
      </c>
      <c r="U69" s="20">
        <v>29.7198755803316</v>
      </c>
      <c r="V69" s="20">
        <v>62.0878776203946</v>
      </c>
      <c r="W69" s="26">
        <v>-3.0308130089255201</v>
      </c>
      <c r="X69" s="66">
        <v>-0.316969892104359</v>
      </c>
      <c r="Y69" s="66">
        <v>-0.44296614914566002</v>
      </c>
      <c r="Z69" s="66">
        <v>-0.40499534053783398</v>
      </c>
      <c r="AA69" s="158">
        <v>-1.3443886335701001</v>
      </c>
      <c r="AB69" s="24">
        <v>11.373891773538499</v>
      </c>
      <c r="AC69" s="24">
        <v>22.427524840750799</v>
      </c>
      <c r="AD69" s="24">
        <v>-1668.2322567093699</v>
      </c>
      <c r="AE69" s="22">
        <v>954.63458914064699</v>
      </c>
      <c r="AF69" s="20">
        <v>136.492207408327</v>
      </c>
      <c r="AG69" s="20">
        <v>340.82508716199698</v>
      </c>
      <c r="AH69" s="65">
        <v>0.994748994073823</v>
      </c>
      <c r="AI69" s="20">
        <v>29.961359212290699</v>
      </c>
      <c r="AJ69" s="20">
        <v>53.457829653844101</v>
      </c>
      <c r="AK69" s="26">
        <v>954.08709395102505</v>
      </c>
      <c r="AL69" s="20">
        <v>136.43235859277999</v>
      </c>
      <c r="AM69" s="20">
        <v>340.61118838273302</v>
      </c>
      <c r="AN69" s="65">
        <v>0.99415608292424196</v>
      </c>
      <c r="AO69" s="20">
        <v>29.828288406300899</v>
      </c>
      <c r="AP69" s="20">
        <v>52.591215216597703</v>
      </c>
      <c r="AQ69" s="135">
        <v>-5.7351283501481901E-2</v>
      </c>
      <c r="AR69" s="66">
        <f t="shared" ref="AR69:AR72" si="38">(AM69-AG69)/AG69*100</f>
        <v>-6.2759106451072064E-2</v>
      </c>
      <c r="AS69" s="66">
        <v>-0.44414141910902499</v>
      </c>
      <c r="AT69" s="24">
        <v>32.857367152200503</v>
      </c>
      <c r="AU69" s="22">
        <v>344.28633278378101</v>
      </c>
      <c r="AV69" s="24">
        <v>30.485327768582099</v>
      </c>
      <c r="AW69" s="24">
        <v>342.70096555698501</v>
      </c>
      <c r="AX69" s="65">
        <v>30.244728436311199</v>
      </c>
      <c r="AY69" s="135">
        <f t="shared" ref="AY69:AY72" si="39">(AU69-AM69)/AG69*100</f>
        <v>1.0783080646000571</v>
      </c>
      <c r="AZ69" s="24">
        <v>2.20273906880435</v>
      </c>
      <c r="BA69" s="141">
        <v>-0.46047928013214301</v>
      </c>
      <c r="BB69" s="24">
        <v>0.94578227246865598</v>
      </c>
      <c r="BC69" s="66">
        <v>-1718.1698809572599</v>
      </c>
      <c r="BD69" s="24">
        <v>-493.75169662043601</v>
      </c>
      <c r="BE69" s="66">
        <f>(AU69-AM69)/(AG69)*100</f>
        <v>1.0783080646000571</v>
      </c>
      <c r="BF69" s="118"/>
    </row>
    <row r="70" spans="1:58" s="117" customFormat="1">
      <c r="A70" s="285"/>
      <c r="B70" s="254"/>
      <c r="C70" s="140">
        <v>43851</v>
      </c>
      <c r="D70" s="145" t="s">
        <v>63</v>
      </c>
      <c r="E70" s="162" t="s">
        <v>105</v>
      </c>
      <c r="F70" s="19">
        <v>5.5</v>
      </c>
      <c r="G70" s="20">
        <v>136.79189</v>
      </c>
      <c r="H70" s="21">
        <v>993.79899999999998</v>
      </c>
      <c r="I70" s="22">
        <v>90</v>
      </c>
      <c r="J70" s="23">
        <v>1.046</v>
      </c>
      <c r="K70" s="22">
        <v>1003.45413716318</v>
      </c>
      <c r="L70" s="20">
        <v>128.024070758005</v>
      </c>
      <c r="M70" s="20">
        <v>373.70299782358501</v>
      </c>
      <c r="N70" s="65">
        <v>1.02149685363191</v>
      </c>
      <c r="O70" s="20">
        <v>35.024566112738299</v>
      </c>
      <c r="P70" s="25">
        <v>51.732175859683899</v>
      </c>
      <c r="Q70" s="26">
        <v>1004.67614150523</v>
      </c>
      <c r="R70" s="20">
        <v>127.59553505402</v>
      </c>
      <c r="S70" s="20">
        <v>374.742535698594</v>
      </c>
      <c r="T70" s="24">
        <v>1.02342278869916</v>
      </c>
      <c r="U70" s="20">
        <v>34.887196079141802</v>
      </c>
      <c r="V70" s="20">
        <v>50.446337627121999</v>
      </c>
      <c r="W70" s="26">
        <v>1.22200434204694</v>
      </c>
      <c r="X70" s="66">
        <v>0.121779790105965</v>
      </c>
      <c r="Y70" s="66">
        <v>0.27817220655520503</v>
      </c>
      <c r="Z70" s="66">
        <v>-0.13737003359649</v>
      </c>
      <c r="AA70" s="158">
        <v>-0.39221052204991902</v>
      </c>
      <c r="AB70" s="24">
        <v>-1.28583823256186</v>
      </c>
      <c r="AC70" s="24">
        <v>-2.4855676591866298</v>
      </c>
      <c r="AD70" s="24">
        <v>633.73303862314106</v>
      </c>
      <c r="AE70" s="22">
        <v>1004.88042704143</v>
      </c>
      <c r="AF70" s="20">
        <v>127.780304539783</v>
      </c>
      <c r="AG70" s="20">
        <v>374.65990898093298</v>
      </c>
      <c r="AH70" s="65">
        <v>1.0234455610311699</v>
      </c>
      <c r="AI70" s="20">
        <v>35.181238079463299</v>
      </c>
      <c r="AJ70" s="20">
        <v>50.006205532570803</v>
      </c>
      <c r="AK70" s="26">
        <v>1002.81409863672</v>
      </c>
      <c r="AL70" s="20">
        <v>127.419699370373</v>
      </c>
      <c r="AM70" s="20">
        <v>373.98734994798798</v>
      </c>
      <c r="AN70" s="65">
        <v>1.02145523537879</v>
      </c>
      <c r="AO70" s="20">
        <v>34.954324425943099</v>
      </c>
      <c r="AP70" s="20">
        <v>49.051447754673902</v>
      </c>
      <c r="AQ70" s="135">
        <v>-0.20562928176381701</v>
      </c>
      <c r="AR70" s="66">
        <f t="shared" si="38"/>
        <v>-0.17951187645733144</v>
      </c>
      <c r="AS70" s="66">
        <v>-0.64498484393234101</v>
      </c>
      <c r="AT70" s="24">
        <v>165.18424548604801</v>
      </c>
      <c r="AU70" s="22">
        <v>375.94385663661899</v>
      </c>
      <c r="AV70" s="24">
        <v>35.3920433934965</v>
      </c>
      <c r="AW70" s="24">
        <v>373.59599191521698</v>
      </c>
      <c r="AX70" s="65">
        <v>35.007069671052797</v>
      </c>
      <c r="AY70" s="135">
        <f t="shared" si="39"/>
        <v>0.52220871295054383</v>
      </c>
      <c r="AZ70" s="24">
        <v>1.25225984121323</v>
      </c>
      <c r="BA70" s="141">
        <v>-0.62452535929363096</v>
      </c>
      <c r="BB70" s="24">
        <v>-0.49506048655011198</v>
      </c>
      <c r="BC70" s="66">
        <v>-290.90482660867298</v>
      </c>
      <c r="BD70" s="24">
        <v>-192.901114923139</v>
      </c>
      <c r="BE70" s="66">
        <f>(AU70-AM70)/(AG70)*100</f>
        <v>0.52220871295054383</v>
      </c>
      <c r="BF70" s="118"/>
    </row>
    <row r="71" spans="1:58" s="117" customFormat="1">
      <c r="A71" s="285"/>
      <c r="B71" s="254"/>
      <c r="C71" s="140">
        <v>43878</v>
      </c>
      <c r="D71" s="145" t="s">
        <v>63</v>
      </c>
      <c r="E71" s="162" t="s">
        <v>106</v>
      </c>
      <c r="F71" s="19">
        <v>5.24</v>
      </c>
      <c r="G71" s="20">
        <v>145.25636</v>
      </c>
      <c r="H71" s="21">
        <v>869.98500000000001</v>
      </c>
      <c r="I71" s="22">
        <v>90</v>
      </c>
      <c r="J71" s="23">
        <v>1.11278625954198</v>
      </c>
      <c r="K71" s="22">
        <v>944.22475170219502</v>
      </c>
      <c r="L71" s="20">
        <v>113.93864665820099</v>
      </c>
      <c r="M71" s="20">
        <v>358.17372919289602</v>
      </c>
      <c r="N71" s="65">
        <v>1.1456510191786999</v>
      </c>
      <c r="O71" s="20">
        <v>37.719027458102502</v>
      </c>
      <c r="P71" s="25">
        <v>27.506326973534101</v>
      </c>
      <c r="Q71" s="26">
        <v>945.21031701210597</v>
      </c>
      <c r="R71" s="20">
        <v>113.540394092188</v>
      </c>
      <c r="S71" s="20">
        <v>359.06476441386502</v>
      </c>
      <c r="T71" s="24">
        <v>1.14756044816984</v>
      </c>
      <c r="U71" s="20">
        <v>37.3622066650574</v>
      </c>
      <c r="V71" s="20">
        <v>26.688627137279401</v>
      </c>
      <c r="W71" s="26">
        <v>0.98556530991095304</v>
      </c>
      <c r="X71" s="66">
        <v>0.104378254026304</v>
      </c>
      <c r="Y71" s="66">
        <v>0.24877179657391199</v>
      </c>
      <c r="Z71" s="66">
        <v>-0.35682079304501002</v>
      </c>
      <c r="AA71" s="158">
        <v>-0.94599680079598902</v>
      </c>
      <c r="AB71" s="24">
        <v>-0.81769983625474296</v>
      </c>
      <c r="AC71" s="24">
        <v>-2.9727699995768702</v>
      </c>
      <c r="AD71" s="24">
        <v>314.24736289546598</v>
      </c>
      <c r="AE71" s="22">
        <v>943.744867679805</v>
      </c>
      <c r="AF71" s="20">
        <v>114.015033930146</v>
      </c>
      <c r="AG71" s="20">
        <v>357.85739990975702</v>
      </c>
      <c r="AH71" s="65">
        <v>1.1448834611388601</v>
      </c>
      <c r="AI71" s="20">
        <v>37.660466536964996</v>
      </c>
      <c r="AJ71" s="20">
        <v>27.596479772180999</v>
      </c>
      <c r="AK71" s="26">
        <v>940.98267287315298</v>
      </c>
      <c r="AL71" s="20">
        <v>113.69427981800099</v>
      </c>
      <c r="AM71" s="20">
        <v>356.79705661857503</v>
      </c>
      <c r="AN71" s="65">
        <v>1.14151469583864</v>
      </c>
      <c r="AO71" s="20">
        <v>37.268266885279402</v>
      </c>
      <c r="AP71" s="20">
        <v>27.0004392585539</v>
      </c>
      <c r="AQ71" s="135">
        <v>-0.29268448510266398</v>
      </c>
      <c r="AR71" s="66">
        <f t="shared" si="38"/>
        <v>-0.29630330166412283</v>
      </c>
      <c r="AS71" s="66">
        <v>-1.04140943474695</v>
      </c>
      <c r="AT71" s="24">
        <v>109.915021582332</v>
      </c>
      <c r="AU71" s="22">
        <v>358.93459749531303</v>
      </c>
      <c r="AV71" s="24">
        <v>37.8600838818531</v>
      </c>
      <c r="AW71" s="24">
        <v>356.90186983468499</v>
      </c>
      <c r="AX71" s="65">
        <v>37.483868489191302</v>
      </c>
      <c r="AY71" s="135">
        <f t="shared" si="39"/>
        <v>0.59731638280416643</v>
      </c>
      <c r="AZ71" s="24">
        <v>1.5879917313984999</v>
      </c>
      <c r="BA71" s="141">
        <v>-0.56632257653962503</v>
      </c>
      <c r="BB71" s="24">
        <v>-0.46892156155424802</v>
      </c>
      <c r="BC71" s="66">
        <v>-201.589512992159</v>
      </c>
      <c r="BD71" s="24">
        <v>-150.896869497496</v>
      </c>
      <c r="BE71" s="66">
        <f>(AU71-AM71)/(AG71)*100</f>
        <v>0.59731638280416643</v>
      </c>
      <c r="BF71" s="118"/>
    </row>
    <row r="72" spans="1:58" s="117" customFormat="1">
      <c r="A72" s="285"/>
      <c r="B72" s="254"/>
      <c r="C72" s="140">
        <v>44064</v>
      </c>
      <c r="D72" s="145" t="s">
        <v>63</v>
      </c>
      <c r="E72" s="162" t="s">
        <v>107</v>
      </c>
      <c r="F72" s="19">
        <v>5.41</v>
      </c>
      <c r="G72" s="20">
        <v>111.01719</v>
      </c>
      <c r="H72" s="21">
        <v>938.42200000000003</v>
      </c>
      <c r="I72" s="22">
        <v>90</v>
      </c>
      <c r="J72" s="23">
        <v>1.00813308687616</v>
      </c>
      <c r="K72" s="22">
        <v>933.53284143218696</v>
      </c>
      <c r="L72" s="20">
        <v>110.73863863451299</v>
      </c>
      <c r="M72" s="20">
        <v>356.02778208158003</v>
      </c>
      <c r="N72" s="65">
        <v>0.99442762823396502</v>
      </c>
      <c r="O72" s="20">
        <v>38.576473436156803</v>
      </c>
      <c r="P72" s="25">
        <v>51.855576757044197</v>
      </c>
      <c r="Q72" s="26">
        <v>931.21495646829101</v>
      </c>
      <c r="R72" s="20">
        <v>110.72464323938701</v>
      </c>
      <c r="S72" s="20">
        <v>354.88283499475898</v>
      </c>
      <c r="T72" s="24">
        <v>0.99164315134801395</v>
      </c>
      <c r="U72" s="20">
        <v>38.187471077875301</v>
      </c>
      <c r="V72" s="20">
        <v>47.621246987922497</v>
      </c>
      <c r="W72" s="26">
        <v>-2.31788496389618</v>
      </c>
      <c r="X72" s="66">
        <v>-0.248291743045716</v>
      </c>
      <c r="Y72" s="66">
        <v>-0.32158925354853501</v>
      </c>
      <c r="Z72" s="66">
        <v>-0.389002358281481</v>
      </c>
      <c r="AA72" s="158">
        <v>-1.0083927420822201</v>
      </c>
      <c r="AB72" s="24">
        <v>-4.2343297691217403</v>
      </c>
      <c r="AC72" s="24">
        <v>-8.1656208144412101</v>
      </c>
      <c r="AD72" s="24">
        <v>809.76592488955305</v>
      </c>
      <c r="AE72" s="22">
        <v>931.59260756818196</v>
      </c>
      <c r="AF72" s="20">
        <v>111.04133662402801</v>
      </c>
      <c r="AG72" s="20">
        <v>354.75496716006302</v>
      </c>
      <c r="AH72" s="65">
        <v>0.99171682473558898</v>
      </c>
      <c r="AI72" s="20">
        <v>38.333777576656601</v>
      </c>
      <c r="AJ72" s="20">
        <v>98.006607279796398</v>
      </c>
      <c r="AK72" s="26">
        <v>929.25749324390199</v>
      </c>
      <c r="AL72" s="20">
        <v>111.210457659767</v>
      </c>
      <c r="AM72" s="20">
        <v>353.41828896218402</v>
      </c>
      <c r="AN72" s="65">
        <v>0.98869021027824999</v>
      </c>
      <c r="AO72" s="20">
        <v>37.835440165896898</v>
      </c>
      <c r="AP72" s="20">
        <v>91.971977205226494</v>
      </c>
      <c r="AQ72" s="135">
        <v>-0.25065831408598699</v>
      </c>
      <c r="AR72" s="66">
        <f t="shared" si="38"/>
        <v>-0.37678914225770255</v>
      </c>
      <c r="AS72" s="66">
        <v>-1.29999557117272</v>
      </c>
      <c r="AT72" s="24">
        <v>128.10652690160401</v>
      </c>
      <c r="AU72" s="22">
        <v>353.504916889904</v>
      </c>
      <c r="AV72" s="24">
        <v>38.096220425943599</v>
      </c>
      <c r="AW72" s="24">
        <v>359.60618584094999</v>
      </c>
      <c r="AX72" s="65">
        <v>39.3111102162473</v>
      </c>
      <c r="AY72" s="135">
        <f t="shared" si="39"/>
        <v>2.4419088029537812E-2</v>
      </c>
      <c r="AZ72" s="24">
        <v>0.68924864863013702</v>
      </c>
      <c r="BA72" s="141">
        <v>1.72593609297561</v>
      </c>
      <c r="BB72" s="24">
        <v>2.5495338611915699</v>
      </c>
      <c r="BC72" s="66">
        <v>-6.4808364389401198</v>
      </c>
      <c r="BD72" s="24">
        <v>-52.330058794730398</v>
      </c>
      <c r="BE72" s="66">
        <f>(AU72-AM72)/(AG72)*100</f>
        <v>2.4419088029537812E-2</v>
      </c>
      <c r="BF72" s="118"/>
    </row>
    <row r="73" spans="1:58" s="117" customFormat="1">
      <c r="A73" s="285"/>
      <c r="B73" s="254"/>
      <c r="C73" s="140">
        <v>44065</v>
      </c>
      <c r="D73" s="145" t="s">
        <v>63</v>
      </c>
      <c r="E73" s="162" t="s">
        <v>108</v>
      </c>
      <c r="F73" s="19">
        <v>5.0199999999999996</v>
      </c>
      <c r="G73" s="20">
        <v>127.75888999999999</v>
      </c>
      <c r="H73" s="21">
        <v>930.98199999999997</v>
      </c>
      <c r="I73" s="22">
        <v>90</v>
      </c>
      <c r="J73" s="23">
        <v>1.12549800796813</v>
      </c>
      <c r="K73" s="22">
        <v>1047.55802836045</v>
      </c>
      <c r="L73" s="20">
        <v>95.797678874412497</v>
      </c>
      <c r="M73" s="20">
        <v>427.98133530580998</v>
      </c>
      <c r="N73" s="65">
        <v>1.1849265012880801</v>
      </c>
      <c r="O73" s="20">
        <v>53.605290925675902</v>
      </c>
      <c r="P73" s="25">
        <v>58.074900624810901</v>
      </c>
      <c r="Q73" s="26">
        <v>1044.1949673105</v>
      </c>
      <c r="R73" s="20">
        <v>95.644262557752896</v>
      </c>
      <c r="S73" s="20">
        <v>426.45322109749901</v>
      </c>
      <c r="T73" s="24">
        <v>1.1809305446313101</v>
      </c>
      <c r="U73" s="20">
        <v>53.137633506912898</v>
      </c>
      <c r="V73" s="20">
        <v>53.144847893039298</v>
      </c>
      <c r="W73" s="26">
        <v>-3.3630610499424201</v>
      </c>
      <c r="X73" s="66">
        <v>-0.32103816293652099</v>
      </c>
      <c r="Y73" s="66">
        <v>-0.357051600677807</v>
      </c>
      <c r="Z73" s="66">
        <v>-0.46765741876304601</v>
      </c>
      <c r="AA73" s="158">
        <v>-0.87240906762628401</v>
      </c>
      <c r="AB73" s="24">
        <v>-4.9300527317716698</v>
      </c>
      <c r="AC73" s="24">
        <v>-8.4891281409536106</v>
      </c>
      <c r="AD73" s="24">
        <v>973.06738959642598</v>
      </c>
      <c r="AE73" s="22">
        <v>1048.3221749915699</v>
      </c>
      <c r="AF73" s="20">
        <v>95.712241868558706</v>
      </c>
      <c r="AG73" s="20">
        <v>428.44884562722802</v>
      </c>
      <c r="AH73" s="65">
        <v>1.1859842194070001</v>
      </c>
      <c r="AI73" s="20">
        <v>53.711750018058602</v>
      </c>
      <c r="AJ73" s="20">
        <v>53.247536576688098</v>
      </c>
      <c r="AK73" s="26">
        <v>1046.67315193076</v>
      </c>
      <c r="AL73" s="20">
        <v>95.443402753363102</v>
      </c>
      <c r="AM73" s="20">
        <v>427.89317321201901</v>
      </c>
      <c r="AN73" s="65">
        <v>1.1842659123408401</v>
      </c>
      <c r="AO73" s="20">
        <v>52.745521466426098</v>
      </c>
      <c r="AP73" s="20">
        <v>52.681816128403099</v>
      </c>
      <c r="AQ73" s="135">
        <v>-0.157301171352622</v>
      </c>
      <c r="AR73" s="66">
        <f>(AM73-AG73)/AG73*100</f>
        <v>-0.12969399284891053</v>
      </c>
      <c r="AS73" s="66">
        <v>-1.79891467194364</v>
      </c>
      <c r="AT73" s="24">
        <v>206.61033330513999</v>
      </c>
      <c r="AU73" s="22">
        <v>431.89727660798599</v>
      </c>
      <c r="AV73" s="24">
        <v>54.500480618142099</v>
      </c>
      <c r="AW73" s="24">
        <v>424.90312914400602</v>
      </c>
      <c r="AX73" s="65">
        <v>52.9071419469064</v>
      </c>
      <c r="AY73" s="135">
        <f>(AU73-AM73)/AG73*100</f>
        <v>0.93455810112060611</v>
      </c>
      <c r="AZ73" s="24">
        <v>3.3272192651144299</v>
      </c>
      <c r="BA73" s="24">
        <v>-1.6194006868739901</v>
      </c>
      <c r="BB73" s="24">
        <v>-1.49801127478005</v>
      </c>
      <c r="BC73" s="66">
        <v>-720.58703768034104</v>
      </c>
      <c r="BD73" s="24">
        <v>-181.629817163941</v>
      </c>
      <c r="BE73" s="66">
        <f>(AU73-AM73)/(AG73)*100</f>
        <v>0.93455810112060611</v>
      </c>
      <c r="BF73" s="118"/>
    </row>
    <row r="74" spans="1:58" ht="15" thickBot="1">
      <c r="A74" s="285"/>
      <c r="B74" s="254"/>
      <c r="C74" s="140"/>
      <c r="D74" s="147"/>
      <c r="E74" s="162"/>
      <c r="F74" s="29"/>
      <c r="G74" s="30"/>
      <c r="H74" s="31"/>
      <c r="I74" s="32"/>
      <c r="J74" s="33"/>
      <c r="K74" s="32"/>
      <c r="L74" s="30"/>
      <c r="M74" s="30"/>
      <c r="N74" s="120"/>
      <c r="O74" s="30"/>
      <c r="P74" s="35"/>
      <c r="Q74" s="36"/>
      <c r="R74" s="30"/>
      <c r="S74" s="30"/>
      <c r="T74" s="34"/>
      <c r="U74" s="30"/>
      <c r="V74" s="30"/>
      <c r="W74" s="36"/>
      <c r="X74" s="125"/>
      <c r="Y74" s="66"/>
      <c r="Z74" s="125"/>
      <c r="AA74" s="24"/>
      <c r="AB74" s="34"/>
      <c r="AC74" s="34"/>
      <c r="AD74" s="34"/>
      <c r="AE74" s="32"/>
      <c r="AF74" s="34"/>
      <c r="AG74" s="34"/>
      <c r="AH74" s="120"/>
      <c r="AI74" s="30"/>
      <c r="AJ74" s="30"/>
      <c r="AK74" s="36"/>
      <c r="AL74" s="34"/>
      <c r="AM74" s="34"/>
      <c r="AN74" s="120"/>
      <c r="AO74" s="30"/>
      <c r="AP74" s="30"/>
      <c r="AQ74" s="109"/>
      <c r="AR74" s="66"/>
      <c r="AS74" s="24"/>
      <c r="AT74" s="37"/>
      <c r="AU74" s="32"/>
      <c r="AV74" s="34"/>
      <c r="AW74" s="34"/>
      <c r="AX74" s="34"/>
      <c r="AY74" s="109"/>
      <c r="AZ74" s="34"/>
      <c r="BA74" s="34"/>
      <c r="BB74" s="30"/>
      <c r="BC74" s="107"/>
      <c r="BD74" s="34"/>
      <c r="BE74" s="125"/>
      <c r="BF74" s="28"/>
    </row>
    <row r="75" spans="1:58">
      <c r="A75" s="285"/>
      <c r="B75" s="254"/>
      <c r="C75" s="263" t="s">
        <v>23</v>
      </c>
      <c r="D75" s="264"/>
      <c r="E75" s="265"/>
      <c r="F75" s="184">
        <f t="shared" ref="F75:BD75" si="40">AVERAGE(F69:F74)</f>
        <v>5.282</v>
      </c>
      <c r="G75" s="185">
        <f t="shared" si="40"/>
        <v>132.40824000000001</v>
      </c>
      <c r="H75" s="186">
        <f t="shared" si="40"/>
        <v>939.3732</v>
      </c>
      <c r="I75" s="187">
        <f t="shared" si="40"/>
        <v>90</v>
      </c>
      <c r="J75" s="188">
        <f t="shared" si="40"/>
        <v>1.0664987380528259</v>
      </c>
      <c r="K75" s="187">
        <f t="shared" si="40"/>
        <v>976.9906012950039</v>
      </c>
      <c r="L75" s="185">
        <f t="shared" si="40"/>
        <v>116.93639701408429</v>
      </c>
      <c r="M75" s="185">
        <f t="shared" si="40"/>
        <v>371.558903633417</v>
      </c>
      <c r="N75" s="189">
        <f t="shared" si="40"/>
        <v>1.0687019935051512</v>
      </c>
      <c r="O75" s="185">
        <f t="shared" si="40"/>
        <v>39.010045770708601</v>
      </c>
      <c r="P75" s="190">
        <f t="shared" si="40"/>
        <v>47.976593212385843</v>
      </c>
      <c r="Q75" s="191">
        <f t="shared" si="40"/>
        <v>975.6897634208417</v>
      </c>
      <c r="R75" s="185">
        <f t="shared" si="40"/>
        <v>116.73738365398776</v>
      </c>
      <c r="S75" s="185">
        <f t="shared" si="40"/>
        <v>371.10749805643343</v>
      </c>
      <c r="T75" s="193">
        <f t="shared" si="40"/>
        <v>1.0673761797572749</v>
      </c>
      <c r="U75" s="185">
        <f t="shared" si="40"/>
        <v>38.658876581863794</v>
      </c>
      <c r="V75" s="185">
        <f t="shared" si="40"/>
        <v>47.99778745315156</v>
      </c>
      <c r="W75" s="191">
        <f t="shared" si="40"/>
        <v>-1.3008378741612454</v>
      </c>
      <c r="X75" s="192">
        <f t="shared" si="40"/>
        <v>-0.13202835079086539</v>
      </c>
      <c r="Y75" s="192">
        <f t="shared" si="40"/>
        <v>-0.118932600048577</v>
      </c>
      <c r="Z75" s="192">
        <f t="shared" si="40"/>
        <v>-0.35116918884477222</v>
      </c>
      <c r="AA75" s="193">
        <f t="shared" si="40"/>
        <v>-0.91267955322490246</v>
      </c>
      <c r="AB75" s="193">
        <f t="shared" si="40"/>
        <v>2.1194240765697359E-2</v>
      </c>
      <c r="AC75" s="193">
        <f t="shared" si="40"/>
        <v>6.2887645318496152E-2</v>
      </c>
      <c r="AD75" s="193">
        <f t="shared" si="40"/>
        <v>212.51629185904321</v>
      </c>
      <c r="AE75" s="187">
        <f t="shared" si="40"/>
        <v>976.63493328432673</v>
      </c>
      <c r="AF75" s="193">
        <f t="shared" si="40"/>
        <v>117.00822487416856</v>
      </c>
      <c r="AG75" s="193">
        <f t="shared" si="40"/>
        <v>371.30924176799562</v>
      </c>
      <c r="AH75" s="193">
        <f t="shared" si="40"/>
        <v>1.0681558120772885</v>
      </c>
      <c r="AI75" s="193">
        <f t="shared" si="40"/>
        <v>38.969718284686842</v>
      </c>
      <c r="AJ75" s="193">
        <f t="shared" si="40"/>
        <v>56.46293176301608</v>
      </c>
      <c r="AK75" s="191">
        <f t="shared" si="40"/>
        <v>974.76290212711206</v>
      </c>
      <c r="AL75" s="193">
        <f t="shared" si="40"/>
        <v>116.84003963885682</v>
      </c>
      <c r="AM75" s="193">
        <f t="shared" si="40"/>
        <v>370.54141142469985</v>
      </c>
      <c r="AN75" s="193">
        <f t="shared" si="40"/>
        <v>1.0660164273521524</v>
      </c>
      <c r="AO75" s="193">
        <f t="shared" si="40"/>
        <v>38.526368269969282</v>
      </c>
      <c r="AP75" s="193">
        <f t="shared" si="40"/>
        <v>54.65937911269102</v>
      </c>
      <c r="AQ75" s="238">
        <f t="shared" si="40"/>
        <v>-0.19272490716131435</v>
      </c>
      <c r="AR75" s="192">
        <f t="shared" si="40"/>
        <v>-0.20901148393582786</v>
      </c>
      <c r="AS75" s="192">
        <f t="shared" si="40"/>
        <v>-1.0458891881809351</v>
      </c>
      <c r="AT75" s="239">
        <f t="shared" si="40"/>
        <v>128.53469888546493</v>
      </c>
      <c r="AU75" s="187">
        <f t="shared" si="40"/>
        <v>372.91339608272062</v>
      </c>
      <c r="AV75" s="193">
        <f t="shared" si="40"/>
        <v>39.266831217603475</v>
      </c>
      <c r="AW75" s="193">
        <f t="shared" si="40"/>
        <v>371.54162845836856</v>
      </c>
      <c r="AX75" s="193">
        <f t="shared" si="40"/>
        <v>38.990783751941798</v>
      </c>
      <c r="AY75" s="238">
        <f t="shared" si="40"/>
        <v>0.63136206990098231</v>
      </c>
      <c r="AZ75" s="193">
        <f t="shared" si="40"/>
        <v>1.8118917110321295</v>
      </c>
      <c r="BA75" s="193">
        <f t="shared" si="40"/>
        <v>-0.30895836197275584</v>
      </c>
      <c r="BB75" s="185">
        <f t="shared" si="40"/>
        <v>0.20666456215516313</v>
      </c>
      <c r="BC75" s="238">
        <f t="shared" si="40"/>
        <v>-587.54641893547455</v>
      </c>
      <c r="BD75" s="193">
        <f t="shared" si="40"/>
        <v>-214.30191139994849</v>
      </c>
      <c r="BE75" s="192">
        <f t="shared" ref="BE75" si="41">AVERAGE(BE69:BE74)</f>
        <v>0.63136206990098231</v>
      </c>
      <c r="BF75" s="295"/>
    </row>
    <row r="76" spans="1:58">
      <c r="A76" s="285"/>
      <c r="B76" s="254"/>
      <c r="C76" s="269" t="s">
        <v>24</v>
      </c>
      <c r="D76" s="270"/>
      <c r="E76" s="271"/>
      <c r="F76" s="194">
        <f t="shared" ref="F76:BD76" si="42">_xlfn.STDEV.S(F69:F74)</f>
        <v>0.18444511378727294</v>
      </c>
      <c r="G76" s="195">
        <f t="shared" si="42"/>
        <v>13.611355671449484</v>
      </c>
      <c r="H76" s="196">
        <f t="shared" si="42"/>
        <v>45.931825368691797</v>
      </c>
      <c r="I76" s="197">
        <f t="shared" si="42"/>
        <v>0</v>
      </c>
      <c r="J76" s="198">
        <f t="shared" si="42"/>
        <v>5.0369483151701262E-2</v>
      </c>
      <c r="K76" s="197">
        <f t="shared" si="42"/>
        <v>47.63193320629145</v>
      </c>
      <c r="L76" s="195">
        <f t="shared" si="42"/>
        <v>15.713134929098338</v>
      </c>
      <c r="M76" s="195">
        <f t="shared" si="42"/>
        <v>33.494785782786991</v>
      </c>
      <c r="N76" s="199">
        <f t="shared" si="42"/>
        <v>8.9880933773508961E-2</v>
      </c>
      <c r="O76" s="195">
        <f t="shared" si="42"/>
        <v>8.7992368220584964</v>
      </c>
      <c r="P76" s="200">
        <f t="shared" si="42"/>
        <v>11.807326594968266</v>
      </c>
      <c r="Q76" s="201">
        <f t="shared" si="42"/>
        <v>47.297223391716997</v>
      </c>
      <c r="R76" s="195">
        <f t="shared" si="42"/>
        <v>15.710580386445301</v>
      </c>
      <c r="S76" s="195">
        <f t="shared" si="42"/>
        <v>33.271385639744892</v>
      </c>
      <c r="T76" s="203">
        <f t="shared" si="42"/>
        <v>9.0104430013009593E-2</v>
      </c>
      <c r="U76" s="195">
        <f t="shared" si="42"/>
        <v>8.741700218450168</v>
      </c>
      <c r="V76" s="195">
        <f t="shared" si="42"/>
        <v>13.088548106425369</v>
      </c>
      <c r="W76" s="201">
        <f t="shared" si="42"/>
        <v>2.2289198922565432</v>
      </c>
      <c r="X76" s="202">
        <f t="shared" si="42"/>
        <v>0.22569443632710498</v>
      </c>
      <c r="Y76" s="202">
        <f t="shared" si="42"/>
        <v>0.35201806393005347</v>
      </c>
      <c r="Z76" s="202">
        <f t="shared" si="42"/>
        <v>0.12613497774221774</v>
      </c>
      <c r="AA76" s="203">
        <f t="shared" si="42"/>
        <v>0.34247390702870356</v>
      </c>
      <c r="AB76" s="203">
        <f t="shared" si="42"/>
        <v>6.5939394448843576</v>
      </c>
      <c r="AC76" s="203">
        <f t="shared" si="42"/>
        <v>12.813393033661795</v>
      </c>
      <c r="AD76" s="203">
        <f t="shared" si="42"/>
        <v>1079.3670550298862</v>
      </c>
      <c r="AE76" s="197">
        <f t="shared" si="42"/>
        <v>48.814575704917871</v>
      </c>
      <c r="AF76" s="203">
        <f t="shared" si="42"/>
        <v>15.761861527957135</v>
      </c>
      <c r="AG76" s="203">
        <f t="shared" si="42"/>
        <v>34.133711485781141</v>
      </c>
      <c r="AH76" s="203">
        <f t="shared" si="42"/>
        <v>9.0831095953144619E-2</v>
      </c>
      <c r="AI76" s="203">
        <f t="shared" si="42"/>
        <v>8.873403740861983</v>
      </c>
      <c r="AJ76" s="203">
        <f t="shared" si="42"/>
        <v>25.593982420133695</v>
      </c>
      <c r="AK76" s="201">
        <f t="shared" si="42"/>
        <v>48.982876656685363</v>
      </c>
      <c r="AL76" s="203">
        <f t="shared" si="42"/>
        <v>15.773333748342544</v>
      </c>
      <c r="AM76" s="203">
        <f t="shared" si="42"/>
        <v>34.201702938817704</v>
      </c>
      <c r="AN76" s="203">
        <f t="shared" si="42"/>
        <v>9.0570251770231772E-2</v>
      </c>
      <c r="AO76" s="203">
        <f t="shared" si="42"/>
        <v>8.5536630881433116</v>
      </c>
      <c r="AP76" s="203">
        <f t="shared" si="42"/>
        <v>23.43546394699716</v>
      </c>
      <c r="AQ76" s="242">
        <f t="shared" si="42"/>
        <v>9.0960951492154288E-2</v>
      </c>
      <c r="AR76" s="202">
        <f t="shared" si="42"/>
        <v>0.12680738664203844</v>
      </c>
      <c r="AS76" s="202">
        <f t="shared" si="42"/>
        <v>0.53722950684145898</v>
      </c>
      <c r="AT76" s="243">
        <f t="shared" si="42"/>
        <v>65.076918868713975</v>
      </c>
      <c r="AU76" s="197">
        <f t="shared" si="42"/>
        <v>34.928092134535177</v>
      </c>
      <c r="AV76" s="203">
        <f t="shared" si="42"/>
        <v>9.0490624549969993</v>
      </c>
      <c r="AW76" s="203">
        <f t="shared" si="42"/>
        <v>31.781407002604411</v>
      </c>
      <c r="AX76" s="203">
        <f t="shared" si="42"/>
        <v>8.4911997021290766</v>
      </c>
      <c r="AY76" s="242">
        <f t="shared" si="42"/>
        <v>0.41022612755385324</v>
      </c>
      <c r="AZ76" s="203">
        <f t="shared" si="42"/>
        <v>1.0090373790641793</v>
      </c>
      <c r="BA76" s="203">
        <f t="shared" si="42"/>
        <v>1.2295153503565701</v>
      </c>
      <c r="BB76" s="195">
        <f t="shared" si="42"/>
        <v>1.5724253484367947</v>
      </c>
      <c r="BC76" s="242">
        <f t="shared" si="42"/>
        <v>683.85038528462121</v>
      </c>
      <c r="BD76" s="203">
        <f t="shared" si="42"/>
        <v>165.73527284980952</v>
      </c>
      <c r="BE76" s="202">
        <f t="shared" ref="BE76" si="43">_xlfn.STDEV.S(BE69:BE74)</f>
        <v>0.41022612755385324</v>
      </c>
      <c r="BF76" s="296"/>
    </row>
    <row r="77" spans="1:58" ht="15" thickBot="1">
      <c r="A77" s="285"/>
      <c r="B77" s="255"/>
      <c r="C77" s="272" t="s">
        <v>25</v>
      </c>
      <c r="D77" s="273"/>
      <c r="E77" s="274"/>
      <c r="F77" s="204">
        <f t="shared" ref="F77:BD77" si="44">_xlfn.STDEV.S(F69:F74)/SQRT(COUNT(F69:F74))</f>
        <v>8.2486362509205186E-2</v>
      </c>
      <c r="G77" s="205">
        <f t="shared" si="44"/>
        <v>6.0871833094576679</v>
      </c>
      <c r="H77" s="206">
        <f t="shared" si="44"/>
        <v>20.54133677100884</v>
      </c>
      <c r="I77" s="207">
        <f t="shared" si="44"/>
        <v>0</v>
      </c>
      <c r="J77" s="208">
        <f t="shared" si="44"/>
        <v>2.2525917663746873E-2</v>
      </c>
      <c r="K77" s="207">
        <f t="shared" si="44"/>
        <v>21.301648109799437</v>
      </c>
      <c r="L77" s="205">
        <f t="shared" si="44"/>
        <v>7.0271275682180443</v>
      </c>
      <c r="M77" s="205">
        <f t="shared" si="44"/>
        <v>14.979323580421044</v>
      </c>
      <c r="N77" s="209">
        <f t="shared" si="44"/>
        <v>4.0195975559744544E-2</v>
      </c>
      <c r="O77" s="205">
        <f t="shared" si="44"/>
        <v>3.9351383368484036</v>
      </c>
      <c r="P77" s="210">
        <f t="shared" si="44"/>
        <v>5.2803969797780335</v>
      </c>
      <c r="Q77" s="211">
        <f t="shared" si="44"/>
        <v>21.151961330174473</v>
      </c>
      <c r="R77" s="205">
        <f t="shared" si="44"/>
        <v>7.0259851420133215</v>
      </c>
      <c r="S77" s="205">
        <f t="shared" si="44"/>
        <v>14.879415999215981</v>
      </c>
      <c r="T77" s="213">
        <f t="shared" si="44"/>
        <v>4.0295926116592343E-2</v>
      </c>
      <c r="U77" s="205">
        <f t="shared" si="44"/>
        <v>3.9094071854758674</v>
      </c>
      <c r="V77" s="205">
        <f t="shared" si="44"/>
        <v>5.8533766585486555</v>
      </c>
      <c r="W77" s="211">
        <f t="shared" si="44"/>
        <v>0.9968032790974275</v>
      </c>
      <c r="X77" s="212">
        <f t="shared" si="44"/>
        <v>0.10093362035418094</v>
      </c>
      <c r="Y77" s="212">
        <f t="shared" si="44"/>
        <v>0.15742726405109325</v>
      </c>
      <c r="Z77" s="212">
        <f t="shared" si="44"/>
        <v>5.6409276914404359E-2</v>
      </c>
      <c r="AA77" s="213">
        <f t="shared" si="44"/>
        <v>0.15315898732722483</v>
      </c>
      <c r="AB77" s="213">
        <f t="shared" si="44"/>
        <v>2.9488993676557302</v>
      </c>
      <c r="AC77" s="213">
        <f t="shared" si="44"/>
        <v>5.7303235691380046</v>
      </c>
      <c r="AD77" s="213">
        <f t="shared" si="44"/>
        <v>482.70762154411631</v>
      </c>
      <c r="AE77" s="207">
        <f t="shared" si="44"/>
        <v>21.830541913801213</v>
      </c>
      <c r="AF77" s="213">
        <f t="shared" si="44"/>
        <v>7.0489187656901713</v>
      </c>
      <c r="AG77" s="213">
        <f t="shared" si="44"/>
        <v>15.265059841314395</v>
      </c>
      <c r="AH77" s="213">
        <f t="shared" si="44"/>
        <v>4.0620901004407482E-2</v>
      </c>
      <c r="AI77" s="213">
        <f t="shared" si="44"/>
        <v>3.9683067912736645</v>
      </c>
      <c r="AJ77" s="213">
        <f t="shared" si="44"/>
        <v>11.445976901270704</v>
      </c>
      <c r="AK77" s="211">
        <f t="shared" si="44"/>
        <v>21.90580838756722</v>
      </c>
      <c r="AL77" s="213">
        <f t="shared" si="44"/>
        <v>7.0540492986170973</v>
      </c>
      <c r="AM77" s="213">
        <f t="shared" si="44"/>
        <v>15.295466543490143</v>
      </c>
      <c r="AN77" s="213">
        <f t="shared" si="44"/>
        <v>4.0504247939501782E-2</v>
      </c>
      <c r="AO77" s="213">
        <f t="shared" si="44"/>
        <v>3.8253144243438437</v>
      </c>
      <c r="AP77" s="213">
        <f t="shared" si="44"/>
        <v>10.480658093946236</v>
      </c>
      <c r="AQ77" s="245">
        <f t="shared" si="44"/>
        <v>4.0678974166903581E-2</v>
      </c>
      <c r="AR77" s="212">
        <f t="shared" si="44"/>
        <v>5.6709987316139347E-2</v>
      </c>
      <c r="AS77" s="212">
        <f t="shared" si="44"/>
        <v>0.24025633936323812</v>
      </c>
      <c r="AT77" s="246">
        <f t="shared" si="44"/>
        <v>29.103282871336631</v>
      </c>
      <c r="AU77" s="207">
        <f t="shared" si="44"/>
        <v>15.620317667439277</v>
      </c>
      <c r="AV77" s="213">
        <f t="shared" si="44"/>
        <v>4.0468637564028844</v>
      </c>
      <c r="AW77" s="213">
        <f t="shared" si="44"/>
        <v>14.213077295682259</v>
      </c>
      <c r="AX77" s="213">
        <f t="shared" si="44"/>
        <v>3.7973799488973161</v>
      </c>
      <c r="AY77" s="245">
        <f t="shared" si="44"/>
        <v>0.18345870147138307</v>
      </c>
      <c r="AZ77" s="213">
        <f t="shared" si="44"/>
        <v>0.45125523428514558</v>
      </c>
      <c r="BA77" s="213">
        <f t="shared" si="44"/>
        <v>0.54985598055535223</v>
      </c>
      <c r="BB77" s="205">
        <f t="shared" si="44"/>
        <v>0.70320999372969306</v>
      </c>
      <c r="BC77" s="245">
        <f t="shared" si="44"/>
        <v>305.82718958716697</v>
      </c>
      <c r="BD77" s="213">
        <f t="shared" si="44"/>
        <v>74.119067272329872</v>
      </c>
      <c r="BE77" s="212">
        <f t="shared" ref="BE77" si="45">_xlfn.STDEV.S(BE69:BE74)/SQRT(COUNT(BE69:BE74))</f>
        <v>0.18345870147138307</v>
      </c>
      <c r="BF77" s="297"/>
    </row>
    <row r="78" spans="1:58" s="117" customFormat="1">
      <c r="A78" s="285"/>
      <c r="B78" s="254" t="s">
        <v>74</v>
      </c>
      <c r="C78" s="140">
        <v>44124</v>
      </c>
      <c r="D78" s="144" t="s">
        <v>63</v>
      </c>
      <c r="E78" s="162" t="s">
        <v>109</v>
      </c>
      <c r="F78" s="19">
        <v>4.78</v>
      </c>
      <c r="G78" s="20">
        <v>107.61282</v>
      </c>
      <c r="H78" s="21">
        <v>893.53300000000002</v>
      </c>
      <c r="I78" s="22">
        <v>90</v>
      </c>
      <c r="J78" s="23">
        <v>1.12468619246862</v>
      </c>
      <c r="K78" s="22">
        <v>993.51969513484801</v>
      </c>
      <c r="L78" s="20">
        <v>82.547926927330707</v>
      </c>
      <c r="M78" s="20">
        <v>414.21192064009301</v>
      </c>
      <c r="N78" s="65">
        <v>1.15911487119152</v>
      </c>
      <c r="O78" s="20">
        <v>60.208004953917602</v>
      </c>
      <c r="P78" s="25">
        <v>63.901575965219102</v>
      </c>
      <c r="Q78" s="26">
        <v>994.24408302990605</v>
      </c>
      <c r="R78" s="20">
        <v>82.390102787366004</v>
      </c>
      <c r="S78" s="20">
        <v>414.73193872758702</v>
      </c>
      <c r="T78" s="24">
        <v>1.1602373923552101</v>
      </c>
      <c r="U78" s="20">
        <v>59.886736978081203</v>
      </c>
      <c r="V78" s="20">
        <v>62.703781582584703</v>
      </c>
      <c r="W78" s="26">
        <v>0.72438789505827095</v>
      </c>
      <c r="X78" s="66">
        <v>7.2911276807648195E-2</v>
      </c>
      <c r="Y78" s="66">
        <v>0.12554396954344699</v>
      </c>
      <c r="Z78" s="66">
        <v>-0.32126797583636302</v>
      </c>
      <c r="AA78" s="158">
        <v>-0.533596780166122</v>
      </c>
      <c r="AB78" s="24">
        <v>-1.19779438263435</v>
      </c>
      <c r="AC78" s="24">
        <v>-1.8744363727215401</v>
      </c>
      <c r="AD78" s="24">
        <v>351.283298999289</v>
      </c>
      <c r="AE78" s="22">
        <v>997.76647284207002</v>
      </c>
      <c r="AF78" s="20">
        <v>82.127129534679995</v>
      </c>
      <c r="AG78" s="20">
        <v>416.75610688635498</v>
      </c>
      <c r="AH78" s="65">
        <v>1.1650538650215001</v>
      </c>
      <c r="AI78" s="20">
        <v>60.888201056587398</v>
      </c>
      <c r="AJ78" s="20">
        <v>64.259415160138104</v>
      </c>
      <c r="AK78" s="26">
        <v>997.29909739599702</v>
      </c>
      <c r="AL78" s="20">
        <v>82.0242047167538</v>
      </c>
      <c r="AM78" s="20">
        <v>416.62534398124501</v>
      </c>
      <c r="AN78" s="65">
        <v>1.1645901402852901</v>
      </c>
      <c r="AO78" s="20">
        <v>60.484942036529901</v>
      </c>
      <c r="AP78" s="20">
        <v>63.758890939303797</v>
      </c>
      <c r="AQ78" s="135">
        <v>-4.6842167861376703E-2</v>
      </c>
      <c r="AR78" s="66">
        <f t="shared" ref="AR78:AR81" si="46">(AM78-AG78)/AG78*100</f>
        <v>-3.1376362085470989E-2</v>
      </c>
      <c r="AS78" s="66">
        <v>-0.66229419339027595</v>
      </c>
      <c r="AT78" s="24">
        <v>125.52107598267899</v>
      </c>
      <c r="AU78" s="22">
        <v>417.90992013559799</v>
      </c>
      <c r="AV78" s="24">
        <v>61.198012001745496</v>
      </c>
      <c r="AW78" s="24">
        <v>416.21908491758302</v>
      </c>
      <c r="AX78" s="65">
        <v>60.744289241427403</v>
      </c>
      <c r="AY78" s="135">
        <f t="shared" ref="AY78:AY81" si="47">(AU78-AM78)/AG78*100</f>
        <v>0.30823211300974807</v>
      </c>
      <c r="AZ78" s="24">
        <v>1.17892146575081</v>
      </c>
      <c r="BA78" s="141">
        <v>-0.40459322369446798</v>
      </c>
      <c r="BB78" s="24">
        <v>-0.23635419122718701</v>
      </c>
      <c r="BC78" s="66">
        <v>-982.37046146177897</v>
      </c>
      <c r="BD78" s="24">
        <v>-176.826786196569</v>
      </c>
      <c r="BE78" s="66">
        <f>(AU78-AM78)/(AG78)*100</f>
        <v>0.30823211300974807</v>
      </c>
      <c r="BF78" s="118"/>
    </row>
    <row r="79" spans="1:58" s="117" customFormat="1">
      <c r="A79" s="285"/>
      <c r="B79" s="254"/>
      <c r="C79" s="140">
        <v>44125</v>
      </c>
      <c r="D79" s="145" t="s">
        <v>63</v>
      </c>
      <c r="E79" s="162" t="s">
        <v>110</v>
      </c>
      <c r="F79" s="19">
        <v>6.45</v>
      </c>
      <c r="G79" s="20">
        <v>112.33953</v>
      </c>
      <c r="H79" s="21">
        <v>933.40899999999999</v>
      </c>
      <c r="I79" s="22">
        <v>90</v>
      </c>
      <c r="J79" s="23">
        <v>1.03162790697674</v>
      </c>
      <c r="K79" s="22">
        <v>955.06245401305796</v>
      </c>
      <c r="L79" s="20">
        <v>105.206923135099</v>
      </c>
      <c r="M79" s="20">
        <v>372.32430387143</v>
      </c>
      <c r="N79" s="65">
        <v>1.03505922693479</v>
      </c>
      <c r="O79" s="20">
        <v>42.463411381737103</v>
      </c>
      <c r="P79" s="25">
        <v>97.174680718643899</v>
      </c>
      <c r="Q79" s="26">
        <v>956.63551963780299</v>
      </c>
      <c r="R79" s="20">
        <v>104.764018315429</v>
      </c>
      <c r="S79" s="20">
        <v>373.553741503472</v>
      </c>
      <c r="T79" s="24">
        <v>1.03751452519891</v>
      </c>
      <c r="U79" s="20">
        <v>42.476040233257898</v>
      </c>
      <c r="V79" s="20">
        <v>92.780512732482194</v>
      </c>
      <c r="W79" s="26">
        <v>1.5730656247442301</v>
      </c>
      <c r="X79" s="66">
        <v>0.16470814218843999</v>
      </c>
      <c r="Y79" s="66">
        <v>0.33020611849897102</v>
      </c>
      <c r="Z79" s="66">
        <v>1.26288515207946E-2</v>
      </c>
      <c r="AA79" s="158">
        <v>2.9740548650846601E-2</v>
      </c>
      <c r="AB79" s="24">
        <v>-4.3941679861616301</v>
      </c>
      <c r="AC79" s="24">
        <v>-4.52192685755701</v>
      </c>
      <c r="AD79" s="24">
        <v>-15204.5845241268</v>
      </c>
      <c r="AE79" s="22">
        <v>957.51235649646799</v>
      </c>
      <c r="AF79" s="20">
        <v>104.86208535849801</v>
      </c>
      <c r="AG79" s="20">
        <v>373.89409288973599</v>
      </c>
      <c r="AH79" s="65">
        <v>1.03846300744561</v>
      </c>
      <c r="AI79" s="20">
        <v>42.782674275719899</v>
      </c>
      <c r="AJ79" s="20">
        <v>89.017567928552097</v>
      </c>
      <c r="AK79" s="26">
        <v>956.19024626261796</v>
      </c>
      <c r="AL79" s="20">
        <v>104.78127676682</v>
      </c>
      <c r="AM79" s="20">
        <v>373.313846364489</v>
      </c>
      <c r="AN79" s="65">
        <v>1.03695119670665</v>
      </c>
      <c r="AO79" s="20">
        <v>42.536264863436898</v>
      </c>
      <c r="AP79" s="20">
        <v>84.075118414863198</v>
      </c>
      <c r="AQ79" s="135">
        <v>-0.138077615905457</v>
      </c>
      <c r="AR79" s="66">
        <f t="shared" si="46"/>
        <v>-0.15519007555385753</v>
      </c>
      <c r="AS79" s="66">
        <v>-0.57595607674020899</v>
      </c>
      <c r="AT79" s="24">
        <v>-1951.1624780546499</v>
      </c>
      <c r="AU79" s="22">
        <v>374.81751061700402</v>
      </c>
      <c r="AV79" s="24">
        <v>42.971075786279499</v>
      </c>
      <c r="AW79" s="24">
        <v>371.88935267029598</v>
      </c>
      <c r="AX79" s="65">
        <v>42.375177387404499</v>
      </c>
      <c r="AY79" s="135">
        <f t="shared" si="47"/>
        <v>0.40216314756234028</v>
      </c>
      <c r="AZ79" s="24">
        <v>1.0222122798946001</v>
      </c>
      <c r="BA79" s="141">
        <v>-0.78122229185288805</v>
      </c>
      <c r="BB79" s="24">
        <v>-0.95248110412458098</v>
      </c>
      <c r="BC79" s="66">
        <v>-259.14231056781898</v>
      </c>
      <c r="BD79" s="24">
        <v>-176.45873135040901</v>
      </c>
      <c r="BE79" s="66">
        <f>(AU79-AM79)/(AG79)*100</f>
        <v>0.40216314756234028</v>
      </c>
      <c r="BF79" s="118"/>
    </row>
    <row r="80" spans="1:58" s="117" customFormat="1">
      <c r="A80" s="285"/>
      <c r="B80" s="254"/>
      <c r="C80" s="140">
        <v>44126</v>
      </c>
      <c r="D80" s="145" t="s">
        <v>63</v>
      </c>
      <c r="E80" s="162" t="s">
        <v>111</v>
      </c>
      <c r="F80" s="19">
        <v>5.92</v>
      </c>
      <c r="G80" s="20">
        <v>112.33953</v>
      </c>
      <c r="H80" s="21">
        <v>1016.191</v>
      </c>
      <c r="I80" s="22">
        <v>90</v>
      </c>
      <c r="J80" s="23">
        <v>1.02347972972973</v>
      </c>
      <c r="K80" s="22">
        <v>1009.51799334413</v>
      </c>
      <c r="L80" s="20">
        <v>110.331826676931</v>
      </c>
      <c r="M80" s="20">
        <v>394.42716999513402</v>
      </c>
      <c r="N80" s="65">
        <v>0.99483841816089402</v>
      </c>
      <c r="O80" s="20">
        <v>42.894719229072201</v>
      </c>
      <c r="P80" s="25">
        <v>77.877206371201297</v>
      </c>
      <c r="Q80" s="26">
        <v>1008.06631900312</v>
      </c>
      <c r="R80" s="20">
        <v>110.453642796572</v>
      </c>
      <c r="S80" s="20">
        <v>393.57951670498602</v>
      </c>
      <c r="T80" s="24">
        <v>0.99309754533733696</v>
      </c>
      <c r="U80" s="20">
        <v>41.468447247760999</v>
      </c>
      <c r="V80" s="20">
        <v>58.4814599905067</v>
      </c>
      <c r="W80" s="26">
        <v>-1.45167434101404</v>
      </c>
      <c r="X80" s="66">
        <v>-0.14379875847534199</v>
      </c>
      <c r="Y80" s="66">
        <v>-0.214907428957828</v>
      </c>
      <c r="Z80" s="66">
        <v>-1.4262719813112501</v>
      </c>
      <c r="AA80" s="158">
        <v>-3.3250526100764999</v>
      </c>
      <c r="AB80" s="24">
        <v>-19.3957463806946</v>
      </c>
      <c r="AC80" s="24">
        <v>-24.905549755142498</v>
      </c>
      <c r="AD80" s="24">
        <v>749.02723883726696</v>
      </c>
      <c r="AE80" s="22">
        <v>1001.52294775024</v>
      </c>
      <c r="AF80" s="20">
        <v>111.46312886635501</v>
      </c>
      <c r="AG80" s="20">
        <v>389.29834500876598</v>
      </c>
      <c r="AH80" s="65">
        <v>0.98474124170411204</v>
      </c>
      <c r="AI80" s="20">
        <v>41.907247980557599</v>
      </c>
      <c r="AJ80" s="20">
        <v>64.063640855598393</v>
      </c>
      <c r="AK80" s="26">
        <v>1001.36058374529</v>
      </c>
      <c r="AL80" s="20">
        <v>111.458066760238</v>
      </c>
      <c r="AM80" s="20">
        <v>389.22222511240699</v>
      </c>
      <c r="AN80" s="65">
        <v>0.98456720658434305</v>
      </c>
      <c r="AO80" s="20">
        <v>41.362743803105602</v>
      </c>
      <c r="AP80" s="20">
        <v>61.998340937964997</v>
      </c>
      <c r="AQ80" s="135">
        <v>-1.6211710906603699E-2</v>
      </c>
      <c r="AR80" s="66">
        <f t="shared" si="46"/>
        <v>-1.9553100426685621E-2</v>
      </c>
      <c r="AS80" s="66">
        <v>-1.2993078851290201</v>
      </c>
      <c r="AT80" s="24">
        <v>38.1767422053234</v>
      </c>
      <c r="AU80" s="22">
        <v>391.31214768138398</v>
      </c>
      <c r="AV80" s="24">
        <v>42.293506681276703</v>
      </c>
      <c r="AW80" s="24">
        <v>384.25192632784001</v>
      </c>
      <c r="AX80" s="65">
        <v>40.947636137048001</v>
      </c>
      <c r="AY80" s="135">
        <f t="shared" si="47"/>
        <v>0.53684342504202742</v>
      </c>
      <c r="AZ80" s="24">
        <v>2.2502445258509698</v>
      </c>
      <c r="BA80" s="141">
        <v>-1.8042428264436701</v>
      </c>
      <c r="BB80" s="24">
        <v>-2.2898469590624302</v>
      </c>
      <c r="BC80" s="66">
        <v>-2745.5667558001001</v>
      </c>
      <c r="BD80" s="24">
        <v>-170.937692806456</v>
      </c>
      <c r="BE80" s="66">
        <f>(AU80-AM80)/(AG80)*100</f>
        <v>0.53684342504202742</v>
      </c>
      <c r="BF80" s="118"/>
    </row>
    <row r="81" spans="1:58" s="117" customFormat="1">
      <c r="A81" s="285"/>
      <c r="B81" s="254"/>
      <c r="C81" s="140">
        <v>44127</v>
      </c>
      <c r="D81" s="145" t="s">
        <v>63</v>
      </c>
      <c r="E81" s="162" t="s">
        <v>112</v>
      </c>
      <c r="F81" s="19">
        <v>4.17</v>
      </c>
      <c r="G81" s="20">
        <v>127.90328</v>
      </c>
      <c r="H81" s="21">
        <v>823.46100000000001</v>
      </c>
      <c r="I81" s="22">
        <v>90</v>
      </c>
      <c r="J81" s="23">
        <v>1.0877697841726599</v>
      </c>
      <c r="K81" s="22">
        <v>930.03219325808402</v>
      </c>
      <c r="L81" s="20">
        <v>98.336157636227796</v>
      </c>
      <c r="M81" s="20">
        <v>366.67993899281402</v>
      </c>
      <c r="N81" s="65">
        <v>1.1957254038124301</v>
      </c>
      <c r="O81" s="20">
        <v>44.741622590774199</v>
      </c>
      <c r="P81" s="25">
        <v>40.5692897374106</v>
      </c>
      <c r="Q81" s="26">
        <v>932.09252132936399</v>
      </c>
      <c r="R81" s="20">
        <v>98.002581798385094</v>
      </c>
      <c r="S81" s="20">
        <v>368.043678866297</v>
      </c>
      <c r="T81" s="24">
        <v>1.1991671079877899</v>
      </c>
      <c r="U81" s="20">
        <v>44.6643346091982</v>
      </c>
      <c r="V81" s="20">
        <v>39.085172465455102</v>
      </c>
      <c r="W81" s="26">
        <v>2.0603280712800802</v>
      </c>
      <c r="X81" s="66">
        <v>0.22153298414997299</v>
      </c>
      <c r="Y81" s="66">
        <v>0.371915594081486</v>
      </c>
      <c r="Z81" s="66">
        <v>-7.7287981575956594E-2</v>
      </c>
      <c r="AA81" s="158">
        <v>-0.17274291163479999</v>
      </c>
      <c r="AB81" s="24">
        <v>-1.4841172719555</v>
      </c>
      <c r="AC81" s="24">
        <v>-3.6582283830001101</v>
      </c>
      <c r="AD81" s="24">
        <v>2117.7299539410701</v>
      </c>
      <c r="AE81" s="22">
        <v>931.03680577343403</v>
      </c>
      <c r="AF81" s="20">
        <v>98.201658152879503</v>
      </c>
      <c r="AG81" s="20">
        <v>367.31674473383799</v>
      </c>
      <c r="AH81" s="65">
        <v>1.19736309967281</v>
      </c>
      <c r="AI81" s="20">
        <v>44.880710159201499</v>
      </c>
      <c r="AJ81" s="20">
        <v>41.324664155200701</v>
      </c>
      <c r="AK81" s="26">
        <v>928.813799157738</v>
      </c>
      <c r="AL81" s="20">
        <v>98.156855309875894</v>
      </c>
      <c r="AM81" s="20">
        <v>366.25004426899301</v>
      </c>
      <c r="AN81" s="65">
        <v>1.19423150654968</v>
      </c>
      <c r="AO81" s="20">
        <v>44.553563597035897</v>
      </c>
      <c r="AP81" s="20">
        <v>41.0863236441947</v>
      </c>
      <c r="AQ81" s="135">
        <v>-0.23876678149685601</v>
      </c>
      <c r="AR81" s="66">
        <f t="shared" si="46"/>
        <v>-0.29040344066479418</v>
      </c>
      <c r="AS81" s="66">
        <v>-0.728924656060843</v>
      </c>
      <c r="AT81" s="24">
        <v>423.28257963899898</v>
      </c>
      <c r="AU81" s="22">
        <v>367.93542433952399</v>
      </c>
      <c r="AV81" s="24">
        <v>45.0160595579705</v>
      </c>
      <c r="AW81" s="24">
        <v>365.89978434195802</v>
      </c>
      <c r="AX81" s="65">
        <v>44.571539795933603</v>
      </c>
      <c r="AY81" s="135">
        <f t="shared" si="47"/>
        <v>0.45883562203302991</v>
      </c>
      <c r="AZ81" s="24">
        <v>1.0380672691361399</v>
      </c>
      <c r="BA81" s="141">
        <v>-0.55326012743117503</v>
      </c>
      <c r="BB81" s="24">
        <v>-0.68887137073196403</v>
      </c>
      <c r="BC81" s="66">
        <v>-157.99937527693001</v>
      </c>
      <c r="BD81" s="24">
        <v>-141.37271010062901</v>
      </c>
      <c r="BE81" s="66">
        <f>(AU81-AM81)/(AG81)*100</f>
        <v>0.45883562203302991</v>
      </c>
      <c r="BF81" s="118"/>
    </row>
    <row r="82" spans="1:58" s="117" customFormat="1">
      <c r="A82" s="285"/>
      <c r="B82" s="254"/>
      <c r="C82" s="140"/>
      <c r="D82" s="145"/>
      <c r="E82" s="162"/>
      <c r="F82" s="19"/>
      <c r="G82" s="20"/>
      <c r="H82" s="21"/>
      <c r="I82" s="22"/>
      <c r="J82" s="23"/>
      <c r="K82" s="22"/>
      <c r="L82" s="20"/>
      <c r="M82" s="20"/>
      <c r="N82" s="65"/>
      <c r="O82" s="20"/>
      <c r="P82" s="25"/>
      <c r="Q82" s="26"/>
      <c r="R82" s="20"/>
      <c r="S82" s="20"/>
      <c r="T82" s="24"/>
      <c r="U82" s="20"/>
      <c r="V82" s="20"/>
      <c r="W82" s="26"/>
      <c r="X82" s="66"/>
      <c r="Y82" s="66"/>
      <c r="Z82" s="66"/>
      <c r="AA82" s="158"/>
      <c r="AB82" s="24"/>
      <c r="AC82" s="24"/>
      <c r="AD82" s="24"/>
      <c r="AE82" s="22"/>
      <c r="AF82" s="20"/>
      <c r="AG82" s="20"/>
      <c r="AH82" s="65"/>
      <c r="AI82" s="20"/>
      <c r="AJ82" s="20"/>
      <c r="AK82" s="26"/>
      <c r="AL82" s="20"/>
      <c r="AM82" s="20"/>
      <c r="AN82" s="65"/>
      <c r="AO82" s="20"/>
      <c r="AP82" s="20"/>
      <c r="AQ82" s="135"/>
      <c r="AR82" s="66"/>
      <c r="AS82" s="66"/>
      <c r="AT82" s="24"/>
      <c r="AU82" s="22"/>
      <c r="AV82" s="24"/>
      <c r="AW82" s="24"/>
      <c r="AX82" s="65"/>
      <c r="AY82" s="135"/>
      <c r="AZ82" s="24"/>
      <c r="BA82" s="24"/>
      <c r="BB82" s="24"/>
      <c r="BC82" s="66"/>
      <c r="BD82" s="24"/>
      <c r="BE82" s="66"/>
      <c r="BF82" s="118"/>
    </row>
    <row r="83" spans="1:58" ht="15" thickBot="1">
      <c r="A83" s="285"/>
      <c r="B83" s="254"/>
      <c r="C83" s="140"/>
      <c r="D83" s="147"/>
      <c r="E83" s="162"/>
      <c r="F83" s="29"/>
      <c r="G83" s="30"/>
      <c r="H83" s="31"/>
      <c r="I83" s="32"/>
      <c r="J83" s="33"/>
      <c r="K83" s="32"/>
      <c r="L83" s="30"/>
      <c r="M83" s="30"/>
      <c r="N83" s="120"/>
      <c r="O83" s="30"/>
      <c r="P83" s="35"/>
      <c r="Q83" s="36"/>
      <c r="R83" s="30"/>
      <c r="S83" s="30"/>
      <c r="T83" s="34"/>
      <c r="U83" s="30"/>
      <c r="V83" s="30"/>
      <c r="W83" s="36"/>
      <c r="X83" s="125"/>
      <c r="Y83" s="66"/>
      <c r="Z83" s="125"/>
      <c r="AA83" s="24"/>
      <c r="AB83" s="34"/>
      <c r="AC83" s="34"/>
      <c r="AD83" s="34"/>
      <c r="AE83" s="32"/>
      <c r="AF83" s="34"/>
      <c r="AG83" s="34"/>
      <c r="AH83" s="120"/>
      <c r="AI83" s="30"/>
      <c r="AJ83" s="30"/>
      <c r="AK83" s="36"/>
      <c r="AL83" s="34"/>
      <c r="AM83" s="34"/>
      <c r="AN83" s="120"/>
      <c r="AO83" s="30"/>
      <c r="AP83" s="30"/>
      <c r="AQ83" s="109"/>
      <c r="AR83" s="66"/>
      <c r="AS83" s="24"/>
      <c r="AT83" s="37"/>
      <c r="AU83" s="32"/>
      <c r="AV83" s="34"/>
      <c r="AW83" s="34"/>
      <c r="AX83" s="34"/>
      <c r="AY83" s="109"/>
      <c r="AZ83" s="34"/>
      <c r="BA83" s="34"/>
      <c r="BB83" s="30"/>
      <c r="BC83" s="107"/>
      <c r="BD83" s="34"/>
      <c r="BE83" s="125"/>
      <c r="BF83" s="28"/>
    </row>
    <row r="84" spans="1:58">
      <c r="A84" s="285"/>
      <c r="B84" s="254"/>
      <c r="C84" s="263" t="s">
        <v>23</v>
      </c>
      <c r="D84" s="264"/>
      <c r="E84" s="265"/>
      <c r="F84" s="38">
        <f t="shared" ref="F84:AK84" si="48">AVERAGE(F78:F83)</f>
        <v>5.33</v>
      </c>
      <c r="G84" s="39">
        <f t="shared" si="48"/>
        <v>115.04879</v>
      </c>
      <c r="H84" s="40">
        <f t="shared" si="48"/>
        <v>916.64850000000001</v>
      </c>
      <c r="I84" s="41">
        <f t="shared" si="48"/>
        <v>90</v>
      </c>
      <c r="J84" s="42">
        <f t="shared" si="48"/>
        <v>1.0668909033369376</v>
      </c>
      <c r="K84" s="41">
        <f t="shared" si="48"/>
        <v>972.03308393753002</v>
      </c>
      <c r="L84" s="39">
        <f t="shared" si="48"/>
        <v>99.105708593897134</v>
      </c>
      <c r="M84" s="39">
        <f t="shared" si="48"/>
        <v>386.91083337486776</v>
      </c>
      <c r="N84" s="121">
        <f t="shared" si="48"/>
        <v>1.0961844800249085</v>
      </c>
      <c r="O84" s="39">
        <f t="shared" si="48"/>
        <v>47.576939538875273</v>
      </c>
      <c r="P84" s="44">
        <f t="shared" si="48"/>
        <v>69.880688198118719</v>
      </c>
      <c r="Q84" s="45">
        <f t="shared" si="48"/>
        <v>972.7596107500483</v>
      </c>
      <c r="R84" s="39">
        <f t="shared" si="48"/>
        <v>98.902586424438027</v>
      </c>
      <c r="S84" s="39">
        <f t="shared" si="48"/>
        <v>387.47721895058555</v>
      </c>
      <c r="T84" s="43">
        <f t="shared" si="48"/>
        <v>1.0975041427198118</v>
      </c>
      <c r="U84" s="39">
        <f t="shared" si="48"/>
        <v>47.123889767074573</v>
      </c>
      <c r="V84" s="39">
        <f t="shared" si="48"/>
        <v>63.262731692757171</v>
      </c>
      <c r="W84" s="45">
        <f t="shared" si="48"/>
        <v>0.72652681251713536</v>
      </c>
      <c r="X84" s="113">
        <f t="shared" si="48"/>
        <v>7.8838411167679798E-2</v>
      </c>
      <c r="Y84" s="113">
        <f t="shared" si="48"/>
        <v>0.153189563291519</v>
      </c>
      <c r="Z84" s="113">
        <f t="shared" si="48"/>
        <v>-0.45304977180069378</v>
      </c>
      <c r="AA84" s="43">
        <f t="shared" si="48"/>
        <v>-1.0004129383066438</v>
      </c>
      <c r="AB84" s="43">
        <f t="shared" si="48"/>
        <v>-6.6179565053615201</v>
      </c>
      <c r="AC84" s="43">
        <f t="shared" si="48"/>
        <v>-8.7400353421052888</v>
      </c>
      <c r="AD84" s="43">
        <f t="shared" si="48"/>
        <v>-2996.6360080872932</v>
      </c>
      <c r="AE84" s="41">
        <f t="shared" si="48"/>
        <v>971.95964571555294</v>
      </c>
      <c r="AF84" s="43">
        <f t="shared" si="48"/>
        <v>99.163500478103117</v>
      </c>
      <c r="AG84" s="43">
        <f t="shared" si="48"/>
        <v>386.81632237967375</v>
      </c>
      <c r="AH84" s="43">
        <f t="shared" si="48"/>
        <v>1.096405303461008</v>
      </c>
      <c r="AI84" s="43">
        <f t="shared" si="48"/>
        <v>47.614708368016601</v>
      </c>
      <c r="AJ84" s="43">
        <f t="shared" si="48"/>
        <v>64.666322024872329</v>
      </c>
      <c r="AK84" s="45">
        <f t="shared" si="48"/>
        <v>970.91593164041069</v>
      </c>
      <c r="AL84" s="43">
        <f t="shared" ref="AL84:BD84" si="49">AVERAGE(AL78:AL83)</f>
        <v>99.105100888421916</v>
      </c>
      <c r="AM84" s="43">
        <f t="shared" si="49"/>
        <v>386.35286493178347</v>
      </c>
      <c r="AN84" s="43">
        <f t="shared" si="49"/>
        <v>1.0950850125314908</v>
      </c>
      <c r="AO84" s="43">
        <f t="shared" si="49"/>
        <v>47.234378575027073</v>
      </c>
      <c r="AP84" s="43">
        <f t="shared" si="49"/>
        <v>62.729668484081671</v>
      </c>
      <c r="AQ84" s="110">
        <f t="shared" si="49"/>
        <v>-0.10997456904257336</v>
      </c>
      <c r="AR84" s="113">
        <f t="shared" si="49"/>
        <v>-0.12413074468270208</v>
      </c>
      <c r="AS84" s="113">
        <f t="shared" si="49"/>
        <v>-0.81662070283008703</v>
      </c>
      <c r="AT84" s="46">
        <f t="shared" si="49"/>
        <v>-341.04552005691221</v>
      </c>
      <c r="AU84" s="41">
        <f t="shared" si="49"/>
        <v>387.99375069337748</v>
      </c>
      <c r="AV84" s="43">
        <f t="shared" si="49"/>
        <v>47.86966350681805</v>
      </c>
      <c r="AW84" s="43">
        <f t="shared" si="49"/>
        <v>384.56503706441924</v>
      </c>
      <c r="AX84" s="43">
        <f t="shared" si="49"/>
        <v>47.159660640453374</v>
      </c>
      <c r="AY84" s="110">
        <f t="shared" si="49"/>
        <v>0.42651857691178641</v>
      </c>
      <c r="AZ84" s="43">
        <f t="shared" si="49"/>
        <v>1.3723613851581298</v>
      </c>
      <c r="BA84" s="43">
        <f t="shared" si="49"/>
        <v>-0.88582961735555021</v>
      </c>
      <c r="BB84" s="39">
        <f t="shared" si="49"/>
        <v>-1.0418884062865406</v>
      </c>
      <c r="BC84" s="110">
        <f t="shared" si="49"/>
        <v>-1036.269725776657</v>
      </c>
      <c r="BD84" s="43">
        <f t="shared" si="49"/>
        <v>-166.39898011351573</v>
      </c>
      <c r="BE84" s="113">
        <f t="shared" ref="BE84" si="50">AVERAGE(BE78:BE83)</f>
        <v>0.42651857691178641</v>
      </c>
      <c r="BF84" s="266"/>
    </row>
    <row r="85" spans="1:58">
      <c r="A85" s="285"/>
      <c r="B85" s="254"/>
      <c r="C85" s="269" t="s">
        <v>24</v>
      </c>
      <c r="D85" s="270"/>
      <c r="E85" s="271"/>
      <c r="F85" s="47">
        <f t="shared" ref="F85:AK85" si="51">_xlfn.STDEV.S(F78:F83)</f>
        <v>1.0409290721914415</v>
      </c>
      <c r="G85" s="48">
        <f t="shared" si="51"/>
        <v>8.8545984756735283</v>
      </c>
      <c r="H85" s="49">
        <f t="shared" si="51"/>
        <v>80.43187627427325</v>
      </c>
      <c r="I85" s="50">
        <f t="shared" si="51"/>
        <v>0</v>
      </c>
      <c r="J85" s="51">
        <f t="shared" si="51"/>
        <v>4.797302025451905E-2</v>
      </c>
      <c r="K85" s="50">
        <f t="shared" si="51"/>
        <v>36.14263406682786</v>
      </c>
      <c r="L85" s="48">
        <f t="shared" si="51"/>
        <v>12.083085815664209</v>
      </c>
      <c r="M85" s="48">
        <f t="shared" si="51"/>
        <v>21.786085869235237</v>
      </c>
      <c r="N85" s="122">
        <f t="shared" si="51"/>
        <v>9.6394934966403709E-2</v>
      </c>
      <c r="O85" s="48">
        <f t="shared" si="51"/>
        <v>8.4784863617402006</v>
      </c>
      <c r="P85" s="53">
        <f t="shared" si="51"/>
        <v>23.831451161710238</v>
      </c>
      <c r="Q85" s="54">
        <f t="shared" si="51"/>
        <v>34.746437097719927</v>
      </c>
      <c r="R85" s="48">
        <f t="shared" si="51"/>
        <v>12.127866139823466</v>
      </c>
      <c r="S85" s="48">
        <f t="shared" si="51"/>
        <v>21.225640881052062</v>
      </c>
      <c r="T85" s="52">
        <f t="shared" si="51"/>
        <v>9.7929074511753339E-2</v>
      </c>
      <c r="U85" s="48">
        <f t="shared" si="51"/>
        <v>8.6125144583216411</v>
      </c>
      <c r="V85" s="48">
        <f t="shared" si="51"/>
        <v>22.203804118628394</v>
      </c>
      <c r="W85" s="54">
        <f t="shared" si="51"/>
        <v>1.5535141452737529</v>
      </c>
      <c r="X85" s="114">
        <f t="shared" si="51"/>
        <v>0.16055922281467175</v>
      </c>
      <c r="Y85" s="114">
        <f t="shared" si="51"/>
        <v>0.26797736964113583</v>
      </c>
      <c r="Z85" s="114">
        <f t="shared" si="51"/>
        <v>0.66397324595792007</v>
      </c>
      <c r="AA85" s="52">
        <f t="shared" si="51"/>
        <v>1.5671758898103925</v>
      </c>
      <c r="AB85" s="52">
        <f t="shared" si="51"/>
        <v>8.6400542472717348</v>
      </c>
      <c r="AC85" s="52">
        <f t="shared" si="51"/>
        <v>10.833243690965711</v>
      </c>
      <c r="AD85" s="52">
        <f t="shared" si="51"/>
        <v>8173.7242227752795</v>
      </c>
      <c r="AE85" s="50">
        <f t="shared" si="51"/>
        <v>33.780586871950774</v>
      </c>
      <c r="AF85" s="52">
        <f t="shared" si="51"/>
        <v>12.581968628539551</v>
      </c>
      <c r="AG85" s="52">
        <f t="shared" si="51"/>
        <v>21.983089531079948</v>
      </c>
      <c r="AH85" s="52">
        <f t="shared" si="51"/>
        <v>0.10121145188144849</v>
      </c>
      <c r="AI85" s="52">
        <f t="shared" si="51"/>
        <v>8.9365170676813097</v>
      </c>
      <c r="AJ85" s="52">
        <f t="shared" si="51"/>
        <v>19.479433316146942</v>
      </c>
      <c r="AK85" s="54">
        <f t="shared" si="51"/>
        <v>34.700545848291476</v>
      </c>
      <c r="AL85" s="52">
        <f t="shared" ref="AL85:BD85" si="52">_xlfn.STDEV.S(AL78:AL83)</f>
        <v>12.615743103193262</v>
      </c>
      <c r="AM85" s="52">
        <f t="shared" si="52"/>
        <v>22.351701049694935</v>
      </c>
      <c r="AN85" s="52">
        <f t="shared" si="52"/>
        <v>0.10042362941376348</v>
      </c>
      <c r="AO85" s="52">
        <f t="shared" si="52"/>
        <v>8.9314531914914141</v>
      </c>
      <c r="AP85" s="52">
        <f t="shared" si="52"/>
        <v>17.56565538627207</v>
      </c>
      <c r="AQ85" s="111">
        <f t="shared" si="52"/>
        <v>0.10025698458889874</v>
      </c>
      <c r="AR85" s="114">
        <f t="shared" si="52"/>
        <v>0.12669010831217065</v>
      </c>
      <c r="AS85" s="114">
        <f t="shared" si="52"/>
        <v>0.32782802724471954</v>
      </c>
      <c r="AT85" s="55">
        <f t="shared" si="52"/>
        <v>1085.9969268145453</v>
      </c>
      <c r="AU85" s="50">
        <f t="shared" si="52"/>
        <v>22.225651181563329</v>
      </c>
      <c r="AV85" s="52">
        <f t="shared" si="52"/>
        <v>8.9606103902571785</v>
      </c>
      <c r="AW85" s="52">
        <f t="shared" si="52"/>
        <v>22.44356936761255</v>
      </c>
      <c r="AX85" s="52">
        <f t="shared" si="52"/>
        <v>9.178253867373197</v>
      </c>
      <c r="AY85" s="111">
        <f t="shared" si="52"/>
        <v>9.6264978058089382E-2</v>
      </c>
      <c r="AZ85" s="52">
        <f t="shared" si="52"/>
        <v>0.5894785161640218</v>
      </c>
      <c r="BA85" s="52">
        <f t="shared" si="52"/>
        <v>0.63156325821695314</v>
      </c>
      <c r="BB85" s="48">
        <f t="shared" si="52"/>
        <v>0.88296859403367289</v>
      </c>
      <c r="BC85" s="111">
        <f t="shared" si="52"/>
        <v>1197.2033098819281</v>
      </c>
      <c r="BD85" s="52">
        <f t="shared" si="52"/>
        <v>16.90021536668403</v>
      </c>
      <c r="BE85" s="114">
        <f t="shared" ref="BE85" si="53">_xlfn.STDEV.S(BE78:BE83)</f>
        <v>9.6264978058089382E-2</v>
      </c>
      <c r="BF85" s="267"/>
    </row>
    <row r="86" spans="1:58" ht="15" thickBot="1">
      <c r="A86" s="285"/>
      <c r="B86" s="255"/>
      <c r="C86" s="272" t="s">
        <v>25</v>
      </c>
      <c r="D86" s="273"/>
      <c r="E86" s="274"/>
      <c r="F86" s="56">
        <f t="shared" ref="F86:AK86" si="54">_xlfn.STDEV.S(F78:F83)/SQRT(COUNT(F78:F83))</f>
        <v>0.52046453609572074</v>
      </c>
      <c r="G86" s="57">
        <f t="shared" si="54"/>
        <v>4.4272992378367642</v>
      </c>
      <c r="H86" s="58">
        <f t="shared" si="54"/>
        <v>40.215938137136625</v>
      </c>
      <c r="I86" s="59">
        <f t="shared" si="54"/>
        <v>0</v>
      </c>
      <c r="J86" s="60">
        <f t="shared" si="54"/>
        <v>2.3986510127259525E-2</v>
      </c>
      <c r="K86" s="59">
        <f t="shared" si="54"/>
        <v>18.07131703341393</v>
      </c>
      <c r="L86" s="57">
        <f t="shared" si="54"/>
        <v>6.0415429078321043</v>
      </c>
      <c r="M86" s="57">
        <f t="shared" si="54"/>
        <v>10.893042934617618</v>
      </c>
      <c r="N86" s="123">
        <f t="shared" si="54"/>
        <v>4.8197467483201854E-2</v>
      </c>
      <c r="O86" s="57">
        <f t="shared" si="54"/>
        <v>4.2392431808701003</v>
      </c>
      <c r="P86" s="62">
        <f t="shared" si="54"/>
        <v>11.915725580855119</v>
      </c>
      <c r="Q86" s="63">
        <f t="shared" si="54"/>
        <v>17.373218548859963</v>
      </c>
      <c r="R86" s="57">
        <f t="shared" si="54"/>
        <v>6.0639330699117329</v>
      </c>
      <c r="S86" s="57">
        <f t="shared" si="54"/>
        <v>10.612820440526031</v>
      </c>
      <c r="T86" s="61">
        <f t="shared" si="54"/>
        <v>4.8964537255876669E-2</v>
      </c>
      <c r="U86" s="57">
        <f t="shared" si="54"/>
        <v>4.3062572291608205</v>
      </c>
      <c r="V86" s="57">
        <f t="shared" si="54"/>
        <v>11.101902059314197</v>
      </c>
      <c r="W86" s="63">
        <f t="shared" si="54"/>
        <v>0.77675707263687643</v>
      </c>
      <c r="X86" s="115">
        <f t="shared" si="54"/>
        <v>8.0279611407335874E-2</v>
      </c>
      <c r="Y86" s="115">
        <f t="shared" si="54"/>
        <v>0.13398868482056792</v>
      </c>
      <c r="Z86" s="115">
        <f t="shared" si="54"/>
        <v>0.33198662297896003</v>
      </c>
      <c r="AA86" s="61">
        <f t="shared" si="54"/>
        <v>0.78358794490519623</v>
      </c>
      <c r="AB86" s="61">
        <f t="shared" si="54"/>
        <v>4.3200271236358674</v>
      </c>
      <c r="AC86" s="61">
        <f t="shared" si="54"/>
        <v>5.4166218454828554</v>
      </c>
      <c r="AD86" s="61">
        <f t="shared" si="54"/>
        <v>4086.8621113876397</v>
      </c>
      <c r="AE86" s="59">
        <f t="shared" si="54"/>
        <v>16.890293435975387</v>
      </c>
      <c r="AF86" s="61">
        <f t="shared" si="54"/>
        <v>6.2909843142697754</v>
      </c>
      <c r="AG86" s="61">
        <f t="shared" si="54"/>
        <v>10.991544765539974</v>
      </c>
      <c r="AH86" s="61">
        <f t="shared" si="54"/>
        <v>5.0605725940724246E-2</v>
      </c>
      <c r="AI86" s="61">
        <f t="shared" si="54"/>
        <v>4.4682585338406549</v>
      </c>
      <c r="AJ86" s="61">
        <f t="shared" si="54"/>
        <v>9.7397166580734709</v>
      </c>
      <c r="AK86" s="63">
        <f t="shared" si="54"/>
        <v>17.350272924145738</v>
      </c>
      <c r="AL86" s="61">
        <f t="shared" ref="AL86:BD86" si="55">_xlfn.STDEV.S(AL78:AL83)/SQRT(COUNT(AL78:AL83))</f>
        <v>6.307871551596631</v>
      </c>
      <c r="AM86" s="61">
        <f t="shared" si="55"/>
        <v>11.175850524847467</v>
      </c>
      <c r="AN86" s="61">
        <f t="shared" si="55"/>
        <v>5.0211814706881741E-2</v>
      </c>
      <c r="AO86" s="61">
        <f t="shared" si="55"/>
        <v>4.4657265957457071</v>
      </c>
      <c r="AP86" s="61">
        <f t="shared" si="55"/>
        <v>8.782827693136035</v>
      </c>
      <c r="AQ86" s="112">
        <f t="shared" si="55"/>
        <v>5.0128492294449371E-2</v>
      </c>
      <c r="AR86" s="115">
        <f t="shared" si="55"/>
        <v>6.3345054156085323E-2</v>
      </c>
      <c r="AS86" s="115">
        <f t="shared" si="55"/>
        <v>0.16391401362235977</v>
      </c>
      <c r="AT86" s="64">
        <f t="shared" si="55"/>
        <v>542.99846340727265</v>
      </c>
      <c r="AU86" s="59">
        <f t="shared" si="55"/>
        <v>11.112825590781664</v>
      </c>
      <c r="AV86" s="61">
        <f t="shared" si="55"/>
        <v>4.4803051951285893</v>
      </c>
      <c r="AW86" s="61">
        <f t="shared" si="55"/>
        <v>11.221784683806275</v>
      </c>
      <c r="AX86" s="61">
        <f t="shared" si="55"/>
        <v>4.5891269336865985</v>
      </c>
      <c r="AY86" s="112">
        <f t="shared" si="55"/>
        <v>4.8132489029044691E-2</v>
      </c>
      <c r="AZ86" s="61">
        <f t="shared" si="55"/>
        <v>0.2947392580820109</v>
      </c>
      <c r="BA86" s="61">
        <f t="shared" si="55"/>
        <v>0.31578162910847657</v>
      </c>
      <c r="BB86" s="57">
        <f t="shared" si="55"/>
        <v>0.44148429701683645</v>
      </c>
      <c r="BC86" s="112">
        <f t="shared" si="55"/>
        <v>598.60165494096407</v>
      </c>
      <c r="BD86" s="61">
        <f t="shared" si="55"/>
        <v>8.450107683342015</v>
      </c>
      <c r="BE86" s="115">
        <f t="shared" ref="BE86" si="56">_xlfn.STDEV.S(BE78:BE83)/SQRT(COUNT(BE78:BE83))</f>
        <v>4.8132489029044691E-2</v>
      </c>
      <c r="BF86" s="268"/>
    </row>
    <row r="87" spans="1:58" s="117" customFormat="1">
      <c r="A87" s="285"/>
      <c r="B87" s="254" t="s">
        <v>75</v>
      </c>
      <c r="C87" s="149">
        <v>44224</v>
      </c>
      <c r="D87" s="150" t="s">
        <v>113</v>
      </c>
      <c r="E87" s="163" t="s">
        <v>114</v>
      </c>
      <c r="F87" s="19">
        <v>6.524</v>
      </c>
      <c r="G87" s="20">
        <v>112.592</v>
      </c>
      <c r="H87" s="21">
        <v>883.53700000000003</v>
      </c>
      <c r="I87" s="22">
        <v>90</v>
      </c>
      <c r="J87" s="23">
        <v>1.1379521765787901</v>
      </c>
      <c r="K87" s="22">
        <v>992.65549838413699</v>
      </c>
      <c r="L87" s="20">
        <v>83.9421335696927</v>
      </c>
      <c r="M87" s="20">
        <v>412.38561562237601</v>
      </c>
      <c r="N87" s="65">
        <v>1.1787006398827999</v>
      </c>
      <c r="O87" s="20">
        <v>58.9469473112879</v>
      </c>
      <c r="P87" s="25">
        <v>61.266685730057503</v>
      </c>
      <c r="Q87" s="26">
        <v>992.53916452910698</v>
      </c>
      <c r="R87" s="20">
        <v>83.780850656907901</v>
      </c>
      <c r="S87" s="20">
        <v>412.48873160764498</v>
      </c>
      <c r="T87" s="24">
        <v>1.1787589437277599</v>
      </c>
      <c r="U87" s="20">
        <v>58.415028300073303</v>
      </c>
      <c r="V87" s="20">
        <v>60.5864689205115</v>
      </c>
      <c r="W87" s="26">
        <v>-0.11633385503068901</v>
      </c>
      <c r="X87" s="66">
        <v>-1.1719459089287201E-2</v>
      </c>
      <c r="Y87" s="66">
        <v>2.50047483139785E-2</v>
      </c>
      <c r="Z87" s="66">
        <v>-0.53191901121464702</v>
      </c>
      <c r="AA87" s="158">
        <v>-0.902369054678407</v>
      </c>
      <c r="AB87" s="24">
        <v>-0.68021680954601005</v>
      </c>
      <c r="AC87" s="24">
        <v>-1.1102556004792901</v>
      </c>
      <c r="AD87" s="24">
        <v>123.037862914633</v>
      </c>
      <c r="AE87" s="22">
        <v>995.40890211096701</v>
      </c>
      <c r="AF87" s="20">
        <v>83.662929037919199</v>
      </c>
      <c r="AG87" s="20">
        <v>414.041522017565</v>
      </c>
      <c r="AH87" s="65">
        <v>1.18263426453644</v>
      </c>
      <c r="AI87" s="20">
        <v>59.381155686441097</v>
      </c>
      <c r="AJ87" s="20">
        <v>60.282999066075803</v>
      </c>
      <c r="AK87" s="26">
        <v>996.52670965852303</v>
      </c>
      <c r="AL87" s="20">
        <v>83.397484466279295</v>
      </c>
      <c r="AM87" s="20">
        <v>414.86587036298198</v>
      </c>
      <c r="AN87" s="65">
        <v>1.1844284938513701</v>
      </c>
      <c r="AO87" s="20">
        <v>58.844903271510297</v>
      </c>
      <c r="AP87" s="20">
        <v>59.6008262925887</v>
      </c>
      <c r="AQ87" s="135">
        <v>0.11229631814476</v>
      </c>
      <c r="AR87" s="66">
        <f t="shared" ref="AR87:AR90" si="57">(AM87-AG87)/AG87*100</f>
        <v>0.19909798935141768</v>
      </c>
      <c r="AS87" s="66">
        <v>-0.90306833663267105</v>
      </c>
      <c r="AT87" s="24">
        <v>100.81467359218</v>
      </c>
      <c r="AU87" s="22">
        <v>413.45936403377499</v>
      </c>
      <c r="AV87" s="24">
        <v>59.228310715645698</v>
      </c>
      <c r="AW87" s="24">
        <v>411.58207319705201</v>
      </c>
      <c r="AX87" s="65">
        <v>58.736853243787102</v>
      </c>
      <c r="AY87" s="135">
        <f t="shared" ref="AY87:AY90" si="58">(AU87-AM87)/AG87*100</f>
        <v>-0.33970175801530411</v>
      </c>
      <c r="AZ87" s="24">
        <v>0.65155590853192602</v>
      </c>
      <c r="BA87" s="24">
        <v>-0.45404482278688102</v>
      </c>
      <c r="BB87" s="24">
        <v>-1.0850284660276099</v>
      </c>
      <c r="BC87" s="66">
        <v>-170.62038603280399</v>
      </c>
      <c r="BD87" s="65">
        <v>-71.497569700436301</v>
      </c>
      <c r="BE87" s="66">
        <f>(AU87-AM87)/(AG87)*100</f>
        <v>-0.33970175801530411</v>
      </c>
      <c r="BF87" s="118"/>
    </row>
    <row r="88" spans="1:58" s="117" customFormat="1">
      <c r="A88" s="285"/>
      <c r="B88" s="254"/>
      <c r="C88" s="151">
        <v>44225</v>
      </c>
      <c r="D88" s="152" t="s">
        <v>113</v>
      </c>
      <c r="E88" s="164" t="s">
        <v>115</v>
      </c>
      <c r="F88" s="19">
        <v>5.9509999999999996</v>
      </c>
      <c r="G88" s="20">
        <v>134.06334000000001</v>
      </c>
      <c r="H88" s="21">
        <v>946.39099999999996</v>
      </c>
      <c r="I88" s="22">
        <v>90</v>
      </c>
      <c r="J88" s="23">
        <v>1.0211729121156099</v>
      </c>
      <c r="K88" s="22">
        <v>1058.7509352039499</v>
      </c>
      <c r="L88" s="20">
        <v>112.73051156248</v>
      </c>
      <c r="M88" s="20">
        <v>416.644956039497</v>
      </c>
      <c r="N88" s="65">
        <v>1.16457984902481</v>
      </c>
      <c r="O88" s="20">
        <v>44.346818170481903</v>
      </c>
      <c r="P88" s="25">
        <v>48.228241174476999</v>
      </c>
      <c r="Q88" s="26">
        <v>1054.43405890488</v>
      </c>
      <c r="R88" s="20">
        <v>112.885634842494</v>
      </c>
      <c r="S88" s="20">
        <v>414.33139460994698</v>
      </c>
      <c r="T88" s="24">
        <v>1.1590746818376101</v>
      </c>
      <c r="U88" s="20">
        <v>43.617398260170901</v>
      </c>
      <c r="V88" s="20">
        <v>47.587192093338103</v>
      </c>
      <c r="W88" s="26">
        <v>-4.3168762990731002</v>
      </c>
      <c r="X88" s="66">
        <v>-0.40773293845936598</v>
      </c>
      <c r="Y88" s="66">
        <v>-0.55528367642848497</v>
      </c>
      <c r="Z88" s="66">
        <v>-0.72941991031096598</v>
      </c>
      <c r="AA88" s="158">
        <v>-1.6448077684105</v>
      </c>
      <c r="AB88" s="24">
        <v>-0.641049081138924</v>
      </c>
      <c r="AC88" s="24">
        <v>-1.32919854742324</v>
      </c>
      <c r="AD88" s="24">
        <v>80.811786821005697</v>
      </c>
      <c r="AE88" s="22">
        <v>1056.8279146062901</v>
      </c>
      <c r="AF88" s="20">
        <v>112.991348425014</v>
      </c>
      <c r="AG88" s="20">
        <v>415.422608878132</v>
      </c>
      <c r="AH88" s="65">
        <v>1.16189145422092</v>
      </c>
      <c r="AI88" s="20">
        <v>44.114641243660301</v>
      </c>
      <c r="AJ88" s="20">
        <v>48.636706229780501</v>
      </c>
      <c r="AK88" s="26">
        <v>1053.7428213261801</v>
      </c>
      <c r="AL88" s="20">
        <v>112.777162353991</v>
      </c>
      <c r="AM88" s="20">
        <v>414.094248309097</v>
      </c>
      <c r="AN88" s="65">
        <v>1.15835728032723</v>
      </c>
      <c r="AO88" s="20">
        <v>43.556650239250303</v>
      </c>
      <c r="AP88" s="20">
        <v>48.190087519072598</v>
      </c>
      <c r="AQ88" s="135">
        <v>-0.29192011655601502</v>
      </c>
      <c r="AR88" s="66">
        <f t="shared" si="57"/>
        <v>-0.31976126013514239</v>
      </c>
      <c r="AS88" s="66">
        <v>-1.26486578759219</v>
      </c>
      <c r="AT88" s="24">
        <v>76.497912453775598</v>
      </c>
      <c r="AU88" s="22">
        <v>416.77859335296898</v>
      </c>
      <c r="AV88" s="24">
        <v>44.372241197586199</v>
      </c>
      <c r="AW88" s="24">
        <v>413.60321169821299</v>
      </c>
      <c r="AX88" s="65">
        <v>43.770264125605699</v>
      </c>
      <c r="AY88" s="135">
        <f t="shared" si="58"/>
        <v>0.64617211160489885</v>
      </c>
      <c r="AZ88" s="24">
        <v>1.8724832002829599</v>
      </c>
      <c r="BA88" s="24">
        <v>-0.76188693598911905</v>
      </c>
      <c r="BB88" s="24">
        <v>-0.78064132076368897</v>
      </c>
      <c r="BC88" s="66">
        <v>-202.07954876456901</v>
      </c>
      <c r="BD88" s="65">
        <v>-146.165610536717</v>
      </c>
      <c r="BE88" s="66">
        <f>(AU88-AM88)/(AG88)*100</f>
        <v>0.64617211160489885</v>
      </c>
      <c r="BF88" s="118"/>
    </row>
    <row r="89" spans="1:58" s="117" customFormat="1">
      <c r="A89" s="285"/>
      <c r="B89" s="254"/>
      <c r="C89" s="151">
        <v>44225</v>
      </c>
      <c r="D89" s="152" t="s">
        <v>113</v>
      </c>
      <c r="E89" s="164" t="s">
        <v>116</v>
      </c>
      <c r="F89" s="19">
        <v>3.6070000000000002</v>
      </c>
      <c r="G89" s="20">
        <v>129.36216999999999</v>
      </c>
      <c r="H89" s="21">
        <v>1053.644</v>
      </c>
      <c r="I89" s="22">
        <v>90</v>
      </c>
      <c r="J89" s="23">
        <v>1.16301635708345</v>
      </c>
      <c r="K89" s="22">
        <v>1088.18277784062</v>
      </c>
      <c r="L89" s="20">
        <v>104.514680790594</v>
      </c>
      <c r="M89" s="20">
        <v>439.57670812971702</v>
      </c>
      <c r="N89" s="65">
        <v>1.06425125445777</v>
      </c>
      <c r="O89" s="20">
        <v>50.465570631886898</v>
      </c>
      <c r="P89" s="25">
        <v>35.443678080835902</v>
      </c>
      <c r="Q89" s="26">
        <v>1083.68386470269</v>
      </c>
      <c r="R89" s="20">
        <v>104.394067632066</v>
      </c>
      <c r="S89" s="20">
        <v>437.44786471927898</v>
      </c>
      <c r="T89" s="24">
        <v>1.0595142793953101</v>
      </c>
      <c r="U89" s="20">
        <v>49.772206848216797</v>
      </c>
      <c r="V89" s="20">
        <v>33.800561984183197</v>
      </c>
      <c r="W89" s="26">
        <v>-4.4989131379313703</v>
      </c>
      <c r="X89" s="66">
        <v>-0.41343359126294599</v>
      </c>
      <c r="Y89" s="66">
        <v>-0.48429395167342298</v>
      </c>
      <c r="Z89" s="66">
        <v>-0.69336378367014395</v>
      </c>
      <c r="AA89" s="158">
        <v>-1.37393429815304</v>
      </c>
      <c r="AB89" s="24">
        <v>-1.6431160966527001</v>
      </c>
      <c r="AC89" s="24">
        <v>-4.63585097716234</v>
      </c>
      <c r="AD89" s="24">
        <v>337.41431328952501</v>
      </c>
      <c r="AE89" s="22">
        <v>1083.7474751509501</v>
      </c>
      <c r="AF89" s="20">
        <v>105.044949253391</v>
      </c>
      <c r="AG89" s="20">
        <v>436.82878832208399</v>
      </c>
      <c r="AH89" s="65">
        <v>1.05887889833078</v>
      </c>
      <c r="AI89" s="20">
        <v>49.896937478408198</v>
      </c>
      <c r="AJ89" s="20">
        <v>36.209928615155299</v>
      </c>
      <c r="AK89" s="26">
        <v>1077.4966752923001</v>
      </c>
      <c r="AL89" s="20">
        <v>104.391590687169</v>
      </c>
      <c r="AM89" s="20">
        <v>434.35674695897899</v>
      </c>
      <c r="AN89" s="65">
        <v>1.0528229085766301</v>
      </c>
      <c r="AO89" s="20">
        <v>49.099261137796702</v>
      </c>
      <c r="AP89" s="20">
        <v>34.760809186901497</v>
      </c>
      <c r="AQ89" s="135">
        <v>-0.57677641719842998</v>
      </c>
      <c r="AR89" s="66">
        <f t="shared" si="57"/>
        <v>-0.56590623813976126</v>
      </c>
      <c r="AS89" s="66">
        <v>-1.59864789488674</v>
      </c>
      <c r="AT89" s="24">
        <v>115.044419595905</v>
      </c>
      <c r="AU89" s="22">
        <v>436.912407367713</v>
      </c>
      <c r="AV89" s="24">
        <v>49.914190312844603</v>
      </c>
      <c r="AW89" s="24">
        <v>430.44053484335802</v>
      </c>
      <c r="AX89" s="65">
        <v>48.588263464248897</v>
      </c>
      <c r="AY89" s="135">
        <f t="shared" si="58"/>
        <v>0.58504853092458409</v>
      </c>
      <c r="AZ89" s="24">
        <v>1.65975853029809</v>
      </c>
      <c r="BA89" s="24">
        <v>-1.4812746022357199</v>
      </c>
      <c r="BB89" s="24">
        <v>-2.6227541815078301</v>
      </c>
      <c r="BC89" s="66">
        <v>-103.38259087719599</v>
      </c>
      <c r="BD89" s="65">
        <v>-102.16288656915199</v>
      </c>
      <c r="BE89" s="66">
        <f>(AU89-AM89)/(AG89)*100</f>
        <v>0.58504853092458409</v>
      </c>
      <c r="BF89" s="118"/>
    </row>
    <row r="90" spans="1:58" s="117" customFormat="1">
      <c r="A90" s="285"/>
      <c r="B90" s="254"/>
      <c r="C90" s="151">
        <v>44226</v>
      </c>
      <c r="D90" s="152" t="s">
        <v>113</v>
      </c>
      <c r="E90" s="164" t="s">
        <v>117</v>
      </c>
      <c r="F90" s="19">
        <v>5.6189999999999998</v>
      </c>
      <c r="G90" s="20">
        <v>116.15232</v>
      </c>
      <c r="H90" s="21">
        <v>838.92</v>
      </c>
      <c r="I90" s="22">
        <v>90</v>
      </c>
      <c r="J90" s="23">
        <v>1.0930770599750801</v>
      </c>
      <c r="K90" s="22">
        <v>866.38206311571901</v>
      </c>
      <c r="L90" s="20">
        <v>100.246763401883</v>
      </c>
      <c r="M90" s="20">
        <v>332.94426815597598</v>
      </c>
      <c r="N90" s="65">
        <v>1.0600021568671101</v>
      </c>
      <c r="O90" s="20">
        <v>39.850979215503202</v>
      </c>
      <c r="P90" s="25">
        <v>15.2230814479953</v>
      </c>
      <c r="Q90" s="26">
        <v>863.34396620910297</v>
      </c>
      <c r="R90" s="20">
        <v>99.858746782652105</v>
      </c>
      <c r="S90" s="20">
        <v>331.81323632189901</v>
      </c>
      <c r="T90" s="24">
        <v>1.0563355841069899</v>
      </c>
      <c r="U90" s="20">
        <v>39.429829741229803</v>
      </c>
      <c r="V90" s="20">
        <v>15.303810956933001</v>
      </c>
      <c r="W90" s="26">
        <v>-3.0380969066165999</v>
      </c>
      <c r="X90" s="66">
        <v>-0.35066479743254098</v>
      </c>
      <c r="Y90" s="66">
        <v>-0.33970605361106498</v>
      </c>
      <c r="Z90" s="66">
        <v>-0.42114947427340599</v>
      </c>
      <c r="AA90" s="158">
        <v>-1.05681085525137</v>
      </c>
      <c r="AB90" s="24">
        <v>8.0729508937665201E-2</v>
      </c>
      <c r="AC90" s="24">
        <v>0.53030990613465001</v>
      </c>
      <c r="AD90" s="24">
        <v>-50.180209968463203</v>
      </c>
      <c r="AE90" s="22">
        <v>871.04865685366894</v>
      </c>
      <c r="AF90" s="24">
        <v>99.549840515324604</v>
      </c>
      <c r="AG90" s="24">
        <v>335.97448791150998</v>
      </c>
      <c r="AH90" s="65">
        <v>1.0674229599452301</v>
      </c>
      <c r="AI90" s="20">
        <v>40.495199838437202</v>
      </c>
      <c r="AJ90" s="20">
        <v>25.975902021831601</v>
      </c>
      <c r="AK90" s="26">
        <v>870.47983341602298</v>
      </c>
      <c r="AL90" s="24">
        <v>99.014254753185597</v>
      </c>
      <c r="AM90" s="24">
        <v>336.22566195482602</v>
      </c>
      <c r="AN90" s="65">
        <v>1.06737697327976</v>
      </c>
      <c r="AO90" s="20">
        <v>40.379065486538998</v>
      </c>
      <c r="AP90" s="20">
        <v>25.388263173626999</v>
      </c>
      <c r="AQ90" s="107">
        <v>-6.5303290828917199E-2</v>
      </c>
      <c r="AR90" s="66">
        <f t="shared" si="57"/>
        <v>7.4759855987099902E-2</v>
      </c>
      <c r="AS90" s="66">
        <v>-0.28678547670238702</v>
      </c>
      <c r="AT90" s="27">
        <v>27.575566157029801</v>
      </c>
      <c r="AU90" s="22">
        <v>338.90441134915301</v>
      </c>
      <c r="AV90" s="24">
        <v>41.123356405415002</v>
      </c>
      <c r="AW90" s="24">
        <v>334.14678706117797</v>
      </c>
      <c r="AX90" s="24">
        <v>40.105971549965403</v>
      </c>
      <c r="AY90" s="135">
        <f t="shared" si="58"/>
        <v>0.79730738217019692</v>
      </c>
      <c r="AZ90" s="24">
        <v>1.84325939668933</v>
      </c>
      <c r="BA90" s="24">
        <v>-1.4038248333902701</v>
      </c>
      <c r="BB90" s="20">
        <v>-0.96117142284694301</v>
      </c>
      <c r="BC90" s="107">
        <v>1066.49132966309</v>
      </c>
      <c r="BD90" s="24">
        <v>-640.88782234570499</v>
      </c>
      <c r="BE90" s="66">
        <f>(AU90-AM90)/(AG90)*100</f>
        <v>0.79730738217019692</v>
      </c>
      <c r="BF90" s="118"/>
    </row>
    <row r="91" spans="1:58" s="117" customFormat="1">
      <c r="A91" s="285"/>
      <c r="B91" s="254"/>
      <c r="C91" s="151">
        <v>44228</v>
      </c>
      <c r="D91" s="152" t="s">
        <v>113</v>
      </c>
      <c r="E91" s="164" t="s">
        <v>118</v>
      </c>
      <c r="F91" s="19">
        <v>3.706</v>
      </c>
      <c r="G91" s="20">
        <v>135.07268999999999</v>
      </c>
      <c r="H91" s="21">
        <v>945.71400000000006</v>
      </c>
      <c r="I91" s="22">
        <v>60</v>
      </c>
      <c r="J91" s="23">
        <v>1.12817053426875</v>
      </c>
      <c r="K91" s="22">
        <v>1045.13303188125</v>
      </c>
      <c r="L91" s="20">
        <v>103.019193299327</v>
      </c>
      <c r="M91" s="20">
        <v>419.54732264130001</v>
      </c>
      <c r="N91" s="65">
        <v>1.1621833565105699</v>
      </c>
      <c r="O91" s="20">
        <v>32.576870734380002</v>
      </c>
      <c r="P91" s="25">
        <v>41.914028980893598</v>
      </c>
      <c r="Q91" s="26">
        <v>1043.8509960701999</v>
      </c>
      <c r="R91" s="20">
        <v>102.742855040423</v>
      </c>
      <c r="S91" s="20">
        <v>419.18264299467802</v>
      </c>
      <c r="T91" s="24">
        <v>1.1609427368434699</v>
      </c>
      <c r="U91" s="20">
        <v>32.430590632165298</v>
      </c>
      <c r="V91" s="20">
        <v>38.155576744978703</v>
      </c>
      <c r="W91" s="26">
        <v>-1.28203581105208</v>
      </c>
      <c r="X91" s="66">
        <v>-0.122667236796104</v>
      </c>
      <c r="Y91" s="66">
        <v>-8.6922172289424199E-2</v>
      </c>
      <c r="Z91" s="66">
        <v>-0.14628010221461099</v>
      </c>
      <c r="AA91" s="158">
        <v>-0.449030551176404</v>
      </c>
      <c r="AB91" s="24">
        <v>-3.7584522359148802</v>
      </c>
      <c r="AC91" s="24">
        <v>-8.9670507161890001</v>
      </c>
      <c r="AD91" s="24">
        <v>1996.9800924895701</v>
      </c>
      <c r="AE91" s="22">
        <v>1047.6056084924501</v>
      </c>
      <c r="AF91" s="24">
        <v>102.71662531206999</v>
      </c>
      <c r="AG91" s="24">
        <v>421.08617893415698</v>
      </c>
      <c r="AH91" s="65">
        <v>1.16560675051261</v>
      </c>
      <c r="AI91" s="20">
        <v>32.7926716078968</v>
      </c>
      <c r="AJ91" s="20">
        <v>37.952258106782203</v>
      </c>
      <c r="AK91" s="26">
        <v>1046.57044109139</v>
      </c>
      <c r="AL91" s="24">
        <v>102.63702707141999</v>
      </c>
      <c r="AM91" s="24">
        <v>420.64819347427499</v>
      </c>
      <c r="AN91" s="65">
        <v>1.16442796878927</v>
      </c>
      <c r="AO91" s="20">
        <v>32.590817627429203</v>
      </c>
      <c r="AP91" s="20">
        <v>36.381938680589897</v>
      </c>
      <c r="AQ91" s="107">
        <v>-9.8812701332607195E-2</v>
      </c>
      <c r="AR91" s="66">
        <f>(AM91-AG91)/AG91*100</f>
        <v>-0.10401325946878717</v>
      </c>
      <c r="AS91" s="66">
        <v>-0.61554600637956902</v>
      </c>
      <c r="AT91" s="27">
        <v>137.99141333072799</v>
      </c>
      <c r="AU91" s="22">
        <v>422.20064527919902</v>
      </c>
      <c r="AV91" s="24">
        <v>32.949432611577002</v>
      </c>
      <c r="AW91" s="24">
        <v>421.543774664453</v>
      </c>
      <c r="AX91" s="24">
        <v>32.856988876118301</v>
      </c>
      <c r="AY91" s="135">
        <f>(AU91-AM91)/AG91*100</f>
        <v>0.36867792926701148</v>
      </c>
      <c r="AZ91" s="24">
        <v>1.1003558985458399</v>
      </c>
      <c r="BA91" s="24">
        <v>-0.15558257006259901</v>
      </c>
      <c r="BB91" s="20">
        <v>0.196133053721777</v>
      </c>
      <c r="BC91" s="107">
        <v>-354.45281798707799</v>
      </c>
      <c r="BD91" s="24">
        <v>-177.660595702417</v>
      </c>
      <c r="BE91" s="66">
        <f>(AU91-AM91)/(AG91)*100</f>
        <v>0.36867792926701148</v>
      </c>
      <c r="BF91" s="118"/>
    </row>
    <row r="92" spans="1:58" ht="15" thickBot="1">
      <c r="A92" s="285"/>
      <c r="B92" s="254"/>
      <c r="C92" s="153"/>
      <c r="D92" s="154"/>
      <c r="E92" s="155"/>
      <c r="F92" s="29"/>
      <c r="G92" s="30"/>
      <c r="H92" s="31"/>
      <c r="I92" s="32"/>
      <c r="J92" s="33"/>
      <c r="K92" s="32"/>
      <c r="L92" s="30"/>
      <c r="M92" s="30"/>
      <c r="N92" s="120"/>
      <c r="O92" s="30"/>
      <c r="P92" s="35"/>
      <c r="Q92" s="36"/>
      <c r="R92" s="30"/>
      <c r="S92" s="30"/>
      <c r="T92" s="34"/>
      <c r="U92" s="30"/>
      <c r="V92" s="30"/>
      <c r="W92" s="36"/>
      <c r="X92" s="125"/>
      <c r="Y92" s="66"/>
      <c r="Z92" s="125"/>
      <c r="AA92" s="24"/>
      <c r="AB92" s="34"/>
      <c r="AC92" s="34"/>
      <c r="AD92" s="34"/>
      <c r="AE92" s="32"/>
      <c r="AF92" s="34"/>
      <c r="AG92" s="34"/>
      <c r="AH92" s="120"/>
      <c r="AI92" s="30"/>
      <c r="AJ92" s="30"/>
      <c r="AK92" s="36"/>
      <c r="AL92" s="34"/>
      <c r="AM92" s="34"/>
      <c r="AN92" s="120"/>
      <c r="AO92" s="30"/>
      <c r="AP92" s="30"/>
      <c r="AQ92" s="109"/>
      <c r="AR92" s="66"/>
      <c r="AS92" s="66"/>
      <c r="AT92" s="37"/>
      <c r="AU92" s="32"/>
      <c r="AV92" s="34"/>
      <c r="AW92" s="34"/>
      <c r="AX92" s="34"/>
      <c r="AY92" s="109"/>
      <c r="AZ92" s="34"/>
      <c r="BA92" s="34"/>
      <c r="BB92" s="30"/>
      <c r="BC92" s="107"/>
      <c r="BD92" s="34"/>
      <c r="BE92" s="125"/>
      <c r="BF92" s="28"/>
    </row>
    <row r="93" spans="1:58">
      <c r="A93" s="285"/>
      <c r="B93" s="254"/>
      <c r="C93" s="263" t="s">
        <v>23</v>
      </c>
      <c r="D93" s="264"/>
      <c r="E93" s="265"/>
      <c r="F93" s="38">
        <f t="shared" ref="F93:AK93" si="59">AVERAGE(F87:F92)</f>
        <v>5.0814000000000004</v>
      </c>
      <c r="G93" s="39">
        <f t="shared" si="59"/>
        <v>125.448504</v>
      </c>
      <c r="H93" s="40">
        <f t="shared" si="59"/>
        <v>933.64120000000003</v>
      </c>
      <c r="I93" s="41">
        <f t="shared" si="59"/>
        <v>84</v>
      </c>
      <c r="J93" s="42">
        <f t="shared" si="59"/>
        <v>1.108677808004336</v>
      </c>
      <c r="K93" s="41">
        <f t="shared" si="59"/>
        <v>1010.2208612851351</v>
      </c>
      <c r="L93" s="39">
        <f t="shared" si="59"/>
        <v>100.89065652479535</v>
      </c>
      <c r="M93" s="39">
        <f t="shared" si="59"/>
        <v>404.21977411777323</v>
      </c>
      <c r="N93" s="121">
        <f t="shared" si="59"/>
        <v>1.125943451348612</v>
      </c>
      <c r="O93" s="39">
        <f t="shared" si="59"/>
        <v>45.237437212707981</v>
      </c>
      <c r="P93" s="44">
        <f t="shared" si="59"/>
        <v>40.415143082851856</v>
      </c>
      <c r="Q93" s="45">
        <f t="shared" si="59"/>
        <v>1007.5704100831961</v>
      </c>
      <c r="R93" s="39">
        <f t="shared" si="59"/>
        <v>100.73243099090863</v>
      </c>
      <c r="S93" s="39">
        <f t="shared" si="59"/>
        <v>403.05277405068955</v>
      </c>
      <c r="T93" s="39">
        <f t="shared" si="59"/>
        <v>1.122925245182228</v>
      </c>
      <c r="U93" s="39">
        <f t="shared" si="59"/>
        <v>44.733010756371222</v>
      </c>
      <c r="V93" s="39">
        <f t="shared" si="59"/>
        <v>39.0867221399889</v>
      </c>
      <c r="W93" s="45">
        <f t="shared" si="59"/>
        <v>-2.6504512019407676</v>
      </c>
      <c r="X93" s="113">
        <f t="shared" si="59"/>
        <v>-0.2612436046080488</v>
      </c>
      <c r="Y93" s="113">
        <f t="shared" si="59"/>
        <v>-0.28824022113768372</v>
      </c>
      <c r="Z93" s="113">
        <f t="shared" si="59"/>
        <v>-0.50442645633675487</v>
      </c>
      <c r="AA93" s="43">
        <f t="shared" si="59"/>
        <v>-1.0853905055339441</v>
      </c>
      <c r="AB93" s="43">
        <f t="shared" si="59"/>
        <v>-1.3284209428629699</v>
      </c>
      <c r="AC93" s="43">
        <f t="shared" si="59"/>
        <v>-3.1024091870238442</v>
      </c>
      <c r="AD93" s="43">
        <f t="shared" si="59"/>
        <v>497.61276910925415</v>
      </c>
      <c r="AE93" s="41">
        <f t="shared" si="59"/>
        <v>1010.9277114428653</v>
      </c>
      <c r="AF93" s="43">
        <f t="shared" si="59"/>
        <v>100.79313850874375</v>
      </c>
      <c r="AG93" s="43">
        <f t="shared" si="59"/>
        <v>404.67071721268957</v>
      </c>
      <c r="AH93" s="43">
        <f t="shared" si="59"/>
        <v>1.1272868655091961</v>
      </c>
      <c r="AI93" s="43">
        <f t="shared" si="59"/>
        <v>45.336121170968724</v>
      </c>
      <c r="AJ93" s="43">
        <f t="shared" si="59"/>
        <v>41.811558807925088</v>
      </c>
      <c r="AK93" s="45">
        <f t="shared" si="59"/>
        <v>1008.9632961568834</v>
      </c>
      <c r="AL93" s="43">
        <f t="shared" ref="AL93:BD93" si="60">AVERAGE(AL87:AL92)</f>
        <v>100.44350386640897</v>
      </c>
      <c r="AM93" s="43">
        <f t="shared" si="60"/>
        <v>404.03814421203185</v>
      </c>
      <c r="AN93" s="43">
        <f t="shared" si="60"/>
        <v>1.125482724964852</v>
      </c>
      <c r="AO93" s="43">
        <f t="shared" si="60"/>
        <v>44.894139552505102</v>
      </c>
      <c r="AP93" s="43">
        <f t="shared" si="60"/>
        <v>40.864384970555946</v>
      </c>
      <c r="AQ93" s="110">
        <f t="shared" si="60"/>
        <v>-0.18410324155424188</v>
      </c>
      <c r="AR93" s="113">
        <f t="shared" si="60"/>
        <v>-0.14316458248103464</v>
      </c>
      <c r="AS93" s="113">
        <f t="shared" si="60"/>
        <v>-0.93378270043871159</v>
      </c>
      <c r="AT93" s="46">
        <f t="shared" si="60"/>
        <v>91.584797025923677</v>
      </c>
      <c r="AU93" s="41">
        <f t="shared" si="60"/>
        <v>405.65108427656185</v>
      </c>
      <c r="AV93" s="43">
        <f t="shared" si="60"/>
        <v>45.517506248613699</v>
      </c>
      <c r="AW93" s="43">
        <f t="shared" si="60"/>
        <v>402.26327629285078</v>
      </c>
      <c r="AX93" s="43">
        <f t="shared" si="60"/>
        <v>44.811668251945079</v>
      </c>
      <c r="AY93" s="110">
        <f t="shared" si="60"/>
        <v>0.41150083919027747</v>
      </c>
      <c r="AZ93" s="43">
        <f t="shared" si="60"/>
        <v>1.4254825868696293</v>
      </c>
      <c r="BA93" s="43">
        <f t="shared" si="60"/>
        <v>-0.85132275289291781</v>
      </c>
      <c r="BB93" s="39">
        <f t="shared" si="60"/>
        <v>-1.050692467484859</v>
      </c>
      <c r="BC93" s="110">
        <f t="shared" si="60"/>
        <v>47.191197200288613</v>
      </c>
      <c r="BD93" s="43">
        <f t="shared" si="60"/>
        <v>-227.67489697088544</v>
      </c>
      <c r="BE93" s="113">
        <f t="shared" ref="BE93" si="61">AVERAGE(BE87:BE92)</f>
        <v>0.41150083919027747</v>
      </c>
      <c r="BF93" s="266"/>
    </row>
    <row r="94" spans="1:58">
      <c r="A94" s="285"/>
      <c r="B94" s="254"/>
      <c r="C94" s="269" t="s">
        <v>24</v>
      </c>
      <c r="D94" s="270"/>
      <c r="E94" s="271"/>
      <c r="F94" s="47">
        <f t="shared" ref="F94:AK94" si="62">_xlfn.STDEV.S(F87:F92)</f>
        <v>1.3408852672768075</v>
      </c>
      <c r="G94" s="48">
        <f t="shared" si="62"/>
        <v>10.414723581220482</v>
      </c>
      <c r="H94" s="49">
        <f t="shared" si="62"/>
        <v>80.918969492326099</v>
      </c>
      <c r="I94" s="50">
        <f t="shared" si="62"/>
        <v>13.416407864998739</v>
      </c>
      <c r="J94" s="51">
        <f t="shared" si="62"/>
        <v>5.497754789967621E-2</v>
      </c>
      <c r="K94" s="50">
        <f t="shared" si="62"/>
        <v>87.536035431084088</v>
      </c>
      <c r="L94" s="48">
        <f t="shared" si="62"/>
        <v>10.55359437237372</v>
      </c>
      <c r="M94" s="48">
        <f t="shared" si="62"/>
        <v>41.189532620079689</v>
      </c>
      <c r="N94" s="122">
        <f t="shared" si="62"/>
        <v>5.8616559880053189E-2</v>
      </c>
      <c r="O94" s="48">
        <f t="shared" si="62"/>
        <v>10.067039308778813</v>
      </c>
      <c r="P94" s="53">
        <f t="shared" si="62"/>
        <v>17.010536625674273</v>
      </c>
      <c r="Q94" s="54">
        <f t="shared" si="62"/>
        <v>87.081780427984057</v>
      </c>
      <c r="R94" s="48">
        <f t="shared" si="62"/>
        <v>10.645059317880273</v>
      </c>
      <c r="S94" s="48">
        <f t="shared" si="62"/>
        <v>41.032033969810925</v>
      </c>
      <c r="T94" s="48">
        <f t="shared" si="62"/>
        <v>5.9842808423678132E-2</v>
      </c>
      <c r="U94" s="48">
        <f t="shared" si="62"/>
        <v>9.9160093075761129</v>
      </c>
      <c r="V94" s="48">
        <f t="shared" si="62"/>
        <v>16.799810165110394</v>
      </c>
      <c r="W94" s="54">
        <f t="shared" si="62"/>
        <v>1.9130057981775612</v>
      </c>
      <c r="X94" s="114">
        <f t="shared" si="62"/>
        <v>0.18308657488275523</v>
      </c>
      <c r="Y94" s="114">
        <f t="shared" si="62"/>
        <v>0.25052413649269978</v>
      </c>
      <c r="Z94" s="114">
        <f t="shared" si="62"/>
        <v>0.23573240935296044</v>
      </c>
      <c r="AA94" s="52">
        <f t="shared" si="62"/>
        <v>0.45702101528725708</v>
      </c>
      <c r="AB94" s="52">
        <f t="shared" si="62"/>
        <v>1.4901710300817308</v>
      </c>
      <c r="AC94" s="52">
        <f t="shared" si="62"/>
        <v>3.7767401248935952</v>
      </c>
      <c r="AD94" s="52">
        <f t="shared" si="62"/>
        <v>849.68707221860166</v>
      </c>
      <c r="AE94" s="50">
        <f t="shared" si="62"/>
        <v>84.501180649698753</v>
      </c>
      <c r="AF94" s="52">
        <f t="shared" si="62"/>
        <v>10.788464761807273</v>
      </c>
      <c r="AG94" s="52">
        <f t="shared" si="62"/>
        <v>39.453124078717018</v>
      </c>
      <c r="AH94" s="52">
        <f t="shared" si="62"/>
        <v>5.9145081977536602E-2</v>
      </c>
      <c r="AI94" s="52">
        <f t="shared" si="62"/>
        <v>10.004107899169755</v>
      </c>
      <c r="AJ94" s="52">
        <f t="shared" si="62"/>
        <v>13.084506401712577</v>
      </c>
      <c r="AK94" s="54">
        <f t="shared" si="62"/>
        <v>82.838193812790706</v>
      </c>
      <c r="AL94" s="52">
        <f t="shared" ref="AL94:BD94" si="63">_xlfn.STDEV.S(AL87:AL92)</f>
        <v>10.783408502193685</v>
      </c>
      <c r="AM94" s="52">
        <f t="shared" si="63"/>
        <v>38.768573104114139</v>
      </c>
      <c r="AN94" s="52">
        <f t="shared" si="63"/>
        <v>6.0679072531021595E-2</v>
      </c>
      <c r="AO94" s="52">
        <f t="shared" si="63"/>
        <v>9.8215752016527418</v>
      </c>
      <c r="AP94" s="52">
        <f t="shared" si="63"/>
        <v>13.243644317237063</v>
      </c>
      <c r="AQ94" s="111">
        <f t="shared" si="63"/>
        <v>0.26222952967726548</v>
      </c>
      <c r="AR94" s="114">
        <f t="shared" si="63"/>
        <v>0.30662046940810062</v>
      </c>
      <c r="AS94" s="114">
        <f t="shared" si="63"/>
        <v>0.51780428505848253</v>
      </c>
      <c r="AT94" s="55">
        <f t="shared" si="63"/>
        <v>42.172011666318184</v>
      </c>
      <c r="AU94" s="50">
        <f t="shared" si="63"/>
        <v>38.376644357865203</v>
      </c>
      <c r="AV94" s="52">
        <f t="shared" si="63"/>
        <v>9.8220879873046147</v>
      </c>
      <c r="AW94" s="52">
        <f t="shared" si="63"/>
        <v>38.797505502505004</v>
      </c>
      <c r="AX94" s="52">
        <f t="shared" si="63"/>
        <v>9.6736227887852095</v>
      </c>
      <c r="AY94" s="111">
        <f t="shared" si="63"/>
        <v>0.44726257379525591</v>
      </c>
      <c r="AZ94" s="52">
        <f t="shared" si="63"/>
        <v>0.53242419549348496</v>
      </c>
      <c r="BA94" s="52">
        <f t="shared" si="63"/>
        <v>0.58137354655670215</v>
      </c>
      <c r="BB94" s="48">
        <f t="shared" si="63"/>
        <v>1.0134190289687</v>
      </c>
      <c r="BC94" s="111">
        <f t="shared" si="63"/>
        <v>577.17868360129603</v>
      </c>
      <c r="BD94" s="52">
        <f t="shared" si="63"/>
        <v>234.5393027360353</v>
      </c>
      <c r="BE94" s="114">
        <f t="shared" ref="BE94" si="64">_xlfn.STDEV.S(BE87:BE92)</f>
        <v>0.44726257379525591</v>
      </c>
      <c r="BF94" s="267"/>
    </row>
    <row r="95" spans="1:58" ht="15" thickBot="1">
      <c r="A95" s="286"/>
      <c r="B95" s="255"/>
      <c r="C95" s="272" t="s">
        <v>25</v>
      </c>
      <c r="D95" s="273"/>
      <c r="E95" s="274"/>
      <c r="F95" s="56">
        <f t="shared" ref="F95:AK95" si="65">_xlfn.STDEV.S(F87:F92)/SQRT(COUNT(F87:F92))</f>
        <v>0.59966212153178311</v>
      </c>
      <c r="G95" s="57">
        <f t="shared" si="65"/>
        <v>4.65760597889581</v>
      </c>
      <c r="H95" s="58">
        <f t="shared" si="65"/>
        <v>36.188063290814561</v>
      </c>
      <c r="I95" s="59">
        <f t="shared" si="65"/>
        <v>6</v>
      </c>
      <c r="J95" s="60">
        <f t="shared" si="65"/>
        <v>2.4586706867985357E-2</v>
      </c>
      <c r="K95" s="59">
        <f t="shared" si="65"/>
        <v>39.147305140946827</v>
      </c>
      <c r="L95" s="57">
        <f t="shared" si="65"/>
        <v>4.7197108847173732</v>
      </c>
      <c r="M95" s="57">
        <f t="shared" si="65"/>
        <v>18.420518979988639</v>
      </c>
      <c r="N95" s="123">
        <f t="shared" si="65"/>
        <v>2.6214122499797168E-2</v>
      </c>
      <c r="O95" s="57">
        <f t="shared" si="65"/>
        <v>4.5021168453183842</v>
      </c>
      <c r="P95" s="62">
        <f t="shared" si="65"/>
        <v>7.6073432457515135</v>
      </c>
      <c r="Q95" s="63">
        <f t="shared" si="65"/>
        <v>38.944156127736612</v>
      </c>
      <c r="R95" s="57">
        <f t="shared" si="65"/>
        <v>4.7606152518595666</v>
      </c>
      <c r="S95" s="57">
        <f t="shared" si="65"/>
        <v>18.350083442315555</v>
      </c>
      <c r="T95" s="57">
        <f t="shared" si="65"/>
        <v>2.6762517519968266E-2</v>
      </c>
      <c r="U95" s="57">
        <f t="shared" si="65"/>
        <v>4.4345741754521617</v>
      </c>
      <c r="V95" s="57">
        <f t="shared" si="65"/>
        <v>7.5131035076557611</v>
      </c>
      <c r="W95" s="63">
        <f t="shared" si="65"/>
        <v>0.85552220121525402</v>
      </c>
      <c r="X95" s="115">
        <f t="shared" si="65"/>
        <v>8.1878805441089247E-2</v>
      </c>
      <c r="Y95" s="115">
        <f t="shared" si="65"/>
        <v>0.11203779984042249</v>
      </c>
      <c r="Z95" s="115">
        <f t="shared" si="65"/>
        <v>0.10542273836260535</v>
      </c>
      <c r="AA95" s="61">
        <f t="shared" si="65"/>
        <v>0.20438601146565546</v>
      </c>
      <c r="AB95" s="61">
        <f t="shared" si="65"/>
        <v>0.6664247442727268</v>
      </c>
      <c r="AC95" s="61">
        <f t="shared" si="65"/>
        <v>1.6890095305226249</v>
      </c>
      <c r="AD95" s="61">
        <f t="shared" si="65"/>
        <v>379.99161061671327</v>
      </c>
      <c r="AE95" s="59">
        <f t="shared" si="65"/>
        <v>37.790076822343252</v>
      </c>
      <c r="AF95" s="61">
        <f t="shared" si="65"/>
        <v>4.8247481160524277</v>
      </c>
      <c r="AG95" s="61">
        <f t="shared" si="65"/>
        <v>17.643973472949003</v>
      </c>
      <c r="AH95" s="61">
        <f t="shared" si="65"/>
        <v>2.6450484767313907E-2</v>
      </c>
      <c r="AI95" s="61">
        <f t="shared" si="65"/>
        <v>4.4739730633572368</v>
      </c>
      <c r="AJ95" s="61">
        <f t="shared" si="65"/>
        <v>5.8515691532520986</v>
      </c>
      <c r="AK95" s="63">
        <f t="shared" si="65"/>
        <v>37.0463664997405</v>
      </c>
      <c r="AL95" s="61">
        <f t="shared" ref="AL95:BD95" si="66">_xlfn.STDEV.S(AL87:AL92)/SQRT(COUNT(AL87:AL92))</f>
        <v>4.8224868880108538</v>
      </c>
      <c r="AM95" s="61">
        <f t="shared" si="66"/>
        <v>17.337832970293849</v>
      </c>
      <c r="AN95" s="61">
        <f t="shared" si="66"/>
        <v>2.7136506198200898E-2</v>
      </c>
      <c r="AO95" s="61">
        <f t="shared" si="66"/>
        <v>4.3923419594043471</v>
      </c>
      <c r="AP95" s="61">
        <f t="shared" si="66"/>
        <v>5.9227377926341722</v>
      </c>
      <c r="AQ95" s="112">
        <f t="shared" si="66"/>
        <v>0.11727261081323281</v>
      </c>
      <c r="AR95" s="115">
        <f t="shared" si="66"/>
        <v>0.13712484257788152</v>
      </c>
      <c r="AS95" s="115">
        <f t="shared" si="66"/>
        <v>0.23156911608628911</v>
      </c>
      <c r="AT95" s="64">
        <f t="shared" si="66"/>
        <v>18.859896966760328</v>
      </c>
      <c r="AU95" s="59">
        <f t="shared" si="66"/>
        <v>17.162557106504071</v>
      </c>
      <c r="AV95" s="61">
        <f t="shared" si="66"/>
        <v>4.392571284119442</v>
      </c>
      <c r="AW95" s="61">
        <f t="shared" si="66"/>
        <v>17.350771932204665</v>
      </c>
      <c r="AX95" s="61">
        <f t="shared" si="66"/>
        <v>4.3261756288829636</v>
      </c>
      <c r="AY95" s="112">
        <f t="shared" si="66"/>
        <v>0.20002190375954165</v>
      </c>
      <c r="AZ95" s="61">
        <f t="shared" si="66"/>
        <v>0.2381073387978139</v>
      </c>
      <c r="BA95" s="61">
        <f t="shared" si="66"/>
        <v>0.25999815408418497</v>
      </c>
      <c r="BB95" s="57">
        <f t="shared" si="66"/>
        <v>0.45321476769316832</v>
      </c>
      <c r="BC95" s="112">
        <f t="shared" si="66"/>
        <v>258.12215433926821</v>
      </c>
      <c r="BD95" s="61">
        <f t="shared" si="66"/>
        <v>104.88916486263547</v>
      </c>
      <c r="BE95" s="115">
        <f t="shared" ref="BE95" si="67">_xlfn.STDEV.S(BE87:BE92)/SQRT(COUNT(BE87:BE92))</f>
        <v>0.20002190375954165</v>
      </c>
      <c r="BF95" s="268"/>
    </row>
  </sheetData>
  <mergeCells count="72">
    <mergeCell ref="BF75:BF77"/>
    <mergeCell ref="C76:E76"/>
    <mergeCell ref="C77:E77"/>
    <mergeCell ref="BF39:BF41"/>
    <mergeCell ref="C40:E40"/>
    <mergeCell ref="C41:E41"/>
    <mergeCell ref="BF57:BF59"/>
    <mergeCell ref="C58:E58"/>
    <mergeCell ref="C59:E59"/>
    <mergeCell ref="C66:E66"/>
    <mergeCell ref="BF66:BF68"/>
    <mergeCell ref="C67:E67"/>
    <mergeCell ref="C68:E68"/>
    <mergeCell ref="B42:B50"/>
    <mergeCell ref="C48:E48"/>
    <mergeCell ref="BF48:BF50"/>
    <mergeCell ref="C49:E49"/>
    <mergeCell ref="C50:E50"/>
    <mergeCell ref="BF21:BF23"/>
    <mergeCell ref="C22:E22"/>
    <mergeCell ref="C23:E23"/>
    <mergeCell ref="B24:B32"/>
    <mergeCell ref="C30:E30"/>
    <mergeCell ref="BF30:BF32"/>
    <mergeCell ref="C31:E31"/>
    <mergeCell ref="C32:E32"/>
    <mergeCell ref="A2:A95"/>
    <mergeCell ref="BC4:BD4"/>
    <mergeCell ref="B2:BF2"/>
    <mergeCell ref="K3:AD3"/>
    <mergeCell ref="K4:P4"/>
    <mergeCell ref="Q4:V4"/>
    <mergeCell ref="AE3:AT3"/>
    <mergeCell ref="AE4:AJ4"/>
    <mergeCell ref="AK4:AP4"/>
    <mergeCell ref="AQ4:AT4"/>
    <mergeCell ref="AU3:BD3"/>
    <mergeCell ref="AU4:AX4"/>
    <mergeCell ref="AY4:BB4"/>
    <mergeCell ref="F3:J3"/>
    <mergeCell ref="F4:H4"/>
    <mergeCell ref="I4:J4"/>
    <mergeCell ref="BF93:BF95"/>
    <mergeCell ref="C94:E94"/>
    <mergeCell ref="C95:E95"/>
    <mergeCell ref="C93:E93"/>
    <mergeCell ref="BF84:BF86"/>
    <mergeCell ref="C85:E85"/>
    <mergeCell ref="C86:E86"/>
    <mergeCell ref="C84:E84"/>
    <mergeCell ref="BF12:BF14"/>
    <mergeCell ref="C13:E13"/>
    <mergeCell ref="C14:E14"/>
    <mergeCell ref="BF3:BF5"/>
    <mergeCell ref="W4:AD4"/>
    <mergeCell ref="D3:D5"/>
    <mergeCell ref="B87:B95"/>
    <mergeCell ref="B3:B5"/>
    <mergeCell ref="C3:C5"/>
    <mergeCell ref="E3:E5"/>
    <mergeCell ref="B78:B86"/>
    <mergeCell ref="B6:B14"/>
    <mergeCell ref="C12:E12"/>
    <mergeCell ref="B15:B23"/>
    <mergeCell ref="C21:E21"/>
    <mergeCell ref="B33:B41"/>
    <mergeCell ref="C39:E39"/>
    <mergeCell ref="B51:B59"/>
    <mergeCell ref="C57:E57"/>
    <mergeCell ref="B69:B77"/>
    <mergeCell ref="C75:E75"/>
    <mergeCell ref="B60:B6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5"/>
  <sheetViews>
    <sheetView zoomScale="60" zoomScaleNormal="60" workbookViewId="0">
      <selection activeCell="K74" sqref="K74"/>
    </sheetView>
  </sheetViews>
  <sheetFormatPr defaultRowHeight="14.5"/>
  <cols>
    <col min="1" max="1" width="5.54296875" style="1" bestFit="1" customWidth="1"/>
    <col min="2" max="2" width="16.6328125" style="1" customWidth="1"/>
    <col min="3" max="3" width="11.36328125" style="1" bestFit="1" customWidth="1"/>
    <col min="4" max="4" width="11.36328125" style="1" customWidth="1"/>
    <col min="5" max="5" width="15.36328125" style="1" bestFit="1" customWidth="1"/>
    <col min="6" max="42" width="14.36328125" style="1" customWidth="1"/>
    <col min="43" max="56" width="14.36328125" customWidth="1"/>
    <col min="57" max="57" width="14.36328125" style="175" customWidth="1"/>
    <col min="58" max="58" width="14.36328125" customWidth="1"/>
  </cols>
  <sheetData>
    <row r="1" spans="1:58" ht="15" thickBot="1"/>
    <row r="2" spans="1:58" ht="18.899999999999999" customHeight="1" thickBot="1">
      <c r="A2" s="284" t="s">
        <v>64</v>
      </c>
      <c r="B2" s="287" t="s">
        <v>0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9"/>
    </row>
    <row r="3" spans="1:58" ht="20.149999999999999" customHeight="1" thickBot="1">
      <c r="A3" s="285"/>
      <c r="B3" s="256" t="s">
        <v>1</v>
      </c>
      <c r="C3" s="256" t="s">
        <v>2</v>
      </c>
      <c r="D3" s="281" t="s">
        <v>62</v>
      </c>
      <c r="E3" s="259" t="s">
        <v>3</v>
      </c>
      <c r="F3" s="290" t="s">
        <v>4</v>
      </c>
      <c r="G3" s="291"/>
      <c r="H3" s="291"/>
      <c r="I3" s="291"/>
      <c r="J3" s="292"/>
      <c r="K3" s="290" t="s">
        <v>5</v>
      </c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0" t="s">
        <v>32</v>
      </c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2"/>
      <c r="AU3" s="290" t="s">
        <v>141</v>
      </c>
      <c r="AV3" s="291"/>
      <c r="AW3" s="291"/>
      <c r="AX3" s="291"/>
      <c r="AY3" s="291"/>
      <c r="AZ3" s="291"/>
      <c r="BA3" s="291"/>
      <c r="BB3" s="291"/>
      <c r="BC3" s="291"/>
      <c r="BD3" s="291"/>
      <c r="BE3" s="218"/>
      <c r="BF3" s="275" t="s">
        <v>146</v>
      </c>
    </row>
    <row r="4" spans="1:58" ht="20.149999999999999" customHeight="1">
      <c r="A4" s="285"/>
      <c r="B4" s="257"/>
      <c r="C4" s="257"/>
      <c r="D4" s="282"/>
      <c r="E4" s="260"/>
      <c r="F4" s="293" t="s">
        <v>38</v>
      </c>
      <c r="G4" s="279"/>
      <c r="H4" s="280"/>
      <c r="I4" s="293" t="s">
        <v>7</v>
      </c>
      <c r="J4" s="280"/>
      <c r="K4" s="293" t="s">
        <v>8</v>
      </c>
      <c r="L4" s="279"/>
      <c r="M4" s="279"/>
      <c r="N4" s="279"/>
      <c r="O4" s="279"/>
      <c r="P4" s="294"/>
      <c r="Q4" s="278" t="s">
        <v>9</v>
      </c>
      <c r="R4" s="279"/>
      <c r="S4" s="279"/>
      <c r="T4" s="279"/>
      <c r="U4" s="279"/>
      <c r="V4" s="294"/>
      <c r="W4" s="278" t="s">
        <v>10</v>
      </c>
      <c r="X4" s="279"/>
      <c r="Y4" s="279"/>
      <c r="Z4" s="279"/>
      <c r="AA4" s="279"/>
      <c r="AB4" s="279"/>
      <c r="AC4" s="279"/>
      <c r="AD4" s="279"/>
      <c r="AE4" s="293" t="s">
        <v>8</v>
      </c>
      <c r="AF4" s="279"/>
      <c r="AG4" s="279"/>
      <c r="AH4" s="279"/>
      <c r="AI4" s="279"/>
      <c r="AJ4" s="294"/>
      <c r="AK4" s="278" t="s">
        <v>9</v>
      </c>
      <c r="AL4" s="279"/>
      <c r="AM4" s="279"/>
      <c r="AN4" s="279"/>
      <c r="AO4" s="279"/>
      <c r="AP4" s="294"/>
      <c r="AQ4" s="278" t="s">
        <v>10</v>
      </c>
      <c r="AR4" s="279"/>
      <c r="AS4" s="279"/>
      <c r="AT4" s="280"/>
      <c r="AU4" s="293" t="s">
        <v>57</v>
      </c>
      <c r="AV4" s="279"/>
      <c r="AW4" s="279"/>
      <c r="AX4" s="294"/>
      <c r="AY4" s="278" t="s">
        <v>36</v>
      </c>
      <c r="AZ4" s="279"/>
      <c r="BA4" s="279"/>
      <c r="BB4" s="294"/>
      <c r="BC4" s="278" t="s">
        <v>37</v>
      </c>
      <c r="BD4" s="279"/>
      <c r="BE4" s="218" t="s">
        <v>142</v>
      </c>
      <c r="BF4" s="276"/>
    </row>
    <row r="5" spans="1:58" ht="24" customHeight="1" thickBot="1">
      <c r="A5" s="285"/>
      <c r="B5" s="258"/>
      <c r="C5" s="258"/>
      <c r="D5" s="283"/>
      <c r="E5" s="261"/>
      <c r="F5" s="2" t="s">
        <v>11</v>
      </c>
      <c r="G5" s="3" t="s">
        <v>12</v>
      </c>
      <c r="H5" s="4" t="s">
        <v>13</v>
      </c>
      <c r="I5" s="3" t="s">
        <v>14</v>
      </c>
      <c r="J5" s="5" t="s">
        <v>15</v>
      </c>
      <c r="K5" s="6" t="s">
        <v>16</v>
      </c>
      <c r="L5" s="103" t="s">
        <v>33</v>
      </c>
      <c r="M5" s="103" t="s">
        <v>46</v>
      </c>
      <c r="N5" s="104" t="s">
        <v>34</v>
      </c>
      <c r="O5" s="7" t="s">
        <v>17</v>
      </c>
      <c r="P5" s="7" t="s">
        <v>18</v>
      </c>
      <c r="Q5" s="8" t="s">
        <v>16</v>
      </c>
      <c r="R5" s="103" t="s">
        <v>33</v>
      </c>
      <c r="S5" s="103" t="s">
        <v>46</v>
      </c>
      <c r="T5" s="104" t="s">
        <v>34</v>
      </c>
      <c r="U5" s="7" t="s">
        <v>17</v>
      </c>
      <c r="V5" s="7" t="s">
        <v>18</v>
      </c>
      <c r="W5" s="9" t="s">
        <v>19</v>
      </c>
      <c r="X5" s="142" t="s">
        <v>20</v>
      </c>
      <c r="Y5" s="156" t="s">
        <v>47</v>
      </c>
      <c r="Z5" s="142" t="s">
        <v>21</v>
      </c>
      <c r="AA5" s="142" t="s">
        <v>22</v>
      </c>
      <c r="AB5" s="142" t="s">
        <v>39</v>
      </c>
      <c r="AC5" s="142" t="s">
        <v>40</v>
      </c>
      <c r="AD5" s="142" t="s">
        <v>44</v>
      </c>
      <c r="AE5" s="220" t="s">
        <v>16</v>
      </c>
      <c r="AF5" s="160" t="s">
        <v>33</v>
      </c>
      <c r="AG5" s="160" t="s">
        <v>46</v>
      </c>
      <c r="AH5" s="161" t="s">
        <v>34</v>
      </c>
      <c r="AI5" s="142" t="s">
        <v>17</v>
      </c>
      <c r="AJ5" s="142" t="s">
        <v>18</v>
      </c>
      <c r="AK5" s="159" t="s">
        <v>16</v>
      </c>
      <c r="AL5" s="160" t="s">
        <v>33</v>
      </c>
      <c r="AM5" s="160" t="s">
        <v>46</v>
      </c>
      <c r="AN5" s="161" t="s">
        <v>34</v>
      </c>
      <c r="AO5" s="142" t="s">
        <v>17</v>
      </c>
      <c r="AP5" s="142" t="s">
        <v>18</v>
      </c>
      <c r="AQ5" s="143" t="s">
        <v>51</v>
      </c>
      <c r="AR5" s="156" t="s">
        <v>47</v>
      </c>
      <c r="AS5" s="142" t="s">
        <v>22</v>
      </c>
      <c r="AT5" s="221" t="s">
        <v>45</v>
      </c>
      <c r="AU5" s="6" t="s">
        <v>54</v>
      </c>
      <c r="AV5" s="249" t="s">
        <v>148</v>
      </c>
      <c r="AW5" s="133" t="s">
        <v>55</v>
      </c>
      <c r="AX5" s="249" t="s">
        <v>147</v>
      </c>
      <c r="AY5" s="106" t="s">
        <v>60</v>
      </c>
      <c r="AZ5" s="7" t="s">
        <v>22</v>
      </c>
      <c r="BA5" s="106" t="s">
        <v>61</v>
      </c>
      <c r="BB5" s="7" t="s">
        <v>22</v>
      </c>
      <c r="BC5" s="156" t="s">
        <v>58</v>
      </c>
      <c r="BD5" s="105" t="s">
        <v>59</v>
      </c>
      <c r="BE5" s="219"/>
      <c r="BF5" s="277"/>
    </row>
    <row r="6" spans="1:58" s="117" customFormat="1" ht="15" customHeight="1">
      <c r="A6" s="285"/>
      <c r="B6" s="262" t="s">
        <v>66</v>
      </c>
      <c r="C6" s="140">
        <v>44111</v>
      </c>
      <c r="D6" s="144" t="s">
        <v>63</v>
      </c>
      <c r="E6" s="165" t="s">
        <v>76</v>
      </c>
      <c r="F6" s="10">
        <v>4.21</v>
      </c>
      <c r="G6" s="11">
        <v>42.99389</v>
      </c>
      <c r="H6" s="12">
        <v>191.24</v>
      </c>
      <c r="I6" s="13">
        <v>50</v>
      </c>
      <c r="J6" s="14">
        <v>1.7503562945368201</v>
      </c>
      <c r="K6" s="13">
        <v>236.22502908576101</v>
      </c>
      <c r="L6" s="11">
        <v>16.578252596653599</v>
      </c>
      <c r="M6" s="20">
        <v>101.53426194622701</v>
      </c>
      <c r="N6" s="119">
        <v>1.48163602059513</v>
      </c>
      <c r="O6" s="11">
        <v>0</v>
      </c>
      <c r="P6" s="16">
        <v>0</v>
      </c>
      <c r="Q6" s="17">
        <v>135.32262273781001</v>
      </c>
      <c r="R6" s="11">
        <v>15.6287698945854</v>
      </c>
      <c r="S6" s="20">
        <v>52.032541474319402</v>
      </c>
      <c r="T6" s="15">
        <v>0.807399619748701</v>
      </c>
      <c r="U6" s="11">
        <v>0</v>
      </c>
      <c r="V6" s="11">
        <v>0</v>
      </c>
      <c r="W6" s="17">
        <v>-100.902406347952</v>
      </c>
      <c r="X6" s="124">
        <v>-42.714528066083602</v>
      </c>
      <c r="Y6" s="66">
        <v>-48.753710839129397</v>
      </c>
      <c r="Z6" s="124">
        <v>0</v>
      </c>
      <c r="AA6" s="157">
        <v>0</v>
      </c>
      <c r="AB6" s="24">
        <v>-48.875562041702899</v>
      </c>
      <c r="AC6" s="24">
        <v>-97.6903941546515</v>
      </c>
      <c r="AD6" s="24">
        <v>111.83293525452299</v>
      </c>
      <c r="AE6" s="13">
        <v>234.80309556516301</v>
      </c>
      <c r="AF6" s="15">
        <v>16.6952238546939</v>
      </c>
      <c r="AG6" s="15">
        <v>100.706323927887</v>
      </c>
      <c r="AH6" s="119">
        <v>1.47125527752781</v>
      </c>
      <c r="AI6" s="11">
        <v>0</v>
      </c>
      <c r="AJ6" s="11">
        <v>0</v>
      </c>
      <c r="AK6" s="17">
        <v>165.99593936448599</v>
      </c>
      <c r="AL6" s="15">
        <v>16.083329303321499</v>
      </c>
      <c r="AM6" s="15">
        <v>66.914640378921405</v>
      </c>
      <c r="AN6" s="119">
        <v>1.01124144209359</v>
      </c>
      <c r="AO6" s="11">
        <v>0</v>
      </c>
      <c r="AP6" s="11">
        <v>0</v>
      </c>
      <c r="AQ6" s="108">
        <v>-29.304194663643798</v>
      </c>
      <c r="AR6" s="124">
        <v>-33.554678823509803</v>
      </c>
      <c r="AS6" s="15">
        <v>0</v>
      </c>
      <c r="AT6" s="222">
        <v>0</v>
      </c>
      <c r="AU6" s="13">
        <v>96.001539174177097</v>
      </c>
      <c r="AV6" s="15"/>
      <c r="AW6" s="15">
        <v>63.785706319904698</v>
      </c>
      <c r="AX6" s="15"/>
      <c r="AY6" s="135">
        <f t="shared" ref="AY6:AY7" si="0">(AU6-AM6)/AM6*100</f>
        <v>43.468661910971392</v>
      </c>
      <c r="AZ6" s="15"/>
      <c r="BA6" s="15">
        <v>-33.557621191700598</v>
      </c>
      <c r="BB6" s="15">
        <v>-55.977766598149103</v>
      </c>
      <c r="BC6" s="108">
        <v>-86.077092764872404</v>
      </c>
      <c r="BD6" s="15">
        <v>-86.799950641239107</v>
      </c>
      <c r="BE6" s="225">
        <f t="shared" ref="BE6:BE10" si="1">(AU6-AM6)/(AG6)*100</f>
        <v>28.882892017867729</v>
      </c>
      <c r="BF6" s="116"/>
    </row>
    <row r="7" spans="1:58" s="117" customFormat="1">
      <c r="A7" s="285"/>
      <c r="B7" s="254"/>
      <c r="C7" s="140">
        <v>44112</v>
      </c>
      <c r="D7" s="145" t="s">
        <v>63</v>
      </c>
      <c r="E7" s="146" t="s">
        <v>77</v>
      </c>
      <c r="F7" s="19">
        <v>3.48</v>
      </c>
      <c r="G7" s="20">
        <v>45.946959999999997</v>
      </c>
      <c r="H7" s="21">
        <v>193.05600000000001</v>
      </c>
      <c r="I7" s="22">
        <v>50</v>
      </c>
      <c r="J7" s="23">
        <v>1.4655172413793101</v>
      </c>
      <c r="K7" s="22">
        <v>259.03284864856602</v>
      </c>
      <c r="L7" s="20">
        <v>19.233446586503199</v>
      </c>
      <c r="M7" s="20">
        <v>110.28297773778</v>
      </c>
      <c r="N7" s="65">
        <v>1.6300793075807101</v>
      </c>
      <c r="O7" s="20">
        <v>0</v>
      </c>
      <c r="P7" s="25">
        <v>0</v>
      </c>
      <c r="Q7" s="26">
        <v>155.227547327091</v>
      </c>
      <c r="R7" s="20">
        <v>18.111384484979201</v>
      </c>
      <c r="S7" s="20">
        <v>59.502389178566197</v>
      </c>
      <c r="T7" s="24">
        <v>0.93207163096238999</v>
      </c>
      <c r="U7" s="20">
        <v>0</v>
      </c>
      <c r="V7" s="20">
        <v>0</v>
      </c>
      <c r="W7" s="26">
        <v>-103.805301321475</v>
      </c>
      <c r="X7" s="66">
        <v>-40.074184360420503</v>
      </c>
      <c r="Y7" s="66">
        <v>-46.045717662751898</v>
      </c>
      <c r="Z7" s="66">
        <v>0</v>
      </c>
      <c r="AA7" s="158">
        <v>0</v>
      </c>
      <c r="AB7" s="24">
        <v>-25.487603079223799</v>
      </c>
      <c r="AC7" s="24">
        <v>36.150471388650999</v>
      </c>
      <c r="AD7" s="24">
        <v>-43.109170473784701</v>
      </c>
      <c r="AE7" s="22">
        <v>244.32067961400401</v>
      </c>
      <c r="AF7" s="24">
        <v>20.61734580581</v>
      </c>
      <c r="AG7" s="24">
        <v>101.542994001192</v>
      </c>
      <c r="AH7" s="65">
        <v>1.5206634059211701</v>
      </c>
      <c r="AI7" s="20">
        <v>0</v>
      </c>
      <c r="AJ7" s="20">
        <v>0</v>
      </c>
      <c r="AK7" s="26">
        <v>165.27097334655099</v>
      </c>
      <c r="AL7" s="24">
        <v>20.375182998663899</v>
      </c>
      <c r="AM7" s="24">
        <v>62.260303674611798</v>
      </c>
      <c r="AN7" s="65">
        <v>0.98495503979828503</v>
      </c>
      <c r="AO7" s="20">
        <v>0</v>
      </c>
      <c r="AP7" s="20">
        <v>0</v>
      </c>
      <c r="AQ7" s="107">
        <v>-32.354897830319203</v>
      </c>
      <c r="AR7" s="66">
        <v>-38.685771197685099</v>
      </c>
      <c r="AS7" s="24">
        <v>0</v>
      </c>
      <c r="AT7" s="223">
        <v>0</v>
      </c>
      <c r="AU7" s="22">
        <v>99.507358391919098</v>
      </c>
      <c r="AV7" s="24"/>
      <c r="AW7" s="24">
        <v>47.009725860725403</v>
      </c>
      <c r="AX7" s="24"/>
      <c r="AY7" s="135">
        <f t="shared" si="0"/>
        <v>59.824723811129957</v>
      </c>
      <c r="AZ7" s="24"/>
      <c r="BA7" s="24">
        <v>-52.757538115349099</v>
      </c>
      <c r="BB7" s="24">
        <v>-73.178123163127196</v>
      </c>
      <c r="BC7" s="107">
        <v>-94.8179832074904</v>
      </c>
      <c r="BD7" s="24">
        <v>-95.466401311335801</v>
      </c>
      <c r="BE7" s="225">
        <f t="shared" si="1"/>
        <v>36.681068037909206</v>
      </c>
      <c r="BF7" s="118"/>
    </row>
    <row r="8" spans="1:58" s="117" customFormat="1">
      <c r="A8" s="285"/>
      <c r="B8" s="254"/>
      <c r="C8" s="140">
        <v>44116</v>
      </c>
      <c r="D8" s="145" t="s">
        <v>63</v>
      </c>
      <c r="E8" s="146" t="s">
        <v>78</v>
      </c>
      <c r="F8" s="19">
        <v>2.92</v>
      </c>
      <c r="G8" s="20">
        <v>49.389249999999997</v>
      </c>
      <c r="H8" s="21">
        <v>184.221</v>
      </c>
      <c r="I8" s="22">
        <v>50</v>
      </c>
      <c r="J8" s="23">
        <v>1.5780821917808201</v>
      </c>
      <c r="K8" s="22">
        <v>205.305250134685</v>
      </c>
      <c r="L8" s="20">
        <v>23.1684684157551</v>
      </c>
      <c r="M8" s="20">
        <v>79.484156651587597</v>
      </c>
      <c r="N8" s="65">
        <v>1.35084489906072</v>
      </c>
      <c r="O8" s="20">
        <v>0</v>
      </c>
      <c r="P8" s="25">
        <v>0</v>
      </c>
      <c r="Q8" s="26">
        <v>114.213802054908</v>
      </c>
      <c r="R8" s="20">
        <v>21.56704671328</v>
      </c>
      <c r="S8" s="20">
        <v>35.539854314173901</v>
      </c>
      <c r="T8" s="24">
        <v>0.68712862765355998</v>
      </c>
      <c r="U8" s="20">
        <v>0</v>
      </c>
      <c r="V8" s="20">
        <v>0</v>
      </c>
      <c r="W8" s="26">
        <v>-91.091448079777606</v>
      </c>
      <c r="X8" s="66">
        <v>-44.368786487446997</v>
      </c>
      <c r="Y8" s="66">
        <v>-55.286869973396001</v>
      </c>
      <c r="Z8" s="66">
        <v>0</v>
      </c>
      <c r="AA8" s="158">
        <v>0</v>
      </c>
      <c r="AB8" s="24">
        <v>-21.139666426048201</v>
      </c>
      <c r="AC8" s="24">
        <v>-37.342713432201101</v>
      </c>
      <c r="AD8" s="24">
        <v>1737.6593055953199</v>
      </c>
      <c r="AE8" s="22">
        <v>222.74324205218599</v>
      </c>
      <c r="AF8" s="24">
        <v>20.907220871240099</v>
      </c>
      <c r="AG8" s="24">
        <v>90.464400154852697</v>
      </c>
      <c r="AH8" s="65">
        <v>1.4969472782259801</v>
      </c>
      <c r="AI8" s="20">
        <v>0</v>
      </c>
      <c r="AJ8" s="20">
        <v>0</v>
      </c>
      <c r="AK8" s="26">
        <v>133.02932871249499</v>
      </c>
      <c r="AL8" s="24">
        <v>19.023278764775402</v>
      </c>
      <c r="AM8" s="24">
        <v>47.491385591472202</v>
      </c>
      <c r="AN8" s="65">
        <v>0.84554305605111402</v>
      </c>
      <c r="AO8" s="20">
        <v>0</v>
      </c>
      <c r="AP8" s="20">
        <v>0</v>
      </c>
      <c r="AQ8" s="107">
        <v>-40.276828384616898</v>
      </c>
      <c r="AR8" s="66">
        <v>-47.502680048528802</v>
      </c>
      <c r="AS8" s="24">
        <v>0</v>
      </c>
      <c r="AT8" s="223">
        <v>0</v>
      </c>
      <c r="AU8" s="22">
        <v>86.798164765897297</v>
      </c>
      <c r="AV8" s="24"/>
      <c r="AW8" s="24">
        <v>33.479148559564599</v>
      </c>
      <c r="AX8" s="24"/>
      <c r="AY8" s="135">
        <f>(AU8-AM8)/AM8*100</f>
        <v>82.766124182073185</v>
      </c>
      <c r="AZ8" s="24"/>
      <c r="BA8" s="24">
        <v>-61.428736828870797</v>
      </c>
      <c r="BB8" s="24">
        <v>-80.461613978998798</v>
      </c>
      <c r="BC8" s="107">
        <v>-91.468517100311502</v>
      </c>
      <c r="BD8" s="24">
        <v>-92.641536707435904</v>
      </c>
      <c r="BE8" s="225">
        <f t="shared" si="1"/>
        <v>43.449997023294912</v>
      </c>
      <c r="BF8" s="118"/>
    </row>
    <row r="9" spans="1:58" s="117" customFormat="1">
      <c r="A9" s="285"/>
      <c r="B9" s="254"/>
      <c r="C9" s="166">
        <v>44361</v>
      </c>
      <c r="D9" s="167" t="s">
        <v>63</v>
      </c>
      <c r="E9" s="164" t="s">
        <v>136</v>
      </c>
      <c r="F9" s="19">
        <v>2.54</v>
      </c>
      <c r="G9" s="20">
        <v>43.5717</v>
      </c>
      <c r="H9" s="21">
        <v>222.554</v>
      </c>
      <c r="I9" s="22">
        <v>50</v>
      </c>
      <c r="J9" s="23">
        <v>1.5594488188976401</v>
      </c>
      <c r="K9" s="22">
        <v>279.91482493180501</v>
      </c>
      <c r="L9" s="20">
        <v>19.179800711098899</v>
      </c>
      <c r="M9" s="20">
        <v>120.777611754803</v>
      </c>
      <c r="N9" s="65">
        <v>1.45676429580302</v>
      </c>
      <c r="O9" s="20">
        <v>0</v>
      </c>
      <c r="P9" s="25">
        <v>0</v>
      </c>
      <c r="Q9" s="26">
        <v>118.22048770652999</v>
      </c>
      <c r="R9" s="20">
        <v>17.539521100635199</v>
      </c>
      <c r="S9" s="20">
        <v>41.570722752629798</v>
      </c>
      <c r="T9" s="24">
        <v>0.56251912399100201</v>
      </c>
      <c r="U9" s="20">
        <v>0</v>
      </c>
      <c r="V9" s="20">
        <v>0</v>
      </c>
      <c r="W9" s="26">
        <v>-161.69433722527501</v>
      </c>
      <c r="X9" s="66">
        <v>-57.765549668428001</v>
      </c>
      <c r="Y9" s="66">
        <v>-65.580771014892605</v>
      </c>
      <c r="Z9" s="66">
        <v>0</v>
      </c>
      <c r="AA9" s="158">
        <v>0</v>
      </c>
      <c r="AB9" s="24">
        <v>-27.743552718011198</v>
      </c>
      <c r="AC9" s="24">
        <v>-30.7855305441303</v>
      </c>
      <c r="AD9" s="24">
        <v>-17539.485486618702</v>
      </c>
      <c r="AE9" s="22">
        <v>259.41592885397</v>
      </c>
      <c r="AF9" s="24">
        <v>20.9729184076112</v>
      </c>
      <c r="AG9" s="24">
        <v>108.735046019374</v>
      </c>
      <c r="AH9" s="65">
        <v>1.3322155902922199</v>
      </c>
      <c r="AI9" s="20">
        <v>0</v>
      </c>
      <c r="AJ9" s="20">
        <v>0</v>
      </c>
      <c r="AK9" s="26">
        <v>203.39484553243099</v>
      </c>
      <c r="AL9" s="24">
        <v>18.811778457993402</v>
      </c>
      <c r="AM9" s="24">
        <v>82.885644308222197</v>
      </c>
      <c r="AN9" s="65">
        <v>1.03129229579929</v>
      </c>
      <c r="AO9" s="20">
        <v>0</v>
      </c>
      <c r="AP9" s="20">
        <v>0</v>
      </c>
      <c r="AQ9" s="107">
        <v>-21.595082294686001</v>
      </c>
      <c r="AR9" s="66">
        <v>-23.772833743543799</v>
      </c>
      <c r="AS9" s="24">
        <v>0</v>
      </c>
      <c r="AT9" s="223">
        <v>0</v>
      </c>
      <c r="AU9" s="22">
        <v>107.87343106241499</v>
      </c>
      <c r="AV9" s="24"/>
      <c r="AW9" s="24">
        <v>77.679940306613005</v>
      </c>
      <c r="AX9" s="24"/>
      <c r="AY9" s="135">
        <v>30.147303508037702</v>
      </c>
      <c r="AZ9" s="24"/>
      <c r="BA9" s="24">
        <v>-27.989738027644499</v>
      </c>
      <c r="BB9" s="24">
        <v>-45.253168883644499</v>
      </c>
      <c r="BC9" s="107">
        <v>-96.666789558276093</v>
      </c>
      <c r="BD9" s="24">
        <v>-98.319858805607097</v>
      </c>
      <c r="BE9" s="225">
        <f>(AU9-AM9)/(AG9)*100</f>
        <v>22.980435166910741</v>
      </c>
      <c r="BF9" s="118"/>
    </row>
    <row r="10" spans="1:58" s="117" customFormat="1">
      <c r="A10" s="285"/>
      <c r="B10" s="254"/>
      <c r="C10" s="166">
        <v>44362</v>
      </c>
      <c r="D10" s="167" t="s">
        <v>63</v>
      </c>
      <c r="E10" s="164" t="s">
        <v>137</v>
      </c>
      <c r="F10" s="19">
        <v>4.16</v>
      </c>
      <c r="G10" s="20">
        <v>41.980870000000003</v>
      </c>
      <c r="H10" s="21">
        <v>161.13300000000001</v>
      </c>
      <c r="I10" s="22">
        <v>50</v>
      </c>
      <c r="J10" s="23">
        <v>1.4444711538461501</v>
      </c>
      <c r="K10" s="22">
        <v>200.081349939718</v>
      </c>
      <c r="L10" s="20">
        <v>19.138255994848699</v>
      </c>
      <c r="M10" s="20">
        <v>80.902418975010093</v>
      </c>
      <c r="N10" s="65">
        <v>1.5185888321498699</v>
      </c>
      <c r="O10" s="20">
        <v>0</v>
      </c>
      <c r="P10" s="25">
        <v>0</v>
      </c>
      <c r="Q10" s="26">
        <v>115.229456648433</v>
      </c>
      <c r="R10" s="20">
        <v>17.390316237725202</v>
      </c>
      <c r="S10" s="20">
        <v>40.2244120864911</v>
      </c>
      <c r="T10" s="24">
        <v>0.82112791781991201</v>
      </c>
      <c r="U10" s="20">
        <v>0</v>
      </c>
      <c r="V10" s="20">
        <v>0</v>
      </c>
      <c r="W10" s="26">
        <v>-84.851893291285094</v>
      </c>
      <c r="X10" s="66">
        <v>-42.408696920952401</v>
      </c>
      <c r="Y10" s="66">
        <v>-50.280334511485997</v>
      </c>
      <c r="Z10" s="66">
        <v>0</v>
      </c>
      <c r="AA10" s="158">
        <v>0</v>
      </c>
      <c r="AB10" s="24">
        <v>-44.160759241097097</v>
      </c>
      <c r="AC10" s="24">
        <v>47.621996981961203</v>
      </c>
      <c r="AD10" s="24">
        <v>-3371.5100042058102</v>
      </c>
      <c r="AE10" s="22">
        <v>198.002074577928</v>
      </c>
      <c r="AF10" s="24">
        <v>19.387783795126801</v>
      </c>
      <c r="AG10" s="24">
        <v>79.613253493837107</v>
      </c>
      <c r="AH10" s="65">
        <v>1.49904404380183</v>
      </c>
      <c r="AI10" s="20">
        <v>0</v>
      </c>
      <c r="AJ10" s="20">
        <v>0</v>
      </c>
      <c r="AK10" s="26">
        <v>138.44778250917801</v>
      </c>
      <c r="AL10" s="24">
        <v>16.8216606123164</v>
      </c>
      <c r="AM10" s="24">
        <v>52.402230642272599</v>
      </c>
      <c r="AN10" s="65">
        <v>1.02076330399517</v>
      </c>
      <c r="AO10" s="20">
        <v>0</v>
      </c>
      <c r="AP10" s="20">
        <v>0</v>
      </c>
      <c r="AQ10" s="107">
        <v>-30.077610144085199</v>
      </c>
      <c r="AR10" s="66">
        <v>-34.179011229167898</v>
      </c>
      <c r="AS10" s="24">
        <v>0</v>
      </c>
      <c r="AT10" s="223">
        <v>0</v>
      </c>
      <c r="AU10" s="22">
        <v>83.268266954881994</v>
      </c>
      <c r="AV10" s="24"/>
      <c r="AW10" s="24">
        <v>45.263446441347497</v>
      </c>
      <c r="AX10" s="24"/>
      <c r="AY10" s="135">
        <v>58.902142016278901</v>
      </c>
      <c r="AZ10" s="24"/>
      <c r="BA10" s="24">
        <v>-45.641421280122302</v>
      </c>
      <c r="BB10" s="20">
        <v>-61.960935090715502</v>
      </c>
      <c r="BC10" s="107">
        <v>-113.432106102674</v>
      </c>
      <c r="BD10" s="24">
        <v>-108.46578133328801</v>
      </c>
      <c r="BE10" s="225">
        <f t="shared" si="1"/>
        <v>38.769972282314463</v>
      </c>
      <c r="BF10" s="118"/>
    </row>
    <row r="11" spans="1:58" ht="15" thickBot="1">
      <c r="A11" s="285"/>
      <c r="B11" s="254"/>
      <c r="C11" s="166"/>
      <c r="D11" s="167"/>
      <c r="E11" s="168"/>
      <c r="F11" s="29"/>
      <c r="G11" s="30"/>
      <c r="H11" s="31"/>
      <c r="I11" s="32"/>
      <c r="J11" s="33"/>
      <c r="K11" s="32"/>
      <c r="L11" s="30"/>
      <c r="M11" s="30"/>
      <c r="N11" s="120"/>
      <c r="O11" s="30"/>
      <c r="P11" s="35"/>
      <c r="Q11" s="36"/>
      <c r="R11" s="30"/>
      <c r="S11" s="30"/>
      <c r="T11" s="34"/>
      <c r="U11" s="30"/>
      <c r="V11" s="30"/>
      <c r="W11" s="36"/>
      <c r="X11" s="125"/>
      <c r="Y11" s="66"/>
      <c r="Z11" s="66"/>
      <c r="AA11" s="24"/>
      <c r="AB11" s="24"/>
      <c r="AC11" s="24"/>
      <c r="AD11" s="24"/>
      <c r="AE11" s="22"/>
      <c r="AF11" s="24"/>
      <c r="AG11" s="24"/>
      <c r="AH11" s="65"/>
      <c r="AI11" s="20"/>
      <c r="AJ11" s="20"/>
      <c r="AK11" s="26"/>
      <c r="AL11" s="24"/>
      <c r="AM11" s="24"/>
      <c r="AN11" s="65"/>
      <c r="AO11" s="20"/>
      <c r="AP11" s="20"/>
      <c r="AQ11" s="107"/>
      <c r="AR11" s="66"/>
      <c r="AS11" s="24"/>
      <c r="AT11" s="224"/>
      <c r="AU11" s="32"/>
      <c r="AV11" s="34"/>
      <c r="AW11" s="34"/>
      <c r="AX11" s="34"/>
      <c r="AY11" s="136"/>
      <c r="AZ11" s="34"/>
      <c r="BA11" s="34"/>
      <c r="BB11" s="30"/>
      <c r="BC11" s="107"/>
      <c r="BD11" s="34"/>
      <c r="BE11" s="176"/>
      <c r="BF11" s="28"/>
    </row>
    <row r="12" spans="1:58">
      <c r="A12" s="285"/>
      <c r="B12" s="254"/>
      <c r="C12" s="263" t="s">
        <v>23</v>
      </c>
      <c r="D12" s="264"/>
      <c r="E12" s="265"/>
      <c r="F12" s="38">
        <f t="shared" ref="F12:BD12" si="2">AVERAGE(F6:F11)</f>
        <v>3.4619999999999997</v>
      </c>
      <c r="G12" s="39">
        <f t="shared" si="2"/>
        <v>44.776533999999998</v>
      </c>
      <c r="H12" s="40">
        <f t="shared" si="2"/>
        <v>190.44080000000002</v>
      </c>
      <c r="I12" s="41">
        <f t="shared" si="2"/>
        <v>50</v>
      </c>
      <c r="J12" s="42">
        <f t="shared" si="2"/>
        <v>1.5595751400881481</v>
      </c>
      <c r="K12" s="41">
        <f t="shared" si="2"/>
        <v>236.11186054810702</v>
      </c>
      <c r="L12" s="39">
        <f t="shared" si="2"/>
        <v>19.459644860971899</v>
      </c>
      <c r="M12" s="39">
        <f t="shared" si="2"/>
        <v>98.596285413081546</v>
      </c>
      <c r="N12" s="121">
        <f t="shared" si="2"/>
        <v>1.4875826710378901</v>
      </c>
      <c r="O12" s="39">
        <f t="shared" si="2"/>
        <v>0</v>
      </c>
      <c r="P12" s="44">
        <f t="shared" si="2"/>
        <v>0</v>
      </c>
      <c r="Q12" s="39">
        <f t="shared" si="2"/>
        <v>127.64278329495441</v>
      </c>
      <c r="R12" s="39">
        <f t="shared" si="2"/>
        <v>18.047407686240998</v>
      </c>
      <c r="S12" s="39">
        <f t="shared" si="2"/>
        <v>45.773983961236084</v>
      </c>
      <c r="T12" s="39">
        <f t="shared" si="2"/>
        <v>0.76204938403511291</v>
      </c>
      <c r="U12" s="39">
        <f t="shared" si="2"/>
        <v>0</v>
      </c>
      <c r="V12" s="39">
        <f t="shared" si="2"/>
        <v>0</v>
      </c>
      <c r="W12" s="45">
        <f t="shared" si="2"/>
        <v>-108.46907725315296</v>
      </c>
      <c r="X12" s="113">
        <f t="shared" si="2"/>
        <v>-45.466349100666299</v>
      </c>
      <c r="Y12" s="113">
        <f t="shared" si="2"/>
        <v>-53.189480800331182</v>
      </c>
      <c r="Z12" s="113">
        <f t="shared" si="2"/>
        <v>0</v>
      </c>
      <c r="AA12" s="43">
        <f t="shared" si="2"/>
        <v>0</v>
      </c>
      <c r="AB12" s="43">
        <f t="shared" si="2"/>
        <v>-33.481428701216643</v>
      </c>
      <c r="AC12" s="43">
        <f t="shared" si="2"/>
        <v>-16.409233952074139</v>
      </c>
      <c r="AD12" s="43">
        <f t="shared" si="2"/>
        <v>-3820.9224840896909</v>
      </c>
      <c r="AE12" s="41">
        <f t="shared" si="2"/>
        <v>231.85700413265016</v>
      </c>
      <c r="AF12" s="39">
        <f t="shared" si="2"/>
        <v>19.716098546896397</v>
      </c>
      <c r="AG12" s="39">
        <f t="shared" si="2"/>
        <v>96.212403519428563</v>
      </c>
      <c r="AH12" s="121">
        <f t="shared" si="2"/>
        <v>1.4640251191538023</v>
      </c>
      <c r="AI12" s="121">
        <f t="shared" si="2"/>
        <v>0</v>
      </c>
      <c r="AJ12" s="121">
        <f t="shared" si="2"/>
        <v>0</v>
      </c>
      <c r="AK12" s="45">
        <f t="shared" si="2"/>
        <v>161.2277738930282</v>
      </c>
      <c r="AL12" s="39">
        <f t="shared" si="2"/>
        <v>18.223046027414121</v>
      </c>
      <c r="AM12" s="39">
        <f t="shared" si="2"/>
        <v>62.390840919100036</v>
      </c>
      <c r="AN12" s="121">
        <f t="shared" si="2"/>
        <v>0.97875902754748978</v>
      </c>
      <c r="AO12" s="121">
        <f t="shared" si="2"/>
        <v>0</v>
      </c>
      <c r="AP12" s="121">
        <f t="shared" si="2"/>
        <v>0</v>
      </c>
      <c r="AQ12" s="113">
        <f t="shared" si="2"/>
        <v>-30.721722663470224</v>
      </c>
      <c r="AR12" s="113">
        <f t="shared" si="2"/>
        <v>-35.538995008487078</v>
      </c>
      <c r="AS12" s="39">
        <f t="shared" si="2"/>
        <v>0</v>
      </c>
      <c r="AT12" s="40">
        <f t="shared" si="2"/>
        <v>0</v>
      </c>
      <c r="AU12" s="41">
        <f t="shared" si="2"/>
        <v>94.689752069858088</v>
      </c>
      <c r="AV12" s="39" t="e">
        <f t="shared" si="2"/>
        <v>#DIV/0!</v>
      </c>
      <c r="AW12" s="39">
        <f t="shared" si="2"/>
        <v>53.443593497631035</v>
      </c>
      <c r="AX12" s="39" t="e">
        <f t="shared" si="2"/>
        <v>#DIV/0!</v>
      </c>
      <c r="AY12" s="121">
        <f t="shared" si="2"/>
        <v>55.02179108569824</v>
      </c>
      <c r="AZ12" s="39" t="e">
        <f t="shared" si="2"/>
        <v>#DIV/0!</v>
      </c>
      <c r="BA12" s="39">
        <f t="shared" si="2"/>
        <v>-44.275011088737457</v>
      </c>
      <c r="BB12" s="39">
        <f t="shared" si="2"/>
        <v>-63.366321542927018</v>
      </c>
      <c r="BC12" s="113">
        <f t="shared" si="2"/>
        <v>-96.492497746724865</v>
      </c>
      <c r="BD12" s="43">
        <f t="shared" si="2"/>
        <v>-96.338705759781192</v>
      </c>
      <c r="BE12" s="226">
        <f t="shared" ref="BE12" si="3">AVERAGE(BE6:BE11)</f>
        <v>34.152872905659407</v>
      </c>
      <c r="BF12" s="266"/>
    </row>
    <row r="13" spans="1:58">
      <c r="A13" s="285"/>
      <c r="B13" s="254"/>
      <c r="C13" s="269" t="s">
        <v>24</v>
      </c>
      <c r="D13" s="270"/>
      <c r="E13" s="271"/>
      <c r="F13" s="47">
        <f t="shared" ref="F13:BD13" si="4">_xlfn.STDEV.S(F6:F11)</f>
        <v>0.74008107663958123</v>
      </c>
      <c r="G13" s="48">
        <f t="shared" si="4"/>
        <v>2.9619346598684428</v>
      </c>
      <c r="H13" s="49">
        <f t="shared" si="4"/>
        <v>22.002094552564753</v>
      </c>
      <c r="I13" s="50">
        <f t="shared" si="4"/>
        <v>0</v>
      </c>
      <c r="J13" s="51">
        <f t="shared" si="4"/>
        <v>0.12128045160957159</v>
      </c>
      <c r="K13" s="50">
        <f>_xlfn.STDEV.S(K6:K11)</f>
        <v>34.246639000361697</v>
      </c>
      <c r="L13" s="48">
        <f t="shared" si="4"/>
        <v>2.3606441256702912</v>
      </c>
      <c r="M13" s="48">
        <f t="shared" si="4"/>
        <v>18.135380456470006</v>
      </c>
      <c r="N13" s="122">
        <f t="shared" si="4"/>
        <v>0.10117932921526607</v>
      </c>
      <c r="O13" s="48">
        <f t="shared" si="4"/>
        <v>0</v>
      </c>
      <c r="P13" s="53">
        <f t="shared" si="4"/>
        <v>0</v>
      </c>
      <c r="Q13" s="48">
        <f t="shared" si="4"/>
        <v>17.628861352276012</v>
      </c>
      <c r="R13" s="48">
        <f t="shared" si="4"/>
        <v>2.1755159522633254</v>
      </c>
      <c r="S13" s="48">
        <f t="shared" si="4"/>
        <v>9.7575767274641318</v>
      </c>
      <c r="T13" s="48">
        <f t="shared" si="4"/>
        <v>0.14131518486498104</v>
      </c>
      <c r="U13" s="48">
        <f t="shared" si="4"/>
        <v>0</v>
      </c>
      <c r="V13" s="48">
        <f t="shared" si="4"/>
        <v>0</v>
      </c>
      <c r="W13" s="54">
        <f t="shared" si="4"/>
        <v>30.707030903379945</v>
      </c>
      <c r="X13" s="114">
        <f t="shared" si="4"/>
        <v>7.0440076437422725</v>
      </c>
      <c r="Y13" s="114">
        <f t="shared" si="4"/>
        <v>7.699280056752249</v>
      </c>
      <c r="Z13" s="114">
        <f t="shared" si="4"/>
        <v>0</v>
      </c>
      <c r="AA13" s="52">
        <f t="shared" si="4"/>
        <v>0</v>
      </c>
      <c r="AB13" s="52">
        <f t="shared" si="4"/>
        <v>12.249193922611196</v>
      </c>
      <c r="AC13" s="52">
        <f t="shared" si="4"/>
        <v>59.401255523676269</v>
      </c>
      <c r="AD13" s="52">
        <f t="shared" si="4"/>
        <v>7890.4564596252267</v>
      </c>
      <c r="AE13" s="50">
        <f t="shared" si="4"/>
        <v>23.198781796912886</v>
      </c>
      <c r="AF13" s="48">
        <f t="shared" si="4"/>
        <v>1.8058301178236194</v>
      </c>
      <c r="AG13" s="48">
        <f t="shared" si="4"/>
        <v>11.335766570401562</v>
      </c>
      <c r="AH13" s="122">
        <f t="shared" si="4"/>
        <v>7.5736576794581498E-2</v>
      </c>
      <c r="AI13" s="122">
        <f t="shared" si="4"/>
        <v>0</v>
      </c>
      <c r="AJ13" s="122">
        <f t="shared" si="4"/>
        <v>0</v>
      </c>
      <c r="AK13" s="54">
        <f t="shared" si="4"/>
        <v>27.978675417514381</v>
      </c>
      <c r="AL13" s="48">
        <f t="shared" si="4"/>
        <v>1.7436270094827448</v>
      </c>
      <c r="AM13" s="48">
        <f t="shared" si="4"/>
        <v>13.804753454933339</v>
      </c>
      <c r="AN13" s="122">
        <f t="shared" si="4"/>
        <v>7.6426592880666638E-2</v>
      </c>
      <c r="AO13" s="122">
        <f t="shared" si="4"/>
        <v>0</v>
      </c>
      <c r="AP13" s="122">
        <f t="shared" si="4"/>
        <v>0</v>
      </c>
      <c r="AQ13" s="114">
        <f t="shared" si="4"/>
        <v>6.70237154776098</v>
      </c>
      <c r="AR13" s="114">
        <f t="shared" si="4"/>
        <v>8.6206377031639665</v>
      </c>
      <c r="AS13" s="48">
        <f t="shared" si="4"/>
        <v>0</v>
      </c>
      <c r="AT13" s="49">
        <f t="shared" si="4"/>
        <v>0</v>
      </c>
      <c r="AU13" s="50">
        <f t="shared" si="4"/>
        <v>9.8927622566685294</v>
      </c>
      <c r="AV13" s="48" t="e">
        <f t="shared" si="4"/>
        <v>#DIV/0!</v>
      </c>
      <c r="AW13" s="48">
        <f t="shared" si="4"/>
        <v>17.329514740686065</v>
      </c>
      <c r="AX13" s="48" t="e">
        <f t="shared" si="4"/>
        <v>#DIV/0!</v>
      </c>
      <c r="AY13" s="122">
        <f t="shared" si="4"/>
        <v>19.7489761193536</v>
      </c>
      <c r="AZ13" s="48" t="e">
        <f t="shared" si="4"/>
        <v>#DIV/0!</v>
      </c>
      <c r="BA13" s="48">
        <f t="shared" si="4"/>
        <v>13.676103366963657</v>
      </c>
      <c r="BB13" s="48">
        <f t="shared" si="4"/>
        <v>13.902990946371169</v>
      </c>
      <c r="BC13" s="114">
        <f t="shared" si="4"/>
        <v>10.289627669431924</v>
      </c>
      <c r="BD13" s="52">
        <f t="shared" si="4"/>
        <v>8.0063842123089657</v>
      </c>
      <c r="BE13" s="227">
        <f t="shared" ref="BE13" si="5">_xlfn.STDEV.S(BE6:BE11)</f>
        <v>8.1661183821211054</v>
      </c>
      <c r="BF13" s="267"/>
    </row>
    <row r="14" spans="1:58" ht="15" thickBot="1">
      <c r="A14" s="285"/>
      <c r="B14" s="255"/>
      <c r="C14" s="272" t="s">
        <v>25</v>
      </c>
      <c r="D14" s="273"/>
      <c r="E14" s="274"/>
      <c r="F14" s="56">
        <f t="shared" ref="F14:BD14" si="6">_xlfn.STDEV.S(F6:F11)/SQRT(COUNT(F6:F11))</f>
        <v>0.33097431924546705</v>
      </c>
      <c r="G14" s="57">
        <f t="shared" si="6"/>
        <v>1.3246174488757112</v>
      </c>
      <c r="H14" s="58">
        <f t="shared" si="6"/>
        <v>9.8396358133825217</v>
      </c>
      <c r="I14" s="59">
        <f t="shared" si="6"/>
        <v>0</v>
      </c>
      <c r="J14" s="60">
        <f t="shared" si="6"/>
        <v>5.4238266828175168E-2</v>
      </c>
      <c r="K14" s="59">
        <f>_xlfn.STDEV.S(K6:K11)/SQRT(COUNT(K6:K11))</f>
        <v>15.315562561140839</v>
      </c>
      <c r="L14" s="57">
        <f t="shared" si="6"/>
        <v>1.0557121471368656</v>
      </c>
      <c r="M14" s="57">
        <f t="shared" si="6"/>
        <v>8.1103886996976193</v>
      </c>
      <c r="N14" s="123">
        <f t="shared" si="6"/>
        <v>4.5248771608633075E-2</v>
      </c>
      <c r="O14" s="57">
        <f t="shared" si="6"/>
        <v>0</v>
      </c>
      <c r="P14" s="62">
        <f t="shared" si="6"/>
        <v>0</v>
      </c>
      <c r="Q14" s="57">
        <f t="shared" si="6"/>
        <v>7.883866469921605</v>
      </c>
      <c r="R14" s="57">
        <f t="shared" si="6"/>
        <v>0.97292031107919652</v>
      </c>
      <c r="S14" s="57">
        <f t="shared" si="6"/>
        <v>4.3637209716559475</v>
      </c>
      <c r="T14" s="57">
        <f t="shared" si="6"/>
        <v>6.3198071922209401E-2</v>
      </c>
      <c r="U14" s="57">
        <f t="shared" si="6"/>
        <v>0</v>
      </c>
      <c r="V14" s="57">
        <f t="shared" si="6"/>
        <v>0</v>
      </c>
      <c r="W14" s="63">
        <f t="shared" si="6"/>
        <v>13.732601697428866</v>
      </c>
      <c r="X14" s="115">
        <f t="shared" si="6"/>
        <v>3.1501759850871682</v>
      </c>
      <c r="Y14" s="115">
        <f t="shared" si="6"/>
        <v>3.4432227169412934</v>
      </c>
      <c r="Z14" s="115">
        <f t="shared" si="6"/>
        <v>0</v>
      </c>
      <c r="AA14" s="61">
        <f t="shared" si="6"/>
        <v>0</v>
      </c>
      <c r="AB14" s="61">
        <f t="shared" si="6"/>
        <v>5.4780060561071862</v>
      </c>
      <c r="AC14" s="61">
        <f t="shared" si="6"/>
        <v>26.565049059955001</v>
      </c>
      <c r="AD14" s="61">
        <f t="shared" si="6"/>
        <v>3528.7194034448662</v>
      </c>
      <c r="AE14" s="59">
        <f t="shared" si="6"/>
        <v>10.374810618616387</v>
      </c>
      <c r="AF14" s="57">
        <f t="shared" si="6"/>
        <v>0.80759177985401343</v>
      </c>
      <c r="AG14" s="57">
        <f t="shared" si="6"/>
        <v>5.0695089256975097</v>
      </c>
      <c r="AH14" s="123">
        <f t="shared" si="6"/>
        <v>3.3870426819163468E-2</v>
      </c>
      <c r="AI14" s="123">
        <f t="shared" si="6"/>
        <v>0</v>
      </c>
      <c r="AJ14" s="123">
        <f t="shared" si="6"/>
        <v>0</v>
      </c>
      <c r="AK14" s="63">
        <f t="shared" si="6"/>
        <v>12.512444030792892</v>
      </c>
      <c r="AL14" s="57">
        <f t="shared" si="6"/>
        <v>0.77977370412161751</v>
      </c>
      <c r="AM14" s="57">
        <f t="shared" si="6"/>
        <v>6.1736734275712051</v>
      </c>
      <c r="AN14" s="123">
        <f t="shared" si="6"/>
        <v>3.4179011393974411E-2</v>
      </c>
      <c r="AO14" s="123">
        <f t="shared" si="6"/>
        <v>0</v>
      </c>
      <c r="AP14" s="123">
        <f t="shared" si="6"/>
        <v>0</v>
      </c>
      <c r="AQ14" s="115">
        <f t="shared" si="6"/>
        <v>2.9973916782508057</v>
      </c>
      <c r="AR14" s="115">
        <f t="shared" si="6"/>
        <v>3.8552663827344564</v>
      </c>
      <c r="AS14" s="57">
        <f t="shared" si="6"/>
        <v>0</v>
      </c>
      <c r="AT14" s="58">
        <f t="shared" si="6"/>
        <v>0</v>
      </c>
      <c r="AU14" s="59">
        <f t="shared" si="6"/>
        <v>4.4241777782310105</v>
      </c>
      <c r="AV14" s="57" t="e">
        <f t="shared" si="6"/>
        <v>#DIV/0!</v>
      </c>
      <c r="AW14" s="57">
        <f t="shared" si="6"/>
        <v>7.749994595451736</v>
      </c>
      <c r="AX14" s="57" t="e">
        <f t="shared" si="6"/>
        <v>#DIV/0!</v>
      </c>
      <c r="AY14" s="123">
        <f t="shared" si="6"/>
        <v>8.8320106177789288</v>
      </c>
      <c r="AZ14" s="57" t="e">
        <f t="shared" si="6"/>
        <v>#DIV/0!</v>
      </c>
      <c r="BA14" s="57">
        <f t="shared" si="6"/>
        <v>6.1161393591688977</v>
      </c>
      <c r="BB14" s="57">
        <f t="shared" si="6"/>
        <v>6.2176065693300133</v>
      </c>
      <c r="BC14" s="115">
        <f t="shared" si="6"/>
        <v>4.6016613864025038</v>
      </c>
      <c r="BD14" s="61">
        <f t="shared" si="6"/>
        <v>3.5805638705407912</v>
      </c>
      <c r="BE14" s="228">
        <f t="shared" ref="BE14" si="7">_xlfn.STDEV.S(BE6:BE11)/SQRT(COUNT(BE6:BE11))</f>
        <v>3.6519991629466788</v>
      </c>
      <c r="BF14" s="268"/>
    </row>
    <row r="15" spans="1:58" s="117" customFormat="1">
      <c r="A15" s="285"/>
      <c r="B15" s="254" t="s">
        <v>67</v>
      </c>
      <c r="C15" s="140">
        <v>43899</v>
      </c>
      <c r="D15" s="144" t="s">
        <v>63</v>
      </c>
      <c r="E15" s="165" t="s">
        <v>83</v>
      </c>
      <c r="F15" s="19">
        <v>2.1</v>
      </c>
      <c r="G15" s="20">
        <v>39.072220000000002</v>
      </c>
      <c r="H15" s="21">
        <v>189.6</v>
      </c>
      <c r="I15" s="22">
        <v>50</v>
      </c>
      <c r="J15" s="23">
        <v>1.4285714285714299</v>
      </c>
      <c r="K15" s="22">
        <v>188.09857708023901</v>
      </c>
      <c r="L15" s="20">
        <v>25.2870132758983</v>
      </c>
      <c r="M15" s="20">
        <v>68.762275264221202</v>
      </c>
      <c r="N15" s="65">
        <v>1.08160476295034</v>
      </c>
      <c r="O15" s="20">
        <v>0</v>
      </c>
      <c r="P15" s="25">
        <v>0</v>
      </c>
      <c r="Q15" s="26">
        <v>120.266689293718</v>
      </c>
      <c r="R15" s="20">
        <v>24.022797094615701</v>
      </c>
      <c r="S15" s="20">
        <v>36.110547552243098</v>
      </c>
      <c r="T15" s="24">
        <v>0.63937628123594104</v>
      </c>
      <c r="U15" s="20">
        <v>0</v>
      </c>
      <c r="V15" s="20">
        <v>0</v>
      </c>
      <c r="W15" s="26">
        <v>-67.831887786521307</v>
      </c>
      <c r="X15" s="66">
        <v>-36.061882465801801</v>
      </c>
      <c r="Y15" s="66">
        <v>-47.4849437231575</v>
      </c>
      <c r="Z15" s="66">
        <v>0</v>
      </c>
      <c r="AA15" s="158">
        <v>0</v>
      </c>
      <c r="AB15" s="24">
        <v>-15.6341418970823</v>
      </c>
      <c r="AC15" s="24">
        <v>120.77061364879999</v>
      </c>
      <c r="AD15" s="24">
        <v>-10618.0320067474</v>
      </c>
      <c r="AE15" s="22">
        <v>200.18860518240999</v>
      </c>
      <c r="AF15" s="20">
        <v>23.270795538808599</v>
      </c>
      <c r="AG15" s="20">
        <v>76.823507052396494</v>
      </c>
      <c r="AH15" s="65">
        <v>1.1753166733981</v>
      </c>
      <c r="AI15" s="20">
        <v>0</v>
      </c>
      <c r="AJ15" s="20">
        <v>0</v>
      </c>
      <c r="AK15" s="26">
        <v>155.63560078534701</v>
      </c>
      <c r="AL15" s="20">
        <v>22.897503932205201</v>
      </c>
      <c r="AM15" s="20">
        <v>54.9202964604683</v>
      </c>
      <c r="AN15" s="65">
        <v>0.88181793987224</v>
      </c>
      <c r="AO15" s="20">
        <v>0</v>
      </c>
      <c r="AP15" s="20">
        <v>0</v>
      </c>
      <c r="AQ15" s="135">
        <v>-22.255514671510401</v>
      </c>
      <c r="AR15" s="66">
        <v>-28.5110787470161</v>
      </c>
      <c r="AS15" s="24">
        <v>0</v>
      </c>
      <c r="AT15" s="223">
        <v>0</v>
      </c>
      <c r="AU15" s="22">
        <v>66.067722378609005</v>
      </c>
      <c r="AV15" s="24"/>
      <c r="AW15" s="24">
        <v>-4.11108953742586</v>
      </c>
      <c r="AX15" s="65"/>
      <c r="AY15" s="135">
        <f t="shared" ref="AY15:AY18" si="8">(AU15-AM15)/AM15*100</f>
        <v>20.297461296780575</v>
      </c>
      <c r="AZ15" s="24"/>
      <c r="BA15" s="141">
        <v>-106.222538615554</v>
      </c>
      <c r="BB15" s="24">
        <v>-100.03785877442</v>
      </c>
      <c r="BC15" s="66">
        <v>-50.894027025648803</v>
      </c>
      <c r="BD15" s="24">
        <v>-76.836782347578804</v>
      </c>
      <c r="BE15" s="225">
        <f t="shared" ref="BE15:BE18" si="9">(AU15-AM15)/(AG15)*100</f>
        <v>14.510436122810361</v>
      </c>
      <c r="BF15" s="118"/>
    </row>
    <row r="16" spans="1:58" s="117" customFormat="1">
      <c r="A16" s="285"/>
      <c r="B16" s="254"/>
      <c r="C16" s="140">
        <v>43900</v>
      </c>
      <c r="D16" s="145" t="s">
        <v>63</v>
      </c>
      <c r="E16" s="146" t="s">
        <v>119</v>
      </c>
      <c r="F16" s="19">
        <v>2.76</v>
      </c>
      <c r="G16" s="20">
        <v>48.171579999999999</v>
      </c>
      <c r="H16" s="21">
        <v>220.08600000000001</v>
      </c>
      <c r="I16" s="22">
        <v>50</v>
      </c>
      <c r="J16" s="23">
        <v>1.5</v>
      </c>
      <c r="K16" s="22">
        <v>253.79060830896699</v>
      </c>
      <c r="L16" s="20">
        <v>24.028924520498499</v>
      </c>
      <c r="M16" s="20">
        <v>102.86637963398501</v>
      </c>
      <c r="N16" s="65">
        <v>1.3364887237991301</v>
      </c>
      <c r="O16" s="20">
        <v>0</v>
      </c>
      <c r="P16" s="25">
        <v>0</v>
      </c>
      <c r="Q16" s="26">
        <v>127.71367389148401</v>
      </c>
      <c r="R16" s="20">
        <v>23.701236074989399</v>
      </c>
      <c r="S16" s="20">
        <v>40.1556008707527</v>
      </c>
      <c r="T16" s="24">
        <v>0.60502451054713602</v>
      </c>
      <c r="U16" s="20">
        <v>0</v>
      </c>
      <c r="V16" s="20">
        <v>0</v>
      </c>
      <c r="W16" s="26">
        <v>-126.07693441748199</v>
      </c>
      <c r="X16" s="66">
        <v>-49.677541362758198</v>
      </c>
      <c r="Y16" s="66">
        <v>-60.963338056969803</v>
      </c>
      <c r="Z16" s="66">
        <v>0</v>
      </c>
      <c r="AA16" s="158">
        <v>0</v>
      </c>
      <c r="AB16" s="24">
        <v>-25.602306326023001</v>
      </c>
      <c r="AC16" s="24">
        <v>-30.5670228758622</v>
      </c>
      <c r="AD16" s="24">
        <v>-7632.3793920922899</v>
      </c>
      <c r="AE16" s="22">
        <v>240.06945787783499</v>
      </c>
      <c r="AF16" s="20">
        <v>25.761668131581601</v>
      </c>
      <c r="AG16" s="20">
        <v>94.273060807335696</v>
      </c>
      <c r="AH16" s="65">
        <v>1.24659577565543</v>
      </c>
      <c r="AI16" s="20">
        <v>0</v>
      </c>
      <c r="AJ16" s="20">
        <v>0</v>
      </c>
      <c r="AK16" s="26">
        <v>156.01061983840401</v>
      </c>
      <c r="AL16" s="20">
        <v>23.200151423121198</v>
      </c>
      <c r="AM16" s="20">
        <v>54.805158496080701</v>
      </c>
      <c r="AN16" s="65">
        <v>0.77253826883912702</v>
      </c>
      <c r="AO16" s="20">
        <v>0</v>
      </c>
      <c r="AP16" s="20">
        <v>0</v>
      </c>
      <c r="AQ16" s="135">
        <v>-35.014382413528899</v>
      </c>
      <c r="AR16" s="66">
        <v>-41.865514891804501</v>
      </c>
      <c r="AS16" s="24">
        <v>0</v>
      </c>
      <c r="AT16" s="223">
        <v>0</v>
      </c>
      <c r="AU16" s="22">
        <v>93.422970901305206</v>
      </c>
      <c r="AV16" s="24"/>
      <c r="AW16" s="24">
        <v>-9.3710829141652106</v>
      </c>
      <c r="AX16" s="65"/>
      <c r="AY16" s="135">
        <f t="shared" si="8"/>
        <v>70.463827612114642</v>
      </c>
      <c r="AZ16" s="24"/>
      <c r="BA16" s="141">
        <v>-110.030812362053</v>
      </c>
      <c r="BB16" s="24">
        <v>-99.521958234988901</v>
      </c>
      <c r="BC16" s="66">
        <v>-97.846123416120705</v>
      </c>
      <c r="BD16" s="24">
        <v>-98.394504806350099</v>
      </c>
      <c r="BE16" s="225">
        <f t="shared" si="9"/>
        <v>40.963783369829365</v>
      </c>
      <c r="BF16" s="118"/>
    </row>
    <row r="17" spans="1:58" s="117" customFormat="1">
      <c r="A17" s="285"/>
      <c r="B17" s="254"/>
      <c r="C17" s="140">
        <v>43901</v>
      </c>
      <c r="D17" s="145" t="s">
        <v>63</v>
      </c>
      <c r="E17" s="146" t="s">
        <v>120</v>
      </c>
      <c r="F17" s="19">
        <v>3.05</v>
      </c>
      <c r="G17" s="20">
        <v>40.98075</v>
      </c>
      <c r="H17" s="21">
        <v>164.09800000000001</v>
      </c>
      <c r="I17" s="22">
        <v>50</v>
      </c>
      <c r="J17" s="23">
        <v>1.4413114754098399</v>
      </c>
      <c r="K17" s="22">
        <v>184.17476833616399</v>
      </c>
      <c r="L17" s="20">
        <v>21.521821682752499</v>
      </c>
      <c r="M17" s="20">
        <v>70.565562485329707</v>
      </c>
      <c r="N17" s="65">
        <v>1.3211223175746001</v>
      </c>
      <c r="O17" s="20">
        <v>0</v>
      </c>
      <c r="P17" s="25">
        <v>0</v>
      </c>
      <c r="Q17" s="26">
        <v>95.9184823606181</v>
      </c>
      <c r="R17" s="20">
        <v>19.780803367437802</v>
      </c>
      <c r="S17" s="20">
        <v>28.178437812871302</v>
      </c>
      <c r="T17" s="24">
        <v>0.61841601394751999</v>
      </c>
      <c r="U17" s="20">
        <v>0</v>
      </c>
      <c r="V17" s="20">
        <v>0</v>
      </c>
      <c r="W17" s="26">
        <v>-88.256285975546405</v>
      </c>
      <c r="X17" s="66">
        <v>-47.919857194801402</v>
      </c>
      <c r="Y17" s="66">
        <v>-60.067720258405799</v>
      </c>
      <c r="Z17" s="66">
        <v>0</v>
      </c>
      <c r="AA17" s="158">
        <v>0</v>
      </c>
      <c r="AB17" s="24">
        <v>-33.519906003728003</v>
      </c>
      <c r="AC17" s="24">
        <v>-46.430142274053402</v>
      </c>
      <c r="AD17" s="24">
        <v>5291.6261995486902</v>
      </c>
      <c r="AE17" s="22">
        <v>186.08862298138399</v>
      </c>
      <c r="AF17" s="20">
        <v>21.2344501433261</v>
      </c>
      <c r="AG17" s="20">
        <v>71.809861347365697</v>
      </c>
      <c r="AH17" s="65">
        <v>1.3390014221244999</v>
      </c>
      <c r="AI17" s="20">
        <v>0</v>
      </c>
      <c r="AJ17" s="20">
        <v>0</v>
      </c>
      <c r="AK17" s="26">
        <v>114.883981598739</v>
      </c>
      <c r="AL17" s="20">
        <v>19.176046744548799</v>
      </c>
      <c r="AM17" s="20">
        <v>38.265944054820501</v>
      </c>
      <c r="AN17" s="65">
        <v>0.77737225981078795</v>
      </c>
      <c r="AO17" s="20">
        <v>0</v>
      </c>
      <c r="AP17" s="20">
        <v>0</v>
      </c>
      <c r="AQ17" s="135">
        <v>-38.263833780836997</v>
      </c>
      <c r="AR17" s="66">
        <v>-46.712132098798101</v>
      </c>
      <c r="AS17" s="24">
        <v>0</v>
      </c>
      <c r="AT17" s="223">
        <v>0</v>
      </c>
      <c r="AU17" s="22">
        <v>70.173829774590601</v>
      </c>
      <c r="AV17" s="24"/>
      <c r="AW17" s="24">
        <v>-0.89748039088398501</v>
      </c>
      <c r="AX17" s="65"/>
      <c r="AY17" s="135">
        <f t="shared" si="8"/>
        <v>83.384551218854739</v>
      </c>
      <c r="AZ17" s="24"/>
      <c r="BA17" s="141">
        <v>-101.278938877594</v>
      </c>
      <c r="BB17" s="24">
        <v>-100.02920468158101</v>
      </c>
      <c r="BC17" s="66">
        <v>-95.122717604783901</v>
      </c>
      <c r="BD17" s="24">
        <v>-96.007142969312298</v>
      </c>
      <c r="BE17" s="225">
        <f t="shared" si="9"/>
        <v>44.433849503513379</v>
      </c>
      <c r="BF17" s="118"/>
    </row>
    <row r="18" spans="1:58" s="117" customFormat="1">
      <c r="A18" s="285"/>
      <c r="B18" s="254"/>
      <c r="C18" s="140">
        <v>44315</v>
      </c>
      <c r="D18" s="145" t="s">
        <v>63</v>
      </c>
      <c r="E18" s="146" t="s">
        <v>121</v>
      </c>
      <c r="F18" s="19">
        <v>2.62</v>
      </c>
      <c r="G18" s="20">
        <v>51.477550000000001</v>
      </c>
      <c r="H18" s="21">
        <v>209.63300000000001</v>
      </c>
      <c r="I18" s="22">
        <v>50</v>
      </c>
      <c r="J18" s="23">
        <v>1.44274809160305</v>
      </c>
      <c r="K18" s="22">
        <v>235.34230872098499</v>
      </c>
      <c r="L18" s="20">
        <v>27.098082007617101</v>
      </c>
      <c r="M18" s="20">
        <v>90.573072352875499</v>
      </c>
      <c r="N18" s="65">
        <v>1.3167059795496701</v>
      </c>
      <c r="O18" s="20">
        <v>0</v>
      </c>
      <c r="P18" s="25">
        <v>0</v>
      </c>
      <c r="Q18" s="26">
        <v>135.04298383003501</v>
      </c>
      <c r="R18" s="20">
        <v>25.369057938356299</v>
      </c>
      <c r="S18" s="20">
        <v>42.1524339766612</v>
      </c>
      <c r="T18" s="24">
        <v>0.69345650682084403</v>
      </c>
      <c r="U18" s="20">
        <v>0</v>
      </c>
      <c r="V18" s="20">
        <v>0</v>
      </c>
      <c r="W18" s="26">
        <v>-100.29932489095</v>
      </c>
      <c r="X18" s="66">
        <v>-42.618484298912101</v>
      </c>
      <c r="Y18" s="66">
        <v>-53.4603024037498</v>
      </c>
      <c r="Z18" s="66">
        <v>0</v>
      </c>
      <c r="AA18" s="158">
        <v>0</v>
      </c>
      <c r="AB18" s="24">
        <v>-13.6859995197986</v>
      </c>
      <c r="AC18" s="24">
        <v>-21.507755674012401</v>
      </c>
      <c r="AD18" s="24">
        <v>-43780.471276034601</v>
      </c>
      <c r="AE18" s="22">
        <v>231.411460727627</v>
      </c>
      <c r="AF18" s="20">
        <v>27.701202605681299</v>
      </c>
      <c r="AG18" s="20">
        <v>88.004527758132198</v>
      </c>
      <c r="AH18" s="65">
        <v>1.2880381809286101</v>
      </c>
      <c r="AI18" s="20">
        <v>0</v>
      </c>
      <c r="AJ18" s="20">
        <v>0</v>
      </c>
      <c r="AK18" s="26">
        <v>197.80595476886501</v>
      </c>
      <c r="AL18" s="20">
        <v>26.818680770758402</v>
      </c>
      <c r="AM18" s="20">
        <v>72.084296613673999</v>
      </c>
      <c r="AN18" s="65">
        <v>1.0811342511314399</v>
      </c>
      <c r="AO18" s="20">
        <v>0</v>
      </c>
      <c r="AP18" s="20">
        <v>0</v>
      </c>
      <c r="AQ18" s="135">
        <v>-14.5219713203038</v>
      </c>
      <c r="AR18" s="66">
        <v>-18.090240979660301</v>
      </c>
      <c r="AS18" s="24">
        <v>0</v>
      </c>
      <c r="AT18" s="223">
        <v>0</v>
      </c>
      <c r="AU18" s="22">
        <v>110.593678337651</v>
      </c>
      <c r="AV18" s="24"/>
      <c r="AW18" s="24">
        <v>73.755663993094004</v>
      </c>
      <c r="AX18" s="65"/>
      <c r="AY18" s="135">
        <f t="shared" si="8"/>
        <v>53.422705822271944</v>
      </c>
      <c r="AZ18" s="24"/>
      <c r="BA18" s="141">
        <v>-33.309330965634203</v>
      </c>
      <c r="BB18" s="24">
        <v>-26.344371850586001</v>
      </c>
      <c r="BC18" s="66">
        <v>-241.88958925626</v>
      </c>
      <c r="BD18" s="24">
        <v>-182.872405414415</v>
      </c>
      <c r="BE18" s="225">
        <f t="shared" si="9"/>
        <v>43.758409601167912</v>
      </c>
      <c r="BF18" s="118"/>
    </row>
    <row r="19" spans="1:58" s="117" customFormat="1">
      <c r="A19" s="285"/>
      <c r="B19" s="254"/>
      <c r="C19" s="140">
        <v>44315</v>
      </c>
      <c r="D19" s="145" t="s">
        <v>63</v>
      </c>
      <c r="E19" s="146" t="s">
        <v>122</v>
      </c>
      <c r="F19" s="19">
        <v>2.1800000000000002</v>
      </c>
      <c r="G19" s="20">
        <v>50.873220000000003</v>
      </c>
      <c r="H19" s="21">
        <v>207.209</v>
      </c>
      <c r="I19" s="22">
        <v>50</v>
      </c>
      <c r="J19" s="23">
        <v>1.4596330275229401</v>
      </c>
      <c r="K19" s="22">
        <v>226.017799809233</v>
      </c>
      <c r="L19" s="20">
        <v>27.439202987044499</v>
      </c>
      <c r="M19" s="20">
        <v>85.569696917572102</v>
      </c>
      <c r="N19" s="65">
        <v>1.2702056869015399</v>
      </c>
      <c r="O19" s="20">
        <v>0</v>
      </c>
      <c r="P19" s="25">
        <v>0</v>
      </c>
      <c r="Q19" s="26">
        <v>161.09401799738001</v>
      </c>
      <c r="R19" s="20">
        <v>25.225039200703801</v>
      </c>
      <c r="S19" s="20">
        <v>55.321969797986199</v>
      </c>
      <c r="T19" s="24">
        <v>0.86908434394657597</v>
      </c>
      <c r="U19" s="20">
        <v>0</v>
      </c>
      <c r="V19" s="20">
        <v>0</v>
      </c>
      <c r="W19" s="26">
        <v>-64.923781811853303</v>
      </c>
      <c r="X19" s="66">
        <v>-28.7250746917505</v>
      </c>
      <c r="Y19" s="66">
        <v>-35.348643514213997</v>
      </c>
      <c r="Z19" s="66">
        <v>0</v>
      </c>
      <c r="AA19" s="158">
        <v>0</v>
      </c>
      <c r="AB19" s="24">
        <v>-8.9484590329614893</v>
      </c>
      <c r="AC19" s="24">
        <v>-90.287761631508104</v>
      </c>
      <c r="AD19" s="24">
        <v>103.62991182405</v>
      </c>
      <c r="AE19" s="22">
        <v>218.89203690968</v>
      </c>
      <c r="AF19" s="20">
        <v>28.640124310101601</v>
      </c>
      <c r="AG19" s="20">
        <v>80.805894144738602</v>
      </c>
      <c r="AH19" s="65">
        <v>1.21694414803559</v>
      </c>
      <c r="AI19" s="20">
        <v>0</v>
      </c>
      <c r="AJ19" s="20">
        <v>0</v>
      </c>
      <c r="AK19" s="26">
        <v>192.99034606718001</v>
      </c>
      <c r="AL19" s="20">
        <v>28.521309176630901</v>
      </c>
      <c r="AM19" s="20">
        <v>67.973863856958999</v>
      </c>
      <c r="AN19" s="65">
        <v>1.0520242831842399</v>
      </c>
      <c r="AO19" s="20">
        <v>0</v>
      </c>
      <c r="AP19" s="20">
        <v>0</v>
      </c>
      <c r="AQ19" s="135">
        <v>-11.833089594386699</v>
      </c>
      <c r="AR19" s="66">
        <v>-15.8800671950923</v>
      </c>
      <c r="AS19" s="24">
        <v>0</v>
      </c>
      <c r="AT19" s="223">
        <v>0</v>
      </c>
      <c r="AU19" s="22">
        <v>113.63574415476</v>
      </c>
      <c r="AV19" s="24"/>
      <c r="AW19" s="24">
        <v>70.456665469648797</v>
      </c>
      <c r="AX19" s="65"/>
      <c r="AY19" s="135">
        <f>(AU19-AM19)/AM19*100</f>
        <v>67.175643264725565</v>
      </c>
      <c r="AZ19" s="24"/>
      <c r="BA19" s="24">
        <v>-37.997796385533597</v>
      </c>
      <c r="BB19" s="24">
        <v>-20.942911604888501</v>
      </c>
      <c r="BC19" s="66">
        <v>-355.84299034336499</v>
      </c>
      <c r="BD19" s="24">
        <v>-306.46270981918201</v>
      </c>
      <c r="BE19" s="225">
        <f>(AU19-AM19)/(AG19)*100</f>
        <v>56.508105975551693</v>
      </c>
      <c r="BF19" s="118"/>
    </row>
    <row r="20" spans="1:58" ht="15" thickBot="1">
      <c r="A20" s="285"/>
      <c r="B20" s="254"/>
      <c r="C20" s="166"/>
      <c r="D20" s="167"/>
      <c r="E20" s="168"/>
      <c r="F20" s="29"/>
      <c r="G20" s="30"/>
      <c r="H20" s="31"/>
      <c r="I20" s="32"/>
      <c r="J20" s="33"/>
      <c r="K20" s="32"/>
      <c r="L20" s="30"/>
      <c r="M20" s="30"/>
      <c r="N20" s="120"/>
      <c r="O20" s="30"/>
      <c r="P20" s="35"/>
      <c r="Q20" s="36"/>
      <c r="R20" s="30"/>
      <c r="S20" s="30"/>
      <c r="T20" s="34"/>
      <c r="U20" s="30"/>
      <c r="V20" s="30"/>
      <c r="W20" s="36"/>
      <c r="X20" s="125"/>
      <c r="Y20" s="66"/>
      <c r="Z20" s="66"/>
      <c r="AA20" s="24"/>
      <c r="AB20" s="24"/>
      <c r="AC20" s="24"/>
      <c r="AD20" s="24"/>
      <c r="AE20" s="22"/>
      <c r="AF20" s="24"/>
      <c r="AG20" s="24"/>
      <c r="AH20" s="65"/>
      <c r="AI20" s="20"/>
      <c r="AJ20" s="20"/>
      <c r="AK20" s="26"/>
      <c r="AL20" s="24"/>
      <c r="AM20" s="24"/>
      <c r="AN20" s="65"/>
      <c r="AO20" s="20"/>
      <c r="AP20" s="20"/>
      <c r="AQ20" s="107"/>
      <c r="AR20" s="66"/>
      <c r="AS20" s="24"/>
      <c r="AT20" s="223"/>
      <c r="AU20" s="32"/>
      <c r="AV20" s="34"/>
      <c r="AW20" s="34"/>
      <c r="AX20" s="34"/>
      <c r="AY20" s="136"/>
      <c r="AZ20" s="34"/>
      <c r="BA20" s="34"/>
      <c r="BB20" s="30"/>
      <c r="BC20" s="107"/>
      <c r="BD20" s="34"/>
      <c r="BE20" s="176"/>
      <c r="BF20" s="28"/>
    </row>
    <row r="21" spans="1:58">
      <c r="A21" s="285"/>
      <c r="B21" s="254"/>
      <c r="C21" s="263" t="s">
        <v>23</v>
      </c>
      <c r="D21" s="264"/>
      <c r="E21" s="265"/>
      <c r="F21" s="184">
        <f>AVERAGE(F15:F20)</f>
        <v>2.5419999999999998</v>
      </c>
      <c r="G21" s="185">
        <f t="shared" ref="G21:BD21" si="10">AVERAGE(G15:G20)</f>
        <v>46.115064000000004</v>
      </c>
      <c r="H21" s="186">
        <f t="shared" si="10"/>
        <v>198.12520000000004</v>
      </c>
      <c r="I21" s="187">
        <f t="shared" si="10"/>
        <v>50</v>
      </c>
      <c r="J21" s="188">
        <f t="shared" si="10"/>
        <v>1.454452804621452</v>
      </c>
      <c r="K21" s="187">
        <f t="shared" si="10"/>
        <v>217.48481245111762</v>
      </c>
      <c r="L21" s="185">
        <f t="shared" si="10"/>
        <v>25.075008894762181</v>
      </c>
      <c r="M21" s="185">
        <f t="shared" si="10"/>
        <v>83.667397330796703</v>
      </c>
      <c r="N21" s="189">
        <f t="shared" si="10"/>
        <v>1.265225494155056</v>
      </c>
      <c r="O21" s="185">
        <f t="shared" si="10"/>
        <v>0</v>
      </c>
      <c r="P21" s="190">
        <f t="shared" si="10"/>
        <v>0</v>
      </c>
      <c r="Q21" s="185">
        <f t="shared" si="10"/>
        <v>128.00716947464701</v>
      </c>
      <c r="R21" s="185">
        <f t="shared" si="10"/>
        <v>23.6197867352206</v>
      </c>
      <c r="S21" s="185">
        <f t="shared" si="10"/>
        <v>40.3837980021029</v>
      </c>
      <c r="T21" s="185">
        <f t="shared" si="10"/>
        <v>0.68507153129960341</v>
      </c>
      <c r="U21" s="185">
        <f t="shared" si="10"/>
        <v>0</v>
      </c>
      <c r="V21" s="185">
        <f t="shared" si="10"/>
        <v>0</v>
      </c>
      <c r="W21" s="191">
        <f t="shared" si="10"/>
        <v>-89.477642976470605</v>
      </c>
      <c r="X21" s="192">
        <f t="shared" si="10"/>
        <v>-41.000568002804805</v>
      </c>
      <c r="Y21" s="192">
        <f t="shared" si="10"/>
        <v>-51.464989591299378</v>
      </c>
      <c r="Z21" s="192">
        <f t="shared" si="10"/>
        <v>0</v>
      </c>
      <c r="AA21" s="193">
        <f t="shared" si="10"/>
        <v>0</v>
      </c>
      <c r="AB21" s="193">
        <f t="shared" si="10"/>
        <v>-19.478162555918679</v>
      </c>
      <c r="AC21" s="193">
        <f t="shared" si="10"/>
        <v>-13.604413761327226</v>
      </c>
      <c r="AD21" s="193">
        <f t="shared" si="10"/>
        <v>-11327.125312700311</v>
      </c>
      <c r="AE21" s="187">
        <f t="shared" si="10"/>
        <v>215.33003673578719</v>
      </c>
      <c r="AF21" s="185">
        <f t="shared" si="10"/>
        <v>25.321648145899839</v>
      </c>
      <c r="AG21" s="185">
        <f t="shared" si="10"/>
        <v>82.343370221993752</v>
      </c>
      <c r="AH21" s="189">
        <f t="shared" si="10"/>
        <v>1.2531792400284461</v>
      </c>
      <c r="AI21" s="189">
        <f t="shared" si="10"/>
        <v>0</v>
      </c>
      <c r="AJ21" s="189">
        <f t="shared" si="10"/>
        <v>0</v>
      </c>
      <c r="AK21" s="191">
        <f t="shared" si="10"/>
        <v>163.46530061170699</v>
      </c>
      <c r="AL21" s="185">
        <f t="shared" si="10"/>
        <v>24.1227384094529</v>
      </c>
      <c r="AM21" s="185">
        <f t="shared" si="10"/>
        <v>57.609911896400504</v>
      </c>
      <c r="AN21" s="189">
        <f t="shared" si="10"/>
        <v>0.91297740056756693</v>
      </c>
      <c r="AO21" s="189">
        <f t="shared" si="10"/>
        <v>0</v>
      </c>
      <c r="AP21" s="189">
        <f t="shared" si="10"/>
        <v>0</v>
      </c>
      <c r="AQ21" s="192">
        <f t="shared" si="10"/>
        <v>-24.377758356113361</v>
      </c>
      <c r="AR21" s="192">
        <f t="shared" si="10"/>
        <v>-30.211806782474259</v>
      </c>
      <c r="AS21" s="185">
        <f t="shared" si="10"/>
        <v>0</v>
      </c>
      <c r="AT21" s="186">
        <f t="shared" si="10"/>
        <v>0</v>
      </c>
      <c r="AU21" s="187">
        <f t="shared" si="10"/>
        <v>90.778789109383155</v>
      </c>
      <c r="AV21" s="185" t="e">
        <f t="shared" si="10"/>
        <v>#DIV/0!</v>
      </c>
      <c r="AW21" s="185">
        <f t="shared" si="10"/>
        <v>25.966535324053552</v>
      </c>
      <c r="AX21" s="185" t="e">
        <f t="shared" si="10"/>
        <v>#DIV/0!</v>
      </c>
      <c r="AY21" s="189">
        <f t="shared" si="10"/>
        <v>58.948837842949487</v>
      </c>
      <c r="AZ21" s="185" t="e">
        <f t="shared" si="10"/>
        <v>#DIV/0!</v>
      </c>
      <c r="BA21" s="185">
        <f t="shared" si="10"/>
        <v>-77.767883441273767</v>
      </c>
      <c r="BB21" s="185">
        <f t="shared" si="10"/>
        <v>-69.375261029292886</v>
      </c>
      <c r="BC21" s="192">
        <f t="shared" si="10"/>
        <v>-168.31908952923567</v>
      </c>
      <c r="BD21" s="193">
        <f t="shared" si="10"/>
        <v>-152.11470907136763</v>
      </c>
      <c r="BE21" s="229">
        <f t="shared" ref="BE21" si="11">AVERAGE(BE15:BE20)</f>
        <v>40.034916914574545</v>
      </c>
      <c r="BF21" s="295"/>
    </row>
    <row r="22" spans="1:58">
      <c r="A22" s="285"/>
      <c r="B22" s="254"/>
      <c r="C22" s="269" t="s">
        <v>24</v>
      </c>
      <c r="D22" s="270"/>
      <c r="E22" s="271"/>
      <c r="F22" s="194">
        <f t="shared" ref="F22:J22" si="12">_xlfn.STDEV.S(F15:F20)</f>
        <v>0.39939954932373239</v>
      </c>
      <c r="G22" s="195">
        <f t="shared" si="12"/>
        <v>5.7355992393497797</v>
      </c>
      <c r="H22" s="196">
        <f t="shared" si="12"/>
        <v>21.953080619812791</v>
      </c>
      <c r="I22" s="197">
        <f t="shared" si="12"/>
        <v>0</v>
      </c>
      <c r="J22" s="198">
        <f t="shared" si="12"/>
        <v>2.7753027684806302E-2</v>
      </c>
      <c r="K22" s="197">
        <f>_xlfn.STDEV.S(K15:K20)</f>
        <v>30.343544319042053</v>
      </c>
      <c r="L22" s="195">
        <f t="shared" ref="L22:BD22" si="13">_xlfn.STDEV.S(L15:L20)</f>
        <v>2.4210853075236627</v>
      </c>
      <c r="M22" s="195">
        <f t="shared" si="13"/>
        <v>14.262965617675404</v>
      </c>
      <c r="N22" s="199">
        <f t="shared" si="13"/>
        <v>0.10558707116890718</v>
      </c>
      <c r="O22" s="195">
        <f t="shared" si="13"/>
        <v>0</v>
      </c>
      <c r="P22" s="200">
        <f t="shared" si="13"/>
        <v>0</v>
      </c>
      <c r="Q22" s="195">
        <f t="shared" si="13"/>
        <v>23.632219757147787</v>
      </c>
      <c r="R22" s="195">
        <f t="shared" si="13"/>
        <v>2.2662540602777312</v>
      </c>
      <c r="S22" s="195">
        <f t="shared" si="13"/>
        <v>9.9191810460930725</v>
      </c>
      <c r="T22" s="195">
        <f t="shared" si="13"/>
        <v>0.10824689653281326</v>
      </c>
      <c r="U22" s="195">
        <f t="shared" si="13"/>
        <v>0</v>
      </c>
      <c r="V22" s="195">
        <f t="shared" si="13"/>
        <v>0</v>
      </c>
      <c r="W22" s="201">
        <f t="shared" si="13"/>
        <v>25.147263579763916</v>
      </c>
      <c r="X22" s="202">
        <f t="shared" si="13"/>
        <v>8.6726932612679519</v>
      </c>
      <c r="Y22" s="202">
        <f t="shared" si="13"/>
        <v>10.533093654222698</v>
      </c>
      <c r="Z22" s="202">
        <f t="shared" si="13"/>
        <v>0</v>
      </c>
      <c r="AA22" s="203">
        <f t="shared" si="13"/>
        <v>0</v>
      </c>
      <c r="AB22" s="203">
        <f t="shared" si="13"/>
        <v>9.9231547367122221</v>
      </c>
      <c r="AC22" s="203">
        <f t="shared" si="13"/>
        <v>79.631503197233641</v>
      </c>
      <c r="AD22" s="203">
        <f t="shared" si="13"/>
        <v>19197.777812673608</v>
      </c>
      <c r="AE22" s="197">
        <f t="shared" si="13"/>
        <v>22.179169445278731</v>
      </c>
      <c r="AF22" s="195">
        <f t="shared" si="13"/>
        <v>3.0732460443111496</v>
      </c>
      <c r="AG22" s="195">
        <f t="shared" si="13"/>
        <v>8.9184325055198119</v>
      </c>
      <c r="AH22" s="199">
        <f t="shared" si="13"/>
        <v>6.3244556836054969E-2</v>
      </c>
      <c r="AI22" s="199">
        <f t="shared" si="13"/>
        <v>0</v>
      </c>
      <c r="AJ22" s="199">
        <f t="shared" si="13"/>
        <v>0</v>
      </c>
      <c r="AK22" s="201">
        <f t="shared" si="13"/>
        <v>33.645318615417402</v>
      </c>
      <c r="AL22" s="195">
        <f t="shared" si="13"/>
        <v>3.6550531702210467</v>
      </c>
      <c r="AM22" s="195">
        <f t="shared" si="13"/>
        <v>13.287297297327767</v>
      </c>
      <c r="AN22" s="199">
        <f t="shared" si="13"/>
        <v>0.14721886586652461</v>
      </c>
      <c r="AO22" s="199">
        <f t="shared" si="13"/>
        <v>0</v>
      </c>
      <c r="AP22" s="199">
        <f t="shared" si="13"/>
        <v>0</v>
      </c>
      <c r="AQ22" s="202">
        <f t="shared" si="13"/>
        <v>11.884549136730161</v>
      </c>
      <c r="AR22" s="202">
        <f t="shared" si="13"/>
        <v>13.813881073082435</v>
      </c>
      <c r="AS22" s="195">
        <f t="shared" si="13"/>
        <v>0</v>
      </c>
      <c r="AT22" s="196">
        <f t="shared" si="13"/>
        <v>0</v>
      </c>
      <c r="AU22" s="197">
        <f t="shared" si="13"/>
        <v>22.120483124159339</v>
      </c>
      <c r="AV22" s="195" t="e">
        <f t="shared" si="13"/>
        <v>#DIV/0!</v>
      </c>
      <c r="AW22" s="195">
        <f t="shared" si="13"/>
        <v>42.244107931487008</v>
      </c>
      <c r="AX22" s="195" t="e">
        <f t="shared" si="13"/>
        <v>#DIV/0!</v>
      </c>
      <c r="AY22" s="199">
        <f t="shared" si="13"/>
        <v>24.092770954400571</v>
      </c>
      <c r="AZ22" s="195" t="e">
        <f t="shared" si="13"/>
        <v>#DIV/0!</v>
      </c>
      <c r="BA22" s="195">
        <f t="shared" si="13"/>
        <v>38.605557967780101</v>
      </c>
      <c r="BB22" s="195">
        <f t="shared" si="13"/>
        <v>41.791244324041152</v>
      </c>
      <c r="BC22" s="202">
        <f t="shared" si="13"/>
        <v>127.1717587814662</v>
      </c>
      <c r="BD22" s="203">
        <f t="shared" si="13"/>
        <v>95.485636081012544</v>
      </c>
      <c r="BE22" s="230">
        <f t="shared" ref="BE22" si="14">_xlfn.STDEV.S(BE15:BE20)</f>
        <v>15.467246653240149</v>
      </c>
      <c r="BF22" s="296"/>
    </row>
    <row r="23" spans="1:58" ht="15" thickBot="1">
      <c r="A23" s="285"/>
      <c r="B23" s="255"/>
      <c r="C23" s="272" t="s">
        <v>25</v>
      </c>
      <c r="D23" s="273"/>
      <c r="E23" s="274"/>
      <c r="F23" s="204">
        <f t="shared" ref="F23:J23" si="15">_xlfn.STDEV.S(F15:F20)/SQRT(COUNT(F15:F20))</f>
        <v>0.17861690849412915</v>
      </c>
      <c r="G23" s="205">
        <f t="shared" si="15"/>
        <v>2.5650379581764389</v>
      </c>
      <c r="H23" s="206">
        <f t="shared" si="15"/>
        <v>9.8177161162869222</v>
      </c>
      <c r="I23" s="207">
        <f t="shared" si="15"/>
        <v>0</v>
      </c>
      <c r="J23" s="208">
        <f t="shared" si="15"/>
        <v>1.2411531296932099E-2</v>
      </c>
      <c r="K23" s="207">
        <f>_xlfn.STDEV.S(K15:K20)/SQRT(COUNT(K15:K20))</f>
        <v>13.570045555131118</v>
      </c>
      <c r="L23" s="205">
        <f t="shared" ref="L23:BD23" si="16">_xlfn.STDEV.S(L15:L20)/SQRT(COUNT(L15:L20))</f>
        <v>1.0827422653897785</v>
      </c>
      <c r="M23" s="205">
        <f t="shared" si="16"/>
        <v>6.3785921363728955</v>
      </c>
      <c r="N23" s="209">
        <f t="shared" si="16"/>
        <v>4.7219973735756926E-2</v>
      </c>
      <c r="O23" s="205">
        <f t="shared" si="16"/>
        <v>0</v>
      </c>
      <c r="P23" s="210">
        <f t="shared" si="16"/>
        <v>0</v>
      </c>
      <c r="Q23" s="205">
        <f t="shared" si="16"/>
        <v>10.568649967239205</v>
      </c>
      <c r="R23" s="205">
        <f t="shared" si="16"/>
        <v>1.0134996266131826</v>
      </c>
      <c r="S23" s="205">
        <f t="shared" si="16"/>
        <v>4.4359926200383164</v>
      </c>
      <c r="T23" s="205">
        <f t="shared" si="16"/>
        <v>4.8409483800151344E-2</v>
      </c>
      <c r="U23" s="205">
        <f t="shared" si="16"/>
        <v>0</v>
      </c>
      <c r="V23" s="205">
        <f t="shared" si="16"/>
        <v>0</v>
      </c>
      <c r="W23" s="211">
        <f t="shared" si="16"/>
        <v>11.246198162491364</v>
      </c>
      <c r="X23" s="212">
        <f t="shared" si="16"/>
        <v>3.8785463360398968</v>
      </c>
      <c r="Y23" s="212">
        <f t="shared" si="16"/>
        <v>4.7105426848427232</v>
      </c>
      <c r="Z23" s="212">
        <f t="shared" si="16"/>
        <v>0</v>
      </c>
      <c r="AA23" s="213">
        <f t="shared" si="16"/>
        <v>0</v>
      </c>
      <c r="AB23" s="213">
        <f t="shared" si="16"/>
        <v>4.4377697085075107</v>
      </c>
      <c r="AC23" s="213">
        <f t="shared" si="16"/>
        <v>35.61229085990125</v>
      </c>
      <c r="AD23" s="213">
        <f t="shared" si="16"/>
        <v>8585.5072412150821</v>
      </c>
      <c r="AE23" s="207">
        <f t="shared" si="16"/>
        <v>9.9188261128259079</v>
      </c>
      <c r="AF23" s="205">
        <f t="shared" si="16"/>
        <v>1.3743974133324122</v>
      </c>
      <c r="AG23" s="205">
        <f t="shared" si="16"/>
        <v>3.9884442670172136</v>
      </c>
      <c r="AH23" s="209">
        <f t="shared" si="16"/>
        <v>2.8283825658453585E-2</v>
      </c>
      <c r="AI23" s="209">
        <f t="shared" si="16"/>
        <v>0</v>
      </c>
      <c r="AJ23" s="209">
        <f t="shared" si="16"/>
        <v>0</v>
      </c>
      <c r="AK23" s="211">
        <f t="shared" si="16"/>
        <v>15.046643909742482</v>
      </c>
      <c r="AL23" s="205">
        <f t="shared" si="16"/>
        <v>1.6345894699980741</v>
      </c>
      <c r="AM23" s="205">
        <f t="shared" si="16"/>
        <v>5.9422599988148237</v>
      </c>
      <c r="AN23" s="209">
        <f t="shared" si="16"/>
        <v>6.5838278329594491E-2</v>
      </c>
      <c r="AO23" s="209">
        <f t="shared" si="16"/>
        <v>0</v>
      </c>
      <c r="AP23" s="209">
        <f t="shared" si="16"/>
        <v>0</v>
      </c>
      <c r="AQ23" s="212">
        <f t="shared" si="16"/>
        <v>5.3149319503330164</v>
      </c>
      <c r="AR23" s="212">
        <f t="shared" si="16"/>
        <v>6.1777554225020124</v>
      </c>
      <c r="AS23" s="205">
        <f t="shared" si="16"/>
        <v>0</v>
      </c>
      <c r="AT23" s="206">
        <f t="shared" si="16"/>
        <v>0</v>
      </c>
      <c r="AU23" s="207">
        <f t="shared" si="16"/>
        <v>9.8925807921514401</v>
      </c>
      <c r="AV23" s="205" t="e">
        <f t="shared" si="16"/>
        <v>#DIV/0!</v>
      </c>
      <c r="AW23" s="205">
        <f t="shared" si="16"/>
        <v>18.892139396728595</v>
      </c>
      <c r="AX23" s="205" t="e">
        <f t="shared" si="16"/>
        <v>#DIV/0!</v>
      </c>
      <c r="AY23" s="209">
        <f t="shared" si="16"/>
        <v>10.774614724074432</v>
      </c>
      <c r="AZ23" s="205" t="e">
        <f t="shared" si="16"/>
        <v>#DIV/0!</v>
      </c>
      <c r="BA23" s="205">
        <f t="shared" si="16"/>
        <v>17.264930385052988</v>
      </c>
      <c r="BB23" s="205">
        <f t="shared" si="16"/>
        <v>18.689612634571652</v>
      </c>
      <c r="BC23" s="212">
        <f t="shared" si="16"/>
        <v>56.872939490712845</v>
      </c>
      <c r="BD23" s="213">
        <f t="shared" si="16"/>
        <v>42.702474630390128</v>
      </c>
      <c r="BE23" s="231">
        <f t="shared" ref="BE23" si="17">_xlfn.STDEV.S(BE15:BE20)/SQRT(COUNT(BE15:BE20))</f>
        <v>6.9171629882802179</v>
      </c>
      <c r="BF23" s="297"/>
    </row>
    <row r="24" spans="1:58" s="117" customFormat="1">
      <c r="A24" s="285"/>
      <c r="B24" s="254" t="s">
        <v>68</v>
      </c>
      <c r="C24" s="166">
        <v>43389</v>
      </c>
      <c r="D24" s="167" t="s">
        <v>63</v>
      </c>
      <c r="E24" s="163" t="s">
        <v>90</v>
      </c>
      <c r="F24" s="19">
        <v>3.2</v>
      </c>
      <c r="G24" s="20">
        <v>48.713999999999999</v>
      </c>
      <c r="H24" s="21">
        <v>212.346</v>
      </c>
      <c r="I24" s="22">
        <v>60</v>
      </c>
      <c r="J24" s="23">
        <v>1.67</v>
      </c>
      <c r="K24" s="22">
        <v>264.82828503194003</v>
      </c>
      <c r="L24" s="20">
        <v>19.4524237794163</v>
      </c>
      <c r="M24" s="20">
        <v>112.961718736554</v>
      </c>
      <c r="N24" s="65">
        <v>1.4995591403424999</v>
      </c>
      <c r="O24" s="20">
        <v>0</v>
      </c>
      <c r="P24" s="25">
        <v>0</v>
      </c>
      <c r="Q24" s="26">
        <v>111.71500824454201</v>
      </c>
      <c r="R24" s="20">
        <v>55.857504122271102</v>
      </c>
      <c r="S24" s="20">
        <v>0</v>
      </c>
      <c r="T24" s="24">
        <v>0.422215858077433</v>
      </c>
      <c r="U24" s="20">
        <v>0</v>
      </c>
      <c r="V24" s="20">
        <v>0</v>
      </c>
      <c r="W24" s="26">
        <v>-153.11327678739801</v>
      </c>
      <c r="X24" s="66">
        <v>-57.816058722327</v>
      </c>
      <c r="Y24" s="66">
        <v>-100</v>
      </c>
      <c r="Z24" s="66">
        <v>0</v>
      </c>
      <c r="AA24" s="158">
        <v>0</v>
      </c>
      <c r="AB24" s="24">
        <v>-13.139905501665799</v>
      </c>
      <c r="AC24" s="24">
        <v>-5.6528133448272797</v>
      </c>
      <c r="AD24" s="24">
        <v>5.3029511002598699</v>
      </c>
      <c r="AE24" s="22">
        <v>266.78662960615901</v>
      </c>
      <c r="AF24" s="20">
        <v>19.285378199922398</v>
      </c>
      <c r="AG24" s="20">
        <v>114.107936603157</v>
      </c>
      <c r="AH24" s="65">
        <v>1.51254798209541</v>
      </c>
      <c r="AI24" s="20">
        <v>0</v>
      </c>
      <c r="AJ24" s="20">
        <v>0</v>
      </c>
      <c r="AK24" s="26">
        <v>193.771100081215</v>
      </c>
      <c r="AL24" s="20">
        <v>28.961661986788702</v>
      </c>
      <c r="AM24" s="20">
        <v>67.923888053818999</v>
      </c>
      <c r="AN24" s="65">
        <v>1.00719564690541</v>
      </c>
      <c r="AO24" s="20">
        <v>0</v>
      </c>
      <c r="AP24" s="20">
        <v>0</v>
      </c>
      <c r="AQ24" s="135">
        <v>-27.3685115452496</v>
      </c>
      <c r="AR24" s="66">
        <v>-40.4740020056242</v>
      </c>
      <c r="AS24" s="24">
        <v>0</v>
      </c>
      <c r="AT24" s="223">
        <v>0</v>
      </c>
      <c r="AU24" s="22"/>
      <c r="AV24" s="24"/>
      <c r="AW24" s="24"/>
      <c r="AX24" s="65"/>
      <c r="AY24" s="65"/>
      <c r="AZ24" s="24"/>
      <c r="BA24" s="141"/>
      <c r="BB24" s="24"/>
      <c r="BC24" s="66"/>
      <c r="BD24" s="24"/>
      <c r="BE24" s="225"/>
      <c r="BF24" s="118"/>
    </row>
    <row r="25" spans="1:58" s="117" customFormat="1">
      <c r="A25" s="285"/>
      <c r="B25" s="254"/>
      <c r="C25" s="166">
        <v>43397</v>
      </c>
      <c r="D25" s="167" t="s">
        <v>63</v>
      </c>
      <c r="E25" s="164" t="s">
        <v>91</v>
      </c>
      <c r="F25" s="19">
        <v>3.74</v>
      </c>
      <c r="G25" s="20">
        <v>42.887</v>
      </c>
      <c r="H25" s="21">
        <v>218.82599999999999</v>
      </c>
      <c r="I25" s="22">
        <v>60</v>
      </c>
      <c r="J25" s="23">
        <v>1.65</v>
      </c>
      <c r="K25" s="22">
        <v>247.58793902319599</v>
      </c>
      <c r="L25" s="20">
        <v>20.102508563750199</v>
      </c>
      <c r="M25" s="20">
        <v>103.691460947848</v>
      </c>
      <c r="N25" s="65">
        <v>1.2929789896466699</v>
      </c>
      <c r="O25" s="20">
        <v>0</v>
      </c>
      <c r="P25" s="25">
        <v>0</v>
      </c>
      <c r="Q25" s="26">
        <v>126.391340040252</v>
      </c>
      <c r="R25" s="20">
        <v>20.055076590295698</v>
      </c>
      <c r="S25" s="20">
        <v>43.140593429830297</v>
      </c>
      <c r="T25" s="24">
        <v>0.60439279210383301</v>
      </c>
      <c r="U25" s="20">
        <v>0</v>
      </c>
      <c r="V25" s="20">
        <v>0</v>
      </c>
      <c r="W25" s="26">
        <v>-121.196598982944</v>
      </c>
      <c r="X25" s="66">
        <v>-48.950930106328499</v>
      </c>
      <c r="Y25" s="66">
        <v>-58.395230392666399</v>
      </c>
      <c r="Z25" s="66">
        <v>0</v>
      </c>
      <c r="AA25" s="158">
        <v>0</v>
      </c>
      <c r="AB25" s="24">
        <v>-29.878621833312401</v>
      </c>
      <c r="AC25" s="24">
        <v>-59.894173194423097</v>
      </c>
      <c r="AD25" s="24">
        <v>-11529.5894414377</v>
      </c>
      <c r="AE25" s="22">
        <v>264.58002611181098</v>
      </c>
      <c r="AF25" s="20">
        <v>18.590322025576601</v>
      </c>
      <c r="AG25" s="20">
        <v>113.69969103032901</v>
      </c>
      <c r="AH25" s="65">
        <v>1.39815336046149</v>
      </c>
      <c r="AI25" s="20">
        <v>0</v>
      </c>
      <c r="AJ25" s="20">
        <v>0</v>
      </c>
      <c r="AK25" s="26">
        <v>197.033338948618</v>
      </c>
      <c r="AL25" s="20">
        <v>17.554084650906798</v>
      </c>
      <c r="AM25" s="20">
        <v>80.962584823402196</v>
      </c>
      <c r="AN25" s="65">
        <v>1.02012205535846</v>
      </c>
      <c r="AO25" s="20">
        <v>0</v>
      </c>
      <c r="AP25" s="20">
        <v>0</v>
      </c>
      <c r="AQ25" s="135">
        <v>-25.5297756810441</v>
      </c>
      <c r="AR25" s="66">
        <v>-28.792607886853801</v>
      </c>
      <c r="AS25" s="24">
        <v>0</v>
      </c>
      <c r="AT25" s="223">
        <v>0</v>
      </c>
      <c r="AU25" s="22"/>
      <c r="AV25" s="24"/>
      <c r="AW25" s="24"/>
      <c r="AX25" s="65"/>
      <c r="AY25" s="65"/>
      <c r="AZ25" s="24"/>
      <c r="BA25" s="141"/>
      <c r="BB25" s="24"/>
      <c r="BC25" s="66"/>
      <c r="BD25" s="24"/>
      <c r="BE25" s="225"/>
      <c r="BF25" s="118"/>
    </row>
    <row r="26" spans="1:58" s="117" customFormat="1">
      <c r="A26" s="285"/>
      <c r="B26" s="254"/>
      <c r="C26" s="166">
        <v>43493</v>
      </c>
      <c r="D26" s="167" t="s">
        <v>63</v>
      </c>
      <c r="E26" s="164" t="s">
        <v>93</v>
      </c>
      <c r="F26" s="19">
        <v>3.4</v>
      </c>
      <c r="G26" s="20">
        <v>38.432000000000002</v>
      </c>
      <c r="H26" s="21">
        <v>194.00800000000001</v>
      </c>
      <c r="I26" s="22">
        <v>60</v>
      </c>
      <c r="J26" s="23">
        <v>1.64617647058824</v>
      </c>
      <c r="K26" s="22">
        <v>199.502571118905</v>
      </c>
      <c r="L26" s="20">
        <v>20.264134000725999</v>
      </c>
      <c r="M26" s="20">
        <v>79.487151558726694</v>
      </c>
      <c r="N26" s="65">
        <v>1.1520956774706901</v>
      </c>
      <c r="O26" s="20">
        <v>0</v>
      </c>
      <c r="P26" s="25">
        <v>0</v>
      </c>
      <c r="Q26" s="26">
        <v>119.90263285503799</v>
      </c>
      <c r="R26" s="20">
        <v>20.8241874012963</v>
      </c>
      <c r="S26" s="20">
        <v>39.127129026222804</v>
      </c>
      <c r="T26" s="24">
        <v>0.63684916345542997</v>
      </c>
      <c r="U26" s="20">
        <v>0</v>
      </c>
      <c r="V26" s="20">
        <v>0</v>
      </c>
      <c r="W26" s="26">
        <v>-79.599938263867102</v>
      </c>
      <c r="X26" s="66">
        <v>-39.899204214478402</v>
      </c>
      <c r="Y26" s="66">
        <v>-50.775530058697697</v>
      </c>
      <c r="Z26" s="66">
        <v>0</v>
      </c>
      <c r="AA26" s="158">
        <v>0</v>
      </c>
      <c r="AB26" s="24">
        <v>-42.047855103165098</v>
      </c>
      <c r="AC26" s="24">
        <v>-450.228353749532</v>
      </c>
      <c r="AD26" s="24">
        <v>7525.1803431460603</v>
      </c>
      <c r="AE26" s="22">
        <v>181.34435926344301</v>
      </c>
      <c r="AF26" s="20">
        <v>22.927567659080498</v>
      </c>
      <c r="AG26" s="20">
        <v>67.744611972640996</v>
      </c>
      <c r="AH26" s="65">
        <v>1.0182598318787099</v>
      </c>
      <c r="AI26" s="20">
        <v>0</v>
      </c>
      <c r="AJ26" s="20">
        <v>0</v>
      </c>
      <c r="AK26" s="26">
        <v>152.240433862884</v>
      </c>
      <c r="AL26" s="20">
        <v>22.785275034984799</v>
      </c>
      <c r="AM26" s="20">
        <v>53.334941896457401</v>
      </c>
      <c r="AN26" s="65">
        <v>0.832102373296007</v>
      </c>
      <c r="AO26" s="20">
        <v>0</v>
      </c>
      <c r="AP26" s="20">
        <v>0</v>
      </c>
      <c r="AQ26" s="135">
        <v>-16.048983006016101</v>
      </c>
      <c r="AR26" s="66">
        <v>-21.270577329460501</v>
      </c>
      <c r="AS26" s="24">
        <v>0</v>
      </c>
      <c r="AT26" s="223">
        <v>0</v>
      </c>
      <c r="AU26" s="22"/>
      <c r="AV26" s="24"/>
      <c r="AW26" s="24"/>
      <c r="AX26" s="65"/>
      <c r="AY26" s="65"/>
      <c r="AZ26" s="24"/>
      <c r="BA26" s="141"/>
      <c r="BB26" s="24"/>
      <c r="BC26" s="66"/>
      <c r="BD26" s="24"/>
      <c r="BE26" s="225"/>
      <c r="BF26" s="118"/>
    </row>
    <row r="27" spans="1:58" s="117" customFormat="1">
      <c r="A27" s="285"/>
      <c r="B27" s="254"/>
      <c r="C27" s="166">
        <v>43140</v>
      </c>
      <c r="D27" s="167" t="s">
        <v>63</v>
      </c>
      <c r="E27" s="164" t="s">
        <v>135</v>
      </c>
      <c r="F27" s="19">
        <v>3.05</v>
      </c>
      <c r="G27" s="20">
        <v>38.273200000000003</v>
      </c>
      <c r="H27" s="21">
        <v>155.54</v>
      </c>
      <c r="I27" s="22">
        <v>60</v>
      </c>
      <c r="J27" s="23">
        <v>1.5986885245901601</v>
      </c>
      <c r="K27" s="22">
        <v>226.01067763064299</v>
      </c>
      <c r="L27" s="20">
        <v>13.191533967801201</v>
      </c>
      <c r="M27" s="20">
        <v>99.813804847520402</v>
      </c>
      <c r="N27" s="65">
        <v>1.8148286101679401</v>
      </c>
      <c r="O27" s="20">
        <v>0</v>
      </c>
      <c r="P27" s="25">
        <v>0</v>
      </c>
      <c r="Q27" s="26">
        <v>139.70764728294699</v>
      </c>
      <c r="R27" s="20">
        <v>24.3329963784794</v>
      </c>
      <c r="S27" s="20">
        <v>45.520827262994402</v>
      </c>
      <c r="T27" s="24">
        <v>0.98386457978275299</v>
      </c>
      <c r="U27" s="20">
        <v>0</v>
      </c>
      <c r="V27" s="20">
        <v>0</v>
      </c>
      <c r="W27" s="26">
        <v>-86.303030347695795</v>
      </c>
      <c r="X27" s="66">
        <v>-38.185377457580103</v>
      </c>
      <c r="Y27" s="66">
        <v>-54.394257054388603</v>
      </c>
      <c r="Z27" s="66">
        <v>0</v>
      </c>
      <c r="AA27" s="158">
        <v>0</v>
      </c>
      <c r="AB27" s="24">
        <v>-17.911071720091801</v>
      </c>
      <c r="AC27" s="24">
        <v>-9.2639872950897892</v>
      </c>
      <c r="AD27" s="24">
        <v>12.306699159568</v>
      </c>
      <c r="AE27" s="22">
        <v>193.70641037611099</v>
      </c>
      <c r="AF27" s="20">
        <v>15.778348465562001</v>
      </c>
      <c r="AG27" s="20">
        <v>81.074856722493607</v>
      </c>
      <c r="AH27" s="65">
        <v>1.5172927197685</v>
      </c>
      <c r="AI27" s="20">
        <v>0</v>
      </c>
      <c r="AJ27" s="20">
        <v>0</v>
      </c>
      <c r="AK27" s="26">
        <v>105.96835457901</v>
      </c>
      <c r="AL27" s="20">
        <v>15.088475588489001</v>
      </c>
      <c r="AM27" s="20">
        <v>37.895701701015803</v>
      </c>
      <c r="AN27" s="65">
        <v>0.77498387429793103</v>
      </c>
      <c r="AO27" s="20">
        <v>0</v>
      </c>
      <c r="AP27" s="20">
        <v>0</v>
      </c>
      <c r="AQ27" s="135">
        <v>-45.2943480944923</v>
      </c>
      <c r="AR27" s="66">
        <v>-53.258379683942202</v>
      </c>
      <c r="AS27" s="24">
        <v>0</v>
      </c>
      <c r="AT27" s="223">
        <v>0</v>
      </c>
      <c r="AU27" s="22">
        <v>81.527172859483002</v>
      </c>
      <c r="AV27" s="24"/>
      <c r="AW27" s="24">
        <v>76.122846725692398</v>
      </c>
      <c r="AX27" s="65"/>
      <c r="AY27" s="65">
        <v>115.13567291273399</v>
      </c>
      <c r="AZ27" s="24"/>
      <c r="BA27" s="141">
        <v>-6.6288648854600396</v>
      </c>
      <c r="BB27" s="24">
        <v>-10.887674349285501</v>
      </c>
      <c r="BC27" s="66">
        <v>-101.04753355355</v>
      </c>
      <c r="BD27" s="24">
        <v>-101.027693411795</v>
      </c>
      <c r="BE27" s="225"/>
      <c r="BF27" s="118"/>
    </row>
    <row r="28" spans="1:58" s="117" customFormat="1">
      <c r="A28" s="285"/>
      <c r="B28" s="254"/>
      <c r="C28" s="166">
        <v>43203</v>
      </c>
      <c r="D28" s="167" t="s">
        <v>63</v>
      </c>
      <c r="E28" s="164" t="s">
        <v>135</v>
      </c>
      <c r="F28" s="19">
        <v>2.58</v>
      </c>
      <c r="G28" s="20">
        <v>34.186999999999998</v>
      </c>
      <c r="H28" s="21">
        <v>143.61799999999999</v>
      </c>
      <c r="I28" s="22">
        <v>60</v>
      </c>
      <c r="J28" s="23">
        <v>1.6968992248062</v>
      </c>
      <c r="K28" s="22">
        <v>220.45159410256801</v>
      </c>
      <c r="L28" s="20">
        <v>10.500937443506499</v>
      </c>
      <c r="M28" s="20">
        <v>99.724859607777603</v>
      </c>
      <c r="N28" s="65">
        <v>1.9185665548067901</v>
      </c>
      <c r="O28" s="20">
        <v>0</v>
      </c>
      <c r="P28" s="25">
        <v>0</v>
      </c>
      <c r="Q28" s="26">
        <v>86.159570168531403</v>
      </c>
      <c r="R28" s="20">
        <v>9.2372278239618293</v>
      </c>
      <c r="S28" s="20">
        <v>33.842557260303899</v>
      </c>
      <c r="T28" s="24">
        <v>0.70293008694583403</v>
      </c>
      <c r="U28" s="20">
        <v>0</v>
      </c>
      <c r="V28" s="20">
        <v>0</v>
      </c>
      <c r="W28" s="26">
        <v>-134.29202393403699</v>
      </c>
      <c r="X28" s="66">
        <v>-60.916785147652703</v>
      </c>
      <c r="Y28" s="66">
        <v>-66.064071292345602</v>
      </c>
      <c r="Z28" s="66">
        <v>0</v>
      </c>
      <c r="AA28" s="158">
        <v>0</v>
      </c>
      <c r="AB28" s="24">
        <v>-30.475108622130101</v>
      </c>
      <c r="AC28" s="24">
        <v>-19.160298911137101</v>
      </c>
      <c r="AD28" s="24">
        <v>9777.22853966195</v>
      </c>
      <c r="AE28" s="22">
        <v>209.40510462845899</v>
      </c>
      <c r="AF28" s="20">
        <v>11.118655465925199</v>
      </c>
      <c r="AG28" s="20">
        <v>93.583896848304406</v>
      </c>
      <c r="AH28" s="65">
        <v>1.8119769458611701</v>
      </c>
      <c r="AI28" s="20">
        <v>0</v>
      </c>
      <c r="AJ28" s="20">
        <v>0</v>
      </c>
      <c r="AK28" s="26">
        <v>141.06294846829201</v>
      </c>
      <c r="AL28" s="20">
        <v>10.0649510083311</v>
      </c>
      <c r="AM28" s="20">
        <v>60.466523225814903</v>
      </c>
      <c r="AN28" s="65">
        <v>1.1970830702448201</v>
      </c>
      <c r="AO28" s="20">
        <v>0</v>
      </c>
      <c r="AP28" s="20">
        <v>0</v>
      </c>
      <c r="AQ28" s="135">
        <v>-32.636337247568299</v>
      </c>
      <c r="AR28" s="66">
        <v>-35.387897638170998</v>
      </c>
      <c r="AS28" s="24">
        <v>0</v>
      </c>
      <c r="AT28" s="223">
        <v>0</v>
      </c>
      <c r="AU28" s="22">
        <v>106.102240316878</v>
      </c>
      <c r="AV28" s="24"/>
      <c r="AW28" s="24">
        <v>60.348784145838998</v>
      </c>
      <c r="AX28" s="65"/>
      <c r="AY28" s="65">
        <v>75.472699034859204</v>
      </c>
      <c r="AZ28" s="24"/>
      <c r="BA28" s="24">
        <v>-43.122045335135702</v>
      </c>
      <c r="BB28" s="24">
        <v>-55.506230497858098</v>
      </c>
      <c r="BC28" s="66">
        <v>-137.799928252982</v>
      </c>
      <c r="BD28" s="24">
        <v>-133.298000136491</v>
      </c>
      <c r="BE28" s="225"/>
      <c r="BF28" s="118"/>
    </row>
    <row r="29" spans="1:58" ht="15" thickBot="1">
      <c r="A29" s="285"/>
      <c r="B29" s="254"/>
      <c r="C29" s="166"/>
      <c r="D29" s="167"/>
      <c r="E29" s="168"/>
      <c r="F29" s="29"/>
      <c r="G29" s="30"/>
      <c r="H29" s="31"/>
      <c r="I29" s="32"/>
      <c r="J29" s="33"/>
      <c r="K29" s="32"/>
      <c r="L29" s="30"/>
      <c r="M29" s="30"/>
      <c r="N29" s="120"/>
      <c r="O29" s="30"/>
      <c r="P29" s="35"/>
      <c r="Q29" s="36"/>
      <c r="R29" s="30"/>
      <c r="S29" s="30"/>
      <c r="T29" s="34"/>
      <c r="U29" s="30"/>
      <c r="V29" s="30"/>
      <c r="W29" s="36"/>
      <c r="X29" s="125"/>
      <c r="Y29" s="66"/>
      <c r="Z29" s="66"/>
      <c r="AA29" s="24"/>
      <c r="AB29" s="24"/>
      <c r="AC29" s="24"/>
      <c r="AD29" s="24"/>
      <c r="AE29" s="22"/>
      <c r="AF29" s="24"/>
      <c r="AG29" s="24"/>
      <c r="AH29" s="65"/>
      <c r="AI29" s="20"/>
      <c r="AJ29" s="20"/>
      <c r="AK29" s="26"/>
      <c r="AL29" s="24"/>
      <c r="AM29" s="24"/>
      <c r="AN29" s="65"/>
      <c r="AO29" s="20"/>
      <c r="AP29" s="20"/>
      <c r="AQ29" s="107"/>
      <c r="AR29" s="66"/>
      <c r="AS29" s="24"/>
      <c r="AT29" s="223"/>
      <c r="AU29" s="32"/>
      <c r="AV29" s="34"/>
      <c r="AW29" s="34"/>
      <c r="AX29" s="34"/>
      <c r="AY29" s="136"/>
      <c r="AZ29" s="34"/>
      <c r="BA29" s="34"/>
      <c r="BB29" s="30"/>
      <c r="BC29" s="107"/>
      <c r="BD29" s="34"/>
      <c r="BE29" s="176"/>
      <c r="BF29" s="28"/>
    </row>
    <row r="30" spans="1:58">
      <c r="A30" s="285"/>
      <c r="B30" s="254"/>
      <c r="C30" s="263" t="s">
        <v>23</v>
      </c>
      <c r="D30" s="264"/>
      <c r="E30" s="265"/>
      <c r="F30" s="38">
        <f t="shared" ref="F30:BD30" si="18">AVERAGE(F24:F29)</f>
        <v>3.194</v>
      </c>
      <c r="G30" s="39">
        <f t="shared" si="18"/>
        <v>40.498640000000002</v>
      </c>
      <c r="H30" s="40">
        <f t="shared" si="18"/>
        <v>184.86759999999998</v>
      </c>
      <c r="I30" s="41">
        <f t="shared" si="18"/>
        <v>60</v>
      </c>
      <c r="J30" s="42">
        <f t="shared" si="18"/>
        <v>1.6523528439969197</v>
      </c>
      <c r="K30" s="41">
        <f t="shared" si="18"/>
        <v>231.67621338145037</v>
      </c>
      <c r="L30" s="39">
        <f>AVERAGE(L24:L29)</f>
        <v>16.702307551040043</v>
      </c>
      <c r="M30" s="39">
        <f t="shared" si="18"/>
        <v>99.135799139685332</v>
      </c>
      <c r="N30" s="121">
        <f t="shared" si="18"/>
        <v>1.5356057944869179</v>
      </c>
      <c r="O30" s="39">
        <f t="shared" si="18"/>
        <v>0</v>
      </c>
      <c r="P30" s="44">
        <f t="shared" si="18"/>
        <v>0</v>
      </c>
      <c r="Q30" s="39">
        <f t="shared" si="18"/>
        <v>116.77523971826209</v>
      </c>
      <c r="R30" s="39">
        <f t="shared" si="18"/>
        <v>26.061398463260865</v>
      </c>
      <c r="S30" s="39">
        <f t="shared" si="18"/>
        <v>32.326221395870277</v>
      </c>
      <c r="T30" s="39">
        <f t="shared" si="18"/>
        <v>0.67005049607305656</v>
      </c>
      <c r="U30" s="39">
        <f t="shared" si="18"/>
        <v>0</v>
      </c>
      <c r="V30" s="39">
        <f t="shared" si="18"/>
        <v>0</v>
      </c>
      <c r="W30" s="45">
        <f t="shared" si="18"/>
        <v>-114.90097366318837</v>
      </c>
      <c r="X30" s="113">
        <f t="shared" si="18"/>
        <v>-49.153671129673342</v>
      </c>
      <c r="Y30" s="113">
        <f t="shared" si="18"/>
        <v>-65.925817759619662</v>
      </c>
      <c r="Z30" s="113">
        <f t="shared" si="18"/>
        <v>0</v>
      </c>
      <c r="AA30" s="43">
        <f t="shared" si="18"/>
        <v>0</v>
      </c>
      <c r="AB30" s="43">
        <f t="shared" si="18"/>
        <v>-26.690512556073042</v>
      </c>
      <c r="AC30" s="43">
        <f t="shared" si="18"/>
        <v>-108.83992529900188</v>
      </c>
      <c r="AD30" s="43">
        <f t="shared" si="18"/>
        <v>1158.0858183260277</v>
      </c>
      <c r="AE30" s="41">
        <f t="shared" si="18"/>
        <v>223.16450599719661</v>
      </c>
      <c r="AF30" s="39">
        <f t="shared" si="18"/>
        <v>17.54005436321334</v>
      </c>
      <c r="AG30" s="39">
        <f t="shared" si="18"/>
        <v>94.042198635385006</v>
      </c>
      <c r="AH30" s="121">
        <f t="shared" si="18"/>
        <v>1.4516461680130559</v>
      </c>
      <c r="AI30" s="121">
        <f t="shared" si="18"/>
        <v>0</v>
      </c>
      <c r="AJ30" s="121">
        <f t="shared" si="18"/>
        <v>0</v>
      </c>
      <c r="AK30" s="45">
        <f t="shared" si="18"/>
        <v>158.0152351880038</v>
      </c>
      <c r="AL30" s="39">
        <f t="shared" si="18"/>
        <v>18.890889653900082</v>
      </c>
      <c r="AM30" s="39">
        <f t="shared" si="18"/>
        <v>60.11672794010186</v>
      </c>
      <c r="AN30" s="121">
        <f t="shared" si="18"/>
        <v>0.96629740402052566</v>
      </c>
      <c r="AO30" s="121">
        <f t="shared" si="18"/>
        <v>0</v>
      </c>
      <c r="AP30" s="121">
        <f t="shared" si="18"/>
        <v>0</v>
      </c>
      <c r="AQ30" s="113">
        <f t="shared" si="18"/>
        <v>-29.375591114874076</v>
      </c>
      <c r="AR30" s="113">
        <f t="shared" si="18"/>
        <v>-35.836692908810335</v>
      </c>
      <c r="AS30" s="39">
        <f t="shared" si="18"/>
        <v>0</v>
      </c>
      <c r="AT30" s="40">
        <f t="shared" si="18"/>
        <v>0</v>
      </c>
      <c r="AU30" s="41">
        <f t="shared" si="18"/>
        <v>93.814706588180499</v>
      </c>
      <c r="AV30" s="39" t="e">
        <f t="shared" si="18"/>
        <v>#DIV/0!</v>
      </c>
      <c r="AW30" s="39">
        <f t="shared" si="18"/>
        <v>68.235815435765701</v>
      </c>
      <c r="AX30" s="39" t="e">
        <f t="shared" si="18"/>
        <v>#DIV/0!</v>
      </c>
      <c r="AY30" s="121">
        <f t="shared" si="18"/>
        <v>95.304185973796592</v>
      </c>
      <c r="AZ30" s="39" t="e">
        <f t="shared" si="18"/>
        <v>#DIV/0!</v>
      </c>
      <c r="BA30" s="39">
        <f t="shared" si="18"/>
        <v>-24.875455110297871</v>
      </c>
      <c r="BB30" s="39">
        <f t="shared" si="18"/>
        <v>-33.196952423571801</v>
      </c>
      <c r="BC30" s="113">
        <f t="shared" si="18"/>
        <v>-119.42373090326601</v>
      </c>
      <c r="BD30" s="43">
        <f t="shared" si="18"/>
        <v>-117.16284677414299</v>
      </c>
      <c r="BE30" s="226" t="e">
        <f t="shared" ref="BE30" si="19">AVERAGE(BE24:BE29)</f>
        <v>#DIV/0!</v>
      </c>
      <c r="BF30" s="266"/>
    </row>
    <row r="31" spans="1:58">
      <c r="A31" s="285"/>
      <c r="B31" s="254"/>
      <c r="C31" s="269" t="s">
        <v>24</v>
      </c>
      <c r="D31" s="270"/>
      <c r="E31" s="271"/>
      <c r="F31" s="47">
        <f t="shared" ref="F31:J31" si="20">_xlfn.STDEV.S(F24:F29)</f>
        <v>0.42962774584516406</v>
      </c>
      <c r="G31" s="48">
        <f t="shared" si="20"/>
        <v>5.5284895539379058</v>
      </c>
      <c r="H31" s="49">
        <f t="shared" si="20"/>
        <v>33.739516635541818</v>
      </c>
      <c r="I31" s="50">
        <f t="shared" si="20"/>
        <v>0</v>
      </c>
      <c r="J31" s="51">
        <f t="shared" si="20"/>
        <v>3.6122516519999245E-2</v>
      </c>
      <c r="K31" s="50">
        <f>_xlfn.STDEV.S(K24:K29)</f>
        <v>25.226357730334183</v>
      </c>
      <c r="L31" s="48">
        <f t="shared" ref="L31:BD31" si="21">_xlfn.STDEV.S(L24:L29)</f>
        <v>4.5440520523392411</v>
      </c>
      <c r="M31" s="48">
        <f t="shared" si="21"/>
        <v>12.235053564912082</v>
      </c>
      <c r="N31" s="122">
        <f t="shared" si="21"/>
        <v>0.32858463989412545</v>
      </c>
      <c r="O31" s="48">
        <f t="shared" si="21"/>
        <v>0</v>
      </c>
      <c r="P31" s="53">
        <f t="shared" si="21"/>
        <v>0</v>
      </c>
      <c r="Q31" s="48">
        <f t="shared" si="21"/>
        <v>19.944112254580716</v>
      </c>
      <c r="R31" s="48">
        <f t="shared" si="21"/>
        <v>17.588009310742464</v>
      </c>
      <c r="S31" s="48">
        <f t="shared" si="21"/>
        <v>18.60500252124962</v>
      </c>
      <c r="T31" s="48">
        <f t="shared" si="21"/>
        <v>0.20395809434724355</v>
      </c>
      <c r="U31" s="48">
        <f t="shared" si="21"/>
        <v>0</v>
      </c>
      <c r="V31" s="48">
        <f t="shared" si="21"/>
        <v>0</v>
      </c>
      <c r="W31" s="54">
        <f t="shared" si="21"/>
        <v>31.38404571183457</v>
      </c>
      <c r="X31" s="114">
        <f t="shared" si="21"/>
        <v>10.23959884577526</v>
      </c>
      <c r="Y31" s="114">
        <f t="shared" si="21"/>
        <v>19.876411051799657</v>
      </c>
      <c r="Z31" s="114">
        <f t="shared" si="21"/>
        <v>0</v>
      </c>
      <c r="AA31" s="52">
        <f t="shared" si="21"/>
        <v>0</v>
      </c>
      <c r="AB31" s="52">
        <f t="shared" si="21"/>
        <v>11.413070480714252</v>
      </c>
      <c r="AC31" s="52">
        <f t="shared" si="21"/>
        <v>192.05931936570724</v>
      </c>
      <c r="AD31" s="52">
        <f t="shared" si="21"/>
        <v>8343.3856372107566</v>
      </c>
      <c r="AE31" s="50">
        <f t="shared" si="21"/>
        <v>40.075429414415908</v>
      </c>
      <c r="AF31" s="48">
        <f t="shared" si="21"/>
        <v>4.4020588489549102</v>
      </c>
      <c r="AG31" s="48">
        <f t="shared" si="21"/>
        <v>20.303792186110027</v>
      </c>
      <c r="AH31" s="122">
        <f t="shared" si="21"/>
        <v>0.2865929024715333</v>
      </c>
      <c r="AI31" s="122">
        <f t="shared" si="21"/>
        <v>0</v>
      </c>
      <c r="AJ31" s="122">
        <f t="shared" si="21"/>
        <v>0</v>
      </c>
      <c r="AK31" s="54">
        <f t="shared" si="21"/>
        <v>38.178856818383132</v>
      </c>
      <c r="AL31" s="48">
        <f t="shared" si="21"/>
        <v>7.2582588510174597</v>
      </c>
      <c r="AM31" s="48">
        <f t="shared" si="21"/>
        <v>16.088742058051679</v>
      </c>
      <c r="AN31" s="122">
        <f t="shared" si="21"/>
        <v>0.16766108375483585</v>
      </c>
      <c r="AO31" s="122">
        <f t="shared" si="21"/>
        <v>0</v>
      </c>
      <c r="AP31" s="122">
        <f t="shared" si="21"/>
        <v>0</v>
      </c>
      <c r="AQ31" s="114">
        <f t="shared" si="21"/>
        <v>10.729124353308073</v>
      </c>
      <c r="AR31" s="114">
        <f t="shared" si="21"/>
        <v>12.114166085751407</v>
      </c>
      <c r="AS31" s="48">
        <f t="shared" si="21"/>
        <v>0</v>
      </c>
      <c r="AT31" s="49">
        <f t="shared" si="21"/>
        <v>0</v>
      </c>
      <c r="AU31" s="50">
        <f t="shared" si="21"/>
        <v>17.377196847240828</v>
      </c>
      <c r="AV31" s="48" t="e">
        <f t="shared" si="21"/>
        <v>#DIV/0!</v>
      </c>
      <c r="AW31" s="48">
        <f t="shared" si="21"/>
        <v>11.153946617075214</v>
      </c>
      <c r="AX31" s="48" t="e">
        <f t="shared" si="21"/>
        <v>#DIV/0!</v>
      </c>
      <c r="AY31" s="122">
        <f t="shared" si="21"/>
        <v>28.045957791070251</v>
      </c>
      <c r="AZ31" s="48" t="e">
        <f t="shared" si="21"/>
        <v>#DIV/0!</v>
      </c>
      <c r="BA31" s="48">
        <f t="shared" si="21"/>
        <v>25.804575363030001</v>
      </c>
      <c r="BB31" s="48">
        <f t="shared" si="21"/>
        <v>31.550083619408404</v>
      </c>
      <c r="BC31" s="114">
        <f t="shared" si="21"/>
        <v>25.987867516812841</v>
      </c>
      <c r="BD31" s="52">
        <f t="shared" si="21"/>
        <v>22.818552716002451</v>
      </c>
      <c r="BE31" s="227" t="e">
        <f t="shared" ref="BE31" si="22">_xlfn.STDEV.S(BE24:BE29)</f>
        <v>#DIV/0!</v>
      </c>
      <c r="BF31" s="267"/>
    </row>
    <row r="32" spans="1:58" ht="15" thickBot="1">
      <c r="A32" s="285"/>
      <c r="B32" s="255"/>
      <c r="C32" s="272" t="s">
        <v>25</v>
      </c>
      <c r="D32" s="273"/>
      <c r="E32" s="274"/>
      <c r="F32" s="56">
        <f t="shared" ref="F32:J32" si="23">_xlfn.STDEV.S(F24:F29)/SQRT(COUNT(F24:F29))</f>
        <v>0.19213536894595792</v>
      </c>
      <c r="G32" s="57">
        <f t="shared" si="23"/>
        <v>2.4724156911005295</v>
      </c>
      <c r="H32" s="58">
        <f t="shared" si="23"/>
        <v>15.0887705450113</v>
      </c>
      <c r="I32" s="59">
        <f t="shared" si="23"/>
        <v>0</v>
      </c>
      <c r="J32" s="60">
        <f t="shared" si="23"/>
        <v>1.615448049141549E-2</v>
      </c>
      <c r="K32" s="59">
        <f>_xlfn.STDEV.S(K24:K29)/SQRT(COUNT(K24:K29))</f>
        <v>11.281570141950908</v>
      </c>
      <c r="L32" s="57">
        <f t="shared" ref="L32:BD32" si="24">_xlfn.STDEV.S(L24:L29)/SQRT(COUNT(L24:L29))</f>
        <v>2.0321618564655948</v>
      </c>
      <c r="M32" s="57">
        <f t="shared" si="24"/>
        <v>5.4716822958989102</v>
      </c>
      <c r="N32" s="123">
        <f t="shared" si="24"/>
        <v>0.14694751823311075</v>
      </c>
      <c r="O32" s="57">
        <f t="shared" si="24"/>
        <v>0</v>
      </c>
      <c r="P32" s="62">
        <f t="shared" si="24"/>
        <v>0</v>
      </c>
      <c r="Q32" s="57">
        <f t="shared" si="24"/>
        <v>8.9192781504258143</v>
      </c>
      <c r="R32" s="57">
        <f t="shared" si="24"/>
        <v>7.8655968815438744</v>
      </c>
      <c r="S32" s="57">
        <f t="shared" si="24"/>
        <v>8.320410071813825</v>
      </c>
      <c r="T32" s="57">
        <f t="shared" si="24"/>
        <v>9.1212832704350433E-2</v>
      </c>
      <c r="U32" s="57">
        <f t="shared" si="24"/>
        <v>0</v>
      </c>
      <c r="V32" s="57">
        <f t="shared" si="24"/>
        <v>0</v>
      </c>
      <c r="W32" s="63">
        <f t="shared" si="24"/>
        <v>14.035371924124574</v>
      </c>
      <c r="X32" s="115">
        <f t="shared" si="24"/>
        <v>4.5792878162963735</v>
      </c>
      <c r="Y32" s="115">
        <f t="shared" si="24"/>
        <v>8.8890012521104254</v>
      </c>
      <c r="Z32" s="115">
        <f t="shared" si="24"/>
        <v>0</v>
      </c>
      <c r="AA32" s="61">
        <f t="shared" si="24"/>
        <v>0</v>
      </c>
      <c r="AB32" s="61">
        <f t="shared" si="24"/>
        <v>5.1040802853746534</v>
      </c>
      <c r="AC32" s="61">
        <f t="shared" si="24"/>
        <v>85.89153876281263</v>
      </c>
      <c r="AD32" s="61">
        <f t="shared" si="24"/>
        <v>3731.2754894597301</v>
      </c>
      <c r="AE32" s="59">
        <f t="shared" si="24"/>
        <v>17.922276879625713</v>
      </c>
      <c r="AF32" s="57">
        <f t="shared" si="24"/>
        <v>1.9686605654435316</v>
      </c>
      <c r="AG32" s="57">
        <f t="shared" si="24"/>
        <v>9.0801319058342163</v>
      </c>
      <c r="AH32" s="123">
        <f t="shared" si="24"/>
        <v>0.12816824235906318</v>
      </c>
      <c r="AI32" s="123">
        <f t="shared" si="24"/>
        <v>0</v>
      </c>
      <c r="AJ32" s="123">
        <f t="shared" si="24"/>
        <v>0</v>
      </c>
      <c r="AK32" s="63">
        <f t="shared" si="24"/>
        <v>17.074103829827205</v>
      </c>
      <c r="AL32" s="57">
        <f t="shared" si="24"/>
        <v>3.2459920378329117</v>
      </c>
      <c r="AM32" s="57">
        <f t="shared" si="24"/>
        <v>7.1951041828526838</v>
      </c>
      <c r="AN32" s="123">
        <f t="shared" si="24"/>
        <v>7.4980316091419724E-2</v>
      </c>
      <c r="AO32" s="123">
        <f t="shared" si="24"/>
        <v>0</v>
      </c>
      <c r="AP32" s="123">
        <f t="shared" si="24"/>
        <v>0</v>
      </c>
      <c r="AQ32" s="115">
        <f t="shared" si="24"/>
        <v>4.7982102786090639</v>
      </c>
      <c r="AR32" s="115">
        <f t="shared" si="24"/>
        <v>5.4176197716925385</v>
      </c>
      <c r="AS32" s="57">
        <f t="shared" si="24"/>
        <v>0</v>
      </c>
      <c r="AT32" s="58">
        <f t="shared" si="24"/>
        <v>0</v>
      </c>
      <c r="AU32" s="59">
        <f t="shared" si="24"/>
        <v>12.287533728697483</v>
      </c>
      <c r="AV32" s="57" t="e">
        <f t="shared" si="24"/>
        <v>#DIV/0!</v>
      </c>
      <c r="AW32" s="57">
        <f t="shared" si="24"/>
        <v>7.8870312899266342</v>
      </c>
      <c r="AX32" s="57" t="e">
        <f t="shared" si="24"/>
        <v>#DIV/0!</v>
      </c>
      <c r="AY32" s="123">
        <f t="shared" si="24"/>
        <v>19.831486938937459</v>
      </c>
      <c r="AZ32" s="57" t="e">
        <f t="shared" si="24"/>
        <v>#DIV/0!</v>
      </c>
      <c r="BA32" s="57">
        <f t="shared" si="24"/>
        <v>18.246590224837828</v>
      </c>
      <c r="BB32" s="57">
        <f t="shared" si="24"/>
        <v>22.309278074286294</v>
      </c>
      <c r="BC32" s="115">
        <f t="shared" si="24"/>
        <v>18.376197349715962</v>
      </c>
      <c r="BD32" s="61">
        <f t="shared" si="24"/>
        <v>16.135153362348042</v>
      </c>
      <c r="BE32" s="228" t="e">
        <f t="shared" ref="BE32" si="25">_xlfn.STDEV.S(BE24:BE29)/SQRT(COUNT(BE24:BE29))</f>
        <v>#DIV/0!</v>
      </c>
      <c r="BF32" s="268"/>
    </row>
    <row r="33" spans="1:58" s="117" customFormat="1">
      <c r="A33" s="285"/>
      <c r="B33" s="254" t="s">
        <v>69</v>
      </c>
      <c r="C33" s="140">
        <v>43887</v>
      </c>
      <c r="D33" s="144" t="s">
        <v>63</v>
      </c>
      <c r="E33" s="162" t="s">
        <v>123</v>
      </c>
      <c r="F33" s="19">
        <v>3.5</v>
      </c>
      <c r="G33" s="20">
        <v>43.458680000000001</v>
      </c>
      <c r="H33" s="21">
        <v>172.541</v>
      </c>
      <c r="I33" s="22">
        <v>60</v>
      </c>
      <c r="J33" s="23">
        <v>1.55571428571429</v>
      </c>
      <c r="K33" s="22">
        <v>199.973045824579</v>
      </c>
      <c r="L33" s="20">
        <v>20.040249509698398</v>
      </c>
      <c r="M33" s="20">
        <v>79.946273402590904</v>
      </c>
      <c r="N33" s="65">
        <v>1.3939383512388099</v>
      </c>
      <c r="O33" s="20">
        <v>0</v>
      </c>
      <c r="P33" s="25">
        <v>0</v>
      </c>
      <c r="Q33" s="26">
        <v>92.119787768788399</v>
      </c>
      <c r="R33" s="20">
        <v>19.587774258639499</v>
      </c>
      <c r="S33" s="20">
        <v>26.4721196257548</v>
      </c>
      <c r="T33" s="24">
        <v>0.56190509676421196</v>
      </c>
      <c r="U33" s="20">
        <v>0</v>
      </c>
      <c r="V33" s="20">
        <v>0</v>
      </c>
      <c r="W33" s="26">
        <v>-107.85325805578999</v>
      </c>
      <c r="X33" s="66">
        <v>-53.933897746600202</v>
      </c>
      <c r="Y33" s="66">
        <v>-66.8876127690814</v>
      </c>
      <c r="Z33" s="66">
        <v>0</v>
      </c>
      <c r="AA33" s="158">
        <v>0</v>
      </c>
      <c r="AB33" s="24">
        <v>-21.4118894095771</v>
      </c>
      <c r="AC33" s="24">
        <v>-48.515833837447097</v>
      </c>
      <c r="AD33" s="24">
        <v>-3796.04154716011</v>
      </c>
      <c r="AE33" s="22">
        <v>185.47421710342701</v>
      </c>
      <c r="AF33" s="20">
        <v>22.066936842537999</v>
      </c>
      <c r="AG33" s="20">
        <v>70.670171709175406</v>
      </c>
      <c r="AH33" s="65">
        <v>1.2659152722145699</v>
      </c>
      <c r="AI33" s="20">
        <v>0</v>
      </c>
      <c r="AJ33" s="20">
        <v>0</v>
      </c>
      <c r="AK33" s="26">
        <v>144.929361521359</v>
      </c>
      <c r="AL33" s="20">
        <v>19.577992416777299</v>
      </c>
      <c r="AM33" s="20">
        <v>52.886688343902001</v>
      </c>
      <c r="AN33" s="65">
        <v>0.97109634460072702</v>
      </c>
      <c r="AO33" s="20">
        <v>0</v>
      </c>
      <c r="AP33" s="20">
        <v>0</v>
      </c>
      <c r="AQ33" s="135">
        <v>-21.860103369224099</v>
      </c>
      <c r="AR33" s="66">
        <v>-25.164058520271698</v>
      </c>
      <c r="AS33" s="24">
        <v>0</v>
      </c>
      <c r="AT33" s="223">
        <v>0</v>
      </c>
      <c r="AU33" s="22">
        <v>67.480164052231899</v>
      </c>
      <c r="AV33" s="24"/>
      <c r="AW33" s="24">
        <v>-2.4428341684451298</v>
      </c>
      <c r="AX33" s="65"/>
      <c r="AY33" s="65">
        <v>27.5938542671345</v>
      </c>
      <c r="AZ33" s="24"/>
      <c r="BA33" s="141">
        <v>-103.620077400159</v>
      </c>
      <c r="BB33" s="24">
        <v>-99.188461394354505</v>
      </c>
      <c r="BC33" s="66">
        <v>-82.061963950365595</v>
      </c>
      <c r="BD33" s="24">
        <v>-90.221813455095301</v>
      </c>
      <c r="BE33" s="225">
        <f t="shared" ref="BE33:BE36" si="26">(AU33-AM33)/(AG33)*100</f>
        <v>20.650120631354241</v>
      </c>
      <c r="BF33" s="118"/>
    </row>
    <row r="34" spans="1:58" s="117" customFormat="1">
      <c r="A34" s="285"/>
      <c r="B34" s="254"/>
      <c r="C34" s="140">
        <v>43889</v>
      </c>
      <c r="D34" s="145" t="s">
        <v>63</v>
      </c>
      <c r="E34" s="162" t="s">
        <v>124</v>
      </c>
      <c r="F34" s="19">
        <v>3.96</v>
      </c>
      <c r="G34" s="20">
        <v>42.336669999999998</v>
      </c>
      <c r="H34" s="21">
        <v>193.49299999999999</v>
      </c>
      <c r="I34" s="22">
        <v>60</v>
      </c>
      <c r="J34" s="23">
        <v>1.6265151515151499</v>
      </c>
      <c r="K34" s="22">
        <v>201.26616963972899</v>
      </c>
      <c r="L34" s="20">
        <v>21.940266267368099</v>
      </c>
      <c r="M34" s="20">
        <v>78.692818552496504</v>
      </c>
      <c r="N34" s="65">
        <v>1.1863605273583999</v>
      </c>
      <c r="O34" s="20">
        <v>0</v>
      </c>
      <c r="P34" s="25">
        <v>0</v>
      </c>
      <c r="Q34" s="26">
        <v>102.700911907471</v>
      </c>
      <c r="R34" s="20">
        <v>20.434229284302301</v>
      </c>
      <c r="S34" s="20">
        <v>30.916226669433399</v>
      </c>
      <c r="T34" s="24">
        <v>0.54424900778663499</v>
      </c>
      <c r="U34" s="20">
        <v>0</v>
      </c>
      <c r="V34" s="20">
        <v>0</v>
      </c>
      <c r="W34" s="26">
        <v>-98.565257732257706</v>
      </c>
      <c r="X34" s="66">
        <v>-48.972590827704302</v>
      </c>
      <c r="Y34" s="66">
        <v>-60.712772476424902</v>
      </c>
      <c r="Z34" s="66">
        <v>0</v>
      </c>
      <c r="AA34" s="158">
        <v>0</v>
      </c>
      <c r="AB34" s="24">
        <v>-22.088156858142899</v>
      </c>
      <c r="AC34" s="24">
        <v>-22.4026058477919</v>
      </c>
      <c r="AD34" s="24">
        <v>5666.1937181022904</v>
      </c>
      <c r="AE34" s="22">
        <v>178.126117870998</v>
      </c>
      <c r="AF34" s="20">
        <v>25.835134738019299</v>
      </c>
      <c r="AG34" s="20">
        <v>63.227924197479702</v>
      </c>
      <c r="AH34" s="65">
        <v>1.0075064877069899</v>
      </c>
      <c r="AI34" s="20">
        <v>0</v>
      </c>
      <c r="AJ34" s="20">
        <v>0</v>
      </c>
      <c r="AK34" s="26">
        <v>121.73684121332001</v>
      </c>
      <c r="AL34" s="20">
        <v>22.739870854281801</v>
      </c>
      <c r="AM34" s="20">
        <v>38.128549752378099</v>
      </c>
      <c r="AN34" s="65">
        <v>0.65493102643493695</v>
      </c>
      <c r="AO34" s="20">
        <v>0</v>
      </c>
      <c r="AP34" s="20">
        <v>0</v>
      </c>
      <c r="AQ34" s="135">
        <v>-31.656939101157601</v>
      </c>
      <c r="AR34" s="66">
        <v>-39.6966605557202</v>
      </c>
      <c r="AS34" s="24">
        <v>0</v>
      </c>
      <c r="AT34" s="223">
        <v>0</v>
      </c>
      <c r="AU34" s="22">
        <v>64.1599196286694</v>
      </c>
      <c r="AV34" s="24"/>
      <c r="AW34" s="24">
        <v>-6.1948334514878098</v>
      </c>
      <c r="AX34" s="65"/>
      <c r="AY34" s="65">
        <v>68.272646206974301</v>
      </c>
      <c r="AZ34" s="24"/>
      <c r="BA34" s="141">
        <v>-109.655301140246</v>
      </c>
      <c r="BB34" s="24">
        <v>-100.027246401621</v>
      </c>
      <c r="BC34" s="66">
        <v>-103.71322175071801</v>
      </c>
      <c r="BD34" s="24">
        <v>-102.537472973501</v>
      </c>
      <c r="BE34" s="225">
        <f t="shared" si="26"/>
        <v>41.170685589783965</v>
      </c>
      <c r="BF34" s="118"/>
    </row>
    <row r="35" spans="1:58" s="117" customFormat="1">
      <c r="A35" s="285"/>
      <c r="B35" s="254"/>
      <c r="C35" s="140">
        <v>43892</v>
      </c>
      <c r="D35" s="145" t="s">
        <v>63</v>
      </c>
      <c r="E35" s="162" t="s">
        <v>125</v>
      </c>
      <c r="F35" s="19">
        <v>2.74</v>
      </c>
      <c r="G35" s="20">
        <v>55.045499999999997</v>
      </c>
      <c r="H35" s="21">
        <v>227.96</v>
      </c>
      <c r="I35" s="22">
        <v>60</v>
      </c>
      <c r="J35" s="23">
        <v>1.5777372262773699</v>
      </c>
      <c r="K35" s="22">
        <v>270.12237601894498</v>
      </c>
      <c r="L35" s="20">
        <v>24.568067882365899</v>
      </c>
      <c r="M35" s="20">
        <v>110.49312012710701</v>
      </c>
      <c r="N35" s="65">
        <v>1.4200909012059699</v>
      </c>
      <c r="O35" s="20">
        <v>0</v>
      </c>
      <c r="P35" s="25">
        <v>0</v>
      </c>
      <c r="Q35" s="26">
        <v>148.55503261529901</v>
      </c>
      <c r="R35" s="20">
        <v>22.6454110131222</v>
      </c>
      <c r="S35" s="20">
        <v>51.6321052945273</v>
      </c>
      <c r="T35" s="24">
        <v>0.72816115248968005</v>
      </c>
      <c r="U35" s="20">
        <v>0</v>
      </c>
      <c r="V35" s="20">
        <v>0</v>
      </c>
      <c r="W35" s="26">
        <v>-121.56734340364601</v>
      </c>
      <c r="X35" s="66">
        <v>-45.004543938677699</v>
      </c>
      <c r="Y35" s="66">
        <v>-53.2712034603314</v>
      </c>
      <c r="Z35" s="66">
        <v>0</v>
      </c>
      <c r="AA35" s="158">
        <v>0</v>
      </c>
      <c r="AB35" s="24">
        <v>-24.595036292328601</v>
      </c>
      <c r="AC35" s="24">
        <v>-37.997614048049698</v>
      </c>
      <c r="AD35" s="24">
        <v>-27199.875788004501</v>
      </c>
      <c r="AE35" s="22">
        <v>240.254013186278</v>
      </c>
      <c r="AF35" s="20">
        <v>28.4880257939115</v>
      </c>
      <c r="AG35" s="20">
        <v>91.638980799227497</v>
      </c>
      <c r="AH35" s="65">
        <v>1.2246861159264599</v>
      </c>
      <c r="AI35" s="20">
        <v>0</v>
      </c>
      <c r="AJ35" s="20">
        <v>0</v>
      </c>
      <c r="AK35" s="26">
        <v>180.86762615179899</v>
      </c>
      <c r="AL35" s="20">
        <v>26.130456870352798</v>
      </c>
      <c r="AM35" s="20">
        <v>64.303356205546606</v>
      </c>
      <c r="AN35" s="65">
        <v>0.894876770204037</v>
      </c>
      <c r="AO35" s="20">
        <v>0</v>
      </c>
      <c r="AP35" s="20">
        <v>0</v>
      </c>
      <c r="AQ35" s="135">
        <v>-24.7181665133871</v>
      </c>
      <c r="AR35" s="66">
        <v>-29.829690766171598</v>
      </c>
      <c r="AS35" s="24">
        <v>0</v>
      </c>
      <c r="AT35" s="223">
        <v>0</v>
      </c>
      <c r="AU35" s="22">
        <v>71.218100561796106</v>
      </c>
      <c r="AV35" s="24"/>
      <c r="AW35" s="24">
        <v>-1.2283585623882201</v>
      </c>
      <c r="AX35" s="65"/>
      <c r="AY35" s="65">
        <v>10.753317967022401</v>
      </c>
      <c r="AZ35" s="24"/>
      <c r="BA35" s="141">
        <v>-101.72478422296901</v>
      </c>
      <c r="BB35" s="24">
        <v>-99.579609140391199</v>
      </c>
      <c r="BC35" s="66">
        <v>-25.2957247512389</v>
      </c>
      <c r="BD35" s="24">
        <v>-64.813455159605596</v>
      </c>
      <c r="BE35" s="225">
        <f t="shared" si="26"/>
        <v>7.5456364703564995</v>
      </c>
      <c r="BF35" s="118"/>
    </row>
    <row r="36" spans="1:58" s="117" customFormat="1">
      <c r="A36" s="285"/>
      <c r="B36" s="254"/>
      <c r="C36" s="140">
        <v>43418</v>
      </c>
      <c r="D36" s="145" t="s">
        <v>63</v>
      </c>
      <c r="E36" s="162" t="s">
        <v>126</v>
      </c>
      <c r="F36" s="19">
        <v>3.96</v>
      </c>
      <c r="G36" s="20">
        <v>27.882000000000001</v>
      </c>
      <c r="H36" s="21">
        <v>199.798</v>
      </c>
      <c r="I36" s="22">
        <v>60</v>
      </c>
      <c r="J36" s="23">
        <v>1.64949494949495</v>
      </c>
      <c r="K36" s="22">
        <v>171.470121792264</v>
      </c>
      <c r="L36" s="20">
        <v>19.067652416399</v>
      </c>
      <c r="M36" s="20">
        <v>66.667408479732998</v>
      </c>
      <c r="N36" s="65">
        <v>0.88649380730045402</v>
      </c>
      <c r="O36" s="20">
        <v>0</v>
      </c>
      <c r="P36" s="25">
        <v>0</v>
      </c>
      <c r="Q36" s="26">
        <v>100.265387226464</v>
      </c>
      <c r="R36" s="20">
        <v>18.467251346085799</v>
      </c>
      <c r="S36" s="20">
        <v>31.665442267145998</v>
      </c>
      <c r="T36" s="24">
        <v>0.475802926315049</v>
      </c>
      <c r="U36" s="20">
        <v>0</v>
      </c>
      <c r="V36" s="20">
        <v>0</v>
      </c>
      <c r="W36" s="26">
        <v>-71.204734565800294</v>
      </c>
      <c r="X36" s="66">
        <v>-41.526030203713702</v>
      </c>
      <c r="Y36" s="66">
        <v>-52.502365114773603</v>
      </c>
      <c r="Z36" s="66">
        <v>0</v>
      </c>
      <c r="AA36" s="158">
        <v>0</v>
      </c>
      <c r="AB36" s="24">
        <v>-11.2534388283509</v>
      </c>
      <c r="AC36" s="24">
        <v>-16.041732337032801</v>
      </c>
      <c r="AD36" s="24">
        <v>6977.6447983158196</v>
      </c>
      <c r="AE36" s="22">
        <v>186.50281821700801</v>
      </c>
      <c r="AF36" s="20">
        <v>17.160227048677299</v>
      </c>
      <c r="AG36" s="20">
        <v>76.091182059826494</v>
      </c>
      <c r="AH36" s="65">
        <v>0.98503101030928097</v>
      </c>
      <c r="AI36" s="20">
        <v>0</v>
      </c>
      <c r="AJ36" s="20">
        <v>0</v>
      </c>
      <c r="AK36" s="26">
        <v>158.45988962515099</v>
      </c>
      <c r="AL36" s="20">
        <v>16.197563195293</v>
      </c>
      <c r="AM36" s="20">
        <v>63.032381617282397</v>
      </c>
      <c r="AN36" s="65">
        <v>0.82751068213463497</v>
      </c>
      <c r="AO36" s="20">
        <v>0</v>
      </c>
      <c r="AP36" s="20">
        <v>0</v>
      </c>
      <c r="AQ36" s="135">
        <v>-15.0361956242544</v>
      </c>
      <c r="AR36" s="66">
        <v>-17.162041762311699</v>
      </c>
      <c r="AS36" s="24">
        <v>0</v>
      </c>
      <c r="AT36" s="223">
        <v>0</v>
      </c>
      <c r="AU36" s="233">
        <v>54.102323186806998</v>
      </c>
      <c r="AV36" s="234"/>
      <c r="AW36" s="234">
        <v>32.371485653329103</v>
      </c>
      <c r="AX36" s="235"/>
      <c r="AY36" s="235">
        <v>1.0203225043664199</v>
      </c>
      <c r="AZ36" s="234"/>
      <c r="BA36" s="234">
        <v>-40.166181881773703</v>
      </c>
      <c r="BB36" s="234">
        <v>-77.644622016061405</v>
      </c>
      <c r="BC36" s="236">
        <v>-2.0592063118117099</v>
      </c>
      <c r="BD36" s="234">
        <v>-46.220733934718197</v>
      </c>
      <c r="BE36" s="237">
        <f t="shared" si="26"/>
        <v>-11.735996456795956</v>
      </c>
      <c r="BF36" s="118"/>
    </row>
    <row r="37" spans="1:58" s="117" customFormat="1">
      <c r="A37" s="285"/>
      <c r="B37" s="254"/>
      <c r="C37" s="140">
        <v>43419</v>
      </c>
      <c r="D37" s="145" t="s">
        <v>63</v>
      </c>
      <c r="E37" s="162" t="s">
        <v>127</v>
      </c>
      <c r="F37" s="19">
        <v>5.09</v>
      </c>
      <c r="G37" s="20">
        <v>32.209000000000003</v>
      </c>
      <c r="H37" s="21">
        <v>200.995</v>
      </c>
      <c r="I37" s="22">
        <v>60</v>
      </c>
      <c r="J37" s="23">
        <v>1.6416502946954801</v>
      </c>
      <c r="K37" s="22">
        <v>210.987100074594</v>
      </c>
      <c r="L37" s="20">
        <v>17.077905715121901</v>
      </c>
      <c r="M37" s="20">
        <v>88.415644322174899</v>
      </c>
      <c r="N37" s="65">
        <v>1.1488464348907601</v>
      </c>
      <c r="O37" s="20">
        <v>0</v>
      </c>
      <c r="P37" s="25">
        <v>0</v>
      </c>
      <c r="Q37" s="26">
        <v>106.49015951043501</v>
      </c>
      <c r="R37" s="20">
        <v>16.755173370280701</v>
      </c>
      <c r="S37" s="20">
        <v>36.489906384936802</v>
      </c>
      <c r="T37" s="24">
        <v>0.531649462278591</v>
      </c>
      <c r="U37" s="20">
        <v>0</v>
      </c>
      <c r="V37" s="20">
        <v>0</v>
      </c>
      <c r="W37" s="26">
        <v>-104.496940564159</v>
      </c>
      <c r="X37" s="66">
        <v>-49.527644357031399</v>
      </c>
      <c r="Y37" s="66">
        <v>-58.729129143738</v>
      </c>
      <c r="Z37" s="66">
        <v>0</v>
      </c>
      <c r="AA37" s="158">
        <v>0</v>
      </c>
      <c r="AB37" s="24">
        <v>-57.838903584661601</v>
      </c>
      <c r="AC37" s="24">
        <v>76.320199448834202</v>
      </c>
      <c r="AD37" s="24">
        <v>-19886.067967715</v>
      </c>
      <c r="AE37" s="22">
        <v>208.71626633457799</v>
      </c>
      <c r="AF37" s="20">
        <v>17.3003533908938</v>
      </c>
      <c r="AG37" s="20">
        <v>87.057779776394995</v>
      </c>
      <c r="AH37" s="65">
        <v>1.1340745852362399</v>
      </c>
      <c r="AI37" s="20">
        <v>0</v>
      </c>
      <c r="AJ37" s="20">
        <v>0</v>
      </c>
      <c r="AK37" s="26">
        <v>175.20789092133501</v>
      </c>
      <c r="AL37" s="20">
        <v>16.4761154155909</v>
      </c>
      <c r="AM37" s="20">
        <v>71.127830045076905</v>
      </c>
      <c r="AN37" s="65">
        <v>0.94043211821919204</v>
      </c>
      <c r="AO37" s="20">
        <v>0</v>
      </c>
      <c r="AP37" s="20">
        <v>0</v>
      </c>
      <c r="AQ37" s="135">
        <v>-16.054510748830399</v>
      </c>
      <c r="AR37" s="66">
        <v>-18.298134609260298</v>
      </c>
      <c r="AS37" s="24">
        <v>0</v>
      </c>
      <c r="AT37" s="223">
        <v>0</v>
      </c>
      <c r="AU37" s="22"/>
      <c r="AV37" s="24"/>
      <c r="AW37" s="24"/>
      <c r="AX37" s="65"/>
      <c r="AY37" s="65"/>
      <c r="AZ37" s="24"/>
      <c r="BA37" s="24"/>
      <c r="BB37" s="24"/>
      <c r="BC37" s="66"/>
      <c r="BD37" s="24"/>
      <c r="BE37" s="225"/>
      <c r="BF37" s="118"/>
    </row>
    <row r="38" spans="1:58" ht="15" thickBot="1">
      <c r="A38" s="285"/>
      <c r="B38" s="254"/>
      <c r="C38" s="166"/>
      <c r="D38" s="167"/>
      <c r="E38" s="168"/>
      <c r="F38" s="29"/>
      <c r="G38" s="30"/>
      <c r="H38" s="31"/>
      <c r="I38" s="32"/>
      <c r="J38" s="33"/>
      <c r="K38" s="32"/>
      <c r="L38" s="30"/>
      <c r="M38" s="30"/>
      <c r="N38" s="120"/>
      <c r="O38" s="30"/>
      <c r="P38" s="35"/>
      <c r="Q38" s="36"/>
      <c r="R38" s="30"/>
      <c r="S38" s="30"/>
      <c r="T38" s="34"/>
      <c r="U38" s="30"/>
      <c r="V38" s="30"/>
      <c r="W38" s="36"/>
      <c r="X38" s="125"/>
      <c r="Y38" s="66"/>
      <c r="Z38" s="66"/>
      <c r="AA38" s="24"/>
      <c r="AB38" s="24"/>
      <c r="AC38" s="24"/>
      <c r="AD38" s="24"/>
      <c r="AE38" s="22"/>
      <c r="AF38" s="24"/>
      <c r="AG38" s="24"/>
      <c r="AH38" s="65"/>
      <c r="AI38" s="20"/>
      <c r="AJ38" s="20"/>
      <c r="AK38" s="26"/>
      <c r="AL38" s="24"/>
      <c r="AM38" s="24"/>
      <c r="AN38" s="65"/>
      <c r="AO38" s="20"/>
      <c r="AP38" s="20"/>
      <c r="AQ38" s="107"/>
      <c r="AR38" s="66"/>
      <c r="AS38" s="24"/>
      <c r="AT38" s="223"/>
      <c r="AU38" s="32"/>
      <c r="AV38" s="34"/>
      <c r="AW38" s="34"/>
      <c r="AX38" s="34"/>
      <c r="AY38" s="136"/>
      <c r="AZ38" s="34"/>
      <c r="BA38" s="34"/>
      <c r="BB38" s="30"/>
      <c r="BC38" s="107"/>
      <c r="BD38" s="34"/>
      <c r="BE38" s="176"/>
      <c r="BF38" s="28"/>
    </row>
    <row r="39" spans="1:58">
      <c r="A39" s="285"/>
      <c r="B39" s="254"/>
      <c r="C39" s="263" t="s">
        <v>23</v>
      </c>
      <c r="D39" s="264"/>
      <c r="E39" s="265"/>
      <c r="F39" s="184">
        <f t="shared" ref="F39:AK39" si="27">AVERAGE(F33:F38)</f>
        <v>3.85</v>
      </c>
      <c r="G39" s="185">
        <f t="shared" si="27"/>
        <v>40.186369999999997</v>
      </c>
      <c r="H39" s="186">
        <f t="shared" si="27"/>
        <v>198.95740000000001</v>
      </c>
      <c r="I39" s="187">
        <f t="shared" si="27"/>
        <v>60</v>
      </c>
      <c r="J39" s="188">
        <f t="shared" si="27"/>
        <v>1.6102223815394481</v>
      </c>
      <c r="K39" s="184">
        <f t="shared" si="27"/>
        <v>210.7637626700222</v>
      </c>
      <c r="L39" s="185">
        <f t="shared" si="27"/>
        <v>20.53882835819066</v>
      </c>
      <c r="M39" s="185">
        <f t="shared" si="27"/>
        <v>84.843052976820474</v>
      </c>
      <c r="N39" s="189">
        <f t="shared" si="27"/>
        <v>1.2071460043988789</v>
      </c>
      <c r="O39" s="185">
        <f t="shared" si="27"/>
        <v>0</v>
      </c>
      <c r="P39" s="185">
        <f t="shared" si="27"/>
        <v>0</v>
      </c>
      <c r="Q39" s="185">
        <f t="shared" si="27"/>
        <v>110.02625580569148</v>
      </c>
      <c r="R39" s="185">
        <f t="shared" si="27"/>
        <v>19.577967854486101</v>
      </c>
      <c r="S39" s="185">
        <f t="shared" si="27"/>
        <v>35.435160048359663</v>
      </c>
      <c r="T39" s="189">
        <f t="shared" si="27"/>
        <v>0.56835352912683346</v>
      </c>
      <c r="U39" s="185">
        <f t="shared" si="27"/>
        <v>0</v>
      </c>
      <c r="V39" s="185">
        <f t="shared" si="27"/>
        <v>0</v>
      </c>
      <c r="W39" s="185">
        <f t="shared" si="27"/>
        <v>-100.73750686433058</v>
      </c>
      <c r="X39" s="189">
        <f t="shared" si="27"/>
        <v>-47.792941414745464</v>
      </c>
      <c r="Y39" s="185">
        <f t="shared" si="27"/>
        <v>-58.420616592869862</v>
      </c>
      <c r="Z39" s="185">
        <f t="shared" si="27"/>
        <v>0</v>
      </c>
      <c r="AA39" s="185">
        <f t="shared" si="27"/>
        <v>0</v>
      </c>
      <c r="AB39" s="193">
        <f t="shared" si="27"/>
        <v>-27.43748499461222</v>
      </c>
      <c r="AC39" s="193">
        <f t="shared" si="27"/>
        <v>-9.7275173242974571</v>
      </c>
      <c r="AD39" s="185">
        <f t="shared" si="27"/>
        <v>-7647.6293572922996</v>
      </c>
      <c r="AE39" s="187">
        <f t="shared" si="27"/>
        <v>199.81468654245779</v>
      </c>
      <c r="AF39" s="185">
        <f t="shared" si="27"/>
        <v>22.170135562807978</v>
      </c>
      <c r="AG39" s="185">
        <f t="shared" si="27"/>
        <v>77.737207708420826</v>
      </c>
      <c r="AH39" s="185">
        <f t="shared" si="27"/>
        <v>1.1234426942787081</v>
      </c>
      <c r="AI39" s="185">
        <f t="shared" si="27"/>
        <v>0</v>
      </c>
      <c r="AJ39" s="185">
        <f t="shared" si="27"/>
        <v>0</v>
      </c>
      <c r="AK39" s="185">
        <f t="shared" si="27"/>
        <v>156.24032188659277</v>
      </c>
      <c r="AL39" s="185">
        <f t="shared" ref="AL39:BE39" si="28">AVERAGE(AL33:AL38)</f>
        <v>20.22439975045916</v>
      </c>
      <c r="AM39" s="185">
        <f t="shared" si="28"/>
        <v>57.895761192837199</v>
      </c>
      <c r="AN39" s="185">
        <f t="shared" si="28"/>
        <v>0.85776938831870564</v>
      </c>
      <c r="AO39" s="185">
        <f t="shared" si="28"/>
        <v>0</v>
      </c>
      <c r="AP39" s="185">
        <f t="shared" si="28"/>
        <v>0</v>
      </c>
      <c r="AQ39" s="185">
        <f t="shared" si="28"/>
        <v>-21.865183071370719</v>
      </c>
      <c r="AR39" s="185">
        <f t="shared" si="28"/>
        <v>-26.030117242747099</v>
      </c>
      <c r="AS39" s="185">
        <f t="shared" si="28"/>
        <v>0</v>
      </c>
      <c r="AT39" s="186">
        <f t="shared" si="28"/>
        <v>0</v>
      </c>
      <c r="AU39" s="187">
        <f t="shared" si="28"/>
        <v>64.240126857376097</v>
      </c>
      <c r="AV39" s="185" t="e">
        <f t="shared" si="28"/>
        <v>#DIV/0!</v>
      </c>
      <c r="AW39" s="185">
        <f t="shared" si="28"/>
        <v>5.6263648677519864</v>
      </c>
      <c r="AX39" s="185" t="e">
        <f t="shared" si="28"/>
        <v>#DIV/0!</v>
      </c>
      <c r="AY39" s="185">
        <f t="shared" si="28"/>
        <v>26.910035236374405</v>
      </c>
      <c r="AZ39" s="185" t="e">
        <f t="shared" si="28"/>
        <v>#DIV/0!</v>
      </c>
      <c r="BA39" s="185">
        <f t="shared" si="28"/>
        <v>-88.791586161286929</v>
      </c>
      <c r="BB39" s="185">
        <f t="shared" si="28"/>
        <v>-94.10998473810703</v>
      </c>
      <c r="BC39" s="185">
        <f t="shared" si="28"/>
        <v>-53.282529191033561</v>
      </c>
      <c r="BD39" s="185">
        <f t="shared" si="28"/>
        <v>-75.948368880730015</v>
      </c>
      <c r="BE39" s="229">
        <f t="shared" si="28"/>
        <v>14.407611558674688</v>
      </c>
      <c r="BF39" s="295"/>
    </row>
    <row r="40" spans="1:58">
      <c r="A40" s="285"/>
      <c r="B40" s="254"/>
      <c r="C40" s="269" t="s">
        <v>24</v>
      </c>
      <c r="D40" s="270"/>
      <c r="E40" s="271"/>
      <c r="F40" s="194">
        <f t="shared" ref="F40:AK40" si="29">_xlfn.STDEV.S(F33:F38)</f>
        <v>0.85387352693475571</v>
      </c>
      <c r="G40" s="195">
        <f t="shared" si="29"/>
        <v>10.620281309795894</v>
      </c>
      <c r="H40" s="196">
        <f t="shared" si="29"/>
        <v>19.834912939057741</v>
      </c>
      <c r="I40" s="197">
        <f t="shared" si="29"/>
        <v>0</v>
      </c>
      <c r="J40" s="198">
        <f t="shared" si="29"/>
        <v>4.1297459048740735E-2</v>
      </c>
      <c r="K40" s="194">
        <f t="shared" si="29"/>
        <v>36.31159909430108</v>
      </c>
      <c r="L40" s="195">
        <f t="shared" si="29"/>
        <v>2.8543705268251229</v>
      </c>
      <c r="M40" s="195">
        <f t="shared" si="29"/>
        <v>16.300669006917659</v>
      </c>
      <c r="N40" s="199">
        <f t="shared" si="29"/>
        <v>0.21615134586605581</v>
      </c>
      <c r="O40" s="195">
        <f t="shared" si="29"/>
        <v>0</v>
      </c>
      <c r="P40" s="195">
        <f t="shared" si="29"/>
        <v>0</v>
      </c>
      <c r="Q40" s="195">
        <f t="shared" si="29"/>
        <v>22.172885669543955</v>
      </c>
      <c r="R40" s="195">
        <f t="shared" si="29"/>
        <v>2.1991104562589672</v>
      </c>
      <c r="S40" s="195">
        <f t="shared" si="29"/>
        <v>9.726524942037317</v>
      </c>
      <c r="T40" s="199">
        <f t="shared" si="29"/>
        <v>9.4965637624723126E-2</v>
      </c>
      <c r="U40" s="195">
        <f t="shared" si="29"/>
        <v>0</v>
      </c>
      <c r="V40" s="195">
        <f t="shared" si="29"/>
        <v>0</v>
      </c>
      <c r="W40" s="195">
        <f t="shared" si="29"/>
        <v>18.544221828816433</v>
      </c>
      <c r="X40" s="199">
        <f t="shared" si="29"/>
        <v>4.7212669993528502</v>
      </c>
      <c r="Y40" s="195">
        <f t="shared" si="29"/>
        <v>5.8860287759254142</v>
      </c>
      <c r="Z40" s="195">
        <f t="shared" si="29"/>
        <v>0</v>
      </c>
      <c r="AA40" s="195">
        <f t="shared" si="29"/>
        <v>0</v>
      </c>
      <c r="AB40" s="203">
        <f t="shared" si="29"/>
        <v>17.742408453266769</v>
      </c>
      <c r="AC40" s="203">
        <f t="shared" si="29"/>
        <v>49.770645487247656</v>
      </c>
      <c r="AD40" s="195">
        <f t="shared" si="29"/>
        <v>15313.890571774618</v>
      </c>
      <c r="AE40" s="197">
        <f t="shared" si="29"/>
        <v>25.336861364736894</v>
      </c>
      <c r="AF40" s="195">
        <f t="shared" si="29"/>
        <v>5.0540223491861136</v>
      </c>
      <c r="AG40" s="195">
        <f t="shared" si="29"/>
        <v>11.654441910639608</v>
      </c>
      <c r="AH40" s="195">
        <f t="shared" si="29"/>
        <v>0.12575840056379953</v>
      </c>
      <c r="AI40" s="195">
        <f t="shared" si="29"/>
        <v>0</v>
      </c>
      <c r="AJ40" s="195">
        <f t="shared" si="29"/>
        <v>0</v>
      </c>
      <c r="AK40" s="195">
        <f t="shared" si="29"/>
        <v>23.925024944394625</v>
      </c>
      <c r="AL40" s="195">
        <f t="shared" ref="AL40:BE40" si="30">_xlfn.STDEV.S(AL33:AL38)</f>
        <v>4.2394573979370254</v>
      </c>
      <c r="AM40" s="195">
        <f t="shared" si="30"/>
        <v>12.829295072995015</v>
      </c>
      <c r="AN40" s="195">
        <f t="shared" si="30"/>
        <v>0.12561058283118118</v>
      </c>
      <c r="AO40" s="195">
        <f t="shared" si="30"/>
        <v>0</v>
      </c>
      <c r="AP40" s="195">
        <f t="shared" si="30"/>
        <v>0</v>
      </c>
      <c r="AQ40" s="195">
        <f t="shared" si="30"/>
        <v>6.7900112088175089</v>
      </c>
      <c r="AR40" s="195">
        <f t="shared" si="30"/>
        <v>9.2247973008529502</v>
      </c>
      <c r="AS40" s="195">
        <f t="shared" si="30"/>
        <v>0</v>
      </c>
      <c r="AT40" s="196">
        <f t="shared" si="30"/>
        <v>0</v>
      </c>
      <c r="AU40" s="197">
        <f t="shared" si="30"/>
        <v>7.3478217748792121</v>
      </c>
      <c r="AV40" s="195" t="e">
        <f t="shared" si="30"/>
        <v>#DIV/0!</v>
      </c>
      <c r="AW40" s="195">
        <f t="shared" si="30"/>
        <v>17.954956807962386</v>
      </c>
      <c r="AX40" s="195" t="e">
        <f t="shared" si="30"/>
        <v>#DIV/0!</v>
      </c>
      <c r="AY40" s="195">
        <f t="shared" si="30"/>
        <v>29.67967841829206</v>
      </c>
      <c r="AZ40" s="195" t="e">
        <f t="shared" si="30"/>
        <v>#DIV/0!</v>
      </c>
      <c r="BA40" s="195">
        <f t="shared" si="30"/>
        <v>32.592822873516951</v>
      </c>
      <c r="BB40" s="195">
        <f t="shared" si="30"/>
        <v>10.982256468399843</v>
      </c>
      <c r="BC40" s="195">
        <f t="shared" si="30"/>
        <v>47.534551106384306</v>
      </c>
      <c r="BD40" s="195">
        <f t="shared" si="30"/>
        <v>25.287877593384025</v>
      </c>
      <c r="BE40" s="230">
        <f t="shared" si="30"/>
        <v>22.25463242635416</v>
      </c>
      <c r="BF40" s="296"/>
    </row>
    <row r="41" spans="1:58" ht="15" thickBot="1">
      <c r="A41" s="285"/>
      <c r="B41" s="255"/>
      <c r="C41" s="272" t="s">
        <v>25</v>
      </c>
      <c r="D41" s="273"/>
      <c r="E41" s="274"/>
      <c r="F41" s="204">
        <f t="shared" ref="F41:AK41" si="31">_xlfn.STDEV.S(F33:F38)/SQRT(COUNT(F33:F38))</f>
        <v>0.38186385008272228</v>
      </c>
      <c r="G41" s="205">
        <f t="shared" si="31"/>
        <v>4.749534189774824</v>
      </c>
      <c r="H41" s="206">
        <f t="shared" si="31"/>
        <v>8.8704427319046495</v>
      </c>
      <c r="I41" s="207">
        <f t="shared" si="31"/>
        <v>0</v>
      </c>
      <c r="J41" s="208">
        <f t="shared" si="31"/>
        <v>1.8468785146199616E-2</v>
      </c>
      <c r="K41" s="204">
        <f t="shared" si="31"/>
        <v>16.2390407893154</v>
      </c>
      <c r="L41" s="205">
        <f t="shared" si="31"/>
        <v>1.2765133061905722</v>
      </c>
      <c r="M41" s="205">
        <f t="shared" si="31"/>
        <v>7.2898807956383749</v>
      </c>
      <c r="N41" s="209">
        <f t="shared" si="31"/>
        <v>9.6665820556913779E-2</v>
      </c>
      <c r="O41" s="205">
        <f t="shared" si="31"/>
        <v>0</v>
      </c>
      <c r="P41" s="205">
        <f t="shared" si="31"/>
        <v>0</v>
      </c>
      <c r="Q41" s="205">
        <f t="shared" si="31"/>
        <v>9.9160159228862437</v>
      </c>
      <c r="R41" s="205">
        <f t="shared" si="31"/>
        <v>0.98347209404512559</v>
      </c>
      <c r="S41" s="205">
        <f t="shared" si="31"/>
        <v>4.3498341910485285</v>
      </c>
      <c r="T41" s="209">
        <f t="shared" si="31"/>
        <v>4.2469924251098509E-2</v>
      </c>
      <c r="U41" s="205">
        <f t="shared" si="31"/>
        <v>0</v>
      </c>
      <c r="V41" s="205">
        <f t="shared" si="31"/>
        <v>0</v>
      </c>
      <c r="W41" s="205">
        <f t="shared" si="31"/>
        <v>8.2932281198138025</v>
      </c>
      <c r="X41" s="209">
        <f t="shared" si="31"/>
        <v>2.1114147900958855</v>
      </c>
      <c r="Y41" s="205">
        <f t="shared" si="31"/>
        <v>2.6323120920978207</v>
      </c>
      <c r="Z41" s="205">
        <f t="shared" si="31"/>
        <v>0</v>
      </c>
      <c r="AA41" s="205">
        <f t="shared" si="31"/>
        <v>0</v>
      </c>
      <c r="AB41" s="213">
        <f t="shared" si="31"/>
        <v>7.934646277214279</v>
      </c>
      <c r="AC41" s="213">
        <f t="shared" si="31"/>
        <v>22.258109318705777</v>
      </c>
      <c r="AD41" s="205">
        <f t="shared" si="31"/>
        <v>6848.5800636962331</v>
      </c>
      <c r="AE41" s="207">
        <f t="shared" si="31"/>
        <v>11.330988869607957</v>
      </c>
      <c r="AF41" s="205">
        <f t="shared" si="31"/>
        <v>2.2602275065166655</v>
      </c>
      <c r="AG41" s="205">
        <f t="shared" si="31"/>
        <v>5.2120248704025389</v>
      </c>
      <c r="AH41" s="205">
        <f t="shared" si="31"/>
        <v>5.624086648046072E-2</v>
      </c>
      <c r="AI41" s="205">
        <f t="shared" si="31"/>
        <v>0</v>
      </c>
      <c r="AJ41" s="205">
        <f t="shared" si="31"/>
        <v>0</v>
      </c>
      <c r="AK41" s="205">
        <f t="shared" si="31"/>
        <v>10.699596427808901</v>
      </c>
      <c r="AL41" s="205">
        <f t="shared" ref="AL41:BE41" si="32">_xlfn.STDEV.S(AL33:AL38)/SQRT(COUNT(AL33:AL38))</f>
        <v>1.895942985900313</v>
      </c>
      <c r="AM41" s="205">
        <f t="shared" si="32"/>
        <v>5.7374351773239951</v>
      </c>
      <c r="AN41" s="205">
        <f t="shared" si="32"/>
        <v>5.6174760380777816E-2</v>
      </c>
      <c r="AO41" s="205">
        <f t="shared" si="32"/>
        <v>0</v>
      </c>
      <c r="AP41" s="205">
        <f t="shared" si="32"/>
        <v>0</v>
      </c>
      <c r="AQ41" s="205">
        <f t="shared" si="32"/>
        <v>3.0365853261802935</v>
      </c>
      <c r="AR41" s="205">
        <f t="shared" si="32"/>
        <v>4.1254547686727552</v>
      </c>
      <c r="AS41" s="205">
        <f t="shared" si="32"/>
        <v>0</v>
      </c>
      <c r="AT41" s="206">
        <f t="shared" si="32"/>
        <v>0</v>
      </c>
      <c r="AU41" s="207">
        <f t="shared" si="32"/>
        <v>3.673910887439606</v>
      </c>
      <c r="AV41" s="205" t="e">
        <f t="shared" si="32"/>
        <v>#DIV/0!</v>
      </c>
      <c r="AW41" s="205">
        <f t="shared" si="32"/>
        <v>8.977478403981193</v>
      </c>
      <c r="AX41" s="205" t="e">
        <f t="shared" si="32"/>
        <v>#DIV/0!</v>
      </c>
      <c r="AY41" s="205">
        <f t="shared" si="32"/>
        <v>14.83983920914603</v>
      </c>
      <c r="AZ41" s="205" t="e">
        <f t="shared" si="32"/>
        <v>#DIV/0!</v>
      </c>
      <c r="BA41" s="205">
        <f t="shared" si="32"/>
        <v>16.296411436758476</v>
      </c>
      <c r="BB41" s="205">
        <f t="shared" si="32"/>
        <v>5.4911282341999215</v>
      </c>
      <c r="BC41" s="205">
        <f t="shared" si="32"/>
        <v>23.767275553192153</v>
      </c>
      <c r="BD41" s="205">
        <f t="shared" si="32"/>
        <v>12.643938796692012</v>
      </c>
      <c r="BE41" s="231">
        <f t="shared" si="32"/>
        <v>11.12731621317708</v>
      </c>
      <c r="BF41" s="297"/>
    </row>
    <row r="42" spans="1:58" s="117" customFormat="1">
      <c r="A42" s="285"/>
      <c r="B42" s="254" t="s">
        <v>70</v>
      </c>
      <c r="C42" s="166">
        <v>43157</v>
      </c>
      <c r="D42" s="167" t="s">
        <v>63</v>
      </c>
      <c r="E42" s="163">
        <v>3</v>
      </c>
      <c r="F42" s="19">
        <v>4.66</v>
      </c>
      <c r="G42" s="20">
        <v>44.545999999999999</v>
      </c>
      <c r="H42" s="21">
        <v>191.904</v>
      </c>
      <c r="I42" s="22">
        <v>60</v>
      </c>
      <c r="J42" s="23">
        <v>1.6354077253218899</v>
      </c>
      <c r="K42" s="22">
        <v>274.994318360531</v>
      </c>
      <c r="L42" s="20">
        <v>15.4657586942214</v>
      </c>
      <c r="M42" s="20">
        <v>122.03140048604401</v>
      </c>
      <c r="N42" s="65">
        <v>1.7612111976703699</v>
      </c>
      <c r="O42" s="20">
        <v>0</v>
      </c>
      <c r="P42" s="25">
        <v>0</v>
      </c>
      <c r="Q42" s="26">
        <v>143.95991690290899</v>
      </c>
      <c r="R42" s="20">
        <v>13.8251468604116</v>
      </c>
      <c r="S42" s="20">
        <v>58.154811591042701</v>
      </c>
      <c r="T42" s="24">
        <v>0.88311981733259803</v>
      </c>
      <c r="U42" s="20">
        <v>0</v>
      </c>
      <c r="V42" s="20">
        <v>0</v>
      </c>
      <c r="W42" s="26">
        <v>-131.03440145762301</v>
      </c>
      <c r="X42" s="66">
        <v>-47.649857727544003</v>
      </c>
      <c r="Y42" s="66">
        <v>-52.344387297518999</v>
      </c>
      <c r="Z42" s="66">
        <v>0</v>
      </c>
      <c r="AA42" s="158">
        <v>0</v>
      </c>
      <c r="AB42" s="24">
        <v>-62.428058010975299</v>
      </c>
      <c r="AC42" s="24">
        <v>99.836162866335201</v>
      </c>
      <c r="AD42" s="24">
        <v>-112.74665304571</v>
      </c>
      <c r="AE42" s="22">
        <v>267.38307065026203</v>
      </c>
      <c r="AF42" s="20">
        <v>15.964645705415199</v>
      </c>
      <c r="AG42" s="20">
        <v>117.726889619716</v>
      </c>
      <c r="AH42" s="65">
        <v>1.70617424873333</v>
      </c>
      <c r="AI42" s="20">
        <v>0</v>
      </c>
      <c r="AJ42" s="20">
        <v>0</v>
      </c>
      <c r="AK42" s="26">
        <v>181.53914571362199</v>
      </c>
      <c r="AL42" s="20">
        <v>14.262250442579401</v>
      </c>
      <c r="AM42" s="20">
        <v>76.507322414231695</v>
      </c>
      <c r="AN42" s="65">
        <v>1.1351734908932201</v>
      </c>
      <c r="AO42" s="20">
        <v>0</v>
      </c>
      <c r="AP42" s="20">
        <v>0</v>
      </c>
      <c r="AQ42" s="135">
        <v>-32.105220696236103</v>
      </c>
      <c r="AR42" s="66">
        <v>-35.012873727176903</v>
      </c>
      <c r="AS42" s="24">
        <v>0</v>
      </c>
      <c r="AT42" s="223">
        <v>0</v>
      </c>
      <c r="AU42" s="22">
        <v>123.175868944621</v>
      </c>
      <c r="AV42" s="24"/>
      <c r="AW42" s="24">
        <v>73.465731980665097</v>
      </c>
      <c r="AX42" s="65"/>
      <c r="AY42" s="65">
        <v>60.998797314736201</v>
      </c>
      <c r="AZ42" s="24"/>
      <c r="BA42" s="141">
        <v>-40.357041837719798</v>
      </c>
      <c r="BB42" s="24">
        <v>-57.686821526420097</v>
      </c>
      <c r="BC42" s="66">
        <v>-113.219399654881</v>
      </c>
      <c r="BD42" s="24">
        <v>-109.5993257591</v>
      </c>
      <c r="BE42" s="225">
        <f t="shared" ref="BE42:BE44" si="33">(AU42-AM42)/(AG42)*100</f>
        <v>39.641365435831247</v>
      </c>
      <c r="BF42" s="118"/>
    </row>
    <row r="43" spans="1:58" s="117" customFormat="1">
      <c r="A43" s="285"/>
      <c r="B43" s="254"/>
      <c r="C43" s="166">
        <v>43164</v>
      </c>
      <c r="D43" s="167" t="s">
        <v>63</v>
      </c>
      <c r="E43" s="164">
        <v>4</v>
      </c>
      <c r="F43" s="19">
        <v>4.53</v>
      </c>
      <c r="G43" s="20">
        <v>39.716999999999999</v>
      </c>
      <c r="H43" s="21">
        <v>174</v>
      </c>
      <c r="I43" s="22">
        <v>60</v>
      </c>
      <c r="J43" s="23">
        <v>1.5984547461368701</v>
      </c>
      <c r="K43" s="22">
        <v>251.642733897239</v>
      </c>
      <c r="L43" s="20">
        <v>14.0427003581284</v>
      </c>
      <c r="M43" s="20">
        <v>111.778666590491</v>
      </c>
      <c r="N43" s="65">
        <v>1.7693977163089201</v>
      </c>
      <c r="O43" s="20">
        <v>0</v>
      </c>
      <c r="P43" s="25">
        <v>0</v>
      </c>
      <c r="Q43" s="26">
        <v>114.585478618853</v>
      </c>
      <c r="R43" s="20">
        <v>13.336629027531201</v>
      </c>
      <c r="S43" s="20">
        <v>43.956110281895498</v>
      </c>
      <c r="T43" s="24">
        <v>0.75399603517438596</v>
      </c>
      <c r="U43" s="20">
        <v>0</v>
      </c>
      <c r="V43" s="20">
        <v>0</v>
      </c>
      <c r="W43" s="26">
        <v>-137.05725527838601</v>
      </c>
      <c r="X43" s="66">
        <v>-54.465015999370998</v>
      </c>
      <c r="Y43" s="66">
        <v>-60.6757607487557</v>
      </c>
      <c r="Z43" s="66">
        <v>0</v>
      </c>
      <c r="AA43" s="158">
        <v>0</v>
      </c>
      <c r="AB43" s="24">
        <v>-57.821541938235498</v>
      </c>
      <c r="AC43" s="24">
        <v>161.095539824903</v>
      </c>
      <c r="AD43" s="24">
        <v>67694.7748061608</v>
      </c>
      <c r="AE43" s="22">
        <v>245.38834016400301</v>
      </c>
      <c r="AF43" s="20">
        <v>14.447630663689701</v>
      </c>
      <c r="AG43" s="20">
        <v>108.246539418312</v>
      </c>
      <c r="AH43" s="65">
        <v>1.7198060029960101</v>
      </c>
      <c r="AI43" s="20">
        <v>0</v>
      </c>
      <c r="AJ43" s="20">
        <v>0</v>
      </c>
      <c r="AK43" s="26">
        <v>167.41665510528301</v>
      </c>
      <c r="AL43" s="20">
        <v>13.132711106371</v>
      </c>
      <c r="AM43" s="20">
        <v>70.575616446270303</v>
      </c>
      <c r="AN43" s="65">
        <v>1.14894621060679</v>
      </c>
      <c r="AO43" s="20">
        <v>0</v>
      </c>
      <c r="AP43" s="20">
        <v>0</v>
      </c>
      <c r="AQ43" s="135">
        <v>-31.774812530460501</v>
      </c>
      <c r="AR43" s="66">
        <v>-34.801041376911598</v>
      </c>
      <c r="AS43" s="24">
        <v>0</v>
      </c>
      <c r="AT43" s="223">
        <v>0</v>
      </c>
      <c r="AU43" s="22">
        <v>102.781519239937</v>
      </c>
      <c r="AV43" s="24"/>
      <c r="AW43" s="24">
        <v>64.716362024158599</v>
      </c>
      <c r="AX43" s="65"/>
      <c r="AY43" s="65">
        <v>45.633186666085102</v>
      </c>
      <c r="AZ43" s="24"/>
      <c r="BA43" s="141">
        <v>-37.035020981658903</v>
      </c>
      <c r="BB43" s="24">
        <v>-60.789497788370397</v>
      </c>
      <c r="BC43" s="66">
        <v>-85.492736181614404</v>
      </c>
      <c r="BD43" s="24">
        <v>-89.159974539566804</v>
      </c>
      <c r="BE43" s="225">
        <f t="shared" si="33"/>
        <v>29.752362492817429</v>
      </c>
      <c r="BF43" s="118"/>
    </row>
    <row r="44" spans="1:58" s="117" customFormat="1">
      <c r="A44" s="285"/>
      <c r="B44" s="254"/>
      <c r="C44" s="166">
        <v>43244</v>
      </c>
      <c r="D44" s="167" t="s">
        <v>63</v>
      </c>
      <c r="E44" s="164">
        <v>6</v>
      </c>
      <c r="F44" s="19">
        <v>3.66</v>
      </c>
      <c r="G44" s="20">
        <v>41.463999999999999</v>
      </c>
      <c r="H44" s="21">
        <v>169.54300000000001</v>
      </c>
      <c r="I44" s="22">
        <v>60</v>
      </c>
      <c r="J44" s="23">
        <v>1.78032786885246</v>
      </c>
      <c r="K44" s="22">
        <v>224.92749184828199</v>
      </c>
      <c r="L44" s="20">
        <v>14.1523913223284</v>
      </c>
      <c r="M44" s="20">
        <v>98.311354601812496</v>
      </c>
      <c r="N44" s="65">
        <v>1.64566478912197</v>
      </c>
      <c r="O44" s="20">
        <v>0</v>
      </c>
      <c r="P44" s="25">
        <v>0</v>
      </c>
      <c r="Q44" s="26">
        <v>99.753292275687897</v>
      </c>
      <c r="R44" s="20">
        <v>13.5964845206985</v>
      </c>
      <c r="S44" s="20">
        <v>36.280161617145502</v>
      </c>
      <c r="T44" s="24">
        <v>0.67268488788161496</v>
      </c>
      <c r="U44" s="20">
        <v>0</v>
      </c>
      <c r="V44" s="20">
        <v>0</v>
      </c>
      <c r="W44" s="26">
        <v>-125.17419957259401</v>
      </c>
      <c r="X44" s="66">
        <v>-55.650911564437202</v>
      </c>
      <c r="Y44" s="66">
        <v>-63.096672033368002</v>
      </c>
      <c r="Z44" s="66">
        <v>0</v>
      </c>
      <c r="AA44" s="158">
        <v>0</v>
      </c>
      <c r="AB44" s="24">
        <v>-24.537827884583901</v>
      </c>
      <c r="AC44" s="24">
        <v>-9.5244457087091696</v>
      </c>
      <c r="AD44" s="24">
        <v>-2307.3086536063302</v>
      </c>
      <c r="AE44" s="22">
        <v>203.94371355098701</v>
      </c>
      <c r="AF44" s="20">
        <v>15.859791008869699</v>
      </c>
      <c r="AG44" s="20">
        <v>86.112065766623601</v>
      </c>
      <c r="AH44" s="65">
        <v>1.46849930544521</v>
      </c>
      <c r="AI44" s="20">
        <v>0</v>
      </c>
      <c r="AJ44" s="20">
        <v>0</v>
      </c>
      <c r="AK44" s="26">
        <v>171.29696200349301</v>
      </c>
      <c r="AL44" s="20">
        <v>14.500412241820101</v>
      </c>
      <c r="AM44" s="20">
        <v>71.148068759926204</v>
      </c>
      <c r="AN44" s="65">
        <v>1.2242174732912701</v>
      </c>
      <c r="AO44" s="20">
        <v>0</v>
      </c>
      <c r="AP44" s="20">
        <v>0</v>
      </c>
      <c r="AQ44" s="135">
        <v>-16.007726337361401</v>
      </c>
      <c r="AR44" s="66">
        <v>-17.377352260079402</v>
      </c>
      <c r="AS44" s="24">
        <v>0</v>
      </c>
      <c r="AT44" s="223">
        <v>0</v>
      </c>
      <c r="AU44" s="22">
        <v>81.698279120717999</v>
      </c>
      <c r="AV44" s="24"/>
      <c r="AW44" s="24">
        <v>68.478738385851003</v>
      </c>
      <c r="AX44" s="65"/>
      <c r="AY44" s="65">
        <v>14.8285266834034</v>
      </c>
      <c r="AZ44" s="24"/>
      <c r="BA44" s="141">
        <v>-16.180929240056301</v>
      </c>
      <c r="BB44" s="24">
        <v>-34.012636962575797</v>
      </c>
      <c r="BC44" s="66">
        <v>-70.503959310268897</v>
      </c>
      <c r="BD44" s="24">
        <v>-87.917799400552994</v>
      </c>
      <c r="BE44" s="225">
        <f t="shared" si="33"/>
        <v>12.251721366648455</v>
      </c>
      <c r="BF44" s="118"/>
    </row>
    <row r="45" spans="1:58" s="117" customFormat="1">
      <c r="A45" s="285"/>
      <c r="B45" s="254"/>
      <c r="C45" s="166">
        <v>43381</v>
      </c>
      <c r="D45" s="167" t="s">
        <v>63</v>
      </c>
      <c r="E45" s="164" t="s">
        <v>128</v>
      </c>
      <c r="F45" s="19">
        <v>4.4000000000000004</v>
      </c>
      <c r="G45" s="20">
        <v>43.359000000000002</v>
      </c>
      <c r="H45" s="21">
        <v>164.423</v>
      </c>
      <c r="I45" s="22">
        <v>60</v>
      </c>
      <c r="J45" s="23">
        <v>1.6438636363636401</v>
      </c>
      <c r="K45" s="22">
        <v>287.74179833290498</v>
      </c>
      <c r="L45" s="20">
        <v>11.562100436339</v>
      </c>
      <c r="M45" s="20">
        <v>132.30879873011301</v>
      </c>
      <c r="N45" s="65">
        <v>2.2812702198553301</v>
      </c>
      <c r="O45" s="20">
        <v>0</v>
      </c>
      <c r="P45" s="25">
        <v>0</v>
      </c>
      <c r="Q45" s="26">
        <v>155.02487937313299</v>
      </c>
      <c r="R45" s="20">
        <v>10.563735813918001</v>
      </c>
      <c r="S45" s="20">
        <v>66.948703872648693</v>
      </c>
      <c r="T45" s="24">
        <v>1.19326260126227</v>
      </c>
      <c r="U45" s="20">
        <v>0</v>
      </c>
      <c r="V45" s="20">
        <v>0</v>
      </c>
      <c r="W45" s="26">
        <v>-132.71691895977199</v>
      </c>
      <c r="X45" s="66">
        <v>-46.123614896652498</v>
      </c>
      <c r="Y45" s="66">
        <v>-49.399658590195301</v>
      </c>
      <c r="Z45" s="66">
        <v>0</v>
      </c>
      <c r="AA45" s="158">
        <v>0</v>
      </c>
      <c r="AB45" s="24">
        <v>-62.414817171241303</v>
      </c>
      <c r="AC45" s="24">
        <v>187.93319216281299</v>
      </c>
      <c r="AD45" s="24">
        <v>-208.96202662847</v>
      </c>
      <c r="AE45" s="22">
        <v>263.98072909745798</v>
      </c>
      <c r="AF45" s="20">
        <v>12.708182609645901</v>
      </c>
      <c r="AG45" s="20">
        <v>119.282181939083</v>
      </c>
      <c r="AH45" s="65">
        <v>2.0755348120647898</v>
      </c>
      <c r="AI45" s="20">
        <v>0</v>
      </c>
      <c r="AJ45" s="20">
        <v>0</v>
      </c>
      <c r="AK45" s="26">
        <v>150.76696921732</v>
      </c>
      <c r="AL45" s="20">
        <v>12.4979294433855</v>
      </c>
      <c r="AM45" s="20">
        <v>62.885555165274504</v>
      </c>
      <c r="AN45" s="65">
        <v>1.14211524296186</v>
      </c>
      <c r="AO45" s="20">
        <v>0</v>
      </c>
      <c r="AP45" s="20">
        <v>0</v>
      </c>
      <c r="AQ45" s="135">
        <v>-42.887130536843401</v>
      </c>
      <c r="AR45" s="66">
        <v>-47.280009350105701</v>
      </c>
      <c r="AS45" s="24">
        <v>0</v>
      </c>
      <c r="AT45" s="223">
        <v>0</v>
      </c>
      <c r="AU45" s="22"/>
      <c r="AV45" s="24"/>
      <c r="AW45" s="24"/>
      <c r="AX45" s="65"/>
      <c r="AY45" s="65"/>
      <c r="AZ45" s="24"/>
      <c r="BA45" s="141"/>
      <c r="BB45" s="24"/>
      <c r="BC45" s="66"/>
      <c r="BD45" s="24"/>
      <c r="BE45" s="225"/>
      <c r="BF45" s="118"/>
    </row>
    <row r="46" spans="1:58" s="117" customFormat="1">
      <c r="A46" s="285"/>
      <c r="B46" s="254"/>
      <c r="C46" s="166">
        <v>43747</v>
      </c>
      <c r="D46" s="167" t="s">
        <v>63</v>
      </c>
      <c r="E46" s="164" t="s">
        <v>129</v>
      </c>
      <c r="F46" s="19">
        <v>5.44</v>
      </c>
      <c r="G46" s="20">
        <v>46.84</v>
      </c>
      <c r="H46" s="21">
        <v>175.435</v>
      </c>
      <c r="I46" s="22">
        <v>60</v>
      </c>
      <c r="J46" s="23">
        <v>1.6470588235294099</v>
      </c>
      <c r="K46" s="22">
        <v>249.17573015889599</v>
      </c>
      <c r="L46" s="20">
        <v>15.6609261148485</v>
      </c>
      <c r="M46" s="20">
        <v>108.9269389646</v>
      </c>
      <c r="N46" s="65">
        <v>1.8158933398969399</v>
      </c>
      <c r="O46" s="20">
        <v>0</v>
      </c>
      <c r="P46" s="25">
        <v>0</v>
      </c>
      <c r="Q46" s="26">
        <v>107.84466157287901</v>
      </c>
      <c r="R46" s="20">
        <v>14.3714950838264</v>
      </c>
      <c r="S46" s="20">
        <v>39.550835702613199</v>
      </c>
      <c r="T46" s="24">
        <v>0.726880255756855</v>
      </c>
      <c r="U46" s="20">
        <v>0</v>
      </c>
      <c r="V46" s="20">
        <v>0</v>
      </c>
      <c r="W46" s="26">
        <v>-141.33106858601701</v>
      </c>
      <c r="X46" s="66">
        <v>-56.719435916127097</v>
      </c>
      <c r="Y46" s="66">
        <v>-63.690491921868002</v>
      </c>
      <c r="Z46" s="66">
        <v>0</v>
      </c>
      <c r="AA46" s="158">
        <v>0</v>
      </c>
      <c r="AB46" s="24">
        <v>-98.582604208141603</v>
      </c>
      <c r="AC46" s="24">
        <v>12502.369686660901</v>
      </c>
      <c r="AD46" s="24">
        <v>-1628174.24174457</v>
      </c>
      <c r="AE46" s="22">
        <v>239.89963029414201</v>
      </c>
      <c r="AF46" s="20">
        <v>16.3597574148767</v>
      </c>
      <c r="AG46" s="20">
        <v>103.590057732194</v>
      </c>
      <c r="AH46" s="65">
        <v>1.7383247628544301</v>
      </c>
      <c r="AI46" s="20">
        <v>0</v>
      </c>
      <c r="AJ46" s="20">
        <v>0</v>
      </c>
      <c r="AK46" s="26">
        <v>210.045930755429</v>
      </c>
      <c r="AL46" s="20">
        <v>19.1581578960024</v>
      </c>
      <c r="AM46" s="20">
        <v>85.864807481712205</v>
      </c>
      <c r="AN46" s="65">
        <v>1.4844105358639701</v>
      </c>
      <c r="AO46" s="20">
        <v>0</v>
      </c>
      <c r="AP46" s="20">
        <v>0</v>
      </c>
      <c r="AQ46" s="135">
        <v>-12.444245746485199</v>
      </c>
      <c r="AR46" s="66">
        <v>-17.110957015108699</v>
      </c>
      <c r="AS46" s="24">
        <v>0</v>
      </c>
      <c r="AT46" s="223">
        <v>0</v>
      </c>
      <c r="AU46" s="22"/>
      <c r="AV46" s="24"/>
      <c r="AW46" s="24"/>
      <c r="AX46" s="65"/>
      <c r="AY46" s="65"/>
      <c r="AZ46" s="24"/>
      <c r="BA46" s="24"/>
      <c r="BB46" s="24"/>
      <c r="BC46" s="66"/>
      <c r="BD46" s="24"/>
      <c r="BE46" s="225"/>
      <c r="BF46" s="118"/>
    </row>
    <row r="47" spans="1:58" ht="15" thickBot="1">
      <c r="A47" s="285"/>
      <c r="B47" s="254"/>
      <c r="C47" s="166"/>
      <c r="D47" s="167"/>
      <c r="E47" s="168"/>
      <c r="F47" s="29"/>
      <c r="G47" s="30"/>
      <c r="H47" s="31"/>
      <c r="I47" s="32"/>
      <c r="J47" s="33"/>
      <c r="K47" s="32"/>
      <c r="L47" s="30"/>
      <c r="M47" s="30"/>
      <c r="N47" s="120"/>
      <c r="O47" s="30"/>
      <c r="P47" s="35"/>
      <c r="Q47" s="36"/>
      <c r="R47" s="30"/>
      <c r="S47" s="30"/>
      <c r="T47" s="34"/>
      <c r="U47" s="30"/>
      <c r="V47" s="30"/>
      <c r="W47" s="36"/>
      <c r="X47" s="125"/>
      <c r="Y47" s="66"/>
      <c r="Z47" s="66"/>
      <c r="AA47" s="24"/>
      <c r="AB47" s="24"/>
      <c r="AC47" s="24"/>
      <c r="AD47" s="24"/>
      <c r="AE47" s="22"/>
      <c r="AF47" s="24"/>
      <c r="AG47" s="24"/>
      <c r="AH47" s="65"/>
      <c r="AI47" s="20"/>
      <c r="AJ47" s="20"/>
      <c r="AK47" s="26"/>
      <c r="AL47" s="24"/>
      <c r="AM47" s="24"/>
      <c r="AN47" s="65"/>
      <c r="AO47" s="20"/>
      <c r="AP47" s="20"/>
      <c r="AQ47" s="107"/>
      <c r="AR47" s="66"/>
      <c r="AS47" s="24"/>
      <c r="AT47" s="223"/>
      <c r="AU47" s="32"/>
      <c r="AV47" s="34"/>
      <c r="AW47" s="34"/>
      <c r="AX47" s="34"/>
      <c r="AY47" s="136"/>
      <c r="AZ47" s="34"/>
      <c r="BA47" s="34"/>
      <c r="BB47" s="30"/>
      <c r="BC47" s="107"/>
      <c r="BD47" s="34"/>
      <c r="BE47" s="176"/>
      <c r="BF47" s="28"/>
    </row>
    <row r="48" spans="1:58">
      <c r="A48" s="285"/>
      <c r="B48" s="254"/>
      <c r="C48" s="263" t="s">
        <v>23</v>
      </c>
      <c r="D48" s="264"/>
      <c r="E48" s="265"/>
      <c r="F48" s="38">
        <f t="shared" ref="F48:K48" si="34">AVERAGE(F42:F47)</f>
        <v>4.5380000000000003</v>
      </c>
      <c r="G48" s="39">
        <f t="shared" si="34"/>
        <v>43.185200000000002</v>
      </c>
      <c r="H48" s="40">
        <f t="shared" si="34"/>
        <v>175.06100000000001</v>
      </c>
      <c r="I48" s="41">
        <f t="shared" si="34"/>
        <v>60</v>
      </c>
      <c r="J48" s="42">
        <f t="shared" si="34"/>
        <v>1.6610225600408541</v>
      </c>
      <c r="K48" s="41">
        <f t="shared" si="34"/>
        <v>257.69641451957057</v>
      </c>
      <c r="L48" s="39">
        <f>AVERAGE(L42:L47)</f>
        <v>14.176775385173141</v>
      </c>
      <c r="M48" s="39">
        <f t="shared" ref="M48:BD48" si="35">AVERAGE(M42:M47)</f>
        <v>114.67143187461211</v>
      </c>
      <c r="N48" s="121">
        <f t="shared" si="35"/>
        <v>1.854687452570706</v>
      </c>
      <c r="O48" s="39">
        <f t="shared" si="35"/>
        <v>0</v>
      </c>
      <c r="P48" s="44">
        <f t="shared" si="35"/>
        <v>0</v>
      </c>
      <c r="Q48" s="39">
        <f t="shared" si="35"/>
        <v>124.23364574869238</v>
      </c>
      <c r="R48" s="39">
        <f t="shared" si="35"/>
        <v>13.138698261277142</v>
      </c>
      <c r="S48" s="39">
        <f t="shared" si="35"/>
        <v>48.97812461306912</v>
      </c>
      <c r="T48" s="39">
        <f t="shared" si="35"/>
        <v>0.84598871948154475</v>
      </c>
      <c r="U48" s="39">
        <f t="shared" si="35"/>
        <v>0</v>
      </c>
      <c r="V48" s="39">
        <f t="shared" si="35"/>
        <v>0</v>
      </c>
      <c r="W48" s="45">
        <f t="shared" si="35"/>
        <v>-133.4627687708784</v>
      </c>
      <c r="X48" s="113">
        <f t="shared" si="35"/>
        <v>-52.121767220826356</v>
      </c>
      <c r="Y48" s="113">
        <f t="shared" si="35"/>
        <v>-57.841394118341199</v>
      </c>
      <c r="Z48" s="113">
        <f t="shared" si="35"/>
        <v>0</v>
      </c>
      <c r="AA48" s="43">
        <f t="shared" si="35"/>
        <v>0</v>
      </c>
      <c r="AB48" s="43">
        <f t="shared" si="35"/>
        <v>-61.156969842635519</v>
      </c>
      <c r="AC48" s="43">
        <f t="shared" si="35"/>
        <v>2588.3420271612486</v>
      </c>
      <c r="AD48" s="43">
        <f t="shared" si="35"/>
        <v>-312621.69685433793</v>
      </c>
      <c r="AE48" s="41">
        <f t="shared" si="35"/>
        <v>244.11909675137039</v>
      </c>
      <c r="AF48" s="39">
        <f t="shared" si="35"/>
        <v>15.068001480499442</v>
      </c>
      <c r="AG48" s="39">
        <f t="shared" si="35"/>
        <v>106.99154689518573</v>
      </c>
      <c r="AH48" s="121">
        <f t="shared" si="35"/>
        <v>1.7416678264187542</v>
      </c>
      <c r="AI48" s="121">
        <f t="shared" si="35"/>
        <v>0</v>
      </c>
      <c r="AJ48" s="121">
        <f t="shared" si="35"/>
        <v>0</v>
      </c>
      <c r="AK48" s="45">
        <f t="shared" si="35"/>
        <v>176.21313255902942</v>
      </c>
      <c r="AL48" s="39">
        <f t="shared" si="35"/>
        <v>14.71029222603168</v>
      </c>
      <c r="AM48" s="39">
        <f t="shared" si="35"/>
        <v>73.396274053482983</v>
      </c>
      <c r="AN48" s="121">
        <f t="shared" si="35"/>
        <v>1.2269725907234221</v>
      </c>
      <c r="AO48" s="121">
        <f t="shared" si="35"/>
        <v>0</v>
      </c>
      <c r="AP48" s="121">
        <f t="shared" si="35"/>
        <v>0</v>
      </c>
      <c r="AQ48" s="113">
        <f t="shared" si="35"/>
        <v>-27.043827169477321</v>
      </c>
      <c r="AR48" s="113">
        <f t="shared" si="35"/>
        <v>-30.316446745876458</v>
      </c>
      <c r="AS48" s="39">
        <f t="shared" si="35"/>
        <v>0</v>
      </c>
      <c r="AT48" s="40">
        <f t="shared" si="35"/>
        <v>0</v>
      </c>
      <c r="AU48" s="41">
        <f t="shared" si="35"/>
        <v>102.55188910175866</v>
      </c>
      <c r="AV48" s="39" t="e">
        <f t="shared" si="35"/>
        <v>#DIV/0!</v>
      </c>
      <c r="AW48" s="39">
        <f t="shared" si="35"/>
        <v>68.88694413022489</v>
      </c>
      <c r="AX48" s="39" t="e">
        <f t="shared" si="35"/>
        <v>#DIV/0!</v>
      </c>
      <c r="AY48" s="121">
        <f t="shared" si="35"/>
        <v>40.486836888074897</v>
      </c>
      <c r="AZ48" s="39" t="e">
        <f t="shared" si="35"/>
        <v>#DIV/0!</v>
      </c>
      <c r="BA48" s="39">
        <f t="shared" si="35"/>
        <v>-31.190997353145004</v>
      </c>
      <c r="BB48" s="39">
        <f t="shared" si="35"/>
        <v>-50.829652092455433</v>
      </c>
      <c r="BC48" s="113">
        <f t="shared" si="35"/>
        <v>-89.738698382254768</v>
      </c>
      <c r="BD48" s="43">
        <f t="shared" si="35"/>
        <v>-95.559033233073265</v>
      </c>
      <c r="BE48" s="226">
        <f t="shared" ref="BE48" si="36">AVERAGE(BE42:BE47)</f>
        <v>27.215149765099042</v>
      </c>
      <c r="BF48" s="266"/>
    </row>
    <row r="49" spans="1:58">
      <c r="A49" s="285"/>
      <c r="B49" s="254"/>
      <c r="C49" s="269" t="s">
        <v>24</v>
      </c>
      <c r="D49" s="270"/>
      <c r="E49" s="271"/>
      <c r="F49" s="47">
        <f t="shared" ref="F49:J49" si="37">_xlfn.STDEV.S(F42:F47)</f>
        <v>0.63609747680681594</v>
      </c>
      <c r="G49" s="48">
        <f t="shared" si="37"/>
        <v>2.7491128932803051</v>
      </c>
      <c r="H49" s="49">
        <f t="shared" si="37"/>
        <v>10.350937324706393</v>
      </c>
      <c r="I49" s="50">
        <f t="shared" si="37"/>
        <v>0</v>
      </c>
      <c r="J49" s="51">
        <f t="shared" si="37"/>
        <v>6.9451462195114305E-2</v>
      </c>
      <c r="K49" s="50">
        <f>_xlfn.STDEV.S(K42:K47)</f>
        <v>24.418200025135036</v>
      </c>
      <c r="L49" s="48">
        <f t="shared" ref="L49:BD49" si="38">_xlfn.STDEV.S(L42:L47)</f>
        <v>1.637015359034488</v>
      </c>
      <c r="M49" s="48">
        <f t="shared" si="38"/>
        <v>12.983309147814964</v>
      </c>
      <c r="N49" s="122">
        <f t="shared" si="38"/>
        <v>0.2465666561496859</v>
      </c>
      <c r="O49" s="48">
        <f t="shared" si="38"/>
        <v>0</v>
      </c>
      <c r="P49" s="53">
        <f t="shared" si="38"/>
        <v>0</v>
      </c>
      <c r="Q49" s="48">
        <f t="shared" si="38"/>
        <v>23.969769915500688</v>
      </c>
      <c r="R49" s="48">
        <f t="shared" si="38"/>
        <v>1.489142046431067</v>
      </c>
      <c r="S49" s="48">
        <f t="shared" si="38"/>
        <v>13.062216228555</v>
      </c>
      <c r="T49" s="48">
        <f t="shared" si="38"/>
        <v>0.20896265547866852</v>
      </c>
      <c r="U49" s="48">
        <f t="shared" si="38"/>
        <v>0</v>
      </c>
      <c r="V49" s="48">
        <f t="shared" si="38"/>
        <v>0</v>
      </c>
      <c r="W49" s="54">
        <f t="shared" si="38"/>
        <v>6.1234000836367048</v>
      </c>
      <c r="X49" s="114">
        <f t="shared" si="38"/>
        <v>4.8749368685153476</v>
      </c>
      <c r="Y49" s="114">
        <f t="shared" si="38"/>
        <v>6.5449122986929389</v>
      </c>
      <c r="Z49" s="114">
        <f t="shared" si="38"/>
        <v>0</v>
      </c>
      <c r="AA49" s="52">
        <f t="shared" si="38"/>
        <v>0</v>
      </c>
      <c r="AB49" s="52">
        <f t="shared" si="38"/>
        <v>26.248631344051574</v>
      </c>
      <c r="AC49" s="52">
        <f t="shared" si="38"/>
        <v>5542.6303360011589</v>
      </c>
      <c r="AD49" s="52">
        <f t="shared" si="38"/>
        <v>736015.91310009966</v>
      </c>
      <c r="AE49" s="50">
        <f t="shared" si="38"/>
        <v>25.343506132445931</v>
      </c>
      <c r="AF49" s="48">
        <f t="shared" si="38"/>
        <v>1.5044218134300054</v>
      </c>
      <c r="AG49" s="48">
        <f t="shared" si="38"/>
        <v>13.373529453293417</v>
      </c>
      <c r="AH49" s="122">
        <f t="shared" si="38"/>
        <v>0.21670089663491993</v>
      </c>
      <c r="AI49" s="122">
        <f t="shared" si="38"/>
        <v>0</v>
      </c>
      <c r="AJ49" s="122">
        <f t="shared" si="38"/>
        <v>0</v>
      </c>
      <c r="AK49" s="54">
        <f t="shared" si="38"/>
        <v>21.920758582103744</v>
      </c>
      <c r="AL49" s="48">
        <f t="shared" si="38"/>
        <v>2.6178049648867843</v>
      </c>
      <c r="AM49" s="48">
        <f t="shared" si="38"/>
        <v>8.4945378873695194</v>
      </c>
      <c r="AN49" s="122">
        <f t="shared" si="38"/>
        <v>0.14832215483797398</v>
      </c>
      <c r="AO49" s="122">
        <f t="shared" si="38"/>
        <v>0</v>
      </c>
      <c r="AP49" s="122">
        <f t="shared" si="38"/>
        <v>0</v>
      </c>
      <c r="AQ49" s="114">
        <f t="shared" si="38"/>
        <v>12.589216494803718</v>
      </c>
      <c r="AR49" s="114">
        <f t="shared" si="38"/>
        <v>12.958931251889537</v>
      </c>
      <c r="AS49" s="48">
        <f t="shared" si="38"/>
        <v>0</v>
      </c>
      <c r="AT49" s="49">
        <f t="shared" si="38"/>
        <v>0</v>
      </c>
      <c r="AU49" s="50">
        <f t="shared" si="38"/>
        <v>20.739748356724501</v>
      </c>
      <c r="AV49" s="48" t="e">
        <f t="shared" si="38"/>
        <v>#DIV/0!</v>
      </c>
      <c r="AW49" s="48">
        <f t="shared" si="38"/>
        <v>4.3889455004886448</v>
      </c>
      <c r="AX49" s="48" t="e">
        <f t="shared" si="38"/>
        <v>#DIV/0!</v>
      </c>
      <c r="AY49" s="122">
        <f t="shared" si="38"/>
        <v>23.511426149233209</v>
      </c>
      <c r="AZ49" s="48" t="e">
        <f t="shared" si="38"/>
        <v>#DIV/0!</v>
      </c>
      <c r="BA49" s="48">
        <f t="shared" si="38"/>
        <v>13.104791650831281</v>
      </c>
      <c r="BB49" s="48">
        <f t="shared" si="38"/>
        <v>14.646352733891376</v>
      </c>
      <c r="BC49" s="114">
        <f t="shared" si="38"/>
        <v>21.671948625250081</v>
      </c>
      <c r="BD49" s="52">
        <f t="shared" si="38"/>
        <v>12.175102070672672</v>
      </c>
      <c r="BE49" s="227">
        <f t="shared" ref="BE49" si="39">_xlfn.STDEV.S(BE42:BE47)</f>
        <v>13.869976095091236</v>
      </c>
      <c r="BF49" s="267"/>
    </row>
    <row r="50" spans="1:58" ht="15" thickBot="1">
      <c r="A50" s="285"/>
      <c r="B50" s="255"/>
      <c r="C50" s="272" t="s">
        <v>25</v>
      </c>
      <c r="D50" s="273"/>
      <c r="E50" s="274"/>
      <c r="F50" s="56">
        <f t="shared" ref="F50:J50" si="40">_xlfn.STDEV.S(F42:F47)/SQRT(COUNT(F42:F47))</f>
        <v>0.28447143969122723</v>
      </c>
      <c r="G50" s="57">
        <f t="shared" si="40"/>
        <v>1.2294406614391773</v>
      </c>
      <c r="H50" s="58">
        <f t="shared" si="40"/>
        <v>4.6290798977766618</v>
      </c>
      <c r="I50" s="59">
        <f t="shared" si="40"/>
        <v>0</v>
      </c>
      <c r="J50" s="60">
        <f t="shared" si="40"/>
        <v>3.1059638121006469E-2</v>
      </c>
      <c r="K50" s="59">
        <f>_xlfn.STDEV.S(K42:K47)/SQRT(COUNT(K42:K47))</f>
        <v>10.920151028877802</v>
      </c>
      <c r="L50" s="57">
        <f t="shared" ref="L50:BD50" si="41">_xlfn.STDEV.S(L42:L47)/SQRT(COUNT(L42:L47))</f>
        <v>0.73209552460246796</v>
      </c>
      <c r="M50" s="57">
        <f t="shared" si="41"/>
        <v>5.8063123654818245</v>
      </c>
      <c r="N50" s="123">
        <f t="shared" si="41"/>
        <v>0.11026796082710284</v>
      </c>
      <c r="O50" s="57">
        <f t="shared" si="41"/>
        <v>0</v>
      </c>
      <c r="P50" s="62">
        <f t="shared" si="41"/>
        <v>0</v>
      </c>
      <c r="Q50" s="57">
        <f t="shared" si="41"/>
        <v>10.719606987217785</v>
      </c>
      <c r="R50" s="57">
        <f t="shared" si="41"/>
        <v>0.66596456879460275</v>
      </c>
      <c r="S50" s="57">
        <f t="shared" si="41"/>
        <v>5.8416006847699817</v>
      </c>
      <c r="T50" s="57">
        <f t="shared" si="41"/>
        <v>9.3450940481834333E-2</v>
      </c>
      <c r="U50" s="57">
        <f t="shared" si="41"/>
        <v>0</v>
      </c>
      <c r="V50" s="57">
        <f t="shared" si="41"/>
        <v>0</v>
      </c>
      <c r="W50" s="63">
        <f t="shared" si="41"/>
        <v>2.7384677680879137</v>
      </c>
      <c r="X50" s="115">
        <f t="shared" si="41"/>
        <v>2.1801380448040542</v>
      </c>
      <c r="Y50" s="115">
        <f t="shared" si="41"/>
        <v>2.9269737613303639</v>
      </c>
      <c r="Z50" s="115">
        <f t="shared" si="41"/>
        <v>0</v>
      </c>
      <c r="AA50" s="61">
        <f t="shared" si="41"/>
        <v>0</v>
      </c>
      <c r="AB50" s="61">
        <f t="shared" si="41"/>
        <v>11.738744800326197</v>
      </c>
      <c r="AC50" s="61">
        <f t="shared" si="41"/>
        <v>2478.7396410902179</v>
      </c>
      <c r="AD50" s="61">
        <f t="shared" si="41"/>
        <v>329156.32284268015</v>
      </c>
      <c r="AE50" s="59">
        <f t="shared" si="41"/>
        <v>11.333960500066377</v>
      </c>
      <c r="AF50" s="57">
        <f t="shared" si="41"/>
        <v>0.67279788833259957</v>
      </c>
      <c r="AG50" s="57">
        <f t="shared" si="41"/>
        <v>5.9808241913319353</v>
      </c>
      <c r="AH50" s="123">
        <f t="shared" si="41"/>
        <v>9.6911587132167271E-2</v>
      </c>
      <c r="AI50" s="123">
        <f t="shared" si="41"/>
        <v>0</v>
      </c>
      <c r="AJ50" s="123">
        <f t="shared" si="41"/>
        <v>0</v>
      </c>
      <c r="AK50" s="63">
        <f t="shared" si="41"/>
        <v>9.8032612615891743</v>
      </c>
      <c r="AL50" s="57">
        <f t="shared" si="41"/>
        <v>1.17071797066466</v>
      </c>
      <c r="AM50" s="57">
        <f t="shared" si="41"/>
        <v>3.7988728307211392</v>
      </c>
      <c r="AN50" s="123">
        <f t="shared" si="41"/>
        <v>6.6331684157391824E-2</v>
      </c>
      <c r="AO50" s="123">
        <f t="shared" si="41"/>
        <v>0</v>
      </c>
      <c r="AP50" s="123">
        <f t="shared" si="41"/>
        <v>0</v>
      </c>
      <c r="AQ50" s="115">
        <f t="shared" si="41"/>
        <v>5.6300687731685484</v>
      </c>
      <c r="AR50" s="115">
        <f t="shared" si="41"/>
        <v>5.7954102389942905</v>
      </c>
      <c r="AS50" s="57">
        <f t="shared" si="41"/>
        <v>0</v>
      </c>
      <c r="AT50" s="58">
        <f t="shared" si="41"/>
        <v>0</v>
      </c>
      <c r="AU50" s="59">
        <f t="shared" si="41"/>
        <v>11.97409929667999</v>
      </c>
      <c r="AV50" s="57" t="e">
        <f t="shared" si="41"/>
        <v>#DIV/0!</v>
      </c>
      <c r="AW50" s="57">
        <f t="shared" si="41"/>
        <v>2.5339588661657162</v>
      </c>
      <c r="AX50" s="57" t="e">
        <f t="shared" si="41"/>
        <v>#DIV/0!</v>
      </c>
      <c r="AY50" s="123">
        <f t="shared" si="41"/>
        <v>13.5743282162918</v>
      </c>
      <c r="AZ50" s="57" t="e">
        <f t="shared" si="41"/>
        <v>#DIV/0!</v>
      </c>
      <c r="BA50" s="57">
        <f t="shared" si="41"/>
        <v>7.5660549872814009</v>
      </c>
      <c r="BB50" s="57">
        <f t="shared" si="41"/>
        <v>8.4560756935583985</v>
      </c>
      <c r="BC50" s="115">
        <f t="shared" si="41"/>
        <v>12.512305372651875</v>
      </c>
      <c r="BD50" s="61">
        <f t="shared" si="41"/>
        <v>7.0292984579140381</v>
      </c>
      <c r="BE50" s="228">
        <f t="shared" ref="BE50" si="42">_xlfn.STDEV.S(BE42:BE47)/SQRT(COUNT(BE42:BE47))</f>
        <v>8.0078344321545991</v>
      </c>
      <c r="BF50" s="268"/>
    </row>
    <row r="51" spans="1:58" s="117" customFormat="1">
      <c r="A51" s="285"/>
      <c r="B51" s="254" t="s">
        <v>71</v>
      </c>
      <c r="C51" s="166">
        <v>43771</v>
      </c>
      <c r="D51" s="167" t="s">
        <v>63</v>
      </c>
      <c r="E51" s="164" t="s">
        <v>130</v>
      </c>
      <c r="F51" s="19">
        <v>11.5</v>
      </c>
      <c r="G51" s="20">
        <v>34.300919999999998</v>
      </c>
      <c r="H51" s="21">
        <v>222.899</v>
      </c>
      <c r="I51" s="22">
        <v>60</v>
      </c>
      <c r="J51" s="23">
        <v>1.01826086956522</v>
      </c>
      <c r="K51" s="22">
        <v>225.52527392786899</v>
      </c>
      <c r="L51" s="20">
        <v>32.998376079835502</v>
      </c>
      <c r="M51" s="20">
        <v>79.764260884098903</v>
      </c>
      <c r="N51" s="65">
        <v>1.02083169589019</v>
      </c>
      <c r="O51" s="20">
        <v>0</v>
      </c>
      <c r="P51" s="25">
        <v>0</v>
      </c>
      <c r="Q51" s="26">
        <v>221.79523474450301</v>
      </c>
      <c r="R51" s="20">
        <v>32.8156666116368</v>
      </c>
      <c r="S51" s="20">
        <v>78.081950760614902</v>
      </c>
      <c r="T51" s="24">
        <v>1.00202275724581</v>
      </c>
      <c r="U51" s="20">
        <v>0</v>
      </c>
      <c r="V51" s="20">
        <v>0</v>
      </c>
      <c r="W51" s="26">
        <v>-3.7300391833655899</v>
      </c>
      <c r="X51" s="66">
        <v>-1.65393399968049</v>
      </c>
      <c r="Y51" s="66">
        <v>-2.1091026292195498</v>
      </c>
      <c r="Z51" s="66">
        <v>0</v>
      </c>
      <c r="AA51" s="158">
        <v>0</v>
      </c>
      <c r="AB51" s="24">
        <v>-13.0008491458536</v>
      </c>
      <c r="AC51" s="24">
        <v>84.451437068454496</v>
      </c>
      <c r="AD51" s="24">
        <v>-817.28661353521397</v>
      </c>
      <c r="AE51" s="22">
        <v>244.157462178912</v>
      </c>
      <c r="AF51" s="20">
        <v>29.611755342769801</v>
      </c>
      <c r="AG51" s="20">
        <v>92.466975746686302</v>
      </c>
      <c r="AH51" s="65">
        <v>1.1375816065367299</v>
      </c>
      <c r="AI51" s="20">
        <v>0</v>
      </c>
      <c r="AJ51" s="20">
        <v>0</v>
      </c>
      <c r="AK51" s="26">
        <v>230.50512468324999</v>
      </c>
      <c r="AL51" s="20">
        <v>29.877324498284199</v>
      </c>
      <c r="AM51" s="20">
        <v>85.375237843340798</v>
      </c>
      <c r="AN51" s="65">
        <v>1.0637849557374399</v>
      </c>
      <c r="AO51" s="20">
        <v>0</v>
      </c>
      <c r="AP51" s="20">
        <v>0</v>
      </c>
      <c r="AQ51" s="135">
        <v>-5.5916118122403304</v>
      </c>
      <c r="AR51" s="66">
        <v>-7.6694818296787002</v>
      </c>
      <c r="AS51" s="24">
        <v>0</v>
      </c>
      <c r="AT51" s="223">
        <v>0</v>
      </c>
      <c r="AU51" s="22">
        <v>87.777518046158505</v>
      </c>
      <c r="AV51" s="24"/>
      <c r="AW51" s="24">
        <v>81.357524186764707</v>
      </c>
      <c r="AX51" s="65"/>
      <c r="AY51" s="135">
        <f t="shared" ref="AY51:AY54" si="43">(AU51-AM51)/AG51*100</f>
        <v>2.59798720939978</v>
      </c>
      <c r="AZ51" s="24"/>
      <c r="BA51" s="141">
        <v>-7.3139386967148399</v>
      </c>
      <c r="BB51" s="24">
        <v>-19.926577067318899</v>
      </c>
      <c r="BC51" s="66">
        <v>-33.874351189494</v>
      </c>
      <c r="BD51" s="24">
        <v>-57.921460559045698</v>
      </c>
      <c r="BE51" s="225">
        <f t="shared" ref="BE51:BE54" si="44">(AU51-AM51)/(AG51)*100</f>
        <v>2.59798720939978</v>
      </c>
      <c r="BF51" s="118"/>
    </row>
    <row r="52" spans="1:58" s="117" customFormat="1">
      <c r="A52" s="285"/>
      <c r="B52" s="254"/>
      <c r="C52" s="166">
        <v>43777</v>
      </c>
      <c r="D52" s="167" t="s">
        <v>63</v>
      </c>
      <c r="E52" s="164" t="s">
        <v>131</v>
      </c>
      <c r="F52" s="19">
        <v>3.92</v>
      </c>
      <c r="G52" s="20">
        <v>40.873190000000001</v>
      </c>
      <c r="H52" s="21">
        <v>223.36099999999999</v>
      </c>
      <c r="I52" s="22">
        <v>60</v>
      </c>
      <c r="J52" s="23">
        <v>1.5400510204081601</v>
      </c>
      <c r="K52" s="22">
        <v>249.13196993698099</v>
      </c>
      <c r="L52" s="20">
        <v>21.253690546648699</v>
      </c>
      <c r="M52" s="20">
        <v>103.312294421842</v>
      </c>
      <c r="N52" s="65">
        <v>1.2487315146712099</v>
      </c>
      <c r="O52" s="20">
        <v>0</v>
      </c>
      <c r="P52" s="25">
        <v>0</v>
      </c>
      <c r="Q52" s="26">
        <v>183.28433557776901</v>
      </c>
      <c r="R52" s="20">
        <v>21.132043384008998</v>
      </c>
      <c r="S52" s="20">
        <v>70.510124404875597</v>
      </c>
      <c r="T52" s="24">
        <v>0.88856506192802698</v>
      </c>
      <c r="U52" s="20">
        <v>0</v>
      </c>
      <c r="V52" s="20">
        <v>0</v>
      </c>
      <c r="W52" s="26">
        <v>-65.847634359211796</v>
      </c>
      <c r="X52" s="66">
        <v>-26.430824745562902</v>
      </c>
      <c r="Y52" s="66">
        <v>-31.750499977310799</v>
      </c>
      <c r="Z52" s="66">
        <v>0</v>
      </c>
      <c r="AA52" s="158">
        <v>0</v>
      </c>
      <c r="AB52" s="24">
        <v>-34.182939868024498</v>
      </c>
      <c r="AC52" s="24">
        <v>-48.753513605335698</v>
      </c>
      <c r="AD52" s="24">
        <v>53.047406246238403</v>
      </c>
      <c r="AE52" s="22">
        <v>258.12527878081102</v>
      </c>
      <c r="AF52" s="20">
        <v>20.3708252830268</v>
      </c>
      <c r="AG52" s="20">
        <v>108.691814107379</v>
      </c>
      <c r="AH52" s="65">
        <v>1.3028511520730299</v>
      </c>
      <c r="AI52" s="20">
        <v>0</v>
      </c>
      <c r="AJ52" s="20">
        <v>0</v>
      </c>
      <c r="AK52" s="26">
        <v>238.90903922505601</v>
      </c>
      <c r="AL52" s="20">
        <v>20.4474384037485</v>
      </c>
      <c r="AM52" s="20">
        <v>99.007081208779496</v>
      </c>
      <c r="AN52" s="65">
        <v>1.1971298292269901</v>
      </c>
      <c r="AO52" s="20">
        <v>0</v>
      </c>
      <c r="AP52" s="20">
        <v>0</v>
      </c>
      <c r="AQ52" s="135">
        <v>-7.4445399716440104</v>
      </c>
      <c r="AR52" s="66">
        <v>-8.9102688901957805</v>
      </c>
      <c r="AS52" s="24">
        <v>0</v>
      </c>
      <c r="AT52" s="223">
        <v>0</v>
      </c>
      <c r="AU52" s="22">
        <v>109.29652451861701</v>
      </c>
      <c r="AV52" s="24"/>
      <c r="AW52" s="24">
        <v>97.690805924443197</v>
      </c>
      <c r="AX52" s="65"/>
      <c r="AY52" s="135">
        <f t="shared" si="43"/>
        <v>9.4666221134853306</v>
      </c>
      <c r="AZ52" s="24"/>
      <c r="BA52" s="141">
        <v>-10.6185614275379</v>
      </c>
      <c r="BB52" s="24">
        <v>-17.726857740886501</v>
      </c>
      <c r="BC52" s="66">
        <v>-106.24395548714899</v>
      </c>
      <c r="BD52" s="24">
        <v>-104.645107950349</v>
      </c>
      <c r="BE52" s="225">
        <f t="shared" si="44"/>
        <v>9.4666221134853306</v>
      </c>
      <c r="BF52" s="118"/>
    </row>
    <row r="53" spans="1:58" s="117" customFormat="1">
      <c r="A53" s="285"/>
      <c r="B53" s="254"/>
      <c r="C53" s="166">
        <v>43796</v>
      </c>
      <c r="D53" s="167" t="s">
        <v>63</v>
      </c>
      <c r="E53" s="164" t="s">
        <v>132</v>
      </c>
      <c r="F53" s="19">
        <v>6.37</v>
      </c>
      <c r="G53" s="20">
        <v>40.228949999999998</v>
      </c>
      <c r="H53" s="21">
        <v>147.21199999999999</v>
      </c>
      <c r="I53" s="22">
        <v>60</v>
      </c>
      <c r="J53" s="23">
        <v>1.0562009419152301</v>
      </c>
      <c r="K53" s="22">
        <v>195.84994011396699</v>
      </c>
      <c r="L53" s="20">
        <v>23.6653442548551</v>
      </c>
      <c r="M53" s="20">
        <v>74.259625802128198</v>
      </c>
      <c r="N53" s="65">
        <v>1.60945678646395</v>
      </c>
      <c r="O53" s="20">
        <v>0</v>
      </c>
      <c r="P53" s="25">
        <v>0</v>
      </c>
      <c r="Q53" s="26">
        <v>95.495255837085395</v>
      </c>
      <c r="R53" s="20">
        <v>23.151329931613699</v>
      </c>
      <c r="S53" s="20">
        <v>24.596297986928999</v>
      </c>
      <c r="T53" s="24">
        <v>0.67621857766694504</v>
      </c>
      <c r="U53" s="20">
        <v>0</v>
      </c>
      <c r="V53" s="20">
        <v>0</v>
      </c>
      <c r="W53" s="26">
        <v>-100.354684276881</v>
      </c>
      <c r="X53" s="66">
        <v>-51.240599929968901</v>
      </c>
      <c r="Y53" s="66">
        <v>-66.877966699605906</v>
      </c>
      <c r="Z53" s="66">
        <v>0</v>
      </c>
      <c r="AA53" s="158">
        <v>0</v>
      </c>
      <c r="AB53" s="24">
        <v>-36.255009418013302</v>
      </c>
      <c r="AC53" s="24">
        <v>-18.4790592910479</v>
      </c>
      <c r="AD53" s="24">
        <v>-1106.3778179403801</v>
      </c>
      <c r="AE53" s="22">
        <v>176.502598314089</v>
      </c>
      <c r="AF53" s="20">
        <v>27.312936309678999</v>
      </c>
      <c r="AG53" s="20">
        <v>60.938362847365298</v>
      </c>
      <c r="AH53" s="65">
        <v>1.394516813686</v>
      </c>
      <c r="AI53" s="20">
        <v>0</v>
      </c>
      <c r="AJ53" s="20">
        <v>0</v>
      </c>
      <c r="AK53" s="26">
        <v>104.960411879962</v>
      </c>
      <c r="AL53" s="20">
        <v>26.933858160866102</v>
      </c>
      <c r="AM53" s="20">
        <v>25.546347779115099</v>
      </c>
      <c r="AN53" s="65">
        <v>0.72933566316436504</v>
      </c>
      <c r="AO53" s="20">
        <v>0</v>
      </c>
      <c r="AP53" s="20">
        <v>0</v>
      </c>
      <c r="AQ53" s="135">
        <v>-40.533219973802296</v>
      </c>
      <c r="AR53" s="66">
        <v>-58.078381851015401</v>
      </c>
      <c r="AS53" s="24">
        <v>0</v>
      </c>
      <c r="AT53" s="223">
        <v>0</v>
      </c>
      <c r="AU53" s="22">
        <v>32.112617329691403</v>
      </c>
      <c r="AV53" s="24"/>
      <c r="AW53" s="24">
        <v>26.553055183519799</v>
      </c>
      <c r="AX53" s="65"/>
      <c r="AY53" s="135">
        <f t="shared" si="43"/>
        <v>10.775264125528112</v>
      </c>
      <c r="AZ53" s="24"/>
      <c r="BA53" s="141">
        <v>-17.3127032564588</v>
      </c>
      <c r="BB53" s="24">
        <v>-72.052042497210707</v>
      </c>
      <c r="BC53" s="66">
        <v>-18.552968905313399</v>
      </c>
      <c r="BD53" s="24">
        <v>-31.818160241272899</v>
      </c>
      <c r="BE53" s="225">
        <f t="shared" si="44"/>
        <v>10.775264125528112</v>
      </c>
      <c r="BF53" s="118"/>
    </row>
    <row r="54" spans="1:58" s="117" customFormat="1">
      <c r="A54" s="285"/>
      <c r="B54" s="254"/>
      <c r="C54" s="166">
        <v>43801</v>
      </c>
      <c r="D54" s="167" t="s">
        <v>63</v>
      </c>
      <c r="E54" s="164" t="s">
        <v>133</v>
      </c>
      <c r="F54" s="19">
        <v>5.07</v>
      </c>
      <c r="G54" s="20">
        <v>35.083970000000001</v>
      </c>
      <c r="H54" s="21">
        <v>182.38399999999999</v>
      </c>
      <c r="I54" s="22">
        <v>60</v>
      </c>
      <c r="J54" s="23">
        <v>1.2652859960552301</v>
      </c>
      <c r="K54" s="22">
        <v>209.12465773657601</v>
      </c>
      <c r="L54" s="20">
        <v>21.8040578131607</v>
      </c>
      <c r="M54" s="20">
        <v>82.758271055127096</v>
      </c>
      <c r="N54" s="65">
        <v>1.2716942414975401</v>
      </c>
      <c r="O54" s="20">
        <v>0</v>
      </c>
      <c r="P54" s="25">
        <v>0</v>
      </c>
      <c r="Q54" s="26">
        <v>106.767327113523</v>
      </c>
      <c r="R54" s="20">
        <v>19.843643187470999</v>
      </c>
      <c r="S54" s="20">
        <v>33.540020369290303</v>
      </c>
      <c r="T54" s="24">
        <v>0.59011314475666798</v>
      </c>
      <c r="U54" s="20">
        <v>0</v>
      </c>
      <c r="V54" s="20">
        <v>0</v>
      </c>
      <c r="W54" s="26">
        <v>-102.357330623053</v>
      </c>
      <c r="X54" s="66">
        <v>-48.945605807990198</v>
      </c>
      <c r="Y54" s="66">
        <v>-59.472304167702497</v>
      </c>
      <c r="Z54" s="66">
        <v>0</v>
      </c>
      <c r="AA54" s="158">
        <v>0</v>
      </c>
      <c r="AB54" s="24">
        <v>-48.762858539757701</v>
      </c>
      <c r="AC54" s="24">
        <v>25170.7492106028</v>
      </c>
      <c r="AD54" s="24">
        <v>2302318.45153721</v>
      </c>
      <c r="AE54" s="22">
        <v>198.11487774633099</v>
      </c>
      <c r="AF54" s="20">
        <v>23.373708747167999</v>
      </c>
      <c r="AG54" s="20">
        <v>75.6837301259973</v>
      </c>
      <c r="AH54" s="65">
        <v>1.1862941847273401</v>
      </c>
      <c r="AI54" s="20">
        <v>0</v>
      </c>
      <c r="AJ54" s="20">
        <v>0</v>
      </c>
      <c r="AK54" s="26">
        <v>143.34504042498801</v>
      </c>
      <c r="AL54" s="20">
        <v>21.014805540857001</v>
      </c>
      <c r="AM54" s="20">
        <v>50.657714671636903</v>
      </c>
      <c r="AN54" s="65">
        <v>0.83048343496013499</v>
      </c>
      <c r="AO54" s="20">
        <v>0</v>
      </c>
      <c r="AP54" s="20">
        <v>0</v>
      </c>
      <c r="AQ54" s="135">
        <v>-27.645494343676098</v>
      </c>
      <c r="AR54" s="66">
        <v>-33.066572449187397</v>
      </c>
      <c r="AS54" s="24">
        <v>0</v>
      </c>
      <c r="AT54" s="223">
        <v>0</v>
      </c>
      <c r="AU54" s="22">
        <v>78.636869801935802</v>
      </c>
      <c r="AV54" s="24"/>
      <c r="AW54" s="24">
        <v>-0.76914130299193995</v>
      </c>
      <c r="AX54" s="65"/>
      <c r="AY54" s="135">
        <f t="shared" si="43"/>
        <v>36.968520293224927</v>
      </c>
      <c r="AZ54" s="24"/>
      <c r="BA54" s="24">
        <v>-100.978092471037</v>
      </c>
      <c r="BB54" s="24">
        <v>-100.016550803589</v>
      </c>
      <c r="BC54" s="66">
        <v>-111.80027911884</v>
      </c>
      <c r="BD54" s="24">
        <v>-107.026330074276</v>
      </c>
      <c r="BE54" s="225">
        <f t="shared" si="44"/>
        <v>36.968520293224927</v>
      </c>
      <c r="BF54" s="118"/>
    </row>
    <row r="55" spans="1:58" s="117" customFormat="1">
      <c r="A55" s="285"/>
      <c r="B55" s="254"/>
      <c r="C55" s="166">
        <v>43803</v>
      </c>
      <c r="D55" s="167" t="s">
        <v>63</v>
      </c>
      <c r="E55" s="164" t="s">
        <v>134</v>
      </c>
      <c r="F55" s="19">
        <v>5.08</v>
      </c>
      <c r="G55" s="20">
        <v>49.700879999999998</v>
      </c>
      <c r="H55" s="21">
        <v>209.97499999999999</v>
      </c>
      <c r="I55" s="22">
        <v>60</v>
      </c>
      <c r="J55" s="23">
        <v>1.4742125984251999</v>
      </c>
      <c r="K55" s="22">
        <v>239.657167100902</v>
      </c>
      <c r="L55" s="20">
        <v>25.1951517383275</v>
      </c>
      <c r="M55" s="20">
        <v>94.633431812123504</v>
      </c>
      <c r="N55" s="65">
        <v>1.3380951045781699</v>
      </c>
      <c r="O55" s="20">
        <v>0</v>
      </c>
      <c r="P55" s="25">
        <v>0</v>
      </c>
      <c r="Q55" s="26">
        <v>172.95997465333599</v>
      </c>
      <c r="R55" s="20">
        <v>24.124805350075398</v>
      </c>
      <c r="S55" s="20">
        <v>62.355181976592498</v>
      </c>
      <c r="T55" s="24">
        <v>0.92862883479416702</v>
      </c>
      <c r="U55" s="20">
        <v>0</v>
      </c>
      <c r="V55" s="20">
        <v>0</v>
      </c>
      <c r="W55" s="26">
        <v>-66.697192447565996</v>
      </c>
      <c r="X55" s="66">
        <v>-27.830251544067</v>
      </c>
      <c r="Y55" s="66">
        <v>-34.108717413538599</v>
      </c>
      <c r="Z55" s="66">
        <v>0</v>
      </c>
      <c r="AA55" s="158">
        <v>0</v>
      </c>
      <c r="AB55" s="24">
        <v>-38.361362935744701</v>
      </c>
      <c r="AC55" s="24">
        <v>-441.49539914447502</v>
      </c>
      <c r="AD55" s="24">
        <v>627.46229163135001</v>
      </c>
      <c r="AE55" s="22">
        <v>241.155042537951</v>
      </c>
      <c r="AF55" s="20">
        <v>24.997525369191901</v>
      </c>
      <c r="AG55" s="20">
        <v>95.579995899783697</v>
      </c>
      <c r="AH55" s="65">
        <v>1.34867386680245</v>
      </c>
      <c r="AI55" s="20">
        <v>0</v>
      </c>
      <c r="AJ55" s="20">
        <v>0</v>
      </c>
      <c r="AK55" s="26">
        <v>152.265854038192</v>
      </c>
      <c r="AL55" s="20">
        <v>23.225622441600901</v>
      </c>
      <c r="AM55" s="20">
        <v>52.907304577495303</v>
      </c>
      <c r="AN55" s="65">
        <v>0.80512207208869002</v>
      </c>
      <c r="AO55" s="20">
        <v>0</v>
      </c>
      <c r="AP55" s="20">
        <v>0</v>
      </c>
      <c r="AQ55" s="135">
        <v>-36.859767709717403</v>
      </c>
      <c r="AR55" s="66">
        <v>-44.646048496414501</v>
      </c>
      <c r="AS55" s="24">
        <v>0</v>
      </c>
      <c r="AT55" s="223">
        <v>0</v>
      </c>
      <c r="AU55" s="22">
        <v>41.935746136831199</v>
      </c>
      <c r="AV55" s="24"/>
      <c r="AW55" s="24">
        <v>28.532978417189199</v>
      </c>
      <c r="AX55" s="65"/>
      <c r="AY55" s="135">
        <f>(AU55-AM55)/AG55*100</f>
        <v>-11.478927507140575</v>
      </c>
      <c r="AZ55" s="24"/>
      <c r="BA55" s="24">
        <v>-31.960246220278101</v>
      </c>
      <c r="BB55" s="24">
        <v>-85.169676538978806</v>
      </c>
      <c r="BC55" s="66">
        <v>25.7109596341149</v>
      </c>
      <c r="BD55" s="24">
        <v>-22.583675946770001</v>
      </c>
      <c r="BE55" s="225">
        <f>(AU55-AM55)/(AG55)*100</f>
        <v>-11.478927507140575</v>
      </c>
      <c r="BF55" s="118"/>
    </row>
    <row r="56" spans="1:58" ht="15" thickBot="1">
      <c r="A56" s="285"/>
      <c r="B56" s="254"/>
      <c r="C56" s="166"/>
      <c r="D56" s="167"/>
      <c r="E56" s="168"/>
      <c r="F56" s="29"/>
      <c r="G56" s="30"/>
      <c r="H56" s="31"/>
      <c r="I56" s="32"/>
      <c r="J56" s="33"/>
      <c r="K56" s="32"/>
      <c r="L56" s="30"/>
      <c r="M56" s="30"/>
      <c r="N56" s="120"/>
      <c r="O56" s="30"/>
      <c r="P56" s="35"/>
      <c r="Q56" s="36"/>
      <c r="R56" s="30"/>
      <c r="S56" s="30"/>
      <c r="T56" s="34"/>
      <c r="U56" s="30"/>
      <c r="V56" s="30"/>
      <c r="W56" s="36"/>
      <c r="X56" s="125"/>
      <c r="Y56" s="66"/>
      <c r="Z56" s="66"/>
      <c r="AA56" s="24"/>
      <c r="AB56" s="24"/>
      <c r="AC56" s="24"/>
      <c r="AD56" s="24"/>
      <c r="AE56" s="22"/>
      <c r="AF56" s="24"/>
      <c r="AG56" s="24"/>
      <c r="AH56" s="65"/>
      <c r="AI56" s="20"/>
      <c r="AJ56" s="20"/>
      <c r="AK56" s="26"/>
      <c r="AL56" s="24"/>
      <c r="AM56" s="24"/>
      <c r="AN56" s="65"/>
      <c r="AO56" s="20"/>
      <c r="AP56" s="20"/>
      <c r="AQ56" s="107"/>
      <c r="AR56" s="66"/>
      <c r="AS56" s="24"/>
      <c r="AT56" s="223"/>
      <c r="AU56" s="32"/>
      <c r="AV56" s="34"/>
      <c r="AW56" s="34"/>
      <c r="AX56" s="34"/>
      <c r="AY56" s="136"/>
      <c r="AZ56" s="34"/>
      <c r="BA56" s="34"/>
      <c r="BB56" s="30"/>
      <c r="BC56" s="107"/>
      <c r="BD56" s="34"/>
      <c r="BE56" s="176"/>
      <c r="BF56" s="28"/>
    </row>
    <row r="57" spans="1:58">
      <c r="A57" s="285"/>
      <c r="B57" s="254"/>
      <c r="C57" s="263" t="s">
        <v>23</v>
      </c>
      <c r="D57" s="264"/>
      <c r="E57" s="265"/>
      <c r="F57" s="184">
        <f t="shared" ref="F57:AK57" si="45">AVERAGE(F51:F56)</f>
        <v>6.3879999999999999</v>
      </c>
      <c r="G57" s="185">
        <f t="shared" si="45"/>
        <v>40.037582</v>
      </c>
      <c r="H57" s="186">
        <f t="shared" si="45"/>
        <v>197.1662</v>
      </c>
      <c r="I57" s="187">
        <f t="shared" si="45"/>
        <v>60</v>
      </c>
      <c r="J57" s="188">
        <f t="shared" si="45"/>
        <v>1.2708022852738079</v>
      </c>
      <c r="K57" s="184">
        <f t="shared" si="45"/>
        <v>223.85780176325898</v>
      </c>
      <c r="L57" s="185">
        <f t="shared" si="45"/>
        <v>24.983324086565496</v>
      </c>
      <c r="M57" s="185">
        <f t="shared" si="45"/>
        <v>86.945576795063943</v>
      </c>
      <c r="N57" s="189">
        <f t="shared" si="45"/>
        <v>1.2977618686202121</v>
      </c>
      <c r="O57" s="189">
        <f t="shared" si="45"/>
        <v>0</v>
      </c>
      <c r="P57" s="189">
        <f t="shared" si="45"/>
        <v>0</v>
      </c>
      <c r="Q57" s="189">
        <f t="shared" si="45"/>
        <v>156.06042558524328</v>
      </c>
      <c r="R57" s="189">
        <f t="shared" si="45"/>
        <v>24.21349769296118</v>
      </c>
      <c r="S57" s="189">
        <f t="shared" si="45"/>
        <v>53.816715099660463</v>
      </c>
      <c r="T57" s="189">
        <f t="shared" si="45"/>
        <v>0.81710967527832357</v>
      </c>
      <c r="U57" s="189">
        <f t="shared" si="45"/>
        <v>0</v>
      </c>
      <c r="V57" s="189">
        <f t="shared" si="45"/>
        <v>0</v>
      </c>
      <c r="W57" s="189">
        <f t="shared" si="45"/>
        <v>-67.797376178015483</v>
      </c>
      <c r="X57" s="189">
        <f t="shared" si="45"/>
        <v>-31.220243205453905</v>
      </c>
      <c r="Y57" s="189">
        <f t="shared" si="45"/>
        <v>-38.863718177475469</v>
      </c>
      <c r="Z57" s="189">
        <f t="shared" si="45"/>
        <v>0</v>
      </c>
      <c r="AA57" s="189">
        <f t="shared" si="45"/>
        <v>0</v>
      </c>
      <c r="AB57" s="189">
        <f t="shared" si="45"/>
        <v>-34.112603981478756</v>
      </c>
      <c r="AC57" s="189">
        <f t="shared" si="45"/>
        <v>4949.2945351260796</v>
      </c>
      <c r="AD57" s="189">
        <f t="shared" si="45"/>
        <v>460215.05936072243</v>
      </c>
      <c r="AE57" s="184">
        <f t="shared" si="45"/>
        <v>223.61105191161883</v>
      </c>
      <c r="AF57" s="189">
        <f t="shared" si="45"/>
        <v>25.133350210367102</v>
      </c>
      <c r="AG57" s="189">
        <f t="shared" si="45"/>
        <v>86.672175745442331</v>
      </c>
      <c r="AH57" s="189">
        <f t="shared" si="45"/>
        <v>1.2739835247651101</v>
      </c>
      <c r="AI57" s="189">
        <f t="shared" si="45"/>
        <v>0</v>
      </c>
      <c r="AJ57" s="189">
        <f t="shared" si="45"/>
        <v>0</v>
      </c>
      <c r="AK57" s="189">
        <f t="shared" si="45"/>
        <v>173.9970940502896</v>
      </c>
      <c r="AL57" s="189">
        <f t="shared" ref="AL57:BE57" si="46">AVERAGE(AL51:AL56)</f>
        <v>24.299809809071341</v>
      </c>
      <c r="AM57" s="189">
        <f t="shared" si="46"/>
        <v>62.698737216073525</v>
      </c>
      <c r="AN57" s="189">
        <f t="shared" si="46"/>
        <v>0.92517119103552403</v>
      </c>
      <c r="AO57" s="189">
        <f t="shared" si="46"/>
        <v>0</v>
      </c>
      <c r="AP57" s="189">
        <f t="shared" si="46"/>
        <v>0</v>
      </c>
      <c r="AQ57" s="189">
        <f t="shared" si="46"/>
        <v>-23.614926762216026</v>
      </c>
      <c r="AR57" s="189">
        <f t="shared" si="46"/>
        <v>-30.474150703298353</v>
      </c>
      <c r="AS57" s="189">
        <f t="shared" si="46"/>
        <v>0</v>
      </c>
      <c r="AT57" s="188">
        <f t="shared" si="46"/>
        <v>0</v>
      </c>
      <c r="AU57" s="184">
        <f t="shared" si="46"/>
        <v>69.95185516664678</v>
      </c>
      <c r="AV57" s="189" t="e">
        <f t="shared" si="46"/>
        <v>#DIV/0!</v>
      </c>
      <c r="AW57" s="189">
        <f t="shared" si="46"/>
        <v>46.673044481784999</v>
      </c>
      <c r="AX57" s="189" t="e">
        <f t="shared" si="46"/>
        <v>#DIV/0!</v>
      </c>
      <c r="AY57" s="189">
        <f t="shared" si="46"/>
        <v>9.6658932468995147</v>
      </c>
      <c r="AZ57" s="189" t="e">
        <f t="shared" si="46"/>
        <v>#DIV/0!</v>
      </c>
      <c r="BA57" s="189">
        <f t="shared" si="46"/>
        <v>-33.636708414405334</v>
      </c>
      <c r="BB57" s="189">
        <f t="shared" si="46"/>
        <v>-58.97834092959679</v>
      </c>
      <c r="BC57" s="189">
        <f t="shared" si="46"/>
        <v>-48.952119013336301</v>
      </c>
      <c r="BD57" s="189">
        <f t="shared" si="46"/>
        <v>-64.798946954342725</v>
      </c>
      <c r="BE57" s="229">
        <f t="shared" si="46"/>
        <v>9.6658932468995147</v>
      </c>
      <c r="BF57" s="295"/>
    </row>
    <row r="58" spans="1:58">
      <c r="A58" s="285"/>
      <c r="B58" s="254"/>
      <c r="C58" s="269" t="s">
        <v>24</v>
      </c>
      <c r="D58" s="270"/>
      <c r="E58" s="271"/>
      <c r="F58" s="194">
        <f t="shared" ref="F58:AK58" si="47">_xlfn.STDEV.S(F51:F56)</f>
        <v>2.9862970381393752</v>
      </c>
      <c r="G58" s="195">
        <f t="shared" si="47"/>
        <v>6.1555209654967715</v>
      </c>
      <c r="H58" s="196">
        <f t="shared" si="47"/>
        <v>32.50517433732653</v>
      </c>
      <c r="I58" s="197">
        <f t="shared" si="47"/>
        <v>0</v>
      </c>
      <c r="J58" s="198">
        <f t="shared" si="47"/>
        <v>0.2365015695159039</v>
      </c>
      <c r="K58" s="194">
        <f t="shared" si="47"/>
        <v>21.752527625787035</v>
      </c>
      <c r="L58" s="195">
        <f t="shared" si="47"/>
        <v>4.7444941939302048</v>
      </c>
      <c r="M58" s="195">
        <f t="shared" si="47"/>
        <v>11.800537496296199</v>
      </c>
      <c r="N58" s="199">
        <f t="shared" si="47"/>
        <v>0.21127843541929808</v>
      </c>
      <c r="O58" s="199">
        <f t="shared" si="47"/>
        <v>0</v>
      </c>
      <c r="P58" s="199">
        <f t="shared" si="47"/>
        <v>0</v>
      </c>
      <c r="Q58" s="199">
        <f t="shared" si="47"/>
        <v>53.492407201294043</v>
      </c>
      <c r="R58" s="199">
        <f t="shared" si="47"/>
        <v>5.0922579924742912</v>
      </c>
      <c r="S58" s="199">
        <f t="shared" si="47"/>
        <v>23.480599001900426</v>
      </c>
      <c r="T58" s="199">
        <f t="shared" si="47"/>
        <v>0.175437288908388</v>
      </c>
      <c r="U58" s="199">
        <f t="shared" si="47"/>
        <v>0</v>
      </c>
      <c r="V58" s="199">
        <f t="shared" si="47"/>
        <v>0</v>
      </c>
      <c r="W58" s="199">
        <f t="shared" si="47"/>
        <v>39.887354916296118</v>
      </c>
      <c r="X58" s="199">
        <f t="shared" si="47"/>
        <v>20.146962398013276</v>
      </c>
      <c r="Y58" s="199">
        <f t="shared" si="47"/>
        <v>25.659411559428634</v>
      </c>
      <c r="Z58" s="199">
        <f t="shared" si="47"/>
        <v>0</v>
      </c>
      <c r="AA58" s="199">
        <f t="shared" si="47"/>
        <v>0</v>
      </c>
      <c r="AB58" s="199">
        <f t="shared" si="47"/>
        <v>13.066971260632657</v>
      </c>
      <c r="AC58" s="199">
        <f t="shared" si="47"/>
        <v>11305.903352445206</v>
      </c>
      <c r="AD58" s="199">
        <f t="shared" si="47"/>
        <v>1029767.3325233435</v>
      </c>
      <c r="AE58" s="194">
        <f t="shared" si="47"/>
        <v>34.606501324765858</v>
      </c>
      <c r="AF58" s="199">
        <f t="shared" si="47"/>
        <v>3.55679414094603</v>
      </c>
      <c r="AG58" s="199">
        <f t="shared" si="47"/>
        <v>18.579346758912902</v>
      </c>
      <c r="AH58" s="199">
        <f t="shared" si="47"/>
        <v>0.10866826180027438</v>
      </c>
      <c r="AI58" s="199">
        <f t="shared" si="47"/>
        <v>0</v>
      </c>
      <c r="AJ58" s="199">
        <f t="shared" si="47"/>
        <v>0</v>
      </c>
      <c r="AK58" s="199">
        <f t="shared" si="47"/>
        <v>58.276446402869375</v>
      </c>
      <c r="AL58" s="199">
        <f t="shared" ref="AL58:BE58" si="48">_xlfn.STDEV.S(AL51:AL56)</f>
        <v>4.0259401950086788</v>
      </c>
      <c r="AM58" s="199">
        <f t="shared" si="48"/>
        <v>29.384000502390666</v>
      </c>
      <c r="AN58" s="199">
        <f t="shared" si="48"/>
        <v>0.19678947681397599</v>
      </c>
      <c r="AO58" s="199">
        <f t="shared" si="48"/>
        <v>0</v>
      </c>
      <c r="AP58" s="199">
        <f t="shared" si="48"/>
        <v>0</v>
      </c>
      <c r="AQ58" s="199">
        <f t="shared" si="48"/>
        <v>16.311201846348226</v>
      </c>
      <c r="AR58" s="199">
        <f t="shared" si="48"/>
        <v>22.105490472440181</v>
      </c>
      <c r="AS58" s="199">
        <f t="shared" si="48"/>
        <v>0</v>
      </c>
      <c r="AT58" s="198">
        <f t="shared" si="48"/>
        <v>0</v>
      </c>
      <c r="AU58" s="194">
        <f t="shared" si="48"/>
        <v>32.240878663496595</v>
      </c>
      <c r="AV58" s="199" t="e">
        <f t="shared" si="48"/>
        <v>#DIV/0!</v>
      </c>
      <c r="AW58" s="199">
        <f t="shared" si="48"/>
        <v>41.202130021555398</v>
      </c>
      <c r="AX58" s="199" t="e">
        <f t="shared" si="48"/>
        <v>#DIV/0!</v>
      </c>
      <c r="AY58" s="199">
        <f t="shared" si="48"/>
        <v>17.633509270966957</v>
      </c>
      <c r="AZ58" s="199" t="e">
        <f t="shared" si="48"/>
        <v>#DIV/0!</v>
      </c>
      <c r="BA58" s="199">
        <f t="shared" si="48"/>
        <v>38.816455830186783</v>
      </c>
      <c r="BB58" s="199">
        <f t="shared" si="48"/>
        <v>37.972909848231602</v>
      </c>
      <c r="BC58" s="199">
        <f t="shared" si="48"/>
        <v>59.072558092028672</v>
      </c>
      <c r="BD58" s="199">
        <f t="shared" si="48"/>
        <v>39.648548677254823</v>
      </c>
      <c r="BE58" s="230">
        <f t="shared" si="48"/>
        <v>17.633509270966957</v>
      </c>
      <c r="BF58" s="296"/>
    </row>
    <row r="59" spans="1:58" ht="15" thickBot="1">
      <c r="A59" s="285"/>
      <c r="B59" s="255"/>
      <c r="C59" s="272" t="s">
        <v>25</v>
      </c>
      <c r="D59" s="273"/>
      <c r="E59" s="274"/>
      <c r="F59" s="204">
        <f t="shared" ref="F59:AK59" si="49">_xlfn.STDEV.S(F51:F56)/SQRT(COUNT(F51:F56))</f>
        <v>1.3355126356571849</v>
      </c>
      <c r="G59" s="205">
        <f t="shared" si="49"/>
        <v>2.7528326631551834</v>
      </c>
      <c r="H59" s="206">
        <f t="shared" si="49"/>
        <v>14.536755887748759</v>
      </c>
      <c r="I59" s="207">
        <f t="shared" si="49"/>
        <v>0</v>
      </c>
      <c r="J59" s="208">
        <f t="shared" si="49"/>
        <v>0.10576671724459062</v>
      </c>
      <c r="K59" s="204">
        <f t="shared" si="49"/>
        <v>9.7280260907403839</v>
      </c>
      <c r="L59" s="205">
        <f t="shared" si="49"/>
        <v>2.1218023072962016</v>
      </c>
      <c r="M59" s="205">
        <f t="shared" si="49"/>
        <v>5.2773608025506942</v>
      </c>
      <c r="N59" s="209">
        <f t="shared" si="49"/>
        <v>9.4486588755469961E-2</v>
      </c>
      <c r="O59" s="209">
        <f t="shared" si="49"/>
        <v>0</v>
      </c>
      <c r="P59" s="209">
        <f t="shared" si="49"/>
        <v>0</v>
      </c>
      <c r="Q59" s="209">
        <f t="shared" si="49"/>
        <v>23.922531756438548</v>
      </c>
      <c r="R59" s="209">
        <f t="shared" si="49"/>
        <v>2.2773270060278255</v>
      </c>
      <c r="S59" s="209">
        <f t="shared" si="49"/>
        <v>10.500843104132613</v>
      </c>
      <c r="T59" s="209">
        <f t="shared" si="49"/>
        <v>7.8457940757485078E-2</v>
      </c>
      <c r="U59" s="209">
        <f t="shared" si="49"/>
        <v>0</v>
      </c>
      <c r="V59" s="209">
        <f t="shared" si="49"/>
        <v>0</v>
      </c>
      <c r="W59" s="209">
        <f t="shared" si="49"/>
        <v>17.838167407099711</v>
      </c>
      <c r="X59" s="209">
        <f t="shared" si="49"/>
        <v>9.0099954924179713</v>
      </c>
      <c r="Y59" s="209">
        <f t="shared" si="49"/>
        <v>11.475237701905261</v>
      </c>
      <c r="Z59" s="209">
        <f t="shared" si="49"/>
        <v>0</v>
      </c>
      <c r="AA59" s="209">
        <f t="shared" si="49"/>
        <v>0</v>
      </c>
      <c r="AB59" s="209">
        <f t="shared" si="49"/>
        <v>5.8437271997621485</v>
      </c>
      <c r="AC59" s="209">
        <f t="shared" si="49"/>
        <v>5056.1536886220483</v>
      </c>
      <c r="AD59" s="209">
        <f t="shared" si="49"/>
        <v>460525.9513061652</v>
      </c>
      <c r="AE59" s="204">
        <f t="shared" si="49"/>
        <v>15.476497885122596</v>
      </c>
      <c r="AF59" s="209">
        <f t="shared" si="49"/>
        <v>1.5906466962256582</v>
      </c>
      <c r="AG59" s="209">
        <f t="shared" si="49"/>
        <v>8.3089364660939289</v>
      </c>
      <c r="AH59" s="209">
        <f t="shared" si="49"/>
        <v>4.8597924076431431E-2</v>
      </c>
      <c r="AI59" s="209">
        <f t="shared" si="49"/>
        <v>0</v>
      </c>
      <c r="AJ59" s="209">
        <f t="shared" si="49"/>
        <v>0</v>
      </c>
      <c r="AK59" s="209">
        <f t="shared" si="49"/>
        <v>26.062019128787803</v>
      </c>
      <c r="AL59" s="209">
        <f t="shared" ref="AL59:BE59" si="50">_xlfn.STDEV.S(AL51:AL56)/SQRT(COUNT(AL51:AL56))</f>
        <v>1.8004551898776331</v>
      </c>
      <c r="AM59" s="209">
        <f t="shared" si="50"/>
        <v>13.1409245148467</v>
      </c>
      <c r="AN59" s="209">
        <f t="shared" si="50"/>
        <v>8.8006929482533802E-2</v>
      </c>
      <c r="AO59" s="209">
        <f t="shared" si="50"/>
        <v>0</v>
      </c>
      <c r="AP59" s="209">
        <f t="shared" si="50"/>
        <v>0</v>
      </c>
      <c r="AQ59" s="209">
        <f t="shared" si="50"/>
        <v>7.2945912246309419</v>
      </c>
      <c r="AR59" s="209">
        <f t="shared" si="50"/>
        <v>9.8858758744700364</v>
      </c>
      <c r="AS59" s="209">
        <f t="shared" si="50"/>
        <v>0</v>
      </c>
      <c r="AT59" s="208">
        <f t="shared" si="50"/>
        <v>0</v>
      </c>
      <c r="AU59" s="204">
        <f t="shared" si="50"/>
        <v>14.418559269180189</v>
      </c>
      <c r="AV59" s="209" t="e">
        <f t="shared" si="50"/>
        <v>#DIV/0!</v>
      </c>
      <c r="AW59" s="209">
        <f t="shared" si="50"/>
        <v>18.426152709196547</v>
      </c>
      <c r="AX59" s="209" t="e">
        <f t="shared" si="50"/>
        <v>#DIV/0!</v>
      </c>
      <c r="AY59" s="209">
        <f t="shared" si="50"/>
        <v>7.8859450823509745</v>
      </c>
      <c r="AZ59" s="209" t="e">
        <f t="shared" si="50"/>
        <v>#DIV/0!</v>
      </c>
      <c r="BA59" s="209">
        <f t="shared" si="50"/>
        <v>17.359246776383134</v>
      </c>
      <c r="BB59" s="209">
        <f t="shared" si="50"/>
        <v>16.982001544823415</v>
      </c>
      <c r="BC59" s="209">
        <f t="shared" si="50"/>
        <v>26.418051099716276</v>
      </c>
      <c r="BD59" s="209">
        <f t="shared" si="50"/>
        <v>17.731370010310229</v>
      </c>
      <c r="BE59" s="231">
        <f t="shared" si="50"/>
        <v>7.8859450823509745</v>
      </c>
      <c r="BF59" s="297"/>
    </row>
    <row r="60" spans="1:58" s="117" customFormat="1">
      <c r="A60" s="285"/>
      <c r="B60" s="254" t="s">
        <v>72</v>
      </c>
      <c r="C60" s="140">
        <v>44029</v>
      </c>
      <c r="D60" s="144" t="s">
        <v>63</v>
      </c>
      <c r="E60" s="162" t="s">
        <v>99</v>
      </c>
      <c r="F60" s="19">
        <v>3.71</v>
      </c>
      <c r="G60" s="20">
        <v>54.834870000000002</v>
      </c>
      <c r="H60" s="21">
        <v>253.98</v>
      </c>
      <c r="I60" s="22">
        <v>60</v>
      </c>
      <c r="J60" s="23">
        <v>1.10053908355795</v>
      </c>
      <c r="K60" s="22">
        <v>325.52060204081801</v>
      </c>
      <c r="L60" s="20">
        <v>34.041937252674998</v>
      </c>
      <c r="M60" s="20">
        <v>128.71836376773399</v>
      </c>
      <c r="N60" s="65">
        <v>1.46364947407021</v>
      </c>
      <c r="O60" s="20">
        <v>34.2464515974318</v>
      </c>
      <c r="P60" s="25"/>
      <c r="Q60" s="26">
        <v>162.01417431961599</v>
      </c>
      <c r="R60" s="20">
        <v>35.420281133687901</v>
      </c>
      <c r="S60" s="20">
        <v>45.586806026119902</v>
      </c>
      <c r="T60" s="24">
        <v>0.63568661300393203</v>
      </c>
      <c r="U60" s="20">
        <v>14.2949890462179</v>
      </c>
      <c r="V60" s="20"/>
      <c r="W60" s="26">
        <v>-163.50642772120199</v>
      </c>
      <c r="X60" s="66">
        <v>-50.2292102853446</v>
      </c>
      <c r="Y60" s="66">
        <v>-64.584069676041693</v>
      </c>
      <c r="Z60" s="66">
        <v>-19.951462551213901</v>
      </c>
      <c r="AA60" s="158">
        <v>-8.6404923325148495</v>
      </c>
      <c r="AB60" s="24">
        <v>-17.4312567386289</v>
      </c>
      <c r="AC60" s="24">
        <v>-22.177516055178899</v>
      </c>
      <c r="AD60" s="24">
        <v>256.66958781646201</v>
      </c>
      <c r="AE60" s="22">
        <v>322.502434106637</v>
      </c>
      <c r="AF60" s="20">
        <v>34.446419888680502</v>
      </c>
      <c r="AG60" s="20">
        <v>126.804797164638</v>
      </c>
      <c r="AH60" s="65">
        <v>1.4464627591845001</v>
      </c>
      <c r="AI60" s="20">
        <v>33.446904541902597</v>
      </c>
      <c r="AJ60" s="20"/>
      <c r="AK60" s="26">
        <v>217.87561451560799</v>
      </c>
      <c r="AL60" s="20">
        <v>32.022362243158703</v>
      </c>
      <c r="AM60" s="20">
        <v>76.9154450146453</v>
      </c>
      <c r="AN60" s="65">
        <v>0.93325532124460897</v>
      </c>
      <c r="AO60" s="20">
        <v>23.2134598109743</v>
      </c>
      <c r="AP60" s="20"/>
      <c r="AQ60" s="135">
        <v>-32.442179818225398</v>
      </c>
      <c r="AR60" s="66">
        <v>-39.343426483477899</v>
      </c>
      <c r="AS60" s="24">
        <v>-10.2334447309283</v>
      </c>
      <c r="AT60" s="223">
        <v>391.57103608437899</v>
      </c>
      <c r="AU60" s="22">
        <v>117.814003732887</v>
      </c>
      <c r="AV60" s="24">
        <v>29.843055322542899</v>
      </c>
      <c r="AW60" s="24">
        <v>63.025051769571903</v>
      </c>
      <c r="AX60" s="65">
        <v>13.093826304528299</v>
      </c>
      <c r="AY60" s="135">
        <v>53.1734019226623</v>
      </c>
      <c r="AZ60" s="24">
        <v>28.559273652238701</v>
      </c>
      <c r="BA60" s="141">
        <v>-46.504617640815397</v>
      </c>
      <c r="BB60" s="24">
        <v>-60.851903983747597</v>
      </c>
      <c r="BC60" s="66">
        <v>-81.978532403627796</v>
      </c>
      <c r="BD60" s="24">
        <v>-64.783615741160403</v>
      </c>
      <c r="BE60" s="225">
        <f t="shared" ref="BE60:BE63" si="51">(AU60-AM60)/(AG60)*100</f>
        <v>32.253163628455425</v>
      </c>
      <c r="BF60" s="24"/>
    </row>
    <row r="61" spans="1:58" s="117" customFormat="1">
      <c r="A61" s="285"/>
      <c r="B61" s="254"/>
      <c r="C61" s="140">
        <v>44067</v>
      </c>
      <c r="D61" s="145" t="s">
        <v>63</v>
      </c>
      <c r="E61" s="162" t="s">
        <v>100</v>
      </c>
      <c r="F61" s="19">
        <v>2.2200000000000002</v>
      </c>
      <c r="G61" s="20">
        <v>49.361150000000002</v>
      </c>
      <c r="H61" s="21">
        <v>219.52500000000001</v>
      </c>
      <c r="I61" s="22">
        <v>60</v>
      </c>
      <c r="J61" s="23">
        <v>1.4567567567567601</v>
      </c>
      <c r="K61" s="22">
        <v>279.29366499455102</v>
      </c>
      <c r="L61" s="20">
        <v>22.448885691274601</v>
      </c>
      <c r="M61" s="20">
        <v>117.197946806001</v>
      </c>
      <c r="N61" s="65">
        <v>1.50939685076047</v>
      </c>
      <c r="O61" s="20">
        <v>45.761371148476499</v>
      </c>
      <c r="P61" s="25"/>
      <c r="Q61" s="26">
        <v>171.272965210103</v>
      </c>
      <c r="R61" s="20">
        <v>20.858761521257499</v>
      </c>
      <c r="S61" s="20">
        <v>64.777721083793907</v>
      </c>
      <c r="T61" s="24">
        <v>0.88393747372808795</v>
      </c>
      <c r="U61" s="20">
        <v>28.841869317745399</v>
      </c>
      <c r="V61" s="20"/>
      <c r="W61" s="26">
        <v>-108.020699784448</v>
      </c>
      <c r="X61" s="66">
        <v>-38.6763873740408</v>
      </c>
      <c r="Y61" s="66">
        <v>-44.727938629316498</v>
      </c>
      <c r="Z61" s="66">
        <v>-16.9195018307311</v>
      </c>
      <c r="AA61" s="158">
        <v>-83.537756170311098</v>
      </c>
      <c r="AB61" s="24">
        <v>-130.58815483569001</v>
      </c>
      <c r="AC61" s="24">
        <v>116.685683539916</v>
      </c>
      <c r="AD61" s="24">
        <v>-139.68017443756199</v>
      </c>
      <c r="AE61" s="22">
        <v>279.02275274507298</v>
      </c>
      <c r="AF61" s="20">
        <v>22.474864777309801</v>
      </c>
      <c r="AG61" s="20">
        <v>117.036511595227</v>
      </c>
      <c r="AH61" s="65">
        <v>1.5076521127593401</v>
      </c>
      <c r="AI61" s="20">
        <v>45.655639566965498</v>
      </c>
      <c r="AJ61" s="20"/>
      <c r="AK61" s="26">
        <v>188.178326512571</v>
      </c>
      <c r="AL61" s="20">
        <v>20.7224887424941</v>
      </c>
      <c r="AM61" s="20">
        <v>73.366674513791196</v>
      </c>
      <c r="AN61" s="65">
        <v>0.98408585472223697</v>
      </c>
      <c r="AO61" s="20">
        <v>32.320751837206799</v>
      </c>
      <c r="AP61" s="20"/>
      <c r="AQ61" s="135">
        <v>-32.5580711030766</v>
      </c>
      <c r="AR61" s="66">
        <v>-37.3130029989861</v>
      </c>
      <c r="AS61" s="24">
        <v>-13.3348877297587</v>
      </c>
      <c r="AT61" s="223">
        <v>38.2238816314402</v>
      </c>
      <c r="AU61" s="22">
        <v>119.239152034048</v>
      </c>
      <c r="AV61" s="24">
        <v>47.110503321181199</v>
      </c>
      <c r="AW61" s="24">
        <v>65.271011913093005</v>
      </c>
      <c r="AX61" s="65">
        <v>18.977467317264001</v>
      </c>
      <c r="AY61" s="135">
        <v>62.524951313738804</v>
      </c>
      <c r="AZ61" s="24">
        <v>45.759305224295098</v>
      </c>
      <c r="BA61" s="141">
        <v>-45.260419250167899</v>
      </c>
      <c r="BB61" s="24">
        <v>-58.433465181385102</v>
      </c>
      <c r="BC61" s="66">
        <v>-105.04384853718101</v>
      </c>
      <c r="BD61" s="24">
        <v>-110.91020624769899</v>
      </c>
      <c r="BE61" s="225">
        <f t="shared" si="51"/>
        <v>39.195014354928524</v>
      </c>
      <c r="BF61" s="24"/>
    </row>
    <row r="62" spans="1:58" s="117" customFormat="1">
      <c r="A62" s="285"/>
      <c r="B62" s="254"/>
      <c r="C62" s="140">
        <v>44068</v>
      </c>
      <c r="D62" s="145" t="s">
        <v>63</v>
      </c>
      <c r="E62" s="162" t="s">
        <v>101</v>
      </c>
      <c r="F62" s="19">
        <v>2.2999999999999998</v>
      </c>
      <c r="G62" s="20">
        <v>51.983719999999998</v>
      </c>
      <c r="H62" s="21">
        <v>226.12200000000001</v>
      </c>
      <c r="I62" s="22">
        <v>60</v>
      </c>
      <c r="J62" s="23">
        <v>1.6491304347826099</v>
      </c>
      <c r="K62" s="22">
        <v>290.37542696363602</v>
      </c>
      <c r="L62" s="20">
        <v>20.326577859126701</v>
      </c>
      <c r="M62" s="20">
        <v>124.86113562269099</v>
      </c>
      <c r="N62" s="65">
        <v>1.55077246142841</v>
      </c>
      <c r="O62" s="20">
        <v>53.137502401781497</v>
      </c>
      <c r="P62" s="25"/>
      <c r="Q62" s="26">
        <v>180.01730091290401</v>
      </c>
      <c r="R62" s="20">
        <v>19.660355879804499</v>
      </c>
      <c r="S62" s="20">
        <v>70.348294576647604</v>
      </c>
      <c r="T62" s="24">
        <v>0.920859819179906</v>
      </c>
      <c r="U62" s="20">
        <v>32.622667803786698</v>
      </c>
      <c r="V62" s="20"/>
      <c r="W62" s="26">
        <v>-110.358126050731</v>
      </c>
      <c r="X62" s="66">
        <v>-38.005325452195301</v>
      </c>
      <c r="Y62" s="66">
        <v>-43.658774024586798</v>
      </c>
      <c r="Z62" s="66">
        <v>-20.5148345979947</v>
      </c>
      <c r="AA62" s="158">
        <v>-90.568015686902896</v>
      </c>
      <c r="AB62" s="24">
        <v>-30.463148866005401</v>
      </c>
      <c r="AC62" s="24">
        <v>-29.363336634256701</v>
      </c>
      <c r="AD62" s="24">
        <v>32.4213094562731</v>
      </c>
      <c r="AE62" s="22">
        <v>290.49133728034798</v>
      </c>
      <c r="AF62" s="20">
        <v>20.3171478707321</v>
      </c>
      <c r="AG62" s="20">
        <v>124.928520769442</v>
      </c>
      <c r="AH62" s="65">
        <v>1.5514922359955301</v>
      </c>
      <c r="AI62" s="20">
        <v>53.186840263673702</v>
      </c>
      <c r="AJ62" s="20"/>
      <c r="AK62" s="26">
        <v>192.81664554828899</v>
      </c>
      <c r="AL62" s="20">
        <v>20.181791524891601</v>
      </c>
      <c r="AM62" s="20">
        <v>76.226531249252901</v>
      </c>
      <c r="AN62" s="65">
        <v>0.99136648199004496</v>
      </c>
      <c r="AO62" s="20">
        <v>34.213053850625897</v>
      </c>
      <c r="AP62" s="20"/>
      <c r="AQ62" s="135">
        <v>-33.623960234585198</v>
      </c>
      <c r="AR62" s="66">
        <v>-38.983883920365599</v>
      </c>
      <c r="AS62" s="24">
        <v>-18.9737864130479</v>
      </c>
      <c r="AT62" s="223">
        <v>42.635325873831</v>
      </c>
      <c r="AU62" s="22">
        <v>122.099129221471</v>
      </c>
      <c r="AV62" s="24">
        <v>51.137674899976297</v>
      </c>
      <c r="AW62" s="24">
        <v>114.155852631394</v>
      </c>
      <c r="AX62" s="65">
        <v>45.630298314517901</v>
      </c>
      <c r="AY62" s="135">
        <v>60.179306627792897</v>
      </c>
      <c r="AZ62" s="24">
        <v>49.4683144136837</v>
      </c>
      <c r="BA62" s="141">
        <v>-6.5055964286767196</v>
      </c>
      <c r="BB62" s="24">
        <v>-14.207540646698099</v>
      </c>
      <c r="BC62" s="66">
        <v>-94.190398429620799</v>
      </c>
      <c r="BD62" s="24">
        <v>-89.200018809697298</v>
      </c>
      <c r="BE62" s="225">
        <f t="shared" si="51"/>
        <v>36.719075587933091</v>
      </c>
      <c r="BF62" s="24"/>
    </row>
    <row r="63" spans="1:58" s="117" customFormat="1">
      <c r="A63" s="285"/>
      <c r="B63" s="254"/>
      <c r="C63" s="140">
        <v>44077</v>
      </c>
      <c r="D63" s="145" t="s">
        <v>63</v>
      </c>
      <c r="E63" s="162" t="s">
        <v>102</v>
      </c>
      <c r="F63" s="19">
        <v>2.72</v>
      </c>
      <c r="G63" s="20">
        <v>48.74915</v>
      </c>
      <c r="H63" s="21">
        <v>206.07400000000001</v>
      </c>
      <c r="I63" s="22">
        <v>60</v>
      </c>
      <c r="J63" s="23">
        <v>1.675</v>
      </c>
      <c r="K63" s="22">
        <v>264.72011940389399</v>
      </c>
      <c r="L63" s="20">
        <v>18.6041470372984</v>
      </c>
      <c r="M63" s="20">
        <v>113.755912664649</v>
      </c>
      <c r="N63" s="65">
        <v>1.5643807851499401</v>
      </c>
      <c r="O63" s="20">
        <v>52.911870028883897</v>
      </c>
      <c r="P63" s="25"/>
      <c r="Q63" s="26">
        <v>117.241693135613</v>
      </c>
      <c r="R63" s="20">
        <v>17.283040191841899</v>
      </c>
      <c r="S63" s="20">
        <v>41.337806375964497</v>
      </c>
      <c r="T63" s="24">
        <v>0.63536467979324796</v>
      </c>
      <c r="U63" s="20">
        <v>23.1325404208573</v>
      </c>
      <c r="V63" s="20"/>
      <c r="W63" s="26">
        <v>-147.47842626828199</v>
      </c>
      <c r="X63" s="66">
        <v>-55.711075758192699</v>
      </c>
      <c r="Y63" s="66">
        <v>-63.660960201842101</v>
      </c>
      <c r="Z63" s="66">
        <v>-29.7793296080266</v>
      </c>
      <c r="AA63" s="158">
        <v>-1.47813111071047</v>
      </c>
      <c r="AB63" s="24">
        <v>-36.691096691145901</v>
      </c>
      <c r="AC63" s="24">
        <v>-62.292076395859802</v>
      </c>
      <c r="AD63" s="24">
        <v>4214.24567445298</v>
      </c>
      <c r="AE63" s="22">
        <v>265.46796000765499</v>
      </c>
      <c r="AF63" s="20">
        <v>18.54321107078</v>
      </c>
      <c r="AG63" s="20">
        <v>114.190768933047</v>
      </c>
      <c r="AH63" s="65">
        <v>1.5695215913879801</v>
      </c>
      <c r="AI63" s="20">
        <v>53.260195203684297</v>
      </c>
      <c r="AJ63" s="20"/>
      <c r="AK63" s="26">
        <v>167.32434950293</v>
      </c>
      <c r="AL63" s="20">
        <v>17.089639588799201</v>
      </c>
      <c r="AM63" s="20">
        <v>66.572535162665602</v>
      </c>
      <c r="AN63" s="65">
        <v>0.95493312031843902</v>
      </c>
      <c r="AO63" s="20">
        <v>35.160938107142997</v>
      </c>
      <c r="AP63" s="20"/>
      <c r="AQ63" s="135">
        <v>-36.970039812674599</v>
      </c>
      <c r="AR63" s="66">
        <v>-41.700598231632398</v>
      </c>
      <c r="AS63" s="24">
        <v>-18.099257096541301</v>
      </c>
      <c r="AT63" s="223">
        <v>2503.4390372453399</v>
      </c>
      <c r="AU63" s="22">
        <v>116.309404278887</v>
      </c>
      <c r="AV63" s="24">
        <v>54.975890842618597</v>
      </c>
      <c r="AW63" s="24">
        <v>62.802644043838001</v>
      </c>
      <c r="AX63" s="65">
        <v>21.019526173384001</v>
      </c>
      <c r="AY63" s="135">
        <v>74.710793264358699</v>
      </c>
      <c r="AZ63" s="24">
        <v>56.355017249810501</v>
      </c>
      <c r="BA63" s="141">
        <v>-46.003812474828301</v>
      </c>
      <c r="BB63" s="24">
        <v>-60.534267490011104</v>
      </c>
      <c r="BC63" s="66">
        <v>-104.449210266924</v>
      </c>
      <c r="BD63" s="24">
        <v>-109.47937050555601</v>
      </c>
      <c r="BE63" s="225">
        <f t="shared" si="51"/>
        <v>43.55594552952298</v>
      </c>
      <c r="BF63" s="24"/>
    </row>
    <row r="64" spans="1:58" s="117" customFormat="1">
      <c r="A64" s="285"/>
      <c r="B64" s="254"/>
      <c r="C64" s="140">
        <v>44078</v>
      </c>
      <c r="D64" s="145" t="s">
        <v>63</v>
      </c>
      <c r="E64" s="162" t="s">
        <v>103</v>
      </c>
      <c r="F64" s="19">
        <v>2.3199999999999998</v>
      </c>
      <c r="G64" s="20">
        <v>44.889600000000002</v>
      </c>
      <c r="H64" s="21">
        <v>217.29400000000001</v>
      </c>
      <c r="I64" s="22">
        <v>60</v>
      </c>
      <c r="J64" s="23">
        <v>1.6607758620689701</v>
      </c>
      <c r="K64" s="22">
        <v>284.56694155186699</v>
      </c>
      <c r="L64" s="20">
        <v>17.4451083134805</v>
      </c>
      <c r="M64" s="20">
        <v>124.83836246245301</v>
      </c>
      <c r="N64" s="65">
        <v>1.5493910436067</v>
      </c>
      <c r="O64" s="20">
        <v>61.243329209062999</v>
      </c>
      <c r="P64" s="25"/>
      <c r="Q64" s="26">
        <v>129.768548205184</v>
      </c>
      <c r="R64" s="20">
        <v>17.474042197873601</v>
      </c>
      <c r="S64" s="20">
        <v>47.410231904718302</v>
      </c>
      <c r="T64" s="24">
        <v>0.65134362004281898</v>
      </c>
      <c r="U64" s="20">
        <v>25.7032596585954</v>
      </c>
      <c r="V64" s="20"/>
      <c r="W64" s="26">
        <v>-154.79839334668301</v>
      </c>
      <c r="X64" s="66">
        <v>-54.397883500627401</v>
      </c>
      <c r="Y64" s="66">
        <v>-62.022706025980099</v>
      </c>
      <c r="Z64" s="66">
        <v>-35.540069550467599</v>
      </c>
      <c r="AA64" s="158">
        <v>-0.35400955096117898</v>
      </c>
      <c r="AB64" s="24">
        <v>-43.183970824078699</v>
      </c>
      <c r="AC64" s="24">
        <v>-36.453813631951903</v>
      </c>
      <c r="AD64" s="24">
        <v>10297.4096413431</v>
      </c>
      <c r="AE64" s="22">
        <v>282.44565041247699</v>
      </c>
      <c r="AF64" s="20">
        <v>17.5946850216807</v>
      </c>
      <c r="AG64" s="20">
        <v>123.62814018455801</v>
      </c>
      <c r="AH64" s="65">
        <v>1.53621929249367</v>
      </c>
      <c r="AI64" s="20">
        <v>60.206466380593703</v>
      </c>
      <c r="AJ64" s="20"/>
      <c r="AK64" s="26">
        <v>181.025985275756</v>
      </c>
      <c r="AL64" s="20">
        <v>16.8994122053927</v>
      </c>
      <c r="AM64" s="20">
        <v>73.613580432485307</v>
      </c>
      <c r="AN64" s="65">
        <v>0.951985988004733</v>
      </c>
      <c r="AO64" s="20">
        <v>38.844575259081097</v>
      </c>
      <c r="AP64" s="20"/>
      <c r="AQ64" s="135">
        <v>-35.907674622926699</v>
      </c>
      <c r="AR64" s="66">
        <v>-40.455643575490598</v>
      </c>
      <c r="AS64" s="24">
        <v>-21.361891121512599</v>
      </c>
      <c r="AT64" s="223">
        <v>10541.5329264832</v>
      </c>
      <c r="AU64" s="22">
        <v>125.826047452213</v>
      </c>
      <c r="AV64" s="24">
        <v>62.096904504316797</v>
      </c>
      <c r="AW64" s="24">
        <v>67.919662216033402</v>
      </c>
      <c r="AX64" s="65">
        <v>22.686697977399</v>
      </c>
      <c r="AY64" s="135">
        <v>70.927764568677603</v>
      </c>
      <c r="AZ64" s="24">
        <v>59.859913746385203</v>
      </c>
      <c r="BA64" s="24">
        <v>-46.020984055921701</v>
      </c>
      <c r="BB64" s="24">
        <v>-62.318502743566398</v>
      </c>
      <c r="BC64" s="66">
        <v>-104.394534868546</v>
      </c>
      <c r="BD64" s="24">
        <v>-108.849582244239</v>
      </c>
      <c r="BE64" s="225">
        <f>(AU64-AM64)/(AG64)*100</f>
        <v>42.233480938710578</v>
      </c>
      <c r="BF64" s="24"/>
    </row>
    <row r="65" spans="1:58" ht="15" thickBot="1">
      <c r="A65" s="285"/>
      <c r="B65" s="254"/>
      <c r="C65" s="166"/>
      <c r="D65" s="167"/>
      <c r="E65" s="168"/>
      <c r="F65" s="29"/>
      <c r="G65" s="30"/>
      <c r="H65" s="31"/>
      <c r="I65" s="32"/>
      <c r="J65" s="33"/>
      <c r="K65" s="32"/>
      <c r="L65" s="30"/>
      <c r="M65" s="30"/>
      <c r="N65" s="120"/>
      <c r="O65" s="30"/>
      <c r="P65" s="35"/>
      <c r="Q65" s="36"/>
      <c r="R65" s="30"/>
      <c r="S65" s="30"/>
      <c r="T65" s="34"/>
      <c r="U65" s="30"/>
      <c r="V65" s="30"/>
      <c r="W65" s="36"/>
      <c r="X65" s="125"/>
      <c r="Y65" s="66"/>
      <c r="Z65" s="66"/>
      <c r="AA65" s="24"/>
      <c r="AB65" s="24"/>
      <c r="AC65" s="24"/>
      <c r="AD65" s="24"/>
      <c r="AE65" s="22"/>
      <c r="AF65" s="24"/>
      <c r="AG65" s="24"/>
      <c r="AH65" s="65"/>
      <c r="AI65" s="20"/>
      <c r="AJ65" s="20"/>
      <c r="AK65" s="26"/>
      <c r="AL65" s="24"/>
      <c r="AM65" s="24"/>
      <c r="AN65" s="65"/>
      <c r="AO65" s="20"/>
      <c r="AP65" s="20"/>
      <c r="AQ65" s="107"/>
      <c r="AR65" s="66"/>
      <c r="AS65" s="24"/>
      <c r="AT65" s="223"/>
      <c r="AU65" s="32"/>
      <c r="AV65" s="34"/>
      <c r="AW65" s="34"/>
      <c r="AX65" s="34"/>
      <c r="AY65" s="136"/>
      <c r="AZ65" s="34"/>
      <c r="BA65" s="34"/>
      <c r="BB65" s="30"/>
      <c r="BC65" s="107"/>
      <c r="BD65" s="34"/>
      <c r="BE65" s="176"/>
      <c r="BF65" s="28"/>
    </row>
    <row r="66" spans="1:58">
      <c r="A66" s="285"/>
      <c r="B66" s="254"/>
      <c r="C66" s="263" t="s">
        <v>23</v>
      </c>
      <c r="D66" s="264"/>
      <c r="E66" s="265"/>
      <c r="F66" s="38">
        <f t="shared" ref="F66:K66" si="52">AVERAGE(F60:F65)</f>
        <v>2.6540000000000004</v>
      </c>
      <c r="G66" s="39">
        <f t="shared" si="52"/>
        <v>49.963698000000008</v>
      </c>
      <c r="H66" s="40">
        <f t="shared" si="52"/>
        <v>224.59900000000002</v>
      </c>
      <c r="I66" s="41">
        <f t="shared" si="52"/>
        <v>60</v>
      </c>
      <c r="J66" s="42">
        <f t="shared" si="52"/>
        <v>1.5084404274332579</v>
      </c>
      <c r="K66" s="41">
        <f t="shared" si="52"/>
        <v>288.8953509909532</v>
      </c>
      <c r="L66" s="39">
        <f>AVERAGE(L60:L65)</f>
        <v>22.573331230771039</v>
      </c>
      <c r="M66" s="39">
        <f t="shared" ref="M66:BD66" si="53">AVERAGE(M60:M65)</f>
        <v>121.87434426470561</v>
      </c>
      <c r="N66" s="121">
        <f t="shared" si="53"/>
        <v>1.527518123003146</v>
      </c>
      <c r="O66" s="39">
        <f t="shared" si="53"/>
        <v>49.460104877127335</v>
      </c>
      <c r="P66" s="44" t="e">
        <f t="shared" si="53"/>
        <v>#DIV/0!</v>
      </c>
      <c r="Q66" s="39">
        <f t="shared" si="53"/>
        <v>152.06293635668399</v>
      </c>
      <c r="R66" s="39">
        <f t="shared" si="53"/>
        <v>22.13929618489308</v>
      </c>
      <c r="S66" s="39">
        <f t="shared" si="53"/>
        <v>53.892171993448848</v>
      </c>
      <c r="T66" s="39">
        <f t="shared" si="53"/>
        <v>0.74543844114959867</v>
      </c>
      <c r="U66" s="39">
        <f t="shared" si="53"/>
        <v>24.919065249440539</v>
      </c>
      <c r="V66" s="39" t="e">
        <f t="shared" si="53"/>
        <v>#DIV/0!</v>
      </c>
      <c r="W66" s="45">
        <f t="shared" si="53"/>
        <v>-136.83241463426921</v>
      </c>
      <c r="X66" s="113">
        <f t="shared" si="53"/>
        <v>-47.40397647408016</v>
      </c>
      <c r="Y66" s="113">
        <f t="shared" si="53"/>
        <v>-55.730889711553438</v>
      </c>
      <c r="Z66" s="113">
        <f t="shared" si="53"/>
        <v>-24.541039627686779</v>
      </c>
      <c r="AA66" s="43">
        <f t="shared" si="53"/>
        <v>-36.915680970280093</v>
      </c>
      <c r="AB66" s="43">
        <f t="shared" si="53"/>
        <v>-51.671525591109777</v>
      </c>
      <c r="AC66" s="43">
        <f t="shared" si="53"/>
        <v>-6.7202118354662606</v>
      </c>
      <c r="AD66" s="43">
        <f t="shared" si="53"/>
        <v>2932.2132077262504</v>
      </c>
      <c r="AE66" s="41">
        <f t="shared" si="53"/>
        <v>287.986026910438</v>
      </c>
      <c r="AF66" s="39">
        <f t="shared" si="53"/>
        <v>22.675265725836621</v>
      </c>
      <c r="AG66" s="39">
        <f t="shared" si="53"/>
        <v>121.3177477293824</v>
      </c>
      <c r="AH66" s="121">
        <f t="shared" si="53"/>
        <v>1.5222695983642043</v>
      </c>
      <c r="AI66" s="121">
        <f t="shared" si="53"/>
        <v>49.151209191363961</v>
      </c>
      <c r="AJ66" s="121" t="e">
        <f t="shared" si="53"/>
        <v>#DIV/0!</v>
      </c>
      <c r="AK66" s="45">
        <f t="shared" si="53"/>
        <v>189.44418427103079</v>
      </c>
      <c r="AL66" s="39">
        <f t="shared" si="53"/>
        <v>21.383138860947263</v>
      </c>
      <c r="AM66" s="39">
        <f t="shared" si="53"/>
        <v>73.33895327456807</v>
      </c>
      <c r="AN66" s="121">
        <f t="shared" si="53"/>
        <v>0.96312535325601245</v>
      </c>
      <c r="AO66" s="121">
        <f t="shared" si="53"/>
        <v>32.750555773006212</v>
      </c>
      <c r="AP66" s="121" t="e">
        <f t="shared" si="53"/>
        <v>#DIV/0!</v>
      </c>
      <c r="AQ66" s="113">
        <f t="shared" si="53"/>
        <v>-34.300385118297697</v>
      </c>
      <c r="AR66" s="113">
        <f t="shared" si="53"/>
        <v>-39.559311041990519</v>
      </c>
      <c r="AS66" s="39">
        <f t="shared" si="53"/>
        <v>-16.400653418357759</v>
      </c>
      <c r="AT66" s="40">
        <f t="shared" si="53"/>
        <v>2703.4804414636378</v>
      </c>
      <c r="AU66" s="41">
        <f t="shared" si="53"/>
        <v>120.25754734390121</v>
      </c>
      <c r="AV66" s="39">
        <f t="shared" si="53"/>
        <v>49.032805778127155</v>
      </c>
      <c r="AW66" s="39">
        <f t="shared" si="53"/>
        <v>74.634844514786067</v>
      </c>
      <c r="AX66" s="39">
        <f t="shared" si="53"/>
        <v>24.281563217418643</v>
      </c>
      <c r="AY66" s="121">
        <f t="shared" si="53"/>
        <v>64.303243539446072</v>
      </c>
      <c r="AZ66" s="39">
        <f t="shared" si="53"/>
        <v>48.000364857282634</v>
      </c>
      <c r="BA66" s="39">
        <f t="shared" si="53"/>
        <v>-38.059085970082002</v>
      </c>
      <c r="BB66" s="39">
        <f t="shared" si="53"/>
        <v>-51.269136009081663</v>
      </c>
      <c r="BC66" s="113">
        <f t="shared" si="53"/>
        <v>-98.011304901179912</v>
      </c>
      <c r="BD66" s="43">
        <f t="shared" si="53"/>
        <v>-96.644558709670335</v>
      </c>
      <c r="BE66" s="226">
        <f t="shared" ref="BE66" si="54">AVERAGE(BE60:BE65)</f>
        <v>38.791336007910118</v>
      </c>
      <c r="BF66" s="266"/>
    </row>
    <row r="67" spans="1:58">
      <c r="A67" s="285"/>
      <c r="B67" s="254"/>
      <c r="C67" s="269" t="s">
        <v>24</v>
      </c>
      <c r="D67" s="270"/>
      <c r="E67" s="271"/>
      <c r="F67" s="47">
        <f t="shared" ref="F67:J67" si="55">_xlfn.STDEV.S(F60:F65)</f>
        <v>0.62143382592195429</v>
      </c>
      <c r="G67" s="48">
        <f t="shared" si="55"/>
        <v>3.7213393752881503</v>
      </c>
      <c r="H67" s="49">
        <f t="shared" si="55"/>
        <v>17.943291336875731</v>
      </c>
      <c r="I67" s="50">
        <f t="shared" si="55"/>
        <v>0</v>
      </c>
      <c r="J67" s="51">
        <f t="shared" si="55"/>
        <v>0.24484513583952844</v>
      </c>
      <c r="K67" s="50">
        <f>_xlfn.STDEV.S(K60:K65)</f>
        <v>22.577471979189554</v>
      </c>
      <c r="L67" s="48">
        <f t="shared" ref="L67:BD67" si="56">_xlfn.STDEV.S(L60:L65)</f>
        <v>6.6829148756752188</v>
      </c>
      <c r="M67" s="48">
        <f t="shared" si="56"/>
        <v>6.1709917008355184</v>
      </c>
      <c r="N67" s="122">
        <f t="shared" si="56"/>
        <v>4.1187466528321996E-2</v>
      </c>
      <c r="O67" s="48">
        <f t="shared" si="56"/>
        <v>10.117042406061481</v>
      </c>
      <c r="P67" s="53" t="e">
        <f t="shared" si="56"/>
        <v>#DIV/0!</v>
      </c>
      <c r="Q67" s="48">
        <f t="shared" si="56"/>
        <v>27.198610101422865</v>
      </c>
      <c r="R67" s="48">
        <f t="shared" si="56"/>
        <v>7.5749140639436501</v>
      </c>
      <c r="S67" s="48">
        <f t="shared" si="56"/>
        <v>12.824838173386503</v>
      </c>
      <c r="T67" s="48">
        <f t="shared" si="56"/>
        <v>0.14402271867208688</v>
      </c>
      <c r="U67" s="48">
        <f t="shared" si="56"/>
        <v>6.9175774495124642</v>
      </c>
      <c r="V67" s="48" t="e">
        <f t="shared" si="56"/>
        <v>#DIV/0!</v>
      </c>
      <c r="W67" s="54">
        <f t="shared" si="56"/>
        <v>25.877692118696405</v>
      </c>
      <c r="X67" s="114">
        <f t="shared" si="56"/>
        <v>8.5207105430049861</v>
      </c>
      <c r="Y67" s="114">
        <f t="shared" si="56"/>
        <v>10.578902065865039</v>
      </c>
      <c r="Z67" s="114">
        <f t="shared" si="56"/>
        <v>7.8067394639629084</v>
      </c>
      <c r="AA67" s="52">
        <f t="shared" si="56"/>
        <v>45.946308246764531</v>
      </c>
      <c r="AB67" s="52">
        <f t="shared" si="56"/>
        <v>45.128919391230951</v>
      </c>
      <c r="AC67" s="52">
        <f t="shared" si="56"/>
        <v>70.627497432488781</v>
      </c>
      <c r="AD67" s="52">
        <f t="shared" si="56"/>
        <v>4497.0429567160518</v>
      </c>
      <c r="AE67" s="50">
        <f t="shared" si="56"/>
        <v>21.305857987442483</v>
      </c>
      <c r="AF67" s="48">
        <f t="shared" si="56"/>
        <v>6.838258671767008</v>
      </c>
      <c r="AG67" s="48">
        <f t="shared" si="56"/>
        <v>5.4223176859278723</v>
      </c>
      <c r="AH67" s="122">
        <f t="shared" si="56"/>
        <v>4.8066763758813469E-2</v>
      </c>
      <c r="AI67" s="122">
        <f t="shared" si="56"/>
        <v>10.176357246620251</v>
      </c>
      <c r="AJ67" s="122" t="e">
        <f t="shared" si="56"/>
        <v>#DIV/0!</v>
      </c>
      <c r="AK67" s="54">
        <f t="shared" si="56"/>
        <v>18.584101277541269</v>
      </c>
      <c r="AL67" s="48">
        <f t="shared" si="56"/>
        <v>6.1969893678124199</v>
      </c>
      <c r="AM67" s="48">
        <f t="shared" si="56"/>
        <v>4.0923710222430074</v>
      </c>
      <c r="AN67" s="122">
        <f t="shared" si="56"/>
        <v>2.4084854810414266E-2</v>
      </c>
      <c r="AO67" s="122">
        <f t="shared" si="56"/>
        <v>5.8358128810958245</v>
      </c>
      <c r="AP67" s="122" t="e">
        <f t="shared" si="56"/>
        <v>#DIV/0!</v>
      </c>
      <c r="AQ67" s="114">
        <f t="shared" si="56"/>
        <v>2.0406231540302393</v>
      </c>
      <c r="AR67" s="114">
        <f t="shared" si="56"/>
        <v>1.6440913279154505</v>
      </c>
      <c r="AS67" s="48">
        <f t="shared" si="56"/>
        <v>4.5153496449002599</v>
      </c>
      <c r="AT67" s="49">
        <f t="shared" si="56"/>
        <v>4500.1027121303223</v>
      </c>
      <c r="AU67" s="50">
        <f t="shared" si="56"/>
        <v>3.7747677185470994</v>
      </c>
      <c r="AV67" s="48">
        <f t="shared" si="56"/>
        <v>12.066101057457422</v>
      </c>
      <c r="AW67" s="48">
        <f t="shared" si="56"/>
        <v>22.189374554178642</v>
      </c>
      <c r="AX67" s="48">
        <f t="shared" si="56"/>
        <v>12.472488340410278</v>
      </c>
      <c r="AY67" s="122">
        <f t="shared" si="56"/>
        <v>8.6058689777566304</v>
      </c>
      <c r="AZ67" s="48">
        <f t="shared" si="56"/>
        <v>12.202278146667625</v>
      </c>
      <c r="BA67" s="48">
        <f t="shared" si="56"/>
        <v>17.644541711364464</v>
      </c>
      <c r="BB67" s="48">
        <f t="shared" si="56"/>
        <v>20.764453231077987</v>
      </c>
      <c r="BC67" s="114">
        <f t="shared" si="56"/>
        <v>10.04114087802629</v>
      </c>
      <c r="BD67" s="52">
        <f t="shared" si="56"/>
        <v>19.923256223314606</v>
      </c>
      <c r="BE67" s="227">
        <f t="shared" ref="BE67" si="57">_xlfn.STDEV.S(BE60:BE65)</f>
        <v>4.5209175821285674</v>
      </c>
      <c r="BF67" s="267"/>
    </row>
    <row r="68" spans="1:58" ht="15" thickBot="1">
      <c r="A68" s="285"/>
      <c r="B68" s="255"/>
      <c r="C68" s="272" t="s">
        <v>25</v>
      </c>
      <c r="D68" s="273"/>
      <c r="E68" s="274"/>
      <c r="F68" s="56">
        <f t="shared" ref="F68:J68" si="58">_xlfn.STDEV.S(F60:F65)/SQRT(COUNT(F60:F65))</f>
        <v>0.27791365565585213</v>
      </c>
      <c r="G68" s="57">
        <f t="shared" si="58"/>
        <v>1.664233562098181</v>
      </c>
      <c r="H68" s="58">
        <f t="shared" si="58"/>
        <v>8.0244838338674427</v>
      </c>
      <c r="I68" s="59">
        <f t="shared" si="58"/>
        <v>0</v>
      </c>
      <c r="J68" s="60">
        <f t="shared" si="58"/>
        <v>0.10949807353947112</v>
      </c>
      <c r="K68" s="59">
        <f>_xlfn.STDEV.S(K60:K65)/SQRT(COUNT(K60:K65))</f>
        <v>10.096952421112912</v>
      </c>
      <c r="L68" s="57">
        <f t="shared" ref="L68:BD68" si="59">_xlfn.STDEV.S(L60:L65)/SQRT(COUNT(L60:L65))</f>
        <v>2.988690389970869</v>
      </c>
      <c r="M68" s="57">
        <f t="shared" si="59"/>
        <v>2.759751386331053</v>
      </c>
      <c r="N68" s="123">
        <f t="shared" si="59"/>
        <v>1.8419594995665048E-2</v>
      </c>
      <c r="O68" s="57">
        <f t="shared" si="59"/>
        <v>4.5244789102403002</v>
      </c>
      <c r="P68" s="62" t="e">
        <f t="shared" si="59"/>
        <v>#DIV/0!</v>
      </c>
      <c r="Q68" s="57">
        <f t="shared" si="59"/>
        <v>12.163588216058795</v>
      </c>
      <c r="R68" s="57">
        <f t="shared" si="59"/>
        <v>3.387604554139438</v>
      </c>
      <c r="S68" s="57">
        <f t="shared" si="59"/>
        <v>5.735441991225291</v>
      </c>
      <c r="T68" s="57">
        <f t="shared" si="59"/>
        <v>6.4408917851022901E-2</v>
      </c>
      <c r="U68" s="57">
        <f t="shared" si="59"/>
        <v>3.0936346833458979</v>
      </c>
      <c r="V68" s="57" t="e">
        <f t="shared" si="59"/>
        <v>#DIV/0!</v>
      </c>
      <c r="W68" s="63">
        <f t="shared" si="59"/>
        <v>11.572855735643143</v>
      </c>
      <c r="X68" s="115">
        <f t="shared" si="59"/>
        <v>3.8105775981516588</v>
      </c>
      <c r="Y68" s="115">
        <f t="shared" si="59"/>
        <v>4.7310288293174363</v>
      </c>
      <c r="Z68" s="115">
        <f t="shared" si="59"/>
        <v>3.4912800248102664</v>
      </c>
      <c r="AA68" s="61">
        <f t="shared" si="59"/>
        <v>20.547813710984933</v>
      </c>
      <c r="AB68" s="61">
        <f t="shared" si="59"/>
        <v>20.182266301980167</v>
      </c>
      <c r="AC68" s="61">
        <f t="shared" si="59"/>
        <v>31.585577067947355</v>
      </c>
      <c r="AD68" s="61">
        <f t="shared" si="59"/>
        <v>2011.1387497907472</v>
      </c>
      <c r="AE68" s="59">
        <f t="shared" si="59"/>
        <v>9.5282693557756506</v>
      </c>
      <c r="AF68" s="57">
        <f t="shared" si="59"/>
        <v>3.0581622475596903</v>
      </c>
      <c r="AG68" s="57">
        <f t="shared" si="59"/>
        <v>2.4249341882668154</v>
      </c>
      <c r="AH68" s="123">
        <f t="shared" si="59"/>
        <v>2.1496110244626044E-2</v>
      </c>
      <c r="AI68" s="123">
        <f t="shared" si="59"/>
        <v>4.5510053133530946</v>
      </c>
      <c r="AJ68" s="123" t="e">
        <f t="shared" si="59"/>
        <v>#DIV/0!</v>
      </c>
      <c r="AK68" s="63">
        <f t="shared" si="59"/>
        <v>8.3110627514645916</v>
      </c>
      <c r="AL68" s="57">
        <f t="shared" si="59"/>
        <v>2.7713778964544034</v>
      </c>
      <c r="AM68" s="57">
        <f t="shared" si="59"/>
        <v>1.8301639589771337</v>
      </c>
      <c r="AN68" s="123">
        <f t="shared" si="59"/>
        <v>1.0771074516859821E-2</v>
      </c>
      <c r="AO68" s="123">
        <f t="shared" si="59"/>
        <v>2.6098548612198322</v>
      </c>
      <c r="AP68" s="123" t="e">
        <f t="shared" si="59"/>
        <v>#DIV/0!</v>
      </c>
      <c r="AQ68" s="115">
        <f t="shared" si="59"/>
        <v>0.91259441777432782</v>
      </c>
      <c r="AR68" s="115">
        <f t="shared" si="59"/>
        <v>0.73525999408736897</v>
      </c>
      <c r="AS68" s="57">
        <f t="shared" si="59"/>
        <v>2.0193257496353034</v>
      </c>
      <c r="AT68" s="58">
        <f t="shared" si="59"/>
        <v>2012.5071140109135</v>
      </c>
      <c r="AU68" s="59">
        <f t="shared" si="59"/>
        <v>1.6881274435886215</v>
      </c>
      <c r="AV68" s="57">
        <f t="shared" si="59"/>
        <v>5.3961244375713777</v>
      </c>
      <c r="AW68" s="57">
        <f t="shared" si="59"/>
        <v>9.9233899762695064</v>
      </c>
      <c r="AX68" s="57">
        <f t="shared" si="59"/>
        <v>5.5778663555461838</v>
      </c>
      <c r="AY68" s="123">
        <f t="shared" si="59"/>
        <v>3.8486616079440901</v>
      </c>
      <c r="AZ68" s="57">
        <f t="shared" si="59"/>
        <v>5.4570246832617917</v>
      </c>
      <c r="BA68" s="57">
        <f t="shared" si="59"/>
        <v>7.8908789396882826</v>
      </c>
      <c r="BB68" s="57">
        <f t="shared" si="59"/>
        <v>9.2861457880611056</v>
      </c>
      <c r="BC68" s="115">
        <f t="shared" si="59"/>
        <v>4.4905347149837418</v>
      </c>
      <c r="BD68" s="61">
        <f t="shared" si="59"/>
        <v>8.9099510496954384</v>
      </c>
      <c r="BE68" s="228">
        <f t="shared" ref="BE68" si="60">_xlfn.STDEV.S(BE60:BE65)/SQRT(COUNT(BE60:BE65))</f>
        <v>2.0218158068626928</v>
      </c>
      <c r="BF68" s="268"/>
    </row>
    <row r="69" spans="1:58" s="117" customFormat="1">
      <c r="A69" s="285"/>
      <c r="B69" s="254" t="s">
        <v>73</v>
      </c>
      <c r="C69" s="140">
        <v>43830</v>
      </c>
      <c r="D69" s="144" t="s">
        <v>63</v>
      </c>
      <c r="E69" s="162" t="s">
        <v>104</v>
      </c>
      <c r="F69" s="19">
        <v>3.7</v>
      </c>
      <c r="G69" s="20">
        <v>68.129980000000003</v>
      </c>
      <c r="H69" s="21">
        <v>241.80500000000001</v>
      </c>
      <c r="I69" s="22">
        <v>60</v>
      </c>
      <c r="J69" s="23">
        <v>1.3254054054054101</v>
      </c>
      <c r="K69" s="22">
        <v>261.84952898632798</v>
      </c>
      <c r="L69" s="20">
        <v>40.29444307843</v>
      </c>
      <c r="M69" s="20">
        <v>90.630321414734198</v>
      </c>
      <c r="N69" s="65">
        <v>1.27568769479859</v>
      </c>
      <c r="O69" s="20">
        <v>21.9917424637827</v>
      </c>
      <c r="P69" s="25"/>
      <c r="Q69" s="26">
        <v>257.471586634343</v>
      </c>
      <c r="R69" s="20">
        <v>40.397965128693798</v>
      </c>
      <c r="S69" s="20">
        <v>88.337828188477502</v>
      </c>
      <c r="T69" s="24">
        <v>1.2498839585891399</v>
      </c>
      <c r="U69" s="20">
        <v>21.491693411423999</v>
      </c>
      <c r="V69" s="20"/>
      <c r="W69" s="26">
        <v>-4.3779423519857197</v>
      </c>
      <c r="X69" s="66">
        <v>-1.6719305812516101</v>
      </c>
      <c r="Y69" s="66">
        <v>-2.5294991681271699</v>
      </c>
      <c r="Z69" s="66">
        <v>-0.50004905235877195</v>
      </c>
      <c r="AA69" s="158">
        <v>-10.7353566829103</v>
      </c>
      <c r="AB69" s="24">
        <v>-12.6685771815716</v>
      </c>
      <c r="AC69" s="24">
        <v>-40.617565594906999</v>
      </c>
      <c r="AD69" s="24">
        <v>378.353200500235</v>
      </c>
      <c r="AE69" s="22">
        <v>269.97808695824602</v>
      </c>
      <c r="AF69" s="20">
        <v>38.580521752275303</v>
      </c>
      <c r="AG69" s="20">
        <v>96.408521726847596</v>
      </c>
      <c r="AH69" s="65">
        <v>1.3323595137975</v>
      </c>
      <c r="AI69" s="20">
        <v>23.989089406162101</v>
      </c>
      <c r="AJ69" s="20"/>
      <c r="AK69" s="26">
        <v>266.66598431879299</v>
      </c>
      <c r="AL69" s="20">
        <v>38.559316075935001</v>
      </c>
      <c r="AM69" s="20">
        <v>94.773676083461694</v>
      </c>
      <c r="AN69" s="65">
        <v>1.3134109225544299</v>
      </c>
      <c r="AO69" s="20">
        <v>23.6609258034437</v>
      </c>
      <c r="AP69" s="20"/>
      <c r="AQ69" s="135">
        <v>-1.22680424799237</v>
      </c>
      <c r="AR69" s="66">
        <v>-1.69574806677134</v>
      </c>
      <c r="AS69" s="24">
        <v>-0.32816360271836198</v>
      </c>
      <c r="AT69" s="223">
        <v>16.990220473055899</v>
      </c>
      <c r="AU69" s="22">
        <v>95.097166873398294</v>
      </c>
      <c r="AV69" s="24">
        <v>23.525913161851101</v>
      </c>
      <c r="AW69" s="24">
        <v>58.901589198918501</v>
      </c>
      <c r="AX69" s="65">
        <v>12.9847332119197</v>
      </c>
      <c r="AY69" s="135">
        <v>0.34132979040684502</v>
      </c>
      <c r="AZ69" s="24">
        <v>-0.57061436527972798</v>
      </c>
      <c r="BA69" s="141">
        <v>-38.061678243965403</v>
      </c>
      <c r="BB69" s="24">
        <v>-45.872338078058299</v>
      </c>
      <c r="BC69" s="66">
        <v>-19.7872374829576</v>
      </c>
      <c r="BD69" s="24">
        <v>41.141869626686997</v>
      </c>
      <c r="BE69" s="225">
        <f t="shared" ref="BE69:BE71" si="61">(AU69-AM69)/(AG69)*100</f>
        <v>0.3355416970847655</v>
      </c>
      <c r="BF69" s="118"/>
    </row>
    <row r="70" spans="1:58" s="117" customFormat="1">
      <c r="A70" s="285"/>
      <c r="B70" s="254"/>
      <c r="C70" s="140">
        <v>43851</v>
      </c>
      <c r="D70" s="145" t="s">
        <v>63</v>
      </c>
      <c r="E70" s="162" t="s">
        <v>105</v>
      </c>
      <c r="F70" s="19">
        <v>4.58</v>
      </c>
      <c r="G70" s="20">
        <v>57.863500000000002</v>
      </c>
      <c r="H70" s="21">
        <v>222.761</v>
      </c>
      <c r="I70" s="22">
        <v>60</v>
      </c>
      <c r="J70" s="23">
        <v>1.36200873362445</v>
      </c>
      <c r="K70" s="22">
        <v>230.72687098139301</v>
      </c>
      <c r="L70" s="20">
        <v>35.970574177778602</v>
      </c>
      <c r="M70" s="20">
        <v>79.392861312917702</v>
      </c>
      <c r="N70" s="65">
        <v>1.18107489078739</v>
      </c>
      <c r="O70" s="20">
        <v>21.655449985971</v>
      </c>
      <c r="P70" s="25"/>
      <c r="Q70" s="26">
        <v>209.672831533118</v>
      </c>
      <c r="R70" s="20">
        <v>35.716664675253497</v>
      </c>
      <c r="S70" s="20">
        <v>69.119751091305503</v>
      </c>
      <c r="T70" s="24">
        <v>1.0549351376331599</v>
      </c>
      <c r="U70" s="20">
        <v>19.480137035774</v>
      </c>
      <c r="V70" s="20"/>
      <c r="W70" s="26">
        <v>-21.054039448274601</v>
      </c>
      <c r="X70" s="66">
        <v>-9.1250920877666495</v>
      </c>
      <c r="Y70" s="66">
        <v>-12.939589343079501</v>
      </c>
      <c r="Z70" s="66">
        <v>-2.1753129501969601</v>
      </c>
      <c r="AA70" s="158">
        <v>-31.424514547901602</v>
      </c>
      <c r="AB70" s="24">
        <v>-10.931562493587499</v>
      </c>
      <c r="AC70" s="24">
        <v>-24.307685889463801</v>
      </c>
      <c r="AD70" s="24">
        <v>77.352621795988796</v>
      </c>
      <c r="AE70" s="22">
        <v>229.81028994252799</v>
      </c>
      <c r="AF70" s="20">
        <v>36.179694701968501</v>
      </c>
      <c r="AG70" s="20">
        <v>78.725450269295393</v>
      </c>
      <c r="AH70" s="65">
        <v>1.17424821625894</v>
      </c>
      <c r="AI70" s="20">
        <v>21.405834210030498</v>
      </c>
      <c r="AJ70" s="20"/>
      <c r="AK70" s="26">
        <v>230.198051502851</v>
      </c>
      <c r="AL70" s="20">
        <v>35.928567395180004</v>
      </c>
      <c r="AM70" s="20">
        <v>79.170458356245504</v>
      </c>
      <c r="AN70" s="65">
        <v>1.1781226768609101</v>
      </c>
      <c r="AO70" s="20">
        <v>21.626575762392601</v>
      </c>
      <c r="AP70" s="20"/>
      <c r="AQ70" s="135">
        <v>0.16873115665111099</v>
      </c>
      <c r="AR70" s="66">
        <v>0.56526585167550703</v>
      </c>
      <c r="AS70" s="24">
        <v>0.22074155236208201</v>
      </c>
      <c r="AT70" s="223">
        <v>-3.9786421180944198</v>
      </c>
      <c r="AU70" s="22">
        <v>80.267177869324897</v>
      </c>
      <c r="AV70" s="24">
        <v>21.985327288205202</v>
      </c>
      <c r="AW70" s="24">
        <v>66.575471017867301</v>
      </c>
      <c r="AX70" s="65">
        <v>17.1909013154105</v>
      </c>
      <c r="AY70" s="135">
        <v>1.3852635640234401</v>
      </c>
      <c r="AZ70" s="24">
        <v>1.65884571720551</v>
      </c>
      <c r="BA70" s="141">
        <v>-17.057665679672599</v>
      </c>
      <c r="BB70" s="24">
        <v>-19.690579929115302</v>
      </c>
      <c r="BC70" s="66">
        <v>246.44934445929999</v>
      </c>
      <c r="BD70" s="24">
        <v>162.52106681944301</v>
      </c>
      <c r="BE70" s="225">
        <f t="shared" si="61"/>
        <v>1.393093985906533</v>
      </c>
      <c r="BF70" s="118"/>
    </row>
    <row r="71" spans="1:58" s="117" customFormat="1">
      <c r="A71" s="285"/>
      <c r="B71" s="254"/>
      <c r="C71" s="140">
        <v>43878</v>
      </c>
      <c r="D71" s="145" t="s">
        <v>63</v>
      </c>
      <c r="E71" s="162" t="s">
        <v>106</v>
      </c>
      <c r="F71" s="19">
        <v>4.4800000000000004</v>
      </c>
      <c r="G71" s="20">
        <v>63.335189999999997</v>
      </c>
      <c r="H71" s="21">
        <v>246.767</v>
      </c>
      <c r="I71" s="22">
        <v>60</v>
      </c>
      <c r="J71" s="23">
        <v>1.328125</v>
      </c>
      <c r="K71" s="22">
        <v>255.473757246985</v>
      </c>
      <c r="L71" s="20">
        <v>40.735303439443797</v>
      </c>
      <c r="M71" s="20">
        <v>87.001575184048704</v>
      </c>
      <c r="N71" s="65">
        <v>1.17067183607653</v>
      </c>
      <c r="O71" s="20">
        <v>21.084433688647099</v>
      </c>
      <c r="P71" s="25"/>
      <c r="Q71" s="26">
        <v>194.487539138404</v>
      </c>
      <c r="R71" s="20">
        <v>70.618318510847203</v>
      </c>
      <c r="S71" s="20">
        <v>26.625451058354599</v>
      </c>
      <c r="T71" s="24">
        <v>0.67528756668516998</v>
      </c>
      <c r="U71" s="20">
        <v>7.0156692685781303</v>
      </c>
      <c r="V71" s="20"/>
      <c r="W71" s="26">
        <v>-60.986218108581497</v>
      </c>
      <c r="X71" s="66">
        <v>-23.871813201393401</v>
      </c>
      <c r="Y71" s="66">
        <v>-69.396587358298504</v>
      </c>
      <c r="Z71" s="66">
        <v>-14.068764420069</v>
      </c>
      <c r="AA71" s="158">
        <v>-82.346800001323501</v>
      </c>
      <c r="AB71" s="24">
        <v>-25.129481141955999</v>
      </c>
      <c r="AC71" s="24">
        <v>-446.08265029590302</v>
      </c>
      <c r="AD71" s="24">
        <v>541.71218588789498</v>
      </c>
      <c r="AE71" s="22">
        <v>252.217136521561</v>
      </c>
      <c r="AF71" s="20">
        <v>41.515809038629797</v>
      </c>
      <c r="AG71" s="20">
        <v>84.592759222150605</v>
      </c>
      <c r="AH71" s="65">
        <v>1.1486629689961101</v>
      </c>
      <c r="AI71" s="20">
        <v>20.299102703170998</v>
      </c>
      <c r="AJ71" s="20"/>
      <c r="AK71" s="26">
        <v>190.174759855752</v>
      </c>
      <c r="AL71" s="20">
        <v>40.949011956087602</v>
      </c>
      <c r="AM71" s="20">
        <v>54.138367971788298</v>
      </c>
      <c r="AN71" s="65">
        <v>0.81352164545323002</v>
      </c>
      <c r="AO71" s="20">
        <v>14.575498316892601</v>
      </c>
      <c r="AP71" s="20"/>
      <c r="AQ71" s="135">
        <v>-24.598795118152299</v>
      </c>
      <c r="AR71" s="66">
        <v>-36.001179687714803</v>
      </c>
      <c r="AS71" s="24">
        <v>-5.7236043862783301</v>
      </c>
      <c r="AT71" s="223">
        <v>40.6836739747067</v>
      </c>
      <c r="AU71" s="22">
        <v>63.1025080174999</v>
      </c>
      <c r="AV71" s="24">
        <v>14.151654490476499</v>
      </c>
      <c r="AW71" s="24">
        <v>-2.4320588618873802</v>
      </c>
      <c r="AX71" s="65">
        <v>3.6692870542325502</v>
      </c>
      <c r="AY71" s="135">
        <v>16.557832054307301</v>
      </c>
      <c r="AZ71" s="24">
        <v>-2.9079199709069301</v>
      </c>
      <c r="BA71" s="141">
        <v>-103.85413977715901</v>
      </c>
      <c r="BB71" s="24">
        <v>-81.923895317504105</v>
      </c>
      <c r="BC71" s="66">
        <v>-29.434638742302599</v>
      </c>
      <c r="BD71" s="24">
        <v>7.4051908170355096</v>
      </c>
      <c r="BE71" s="225">
        <f t="shared" si="61"/>
        <v>10.596817184046106</v>
      </c>
      <c r="BF71" s="118"/>
    </row>
    <row r="72" spans="1:58" s="217" customFormat="1">
      <c r="A72" s="285"/>
      <c r="B72" s="254"/>
      <c r="C72" s="300">
        <v>44064</v>
      </c>
      <c r="D72" s="301" t="s">
        <v>63</v>
      </c>
      <c r="E72" s="302" t="s">
        <v>107</v>
      </c>
      <c r="F72" s="303"/>
      <c r="G72" s="304"/>
      <c r="H72" s="305"/>
      <c r="I72" s="306"/>
      <c r="J72" s="307"/>
      <c r="K72" s="306"/>
      <c r="L72" s="304"/>
      <c r="M72" s="304"/>
      <c r="N72" s="308"/>
      <c r="O72" s="304"/>
      <c r="P72" s="309"/>
      <c r="Q72" s="310"/>
      <c r="R72" s="304"/>
      <c r="S72" s="304"/>
      <c r="T72" s="311"/>
      <c r="U72" s="20"/>
      <c r="V72" s="178"/>
      <c r="W72" s="180"/>
      <c r="X72" s="182"/>
      <c r="Y72" s="182"/>
      <c r="Z72" s="66"/>
      <c r="AA72" s="214"/>
      <c r="AB72" s="183"/>
      <c r="AC72" s="183"/>
      <c r="AD72" s="183"/>
      <c r="AE72" s="177"/>
      <c r="AF72" s="178"/>
      <c r="AG72" s="178"/>
      <c r="AH72" s="179"/>
      <c r="AI72" s="20"/>
      <c r="AJ72" s="178"/>
      <c r="AK72" s="180"/>
      <c r="AL72" s="178"/>
      <c r="AM72" s="178"/>
      <c r="AN72" s="179"/>
      <c r="AO72" s="20"/>
      <c r="AP72" s="178"/>
      <c r="AQ72" s="181"/>
      <c r="AR72" s="182"/>
      <c r="AS72" s="24"/>
      <c r="AT72" s="223"/>
      <c r="AU72" s="177"/>
      <c r="AV72" s="183"/>
      <c r="AW72" s="183"/>
      <c r="AX72" s="179"/>
      <c r="AY72" s="181"/>
      <c r="AZ72" s="24"/>
      <c r="BA72" s="215"/>
      <c r="BB72" s="183"/>
      <c r="BC72" s="182"/>
      <c r="BD72" s="183"/>
      <c r="BE72" s="232"/>
      <c r="BF72" s="216"/>
    </row>
    <row r="73" spans="1:58" s="117" customFormat="1">
      <c r="A73" s="285"/>
      <c r="B73" s="254"/>
      <c r="C73" s="140">
        <v>44065</v>
      </c>
      <c r="D73" s="145" t="s">
        <v>63</v>
      </c>
      <c r="E73" s="162" t="s">
        <v>108</v>
      </c>
      <c r="F73" s="19">
        <v>2.1800000000000002</v>
      </c>
      <c r="G73" s="20">
        <v>42.198189999999997</v>
      </c>
      <c r="H73" s="21">
        <v>221.291</v>
      </c>
      <c r="I73" s="22">
        <v>60</v>
      </c>
      <c r="J73" s="23">
        <v>1.02844036697248</v>
      </c>
      <c r="K73" s="22">
        <v>231.48720632429001</v>
      </c>
      <c r="L73" s="20">
        <v>37.973554456653901</v>
      </c>
      <c r="M73" s="20">
        <v>77.770048705491206</v>
      </c>
      <c r="N73" s="65">
        <v>1.08052161260765</v>
      </c>
      <c r="O73" s="20">
        <v>20.382311424452102</v>
      </c>
      <c r="P73" s="25"/>
      <c r="Q73" s="26">
        <v>220.60045074601899</v>
      </c>
      <c r="R73" s="20">
        <v>37.8703207591603</v>
      </c>
      <c r="S73" s="20">
        <v>72.429904613849004</v>
      </c>
      <c r="T73" s="24">
        <v>1.02030969298465</v>
      </c>
      <c r="U73" s="20">
        <v>19.2989754787449</v>
      </c>
      <c r="V73" s="20"/>
      <c r="W73" s="26">
        <v>-10.886755578271501</v>
      </c>
      <c r="X73" s="66">
        <v>-4.7029620993482597</v>
      </c>
      <c r="Y73" s="66">
        <v>-6.8665819046415102</v>
      </c>
      <c r="Z73" s="66">
        <v>-1.08333594570721</v>
      </c>
      <c r="AA73" s="158">
        <v>-17.837201869228799</v>
      </c>
      <c r="AB73" s="24">
        <v>-20.545506929609601</v>
      </c>
      <c r="AC73" s="24">
        <v>-63.5906189354668</v>
      </c>
      <c r="AD73" s="24">
        <v>356.50557414595397</v>
      </c>
      <c r="AE73" s="22">
        <v>232.27968209671701</v>
      </c>
      <c r="AF73" s="20">
        <v>37.781296642299601</v>
      </c>
      <c r="AG73" s="20">
        <v>78.358544406058698</v>
      </c>
      <c r="AH73" s="65">
        <v>1.08602006665939</v>
      </c>
      <c r="AI73" s="20">
        <v>20.590278299121501</v>
      </c>
      <c r="AJ73" s="20"/>
      <c r="AK73" s="26">
        <v>222.22989501596399</v>
      </c>
      <c r="AL73" s="20">
        <v>38.041198213538102</v>
      </c>
      <c r="AM73" s="20">
        <v>73.073749294443701</v>
      </c>
      <c r="AN73" s="65">
        <v>1.02845388825171</v>
      </c>
      <c r="AO73" s="20">
        <v>19.365640349115399</v>
      </c>
      <c r="AP73" s="20"/>
      <c r="AQ73" s="135">
        <v>-4.32658895949778</v>
      </c>
      <c r="AR73" s="66">
        <v>-6.7443763174426898</v>
      </c>
      <c r="AS73" s="24">
        <v>-1.22463795000614</v>
      </c>
      <c r="AT73" s="223">
        <v>41.908615183171598</v>
      </c>
      <c r="AU73" s="22">
        <v>79.162428143770697</v>
      </c>
      <c r="AV73" s="24">
        <v>20.876625364041502</v>
      </c>
      <c r="AW73" s="24">
        <v>70.620295408157304</v>
      </c>
      <c r="AX73" s="65">
        <v>17.966932244275199</v>
      </c>
      <c r="AY73" s="135">
        <v>8.3322381951325504</v>
      </c>
      <c r="AZ73" s="24">
        <v>7.8024015095125003</v>
      </c>
      <c r="BA73" s="24">
        <v>-10.790640125514701</v>
      </c>
      <c r="BB73" s="24">
        <v>-12.7407022709271</v>
      </c>
      <c r="BC73" s="66">
        <v>-115.211256458083</v>
      </c>
      <c r="BD73" s="24">
        <v>-123.38218123311999</v>
      </c>
      <c r="BE73" s="225">
        <f>(AU73-AM73)/(AG73)*100</f>
        <v>7.7702806955870631</v>
      </c>
      <c r="BF73" s="118"/>
    </row>
    <row r="74" spans="1:58" ht="15" thickBot="1">
      <c r="A74" s="285"/>
      <c r="B74" s="254"/>
      <c r="C74" s="166"/>
      <c r="D74" s="167"/>
      <c r="E74" s="168"/>
      <c r="F74" s="29"/>
      <c r="G74" s="30"/>
      <c r="H74" s="31"/>
      <c r="I74" s="32"/>
      <c r="J74" s="33"/>
      <c r="K74" s="32"/>
      <c r="L74" s="30"/>
      <c r="M74" s="30"/>
      <c r="N74" s="120"/>
      <c r="O74" s="30"/>
      <c r="P74" s="35"/>
      <c r="Q74" s="36"/>
      <c r="R74" s="30"/>
      <c r="S74" s="30"/>
      <c r="T74" s="34"/>
      <c r="U74" s="30"/>
      <c r="V74" s="30"/>
      <c r="W74" s="36"/>
      <c r="X74" s="125"/>
      <c r="Y74" s="66"/>
      <c r="Z74" s="66"/>
      <c r="AA74" s="24"/>
      <c r="AB74" s="24"/>
      <c r="AC74" s="24"/>
      <c r="AD74" s="24"/>
      <c r="AE74" s="22"/>
      <c r="AF74" s="24"/>
      <c r="AG74" s="24"/>
      <c r="AH74" s="65"/>
      <c r="AI74" s="20"/>
      <c r="AJ74" s="20"/>
      <c r="AK74" s="26"/>
      <c r="AL74" s="24"/>
      <c r="AM74" s="24"/>
      <c r="AN74" s="65"/>
      <c r="AO74" s="20"/>
      <c r="AP74" s="20"/>
      <c r="AQ74" s="107"/>
      <c r="AR74" s="66"/>
      <c r="AS74" s="24"/>
      <c r="AT74" s="223"/>
      <c r="AU74" s="32"/>
      <c r="AV74" s="34"/>
      <c r="AW74" s="34"/>
      <c r="AX74" s="34"/>
      <c r="AY74" s="136"/>
      <c r="AZ74" s="34"/>
      <c r="BA74" s="34"/>
      <c r="BB74" s="30"/>
      <c r="BC74" s="107"/>
      <c r="BD74" s="34"/>
      <c r="BE74" s="176"/>
      <c r="BF74" s="28"/>
    </row>
    <row r="75" spans="1:58">
      <c r="A75" s="285"/>
      <c r="B75" s="254"/>
      <c r="C75" s="263" t="s">
        <v>23</v>
      </c>
      <c r="D75" s="264"/>
      <c r="E75" s="265"/>
      <c r="F75" s="184">
        <f t="shared" ref="F75:K75" si="62">AVERAGE(F69:F74)</f>
        <v>3.7350000000000003</v>
      </c>
      <c r="G75" s="185">
        <f t="shared" si="62"/>
        <v>57.881715</v>
      </c>
      <c r="H75" s="186">
        <f t="shared" si="62"/>
        <v>233.15600000000001</v>
      </c>
      <c r="I75" s="187">
        <f t="shared" si="62"/>
        <v>60</v>
      </c>
      <c r="J75" s="188">
        <f t="shared" si="62"/>
        <v>1.2609948765005849</v>
      </c>
      <c r="K75" s="187">
        <f t="shared" si="62"/>
        <v>244.88434088474901</v>
      </c>
      <c r="L75" s="185">
        <f>AVERAGE(L69:L74)</f>
        <v>38.743468788076576</v>
      </c>
      <c r="M75" s="185">
        <f t="shared" ref="M75:BD75" si="63">AVERAGE(M69:M74)</f>
        <v>83.698701654297949</v>
      </c>
      <c r="N75" s="189">
        <f t="shared" si="63"/>
        <v>1.1769890085675401</v>
      </c>
      <c r="O75" s="185">
        <f t="shared" si="63"/>
        <v>21.278484390713224</v>
      </c>
      <c r="P75" s="190" t="e">
        <f t="shared" si="63"/>
        <v>#DIV/0!</v>
      </c>
      <c r="Q75" s="185">
        <f t="shared" si="63"/>
        <v>220.55810201297101</v>
      </c>
      <c r="R75" s="185">
        <f t="shared" si="63"/>
        <v>46.150817268488701</v>
      </c>
      <c r="S75" s="185">
        <f t="shared" si="63"/>
        <v>64.128233737996652</v>
      </c>
      <c r="T75" s="185">
        <f t="shared" si="63"/>
        <v>1.0001040889730299</v>
      </c>
      <c r="U75" s="185">
        <f t="shared" si="63"/>
        <v>16.821618798630258</v>
      </c>
      <c r="V75" s="185" t="e">
        <f t="shared" si="63"/>
        <v>#DIV/0!</v>
      </c>
      <c r="W75" s="191">
        <f t="shared" si="63"/>
        <v>-24.32623887177833</v>
      </c>
      <c r="X75" s="192">
        <f t="shared" si="63"/>
        <v>-9.8429494924399812</v>
      </c>
      <c r="Y75" s="192">
        <f t="shared" si="63"/>
        <v>-22.933064443536669</v>
      </c>
      <c r="Z75" s="192">
        <f t="shared" si="63"/>
        <v>-4.4568655920829849</v>
      </c>
      <c r="AA75" s="193">
        <f t="shared" si="63"/>
        <v>-35.585968275341052</v>
      </c>
      <c r="AB75" s="193">
        <f t="shared" si="63"/>
        <v>-17.318781936681177</v>
      </c>
      <c r="AC75" s="193">
        <f t="shared" si="63"/>
        <v>-143.64963017893515</v>
      </c>
      <c r="AD75" s="193">
        <f t="shared" si="63"/>
        <v>338.4808955825182</v>
      </c>
      <c r="AE75" s="187">
        <f t="shared" si="63"/>
        <v>246.07129887976299</v>
      </c>
      <c r="AF75" s="185">
        <f t="shared" si="63"/>
        <v>38.514330533793299</v>
      </c>
      <c r="AG75" s="185">
        <f t="shared" si="63"/>
        <v>84.521318906088069</v>
      </c>
      <c r="AH75" s="189">
        <f t="shared" si="63"/>
        <v>1.1853226914279849</v>
      </c>
      <c r="AI75" s="189">
        <f t="shared" si="63"/>
        <v>21.571076154621274</v>
      </c>
      <c r="AJ75" s="189" t="e">
        <f t="shared" si="63"/>
        <v>#DIV/0!</v>
      </c>
      <c r="AK75" s="191">
        <f t="shared" si="63"/>
        <v>227.31717267334</v>
      </c>
      <c r="AL75" s="185">
        <f t="shared" si="63"/>
        <v>38.369523410185174</v>
      </c>
      <c r="AM75" s="185">
        <f t="shared" si="63"/>
        <v>75.289062926484803</v>
      </c>
      <c r="AN75" s="189">
        <f t="shared" si="63"/>
        <v>1.0833772832800701</v>
      </c>
      <c r="AO75" s="189">
        <f t="shared" si="63"/>
        <v>19.807160057961074</v>
      </c>
      <c r="AP75" s="189" t="e">
        <f t="shared" si="63"/>
        <v>#DIV/0!</v>
      </c>
      <c r="AQ75" s="192">
        <f t="shared" si="63"/>
        <v>-7.4958642922478349</v>
      </c>
      <c r="AR75" s="192">
        <f t="shared" si="63"/>
        <v>-10.96900955506333</v>
      </c>
      <c r="AS75" s="185">
        <f t="shared" si="63"/>
        <v>-1.7639160966601874</v>
      </c>
      <c r="AT75" s="186">
        <f t="shared" si="63"/>
        <v>23.900966878209942</v>
      </c>
      <c r="AU75" s="187">
        <f t="shared" si="63"/>
        <v>79.407320225998447</v>
      </c>
      <c r="AV75" s="185">
        <f t="shared" si="63"/>
        <v>20.134880076143578</v>
      </c>
      <c r="AW75" s="185">
        <f t="shared" si="63"/>
        <v>48.41632419076393</v>
      </c>
      <c r="AX75" s="185">
        <f t="shared" si="63"/>
        <v>12.952963456459488</v>
      </c>
      <c r="AY75" s="189">
        <f t="shared" si="63"/>
        <v>6.6541659009675342</v>
      </c>
      <c r="AZ75" s="185">
        <f t="shared" si="63"/>
        <v>1.495678222632838</v>
      </c>
      <c r="BA75" s="185">
        <f t="shared" si="63"/>
        <v>-42.441030956577926</v>
      </c>
      <c r="BB75" s="185">
        <f t="shared" si="63"/>
        <v>-40.056878898901203</v>
      </c>
      <c r="BC75" s="192">
        <f t="shared" si="63"/>
        <v>20.504052943989194</v>
      </c>
      <c r="BD75" s="193">
        <f t="shared" si="63"/>
        <v>21.921486507511379</v>
      </c>
      <c r="BE75" s="229">
        <f t="shared" ref="BE75" si="64">AVERAGE(BE69:BE74)</f>
        <v>5.0239333906561168</v>
      </c>
      <c r="BF75" s="295"/>
    </row>
    <row r="76" spans="1:58">
      <c r="A76" s="285"/>
      <c r="B76" s="254"/>
      <c r="C76" s="269" t="s">
        <v>24</v>
      </c>
      <c r="D76" s="270"/>
      <c r="E76" s="271"/>
      <c r="F76" s="194">
        <f t="shared" ref="F76:J76" si="65">_xlfn.STDEV.S(F69:F74)</f>
        <v>1.1087981481466003</v>
      </c>
      <c r="G76" s="195">
        <f t="shared" si="65"/>
        <v>11.265590875133881</v>
      </c>
      <c r="H76" s="196">
        <f t="shared" si="65"/>
        <v>13.024320481314948</v>
      </c>
      <c r="I76" s="197">
        <f t="shared" si="65"/>
        <v>0</v>
      </c>
      <c r="J76" s="198">
        <f t="shared" si="65"/>
        <v>0.15592794163517115</v>
      </c>
      <c r="K76" s="197">
        <f>_xlfn.STDEV.S(K69:K74)</f>
        <v>16.123177051584509</v>
      </c>
      <c r="L76" s="195">
        <f t="shared" ref="L76:BD76" si="66">_xlfn.STDEV.S(L69:L74)</f>
        <v>2.2101763975811273</v>
      </c>
      <c r="M76" s="195">
        <f t="shared" si="66"/>
        <v>6.1276834363852632</v>
      </c>
      <c r="N76" s="199">
        <f t="shared" si="66"/>
        <v>7.9799729007086068E-2</v>
      </c>
      <c r="O76" s="195">
        <f t="shared" si="66"/>
        <v>0.70512925511011704</v>
      </c>
      <c r="P76" s="200" t="e">
        <f t="shared" si="66"/>
        <v>#DIV/0!</v>
      </c>
      <c r="Q76" s="195">
        <f t="shared" si="66"/>
        <v>26.837601124316546</v>
      </c>
      <c r="R76" s="195">
        <f t="shared" si="66"/>
        <v>16.423480016600976</v>
      </c>
      <c r="S76" s="195">
        <f t="shared" si="66"/>
        <v>26.371677718040431</v>
      </c>
      <c r="T76" s="195">
        <f t="shared" si="66"/>
        <v>0.23896336312446448</v>
      </c>
      <c r="U76" s="195">
        <f t="shared" si="66"/>
        <v>6.6123938784861842</v>
      </c>
      <c r="V76" s="195" t="e">
        <f t="shared" si="66"/>
        <v>#DIV/0!</v>
      </c>
      <c r="W76" s="201">
        <f t="shared" si="66"/>
        <v>25.385137462355388</v>
      </c>
      <c r="X76" s="202">
        <f t="shared" si="66"/>
        <v>9.8405514185939538</v>
      </c>
      <c r="Y76" s="202">
        <f t="shared" si="66"/>
        <v>31.268545661492766</v>
      </c>
      <c r="Z76" s="202">
        <f t="shared" si="66"/>
        <v>6.4454423417157702</v>
      </c>
      <c r="AA76" s="203">
        <f t="shared" si="66"/>
        <v>32.334010403329486</v>
      </c>
      <c r="AB76" s="203">
        <f t="shared" si="66"/>
        <v>6.6793151528667742</v>
      </c>
      <c r="AC76" s="203">
        <f t="shared" si="66"/>
        <v>202.26491122419191</v>
      </c>
      <c r="AD76" s="203">
        <f t="shared" si="66"/>
        <v>192.7049752572461</v>
      </c>
      <c r="AE76" s="197">
        <f t="shared" si="66"/>
        <v>18.832020087217337</v>
      </c>
      <c r="AF76" s="195">
        <f t="shared" si="66"/>
        <v>2.236151280341466</v>
      </c>
      <c r="AG76" s="195">
        <f t="shared" si="66"/>
        <v>8.4238268701305739</v>
      </c>
      <c r="AH76" s="199">
        <f t="shared" si="66"/>
        <v>0.10479729269325706</v>
      </c>
      <c r="AI76" s="199">
        <f t="shared" si="66"/>
        <v>1.678687372068473</v>
      </c>
      <c r="AJ76" s="199" t="e">
        <f t="shared" si="66"/>
        <v>#DIV/0!</v>
      </c>
      <c r="AK76" s="201">
        <f t="shared" si="66"/>
        <v>31.422219657513185</v>
      </c>
      <c r="AL76" s="195">
        <f t="shared" si="66"/>
        <v>2.0620253891386748</v>
      </c>
      <c r="AM76" s="195">
        <f t="shared" si="66"/>
        <v>16.802528499347265</v>
      </c>
      <c r="AN76" s="199">
        <f t="shared" si="66"/>
        <v>0.21426681916943885</v>
      </c>
      <c r="AO76" s="199">
        <f t="shared" si="66"/>
        <v>3.9041434465127818</v>
      </c>
      <c r="AP76" s="199" t="e">
        <f t="shared" si="66"/>
        <v>#DIV/0!</v>
      </c>
      <c r="AQ76" s="202">
        <f t="shared" si="66"/>
        <v>11.555686712671152</v>
      </c>
      <c r="AR76" s="202">
        <f t="shared" si="66"/>
        <v>16.965552897279412</v>
      </c>
      <c r="AS76" s="195">
        <f t="shared" si="66"/>
        <v>2.7061783310344034</v>
      </c>
      <c r="AT76" s="196">
        <f t="shared" si="66"/>
        <v>21.840067678658539</v>
      </c>
      <c r="AU76" s="197">
        <f t="shared" si="66"/>
        <v>13.074370810508766</v>
      </c>
      <c r="AV76" s="195">
        <f t="shared" si="66"/>
        <v>4.1341034801630743</v>
      </c>
      <c r="AW76" s="195">
        <f t="shared" si="66"/>
        <v>34.24553397973483</v>
      </c>
      <c r="AX76" s="195">
        <f t="shared" si="66"/>
        <v>6.564745670629538</v>
      </c>
      <c r="AY76" s="199">
        <f t="shared" si="66"/>
        <v>7.4947039411463949</v>
      </c>
      <c r="AZ76" s="195">
        <f t="shared" si="66"/>
        <v>4.5993704046519399</v>
      </c>
      <c r="BA76" s="195">
        <f t="shared" si="66"/>
        <v>42.570769070376045</v>
      </c>
      <c r="BB76" s="195">
        <f t="shared" si="66"/>
        <v>31.345527424484807</v>
      </c>
      <c r="BC76" s="202">
        <f t="shared" si="66"/>
        <v>156.61756071786891</v>
      </c>
      <c r="BD76" s="203">
        <f t="shared" si="66"/>
        <v>117.56068476974255</v>
      </c>
      <c r="BE76" s="230">
        <f t="shared" ref="BE76" si="67">_xlfn.STDEV.S(BE69:BE74)</f>
        <v>4.9586109866023778</v>
      </c>
      <c r="BF76" s="296"/>
    </row>
    <row r="77" spans="1:58" ht="15" thickBot="1">
      <c r="A77" s="285"/>
      <c r="B77" s="255"/>
      <c r="C77" s="272" t="s">
        <v>25</v>
      </c>
      <c r="D77" s="273"/>
      <c r="E77" s="274"/>
      <c r="F77" s="204">
        <f t="shared" ref="F77:J77" si="68">_xlfn.STDEV.S(F69:F74)/SQRT(COUNT(F69:F74))</f>
        <v>0.55439907407330014</v>
      </c>
      <c r="G77" s="205">
        <f t="shared" si="68"/>
        <v>5.6327954375669407</v>
      </c>
      <c r="H77" s="206">
        <f t="shared" si="68"/>
        <v>6.5121602406574741</v>
      </c>
      <c r="I77" s="207">
        <f t="shared" si="68"/>
        <v>0</v>
      </c>
      <c r="J77" s="208">
        <f t="shared" si="68"/>
        <v>7.7963970817585576E-2</v>
      </c>
      <c r="K77" s="207">
        <f>_xlfn.STDEV.S(K69:K74)/SQRT(COUNT(K69:K74))</f>
        <v>8.0615885257922546</v>
      </c>
      <c r="L77" s="205">
        <f t="shared" ref="L77:BD77" si="69">_xlfn.STDEV.S(L69:L74)/SQRT(COUNT(L69:L74))</f>
        <v>1.1050881987905636</v>
      </c>
      <c r="M77" s="205">
        <f t="shared" si="69"/>
        <v>3.0638417181926316</v>
      </c>
      <c r="N77" s="209">
        <f t="shared" si="69"/>
        <v>3.9899864503543034E-2</v>
      </c>
      <c r="O77" s="205">
        <f t="shared" si="69"/>
        <v>0.35256462755505852</v>
      </c>
      <c r="P77" s="210" t="e">
        <f t="shared" si="69"/>
        <v>#DIV/0!</v>
      </c>
      <c r="Q77" s="205">
        <f t="shared" si="69"/>
        <v>13.418800562158273</v>
      </c>
      <c r="R77" s="205">
        <f t="shared" si="69"/>
        <v>8.2117400083004881</v>
      </c>
      <c r="S77" s="205">
        <f t="shared" si="69"/>
        <v>13.185838859020215</v>
      </c>
      <c r="T77" s="205">
        <f t="shared" si="69"/>
        <v>0.11948168156223224</v>
      </c>
      <c r="U77" s="205">
        <f t="shared" si="69"/>
        <v>3.3061969392430921</v>
      </c>
      <c r="V77" s="205" t="e">
        <f t="shared" si="69"/>
        <v>#DIV/0!</v>
      </c>
      <c r="W77" s="211">
        <f t="shared" si="69"/>
        <v>12.692568731177694</v>
      </c>
      <c r="X77" s="212">
        <f t="shared" si="69"/>
        <v>4.9202757092969769</v>
      </c>
      <c r="Y77" s="212">
        <f t="shared" si="69"/>
        <v>15.634272830746383</v>
      </c>
      <c r="Z77" s="212">
        <f t="shared" si="69"/>
        <v>3.2227211708578851</v>
      </c>
      <c r="AA77" s="213">
        <f t="shared" si="69"/>
        <v>16.167005201664743</v>
      </c>
      <c r="AB77" s="213">
        <f t="shared" si="69"/>
        <v>3.3396575764333871</v>
      </c>
      <c r="AC77" s="213">
        <f t="shared" si="69"/>
        <v>101.13245561209595</v>
      </c>
      <c r="AD77" s="213">
        <f t="shared" si="69"/>
        <v>96.352487628623052</v>
      </c>
      <c r="AE77" s="207">
        <f t="shared" si="69"/>
        <v>9.4160100436086687</v>
      </c>
      <c r="AF77" s="205">
        <f t="shared" si="69"/>
        <v>1.118075640170733</v>
      </c>
      <c r="AG77" s="205">
        <f t="shared" si="69"/>
        <v>4.2119134350652869</v>
      </c>
      <c r="AH77" s="209">
        <f t="shared" si="69"/>
        <v>5.2398646346628532E-2</v>
      </c>
      <c r="AI77" s="209">
        <f t="shared" si="69"/>
        <v>0.83934368603423648</v>
      </c>
      <c r="AJ77" s="209" t="e">
        <f t="shared" si="69"/>
        <v>#DIV/0!</v>
      </c>
      <c r="AK77" s="211">
        <f t="shared" si="69"/>
        <v>15.711109828756593</v>
      </c>
      <c r="AL77" s="205">
        <f t="shared" si="69"/>
        <v>1.0310126945693374</v>
      </c>
      <c r="AM77" s="205">
        <f t="shared" si="69"/>
        <v>8.4012642496736323</v>
      </c>
      <c r="AN77" s="209">
        <f t="shared" si="69"/>
        <v>0.10713340958471942</v>
      </c>
      <c r="AO77" s="209">
        <f t="shared" si="69"/>
        <v>1.9520717232563909</v>
      </c>
      <c r="AP77" s="209" t="e">
        <f t="shared" si="69"/>
        <v>#DIV/0!</v>
      </c>
      <c r="AQ77" s="212">
        <f t="shared" si="69"/>
        <v>5.777843356335576</v>
      </c>
      <c r="AR77" s="212">
        <f t="shared" si="69"/>
        <v>8.4827764486397061</v>
      </c>
      <c r="AS77" s="205">
        <f t="shared" si="69"/>
        <v>1.3530891655172017</v>
      </c>
      <c r="AT77" s="206">
        <f t="shared" si="69"/>
        <v>10.920033839329269</v>
      </c>
      <c r="AU77" s="207">
        <f t="shared" si="69"/>
        <v>6.537185405254383</v>
      </c>
      <c r="AV77" s="205">
        <f t="shared" si="69"/>
        <v>2.0670517400815371</v>
      </c>
      <c r="AW77" s="205">
        <f t="shared" si="69"/>
        <v>17.122766989867415</v>
      </c>
      <c r="AX77" s="205">
        <f t="shared" si="69"/>
        <v>3.282372835314769</v>
      </c>
      <c r="AY77" s="209">
        <f t="shared" si="69"/>
        <v>3.7473519705731975</v>
      </c>
      <c r="AZ77" s="205">
        <f t="shared" si="69"/>
        <v>2.29968520232597</v>
      </c>
      <c r="BA77" s="205">
        <f t="shared" si="69"/>
        <v>21.285384535188022</v>
      </c>
      <c r="BB77" s="205">
        <f t="shared" si="69"/>
        <v>15.672763712242403</v>
      </c>
      <c r="BC77" s="212">
        <f t="shared" si="69"/>
        <v>78.308780358934456</v>
      </c>
      <c r="BD77" s="213">
        <f t="shared" si="69"/>
        <v>58.780342384871275</v>
      </c>
      <c r="BE77" s="231">
        <f t="shared" ref="BE77" si="70">_xlfn.STDEV.S(BE69:BE74)/SQRT(COUNT(BE69:BE74))</f>
        <v>2.4793054933011889</v>
      </c>
      <c r="BF77" s="297"/>
    </row>
    <row r="78" spans="1:58" s="117" customFormat="1">
      <c r="A78" s="285"/>
      <c r="B78" s="254" t="s">
        <v>74</v>
      </c>
      <c r="C78" s="140">
        <v>44124</v>
      </c>
      <c r="D78" s="144" t="s">
        <v>63</v>
      </c>
      <c r="E78" s="162" t="s">
        <v>109</v>
      </c>
      <c r="F78" s="19">
        <v>3.9</v>
      </c>
      <c r="G78" s="20">
        <v>50.100999999999999</v>
      </c>
      <c r="H78" s="21">
        <v>221.58099999999999</v>
      </c>
      <c r="I78" s="22">
        <v>60</v>
      </c>
      <c r="J78" s="23">
        <v>1.59179487179487</v>
      </c>
      <c r="K78" s="22">
        <v>251.59990867632101</v>
      </c>
      <c r="L78" s="20">
        <v>23.680535927610201</v>
      </c>
      <c r="M78" s="20">
        <v>102.11941841055</v>
      </c>
      <c r="N78" s="65">
        <v>1.32913093508695</v>
      </c>
      <c r="O78" s="20">
        <v>0</v>
      </c>
      <c r="P78" s="25">
        <v>0</v>
      </c>
      <c r="Q78" s="26">
        <v>146.696250471968</v>
      </c>
      <c r="R78" s="20">
        <v>22.963888982730101</v>
      </c>
      <c r="S78" s="20">
        <v>50.384236253253903</v>
      </c>
      <c r="T78" s="24">
        <v>0.72155564199462296</v>
      </c>
      <c r="U78" s="20">
        <v>0</v>
      </c>
      <c r="V78" s="20">
        <v>0</v>
      </c>
      <c r="W78" s="26">
        <v>-104.90365820435299</v>
      </c>
      <c r="X78" s="66">
        <v>-41.694632862251801</v>
      </c>
      <c r="Y78" s="66">
        <v>-50.661453974703903</v>
      </c>
      <c r="Z78" s="66">
        <v>0</v>
      </c>
      <c r="AA78" s="158">
        <v>0</v>
      </c>
      <c r="AB78" s="24">
        <v>-32.054875692392002</v>
      </c>
      <c r="AC78" s="24">
        <v>-40.419114654583801</v>
      </c>
      <c r="AD78" s="24">
        <v>8642.7535163605007</v>
      </c>
      <c r="AE78" s="22">
        <v>244.076758521546</v>
      </c>
      <c r="AF78" s="20">
        <v>24.590377138502401</v>
      </c>
      <c r="AG78" s="20">
        <v>97.448002122270694</v>
      </c>
      <c r="AH78" s="65">
        <v>1.2799532387627901</v>
      </c>
      <c r="AI78" s="20">
        <v>0</v>
      </c>
      <c r="AJ78" s="20">
        <v>0</v>
      </c>
      <c r="AK78" s="26">
        <v>151.885917531362</v>
      </c>
      <c r="AL78" s="20">
        <v>24.322775949110898</v>
      </c>
      <c r="AM78" s="20">
        <v>51.620182816569901</v>
      </c>
      <c r="AN78" s="65">
        <v>0.74389515734925804</v>
      </c>
      <c r="AO78" s="20">
        <v>0</v>
      </c>
      <c r="AP78" s="20">
        <v>0</v>
      </c>
      <c r="AQ78" s="135">
        <v>-37.771249318704101</v>
      </c>
      <c r="AR78" s="66">
        <v>-47.027972157088797</v>
      </c>
      <c r="AS78" s="24">
        <v>0</v>
      </c>
      <c r="AT78" s="223">
        <v>0</v>
      </c>
      <c r="AU78" s="22">
        <v>69.908189262032593</v>
      </c>
      <c r="AV78" s="24"/>
      <c r="AW78" s="24">
        <v>43.754228012728198</v>
      </c>
      <c r="AX78" s="65"/>
      <c r="AY78" s="135">
        <f t="shared" ref="AY78:AY80" si="71">(AU78-AM78)/AG78*100</f>
        <v>18.766938312923262</v>
      </c>
      <c r="AZ78" s="24"/>
      <c r="BA78" s="141">
        <v>-37.411870519594103</v>
      </c>
      <c r="BB78" s="24">
        <v>-73.556893930338006</v>
      </c>
      <c r="BC78" s="66">
        <v>-39.905905894125198</v>
      </c>
      <c r="BD78" s="24">
        <v>-55.898686768810897</v>
      </c>
      <c r="BE78" s="225">
        <f t="shared" ref="BE78:BE81" si="72">(AU78-AM78)/(AG78)*100</f>
        <v>18.766938312923262</v>
      </c>
      <c r="BF78" s="118"/>
    </row>
    <row r="79" spans="1:58" s="117" customFormat="1">
      <c r="A79" s="285"/>
      <c r="B79" s="254"/>
      <c r="C79" s="140">
        <v>44125</v>
      </c>
      <c r="D79" s="145" t="s">
        <v>63</v>
      </c>
      <c r="E79" s="162" t="s">
        <v>110</v>
      </c>
      <c r="F79" s="19">
        <v>1.82</v>
      </c>
      <c r="G79" s="20">
        <v>48.697960000000002</v>
      </c>
      <c r="H79" s="21">
        <v>224.22</v>
      </c>
      <c r="I79" s="22">
        <v>60</v>
      </c>
      <c r="J79" s="23">
        <v>2.0741758241758199</v>
      </c>
      <c r="K79" s="22">
        <v>226.681084786177</v>
      </c>
      <c r="L79" s="20">
        <v>19.9321210999945</v>
      </c>
      <c r="M79" s="20">
        <v>93.408421293094193</v>
      </c>
      <c r="N79" s="65">
        <v>1.1779088465823599</v>
      </c>
      <c r="O79" s="20">
        <v>0</v>
      </c>
      <c r="P79" s="25">
        <v>0</v>
      </c>
      <c r="Q79" s="26">
        <v>207.89290355453599</v>
      </c>
      <c r="R79" s="20">
        <v>19.5450327183955</v>
      </c>
      <c r="S79" s="20">
        <v>84.401419058872506</v>
      </c>
      <c r="T79" s="24">
        <v>1.0730724804482701</v>
      </c>
      <c r="U79" s="20">
        <v>0</v>
      </c>
      <c r="V79" s="20">
        <v>0</v>
      </c>
      <c r="W79" s="26">
        <v>-18.788181231641499</v>
      </c>
      <c r="X79" s="66">
        <v>-8.2883762663143692</v>
      </c>
      <c r="Y79" s="66">
        <v>-9.6426019298193903</v>
      </c>
      <c r="Z79" s="66">
        <v>0</v>
      </c>
      <c r="AA79" s="158">
        <v>0</v>
      </c>
      <c r="AB79" s="24">
        <v>-43.024335705074598</v>
      </c>
      <c r="AC79" s="24">
        <v>-86.469388493243002</v>
      </c>
      <c r="AD79" s="24">
        <v>380.81629940537601</v>
      </c>
      <c r="AE79" s="22">
        <v>232.62179785896799</v>
      </c>
      <c r="AF79" s="20">
        <v>19.319766199253099</v>
      </c>
      <c r="AG79" s="20">
        <v>96.991132730230703</v>
      </c>
      <c r="AH79" s="65">
        <v>1.2152435765885301</v>
      </c>
      <c r="AI79" s="20">
        <v>0</v>
      </c>
      <c r="AJ79" s="20">
        <v>0</v>
      </c>
      <c r="AK79" s="26">
        <v>175.94444048521299</v>
      </c>
      <c r="AL79" s="20">
        <v>18.829988873443199</v>
      </c>
      <c r="AM79" s="20">
        <v>69.142231369163397</v>
      </c>
      <c r="AN79" s="65">
        <v>0.89512662689979094</v>
      </c>
      <c r="AO79" s="20">
        <v>0</v>
      </c>
      <c r="AP79" s="20">
        <v>0</v>
      </c>
      <c r="AQ79" s="135">
        <v>-24.364594330973301</v>
      </c>
      <c r="AR79" s="66">
        <v>-28.712832376672701</v>
      </c>
      <c r="AS79" s="24">
        <v>0</v>
      </c>
      <c r="AT79" s="223">
        <v>0</v>
      </c>
      <c r="AU79" s="22">
        <v>69.284419771807407</v>
      </c>
      <c r="AV79" s="24"/>
      <c r="AW79" s="24">
        <v>61.072796781271499</v>
      </c>
      <c r="AX79" s="65"/>
      <c r="AY79" s="135">
        <f t="shared" si="71"/>
        <v>0.14659938351219157</v>
      </c>
      <c r="AZ79" s="24"/>
      <c r="BA79" s="141">
        <v>-11.8520484368367</v>
      </c>
      <c r="BB79" s="24">
        <v>-55.814687019592498</v>
      </c>
      <c r="BC79" s="66">
        <v>-0.51057095861846002</v>
      </c>
      <c r="BD79" s="24">
        <v>-20.669830407934001</v>
      </c>
      <c r="BE79" s="225">
        <f t="shared" si="72"/>
        <v>0.14659938351219157</v>
      </c>
      <c r="BF79" s="118"/>
    </row>
    <row r="80" spans="1:58" s="117" customFormat="1">
      <c r="A80" s="285"/>
      <c r="B80" s="254"/>
      <c r="C80" s="140">
        <v>44126</v>
      </c>
      <c r="D80" s="145" t="s">
        <v>63</v>
      </c>
      <c r="E80" s="162" t="s">
        <v>111</v>
      </c>
      <c r="F80" s="19">
        <v>2.6</v>
      </c>
      <c r="G80" s="20">
        <v>51.649520000000003</v>
      </c>
      <c r="H80" s="21">
        <v>243.28200000000001</v>
      </c>
      <c r="I80" s="22">
        <v>60</v>
      </c>
      <c r="J80" s="23">
        <v>1.43769230769231</v>
      </c>
      <c r="K80" s="22">
        <v>271.17194816106399</v>
      </c>
      <c r="L80" s="20">
        <v>28.352103367104998</v>
      </c>
      <c r="M80" s="20">
        <v>107.233870713427</v>
      </c>
      <c r="N80" s="65">
        <v>1.26711215548616</v>
      </c>
      <c r="O80" s="20">
        <v>0</v>
      </c>
      <c r="P80" s="25">
        <v>0</v>
      </c>
      <c r="Q80" s="26">
        <v>228.932274894328</v>
      </c>
      <c r="R80" s="20">
        <v>27.9889615555944</v>
      </c>
      <c r="S80" s="20">
        <v>86.477175891569402</v>
      </c>
      <c r="T80" s="24">
        <v>1.0485869271155599</v>
      </c>
      <c r="U80" s="20">
        <v>0</v>
      </c>
      <c r="V80" s="20">
        <v>0</v>
      </c>
      <c r="W80" s="26">
        <v>-42.239673266736297</v>
      </c>
      <c r="X80" s="66">
        <v>-15.5767119546038</v>
      </c>
      <c r="Y80" s="66">
        <v>-19.3564726179921</v>
      </c>
      <c r="Z80" s="66">
        <v>0</v>
      </c>
      <c r="AA80" s="158">
        <v>0</v>
      </c>
      <c r="AB80" s="24">
        <v>-64.422731661472298</v>
      </c>
      <c r="AC80" s="24">
        <v>-115.025076809591</v>
      </c>
      <c r="AD80" s="24">
        <v>269.75723672480399</v>
      </c>
      <c r="AE80" s="22">
        <v>260.54923813525397</v>
      </c>
      <c r="AF80" s="20">
        <v>29.8404464268738</v>
      </c>
      <c r="AG80" s="20">
        <v>100.434172640753</v>
      </c>
      <c r="AH80" s="65">
        <v>1.2039127798606</v>
      </c>
      <c r="AI80" s="20">
        <v>0</v>
      </c>
      <c r="AJ80" s="20">
        <v>0</v>
      </c>
      <c r="AK80" s="26">
        <v>166.91059141916699</v>
      </c>
      <c r="AL80" s="20">
        <v>28.4497658910526</v>
      </c>
      <c r="AM80" s="20">
        <v>55.005529818530903</v>
      </c>
      <c r="AN80" s="65">
        <v>0.72253318189126603</v>
      </c>
      <c r="AO80" s="20">
        <v>0</v>
      </c>
      <c r="AP80" s="20">
        <v>0</v>
      </c>
      <c r="AQ80" s="135">
        <v>-35.938944740831701</v>
      </c>
      <c r="AR80" s="66">
        <v>-45.232256738667701</v>
      </c>
      <c r="AS80" s="24">
        <v>0</v>
      </c>
      <c r="AT80" s="223">
        <v>0</v>
      </c>
      <c r="AU80" s="22">
        <v>80.266761030056799</v>
      </c>
      <c r="AV80" s="24"/>
      <c r="AW80" s="24">
        <v>59.343524450330001</v>
      </c>
      <c r="AX80" s="65"/>
      <c r="AY80" s="135">
        <f t="shared" si="71"/>
        <v>25.152027987410026</v>
      </c>
      <c r="AZ80" s="24"/>
      <c r="BA80" s="141">
        <v>-26.067124562173198</v>
      </c>
      <c r="BB80" s="24">
        <v>-58.675555277655697</v>
      </c>
      <c r="BC80" s="66">
        <v>-55.606396410259698</v>
      </c>
      <c r="BD80" s="24">
        <v>-67.796356102081901</v>
      </c>
      <c r="BE80" s="225">
        <f t="shared" si="72"/>
        <v>25.152027987410026</v>
      </c>
      <c r="BF80" s="118"/>
    </row>
    <row r="81" spans="1:58" s="117" customFormat="1">
      <c r="A81" s="285"/>
      <c r="B81" s="254"/>
      <c r="C81" s="140">
        <v>44127</v>
      </c>
      <c r="D81" s="145" t="s">
        <v>63</v>
      </c>
      <c r="E81" s="162" t="s">
        <v>112</v>
      </c>
      <c r="F81" s="19">
        <v>3.42</v>
      </c>
      <c r="G81" s="20">
        <v>48.907980000000002</v>
      </c>
      <c r="H81" s="21">
        <v>212.191</v>
      </c>
      <c r="I81" s="22">
        <v>60</v>
      </c>
      <c r="J81" s="23">
        <v>1.4599415204678401</v>
      </c>
      <c r="K81" s="22">
        <v>230.29384150236299</v>
      </c>
      <c r="L81" s="20">
        <v>26.892521406693401</v>
      </c>
      <c r="M81" s="20">
        <v>88.254399344487993</v>
      </c>
      <c r="N81" s="65">
        <v>1.24569793047476</v>
      </c>
      <c r="O81" s="20">
        <v>0</v>
      </c>
      <c r="P81" s="25">
        <v>0</v>
      </c>
      <c r="Q81" s="26">
        <v>200.68104092729999</v>
      </c>
      <c r="R81" s="20">
        <v>26.5726341876003</v>
      </c>
      <c r="S81" s="20">
        <v>73.767886276049595</v>
      </c>
      <c r="T81" s="24">
        <v>1.06629830058079</v>
      </c>
      <c r="U81" s="20">
        <v>0</v>
      </c>
      <c r="V81" s="20">
        <v>0</v>
      </c>
      <c r="W81" s="26">
        <v>-29.612800575062899</v>
      </c>
      <c r="X81" s="66">
        <v>-12.8587027694178</v>
      </c>
      <c r="Y81" s="66">
        <v>-16.414493981079001</v>
      </c>
      <c r="Z81" s="66">
        <v>0</v>
      </c>
      <c r="AA81" s="158">
        <v>0</v>
      </c>
      <c r="AB81" s="24">
        <v>-22.533804218924601</v>
      </c>
      <c r="AC81" s="24">
        <v>-37.330277218913302</v>
      </c>
      <c r="AD81" s="24">
        <v>102.27214781034201</v>
      </c>
      <c r="AE81" s="22">
        <v>205.11960300745699</v>
      </c>
      <c r="AF81" s="20">
        <v>31.506733099459598</v>
      </c>
      <c r="AG81" s="20">
        <v>71.053068404268799</v>
      </c>
      <c r="AH81" s="65">
        <v>1.0632634667584999</v>
      </c>
      <c r="AI81" s="20">
        <v>0</v>
      </c>
      <c r="AJ81" s="20">
        <v>0</v>
      </c>
      <c r="AK81" s="26">
        <v>166.13478046186199</v>
      </c>
      <c r="AL81" s="20">
        <v>32.095549147607301</v>
      </c>
      <c r="AM81" s="20">
        <v>50.971841083323902</v>
      </c>
      <c r="AN81" s="65">
        <v>0.82090122606903704</v>
      </c>
      <c r="AO81" s="20">
        <v>0</v>
      </c>
      <c r="AP81" s="20">
        <v>0</v>
      </c>
      <c r="AQ81" s="135">
        <v>-19.005898009746701</v>
      </c>
      <c r="AR81" s="66">
        <v>-28.262294327233398</v>
      </c>
      <c r="AS81" s="24">
        <v>0</v>
      </c>
      <c r="AT81" s="223">
        <v>0</v>
      </c>
      <c r="AU81" s="22">
        <v>43.785344618414904</v>
      </c>
      <c r="AV81" s="24"/>
      <c r="AW81" s="24">
        <v>45.549421657435097</v>
      </c>
      <c r="AX81" s="65"/>
      <c r="AY81" s="135">
        <f>(AU81-AM81)/AG81*100</f>
        <v>-10.114266176402371</v>
      </c>
      <c r="AZ81" s="24"/>
      <c r="BA81" s="141">
        <v>4.0289212164344699</v>
      </c>
      <c r="BB81" s="24">
        <v>-51.107952949458003</v>
      </c>
      <c r="BC81" s="66">
        <v>35.787137658729698</v>
      </c>
      <c r="BD81" s="24">
        <v>-16.362309115069898</v>
      </c>
      <c r="BE81" s="225">
        <f t="shared" si="72"/>
        <v>-10.114266176402371</v>
      </c>
      <c r="BF81" s="118"/>
    </row>
    <row r="82" spans="1:58" s="117" customFormat="1">
      <c r="A82" s="285"/>
      <c r="B82" s="254"/>
      <c r="C82" s="166"/>
      <c r="D82" s="167"/>
      <c r="E82" s="164"/>
      <c r="F82" s="19"/>
      <c r="G82" s="20"/>
      <c r="H82" s="21"/>
      <c r="I82" s="22"/>
      <c r="J82" s="23"/>
      <c r="K82" s="22"/>
      <c r="L82" s="20"/>
      <c r="M82" s="20"/>
      <c r="N82" s="65"/>
      <c r="O82" s="20"/>
      <c r="P82" s="25"/>
      <c r="Q82" s="26"/>
      <c r="R82" s="20"/>
      <c r="S82" s="20"/>
      <c r="T82" s="24"/>
      <c r="U82" s="20"/>
      <c r="V82" s="20"/>
      <c r="W82" s="26"/>
      <c r="X82" s="66"/>
      <c r="Y82" s="66"/>
      <c r="Z82" s="66"/>
      <c r="AA82" s="158"/>
      <c r="AB82" s="24"/>
      <c r="AC82" s="24"/>
      <c r="AD82" s="24"/>
      <c r="AE82" s="22"/>
      <c r="AF82" s="20"/>
      <c r="AG82" s="20"/>
      <c r="AH82" s="65"/>
      <c r="AI82" s="20"/>
      <c r="AJ82" s="20"/>
      <c r="AK82" s="26"/>
      <c r="AL82" s="20"/>
      <c r="AM82" s="20"/>
      <c r="AN82" s="65"/>
      <c r="AO82" s="20"/>
      <c r="AP82" s="20"/>
      <c r="AQ82" s="135"/>
      <c r="AR82" s="66"/>
      <c r="AS82" s="24"/>
      <c r="AT82" s="223"/>
      <c r="AU82" s="22"/>
      <c r="AV82" s="24"/>
      <c r="AW82" s="24"/>
      <c r="AX82" s="65"/>
      <c r="AY82" s="135"/>
      <c r="AZ82" s="24"/>
      <c r="BA82" s="24"/>
      <c r="BB82" s="24"/>
      <c r="BC82" s="66"/>
      <c r="BD82" s="24"/>
      <c r="BE82" s="225"/>
      <c r="BF82" s="118"/>
    </row>
    <row r="83" spans="1:58" ht="15" thickBot="1">
      <c r="A83" s="285"/>
      <c r="B83" s="254"/>
      <c r="C83" s="166"/>
      <c r="D83" s="167"/>
      <c r="E83" s="168"/>
      <c r="F83" s="29"/>
      <c r="G83" s="30"/>
      <c r="H83" s="31"/>
      <c r="I83" s="32"/>
      <c r="J83" s="33"/>
      <c r="K83" s="32"/>
      <c r="L83" s="30"/>
      <c r="M83" s="30"/>
      <c r="N83" s="120"/>
      <c r="O83" s="30"/>
      <c r="P83" s="35"/>
      <c r="Q83" s="36"/>
      <c r="R83" s="30"/>
      <c r="S83" s="30"/>
      <c r="T83" s="34"/>
      <c r="U83" s="30"/>
      <c r="V83" s="30"/>
      <c r="W83" s="36"/>
      <c r="X83" s="125"/>
      <c r="Y83" s="66"/>
      <c r="Z83" s="66"/>
      <c r="AA83" s="24"/>
      <c r="AB83" s="24"/>
      <c r="AC83" s="24"/>
      <c r="AD83" s="24"/>
      <c r="AE83" s="22"/>
      <c r="AF83" s="24"/>
      <c r="AG83" s="24"/>
      <c r="AH83" s="65"/>
      <c r="AI83" s="20"/>
      <c r="AJ83" s="20"/>
      <c r="AK83" s="26"/>
      <c r="AL83" s="24"/>
      <c r="AM83" s="24"/>
      <c r="AN83" s="65"/>
      <c r="AO83" s="20"/>
      <c r="AP83" s="20"/>
      <c r="AQ83" s="107"/>
      <c r="AR83" s="66"/>
      <c r="AS83" s="24"/>
      <c r="AT83" s="223"/>
      <c r="AU83" s="32"/>
      <c r="AV83" s="34"/>
      <c r="AW83" s="34"/>
      <c r="AX83" s="34"/>
      <c r="AY83" s="136"/>
      <c r="AZ83" s="34"/>
      <c r="BA83" s="34"/>
      <c r="BB83" s="30"/>
      <c r="BC83" s="107"/>
      <c r="BD83" s="34"/>
      <c r="BE83" s="176"/>
      <c r="BF83" s="28"/>
    </row>
    <row r="84" spans="1:58">
      <c r="A84" s="285"/>
      <c r="B84" s="254"/>
      <c r="C84" s="263" t="s">
        <v>23</v>
      </c>
      <c r="D84" s="264"/>
      <c r="E84" s="265"/>
      <c r="F84" s="38">
        <f t="shared" ref="F84:K84" si="73">AVERAGE(F78:F83)</f>
        <v>2.9350000000000001</v>
      </c>
      <c r="G84" s="39">
        <f t="shared" si="73"/>
        <v>49.839115</v>
      </c>
      <c r="H84" s="40">
        <f t="shared" si="73"/>
        <v>225.3185</v>
      </c>
      <c r="I84" s="41">
        <f t="shared" si="73"/>
        <v>60</v>
      </c>
      <c r="J84" s="42">
        <f t="shared" si="73"/>
        <v>1.64090113103271</v>
      </c>
      <c r="K84" s="41">
        <f t="shared" si="73"/>
        <v>244.93669578148126</v>
      </c>
      <c r="L84" s="39">
        <f>AVERAGE(L78:L83)</f>
        <v>24.714320450350776</v>
      </c>
      <c r="M84" s="39">
        <f t="shared" ref="M84:BD84" si="74">AVERAGE(M78:M83)</f>
        <v>97.754027440389791</v>
      </c>
      <c r="N84" s="121">
        <f t="shared" si="74"/>
        <v>1.2549624669075574</v>
      </c>
      <c r="O84" s="39">
        <f t="shared" si="74"/>
        <v>0</v>
      </c>
      <c r="P84" s="44">
        <f t="shared" si="74"/>
        <v>0</v>
      </c>
      <c r="Q84" s="39">
        <f t="shared" si="74"/>
        <v>196.05061746203302</v>
      </c>
      <c r="R84" s="39">
        <f t="shared" si="74"/>
        <v>24.267629361080076</v>
      </c>
      <c r="S84" s="39">
        <f t="shared" si="74"/>
        <v>73.757679369936355</v>
      </c>
      <c r="T84" s="39">
        <f t="shared" si="74"/>
        <v>0.97737833753481085</v>
      </c>
      <c r="U84" s="39">
        <f t="shared" si="74"/>
        <v>0</v>
      </c>
      <c r="V84" s="39">
        <f t="shared" si="74"/>
        <v>0</v>
      </c>
      <c r="W84" s="45">
        <f t="shared" si="74"/>
        <v>-48.886078319448423</v>
      </c>
      <c r="X84" s="113">
        <f t="shared" si="74"/>
        <v>-19.604605963146941</v>
      </c>
      <c r="Y84" s="113">
        <f t="shared" si="74"/>
        <v>-24.018755625898599</v>
      </c>
      <c r="Z84" s="113">
        <f t="shared" si="74"/>
        <v>0</v>
      </c>
      <c r="AA84" s="43">
        <f t="shared" si="74"/>
        <v>0</v>
      </c>
      <c r="AB84" s="43">
        <f t="shared" si="74"/>
        <v>-40.508936819465873</v>
      </c>
      <c r="AC84" s="43">
        <f t="shared" si="74"/>
        <v>-69.81096429408278</v>
      </c>
      <c r="AD84" s="43">
        <f t="shared" si="74"/>
        <v>2348.8998000752554</v>
      </c>
      <c r="AE84" s="41">
        <f t="shared" si="74"/>
        <v>235.59184938080625</v>
      </c>
      <c r="AF84" s="39">
        <f t="shared" si="74"/>
        <v>26.314330716022223</v>
      </c>
      <c r="AG84" s="39">
        <f t="shared" si="74"/>
        <v>91.4815939743808</v>
      </c>
      <c r="AH84" s="121">
        <f t="shared" si="74"/>
        <v>1.190593265492605</v>
      </c>
      <c r="AI84" s="121">
        <f t="shared" si="74"/>
        <v>0</v>
      </c>
      <c r="AJ84" s="121">
        <f t="shared" si="74"/>
        <v>0</v>
      </c>
      <c r="AK84" s="45">
        <f t="shared" si="74"/>
        <v>165.21893247440099</v>
      </c>
      <c r="AL84" s="39">
        <f t="shared" si="74"/>
        <v>25.924519965303499</v>
      </c>
      <c r="AM84" s="39">
        <f t="shared" si="74"/>
        <v>56.684946271897026</v>
      </c>
      <c r="AN84" s="121">
        <f t="shared" si="74"/>
        <v>0.79561404805233793</v>
      </c>
      <c r="AO84" s="121">
        <f t="shared" si="74"/>
        <v>0</v>
      </c>
      <c r="AP84" s="121">
        <f t="shared" si="74"/>
        <v>0</v>
      </c>
      <c r="AQ84" s="113">
        <f t="shared" si="74"/>
        <v>-29.27017160006395</v>
      </c>
      <c r="AR84" s="113">
        <f t="shared" si="74"/>
        <v>-37.308838899915649</v>
      </c>
      <c r="AS84" s="39">
        <f t="shared" si="74"/>
        <v>0</v>
      </c>
      <c r="AT84" s="40">
        <f t="shared" si="74"/>
        <v>0</v>
      </c>
      <c r="AU84" s="41">
        <f t="shared" si="74"/>
        <v>65.811178670577931</v>
      </c>
      <c r="AV84" s="39" t="e">
        <f t="shared" si="74"/>
        <v>#DIV/0!</v>
      </c>
      <c r="AW84" s="39">
        <f t="shared" si="74"/>
        <v>52.429992725441195</v>
      </c>
      <c r="AX84" s="39" t="e">
        <f t="shared" si="74"/>
        <v>#DIV/0!</v>
      </c>
      <c r="AY84" s="121">
        <f t="shared" si="74"/>
        <v>8.4878248768607776</v>
      </c>
      <c r="AZ84" s="39" t="e">
        <f t="shared" si="74"/>
        <v>#DIV/0!</v>
      </c>
      <c r="BA84" s="39">
        <f t="shared" si="74"/>
        <v>-17.825530575542381</v>
      </c>
      <c r="BB84" s="39">
        <f t="shared" si="74"/>
        <v>-59.788772294261044</v>
      </c>
      <c r="BC84" s="113">
        <f t="shared" si="74"/>
        <v>-15.058933901068416</v>
      </c>
      <c r="BD84" s="43">
        <f t="shared" si="74"/>
        <v>-40.181795598474174</v>
      </c>
      <c r="BE84" s="226">
        <f t="shared" ref="BE84" si="75">AVERAGE(BE78:BE83)</f>
        <v>8.4878248768607776</v>
      </c>
      <c r="BF84" s="266"/>
    </row>
    <row r="85" spans="1:58">
      <c r="A85" s="285"/>
      <c r="B85" s="254"/>
      <c r="C85" s="269" t="s">
        <v>24</v>
      </c>
      <c r="D85" s="270"/>
      <c r="E85" s="271"/>
      <c r="F85" s="47">
        <f t="shared" ref="F85:J85" si="76">_xlfn.STDEV.S(F78:F83)</f>
        <v>0.91686058554904171</v>
      </c>
      <c r="G85" s="48">
        <f t="shared" si="76"/>
        <v>1.3559003330505774</v>
      </c>
      <c r="H85" s="49">
        <f t="shared" si="76"/>
        <v>13.040886945807538</v>
      </c>
      <c r="I85" s="50">
        <f t="shared" si="76"/>
        <v>0</v>
      </c>
      <c r="J85" s="51">
        <f t="shared" si="76"/>
        <v>0.29674826085071326</v>
      </c>
      <c r="K85" s="50">
        <f>_xlfn.STDEV.S(K78:K83)</f>
        <v>20.658875314286643</v>
      </c>
      <c r="L85" s="48">
        <f t="shared" ref="L85:BD85" si="77">_xlfn.STDEV.S(L78:L83)</f>
        <v>3.7379212146881198</v>
      </c>
      <c r="M85" s="48">
        <f t="shared" si="77"/>
        <v>8.5254773776714909</v>
      </c>
      <c r="N85" s="122">
        <f t="shared" si="77"/>
        <v>6.2374323363514769E-2</v>
      </c>
      <c r="O85" s="48">
        <f t="shared" si="77"/>
        <v>0</v>
      </c>
      <c r="P85" s="53">
        <f t="shared" si="77"/>
        <v>0</v>
      </c>
      <c r="Q85" s="48">
        <f t="shared" si="77"/>
        <v>35.017793086035361</v>
      </c>
      <c r="R85" s="48">
        <f t="shared" si="77"/>
        <v>3.7931525400316666</v>
      </c>
      <c r="S85" s="48">
        <f t="shared" si="77"/>
        <v>16.546829843803817</v>
      </c>
      <c r="T85" s="48">
        <f t="shared" si="77"/>
        <v>0.17086060946432929</v>
      </c>
      <c r="U85" s="48">
        <f t="shared" si="77"/>
        <v>0</v>
      </c>
      <c r="V85" s="48">
        <f t="shared" si="77"/>
        <v>0</v>
      </c>
      <c r="W85" s="54">
        <f t="shared" si="77"/>
        <v>38.555097373355714</v>
      </c>
      <c r="X85" s="114">
        <f t="shared" si="77"/>
        <v>15.030607472730157</v>
      </c>
      <c r="Y85" s="114">
        <f t="shared" si="77"/>
        <v>18.221496905280244</v>
      </c>
      <c r="Z85" s="114">
        <f t="shared" si="77"/>
        <v>0</v>
      </c>
      <c r="AA85" s="52">
        <f t="shared" si="77"/>
        <v>0</v>
      </c>
      <c r="AB85" s="52">
        <f t="shared" si="77"/>
        <v>18.007159287781793</v>
      </c>
      <c r="AC85" s="52">
        <f t="shared" si="77"/>
        <v>37.597406495085984</v>
      </c>
      <c r="AD85" s="52">
        <f t="shared" si="77"/>
        <v>4197.4641898120444</v>
      </c>
      <c r="AE85" s="50">
        <f t="shared" si="77"/>
        <v>23.325550666223748</v>
      </c>
      <c r="AF85" s="48">
        <f t="shared" si="77"/>
        <v>5.5163539659975225</v>
      </c>
      <c r="AG85" s="48">
        <f t="shared" si="77"/>
        <v>13.704334657760887</v>
      </c>
      <c r="AH85" s="122">
        <f t="shared" si="77"/>
        <v>9.1256287032074335E-2</v>
      </c>
      <c r="AI85" s="122">
        <f t="shared" si="77"/>
        <v>0</v>
      </c>
      <c r="AJ85" s="122">
        <f t="shared" si="77"/>
        <v>0</v>
      </c>
      <c r="AK85" s="54">
        <f t="shared" si="77"/>
        <v>9.9416010964504888</v>
      </c>
      <c r="AL85" s="48">
        <f t="shared" si="77"/>
        <v>5.6966780805758193</v>
      </c>
      <c r="AM85" s="48">
        <f t="shared" si="77"/>
        <v>8.4910892778357052</v>
      </c>
      <c r="AN85" s="122">
        <f t="shared" si="77"/>
        <v>7.8650813463325378E-2</v>
      </c>
      <c r="AO85" s="122">
        <f t="shared" si="77"/>
        <v>0</v>
      </c>
      <c r="AP85" s="122">
        <f t="shared" si="77"/>
        <v>0</v>
      </c>
      <c r="AQ85" s="114">
        <f t="shared" si="77"/>
        <v>9.058345291521487</v>
      </c>
      <c r="AR85" s="114">
        <f t="shared" si="77"/>
        <v>10.213934899135021</v>
      </c>
      <c r="AS85" s="48">
        <f t="shared" si="77"/>
        <v>0</v>
      </c>
      <c r="AT85" s="49">
        <f t="shared" si="77"/>
        <v>0</v>
      </c>
      <c r="AU85" s="50">
        <f t="shared" si="77"/>
        <v>15.52363924878077</v>
      </c>
      <c r="AV85" s="48" t="e">
        <f t="shared" si="77"/>
        <v>#DIV/0!</v>
      </c>
      <c r="AW85" s="48">
        <f t="shared" si="77"/>
        <v>9.0389183429353608</v>
      </c>
      <c r="AX85" s="48" t="e">
        <f t="shared" si="77"/>
        <v>#DIV/0!</v>
      </c>
      <c r="AY85" s="122">
        <f t="shared" si="77"/>
        <v>16.319412495816763</v>
      </c>
      <c r="AZ85" s="48" t="e">
        <f t="shared" si="77"/>
        <v>#DIV/0!</v>
      </c>
      <c r="BA85" s="48">
        <f t="shared" si="77"/>
        <v>17.933656773728565</v>
      </c>
      <c r="BB85" s="48">
        <f t="shared" si="77"/>
        <v>9.6945071007472681</v>
      </c>
      <c r="BC85" s="114">
        <f t="shared" si="77"/>
        <v>41.062743010046553</v>
      </c>
      <c r="BD85" s="52">
        <f t="shared" si="77"/>
        <v>25.545184424189426</v>
      </c>
      <c r="BE85" s="227">
        <f t="shared" ref="BE85" si="78">_xlfn.STDEV.S(BE78:BE83)</f>
        <v>16.319412495816763</v>
      </c>
      <c r="BF85" s="267"/>
    </row>
    <row r="86" spans="1:58" ht="15" thickBot="1">
      <c r="A86" s="285"/>
      <c r="B86" s="255"/>
      <c r="C86" s="272" t="s">
        <v>25</v>
      </c>
      <c r="D86" s="273"/>
      <c r="E86" s="274"/>
      <c r="F86" s="56">
        <f t="shared" ref="F86:J86" si="79">_xlfn.STDEV.S(F78:F83)/SQRT(COUNT(F78:F83))</f>
        <v>0.45843029277452085</v>
      </c>
      <c r="G86" s="57">
        <f t="shared" si="79"/>
        <v>0.67795016652528872</v>
      </c>
      <c r="H86" s="58">
        <f t="shared" si="79"/>
        <v>6.5204434729037688</v>
      </c>
      <c r="I86" s="59">
        <f t="shared" si="79"/>
        <v>0</v>
      </c>
      <c r="J86" s="60">
        <f t="shared" si="79"/>
        <v>0.14837413042535663</v>
      </c>
      <c r="K86" s="59">
        <f>_xlfn.STDEV.S(K78:K83)/SQRT(COUNT(K78:K83))</f>
        <v>10.329437657143322</v>
      </c>
      <c r="L86" s="57">
        <f t="shared" ref="L86:BD86" si="80">_xlfn.STDEV.S(L78:L83)/SQRT(COUNT(L78:L83))</f>
        <v>1.8689606073440599</v>
      </c>
      <c r="M86" s="57">
        <f t="shared" si="80"/>
        <v>4.2627386888357455</v>
      </c>
      <c r="N86" s="123">
        <f t="shared" si="80"/>
        <v>3.1187161681757385E-2</v>
      </c>
      <c r="O86" s="57">
        <f t="shared" si="80"/>
        <v>0</v>
      </c>
      <c r="P86" s="62">
        <f t="shared" si="80"/>
        <v>0</v>
      </c>
      <c r="Q86" s="57">
        <f t="shared" si="80"/>
        <v>17.508896543017681</v>
      </c>
      <c r="R86" s="57">
        <f t="shared" si="80"/>
        <v>1.8965762700158333</v>
      </c>
      <c r="S86" s="57">
        <f t="shared" si="80"/>
        <v>8.2734149219019084</v>
      </c>
      <c r="T86" s="57">
        <f t="shared" si="80"/>
        <v>8.5430304732164647E-2</v>
      </c>
      <c r="U86" s="57">
        <f t="shared" si="80"/>
        <v>0</v>
      </c>
      <c r="V86" s="57">
        <f t="shared" si="80"/>
        <v>0</v>
      </c>
      <c r="W86" s="63">
        <f t="shared" si="80"/>
        <v>19.277548686677857</v>
      </c>
      <c r="X86" s="115">
        <f t="shared" si="80"/>
        <v>7.5153037363650785</v>
      </c>
      <c r="Y86" s="115">
        <f t="shared" si="80"/>
        <v>9.1107484526401219</v>
      </c>
      <c r="Z86" s="115">
        <f t="shared" si="80"/>
        <v>0</v>
      </c>
      <c r="AA86" s="61">
        <f t="shared" si="80"/>
        <v>0</v>
      </c>
      <c r="AB86" s="61">
        <f t="shared" si="80"/>
        <v>9.0035796438908964</v>
      </c>
      <c r="AC86" s="61">
        <f t="shared" si="80"/>
        <v>18.798703247542992</v>
      </c>
      <c r="AD86" s="61">
        <f t="shared" si="80"/>
        <v>2098.7320949060222</v>
      </c>
      <c r="AE86" s="59">
        <f t="shared" si="80"/>
        <v>11.662775333111874</v>
      </c>
      <c r="AF86" s="57">
        <f t="shared" si="80"/>
        <v>2.7581769829987612</v>
      </c>
      <c r="AG86" s="57">
        <f t="shared" si="80"/>
        <v>6.8521673288804434</v>
      </c>
      <c r="AH86" s="123">
        <f t="shared" si="80"/>
        <v>4.5628143516037167E-2</v>
      </c>
      <c r="AI86" s="123">
        <f t="shared" si="80"/>
        <v>0</v>
      </c>
      <c r="AJ86" s="123">
        <f t="shared" si="80"/>
        <v>0</v>
      </c>
      <c r="AK86" s="63">
        <f t="shared" si="80"/>
        <v>4.9708005482252444</v>
      </c>
      <c r="AL86" s="57">
        <f t="shared" si="80"/>
        <v>2.8483390402879096</v>
      </c>
      <c r="AM86" s="57">
        <f t="shared" si="80"/>
        <v>4.2455446389178526</v>
      </c>
      <c r="AN86" s="123">
        <f t="shared" si="80"/>
        <v>3.9325406731662689E-2</v>
      </c>
      <c r="AO86" s="123">
        <f t="shared" si="80"/>
        <v>0</v>
      </c>
      <c r="AP86" s="123">
        <f t="shared" si="80"/>
        <v>0</v>
      </c>
      <c r="AQ86" s="115">
        <f t="shared" si="80"/>
        <v>4.5291726457607435</v>
      </c>
      <c r="AR86" s="115">
        <f t="shared" si="80"/>
        <v>5.1069674495675104</v>
      </c>
      <c r="AS86" s="57">
        <f t="shared" si="80"/>
        <v>0</v>
      </c>
      <c r="AT86" s="58">
        <f t="shared" si="80"/>
        <v>0</v>
      </c>
      <c r="AU86" s="59">
        <f t="shared" si="80"/>
        <v>7.7618196243903848</v>
      </c>
      <c r="AV86" s="57" t="e">
        <f t="shared" si="80"/>
        <v>#DIV/0!</v>
      </c>
      <c r="AW86" s="57">
        <f t="shared" si="80"/>
        <v>4.5194591714676804</v>
      </c>
      <c r="AX86" s="57" t="e">
        <f t="shared" si="80"/>
        <v>#DIV/0!</v>
      </c>
      <c r="AY86" s="123">
        <f t="shared" si="80"/>
        <v>8.1597062479083817</v>
      </c>
      <c r="AZ86" s="57" t="e">
        <f t="shared" si="80"/>
        <v>#DIV/0!</v>
      </c>
      <c r="BA86" s="57">
        <f t="shared" si="80"/>
        <v>8.9668283868642824</v>
      </c>
      <c r="BB86" s="57">
        <f t="shared" si="80"/>
        <v>4.847253550373634</v>
      </c>
      <c r="BC86" s="115">
        <f t="shared" si="80"/>
        <v>20.531371505023277</v>
      </c>
      <c r="BD86" s="61">
        <f t="shared" si="80"/>
        <v>12.772592212094713</v>
      </c>
      <c r="BE86" s="228">
        <f t="shared" ref="BE86" si="81">_xlfn.STDEV.S(BE78:BE83)/SQRT(COUNT(BE78:BE83))</f>
        <v>8.1597062479083817</v>
      </c>
      <c r="BF86" s="268"/>
    </row>
    <row r="87" spans="1:58" s="117" customFormat="1">
      <c r="A87" s="285"/>
      <c r="B87" s="254" t="s">
        <v>75</v>
      </c>
      <c r="C87" s="149">
        <v>44224</v>
      </c>
      <c r="D87" s="150" t="s">
        <v>63</v>
      </c>
      <c r="E87" s="163" t="s">
        <v>114</v>
      </c>
      <c r="F87" s="19">
        <v>4.5</v>
      </c>
      <c r="G87" s="20">
        <v>46.373620000000003</v>
      </c>
      <c r="H87" s="21">
        <v>154.39599999999999</v>
      </c>
      <c r="I87" s="22">
        <v>60</v>
      </c>
      <c r="J87" s="23">
        <v>1.40488888888889</v>
      </c>
      <c r="K87" s="22">
        <v>183.67613748801301</v>
      </c>
      <c r="L87" s="20">
        <v>22.0630903872256</v>
      </c>
      <c r="M87" s="20">
        <v>69.774978356780693</v>
      </c>
      <c r="N87" s="65">
        <v>1.4961070761520601</v>
      </c>
      <c r="O87" s="20">
        <v>29.297674470000601</v>
      </c>
      <c r="P87" s="25"/>
      <c r="Q87" s="26">
        <v>139.84103244028199</v>
      </c>
      <c r="R87" s="20">
        <v>21.4722502155008</v>
      </c>
      <c r="S87" s="20">
        <v>48.448266004640303</v>
      </c>
      <c r="T87" s="24">
        <v>1.09578017281957</v>
      </c>
      <c r="U87" s="20">
        <v>22.048685105736901</v>
      </c>
      <c r="V87" s="20"/>
      <c r="W87" s="26">
        <v>-43.835105047730401</v>
      </c>
      <c r="X87" s="66">
        <v>-23.865432737876102</v>
      </c>
      <c r="Y87" s="66">
        <v>-30.5649859797741</v>
      </c>
      <c r="Z87" s="66">
        <v>-7.2489893642636796</v>
      </c>
      <c r="AA87" s="158">
        <v>-70.233357256670303</v>
      </c>
      <c r="AB87" s="24">
        <v>-24.551058973687901</v>
      </c>
      <c r="AC87" s="24">
        <v>867.007367702127</v>
      </c>
      <c r="AD87" s="24">
        <v>-1234.4666431559299</v>
      </c>
      <c r="AE87" s="22">
        <v>156.22831820977399</v>
      </c>
      <c r="AF87" s="20">
        <v>27.754069880144801</v>
      </c>
      <c r="AG87" s="20">
        <v>50.360089224742303</v>
      </c>
      <c r="AH87" s="65">
        <v>1.18932991783396</v>
      </c>
      <c r="AI87" s="20">
        <v>18.514521088011499</v>
      </c>
      <c r="AJ87" s="20"/>
      <c r="AK87" s="26">
        <v>111.98788674083799</v>
      </c>
      <c r="AL87" s="20">
        <v>24.436215762907398</v>
      </c>
      <c r="AM87" s="20">
        <v>31.557727607511399</v>
      </c>
      <c r="AN87" s="65">
        <v>0.81049566745270996</v>
      </c>
      <c r="AO87" s="20">
        <v>14.3302432643902</v>
      </c>
      <c r="AP87" s="20"/>
      <c r="AQ87" s="135">
        <v>-28.317805616733999</v>
      </c>
      <c r="AR87" s="66">
        <v>-37.335838571137998</v>
      </c>
      <c r="AS87" s="24">
        <v>-4.1842778236213301</v>
      </c>
      <c r="AT87" s="223">
        <v>23.5503389557751</v>
      </c>
      <c r="AU87" s="22">
        <v>42.3547472745717</v>
      </c>
      <c r="AV87" s="24">
        <v>14.9804935028213</v>
      </c>
      <c r="AW87" s="24">
        <v>-0.13895553873563701</v>
      </c>
      <c r="AX87" s="65">
        <v>3.9807500038757802</v>
      </c>
      <c r="AY87" s="135">
        <v>34.213552386738797</v>
      </c>
      <c r="AZ87" s="24">
        <v>4.5376078161001701</v>
      </c>
      <c r="BA87" s="24">
        <v>-100.32807547601401</v>
      </c>
      <c r="BB87" s="24">
        <v>-78.499308813051698</v>
      </c>
      <c r="BC87" s="66">
        <v>-57.423742223772898</v>
      </c>
      <c r="BD87" s="65">
        <v>-15.540321791261199</v>
      </c>
      <c r="BE87" s="225">
        <f t="shared" ref="BE87:BE90" si="82">(AU87-AM87)/(AG87)*100</f>
        <v>21.439635698174342</v>
      </c>
      <c r="BF87" s="118"/>
    </row>
    <row r="88" spans="1:58" s="117" customFormat="1">
      <c r="A88" s="285"/>
      <c r="B88" s="254"/>
      <c r="C88" s="151">
        <v>44225</v>
      </c>
      <c r="D88" s="152" t="s">
        <v>63</v>
      </c>
      <c r="E88" s="164" t="s">
        <v>115</v>
      </c>
      <c r="F88" s="19">
        <v>6.01</v>
      </c>
      <c r="G88" s="20">
        <v>54.001330000000003</v>
      </c>
      <c r="H88" s="21">
        <v>162.17599999999999</v>
      </c>
      <c r="I88" s="22">
        <v>60</v>
      </c>
      <c r="J88" s="23">
        <v>1.3184692179700499</v>
      </c>
      <c r="K88" s="22">
        <v>209.99802463366601</v>
      </c>
      <c r="L88" s="20">
        <v>23.794221074088099</v>
      </c>
      <c r="M88" s="20">
        <v>81.204791242745003</v>
      </c>
      <c r="N88" s="65">
        <v>1.72132536720082</v>
      </c>
      <c r="O88" s="20">
        <v>31.299696788819698</v>
      </c>
      <c r="P88" s="25"/>
      <c r="Q88" s="26">
        <v>138.76300187335499</v>
      </c>
      <c r="R88" s="20">
        <v>23.164589003759101</v>
      </c>
      <c r="S88" s="20">
        <v>46.216911932918499</v>
      </c>
      <c r="T88" s="24">
        <v>1.06862736784495</v>
      </c>
      <c r="U88" s="20">
        <v>19.959531677552199</v>
      </c>
      <c r="V88" s="20"/>
      <c r="W88" s="26">
        <v>-71.235022760310997</v>
      </c>
      <c r="X88" s="66">
        <v>-33.921758494908602</v>
      </c>
      <c r="Y88" s="66">
        <v>-43.085979009831398</v>
      </c>
      <c r="Z88" s="66">
        <v>-11.340165111267501</v>
      </c>
      <c r="AA88" s="158">
        <v>-91.648792049279507</v>
      </c>
      <c r="AB88" s="24">
        <v>-19.9454174704337</v>
      </c>
      <c r="AC88" s="24">
        <v>-17.4917783865376</v>
      </c>
      <c r="AD88" s="24">
        <v>19.0856616824064</v>
      </c>
      <c r="AE88" s="22">
        <v>197.165207606785</v>
      </c>
      <c r="AF88" s="20">
        <v>25.864275261517999</v>
      </c>
      <c r="AG88" s="20">
        <v>72.718328541874698</v>
      </c>
      <c r="AH88" s="65">
        <v>1.58355863110345</v>
      </c>
      <c r="AI88" s="20">
        <v>26.490032298854299</v>
      </c>
      <c r="AJ88" s="20"/>
      <c r="AK88" s="26">
        <v>137.831427699899</v>
      </c>
      <c r="AL88" s="20">
        <v>25.420571413030501</v>
      </c>
      <c r="AM88" s="20">
        <v>43.495142436918897</v>
      </c>
      <c r="AN88" s="65">
        <v>1.03916061206259</v>
      </c>
      <c r="AO88" s="20">
        <v>17.686667941141099</v>
      </c>
      <c r="AP88" s="20"/>
      <c r="AQ88" s="135">
        <v>-30.093433130057299</v>
      </c>
      <c r="AR88" s="66">
        <v>-40.186823172273101</v>
      </c>
      <c r="AS88" s="24">
        <v>-8.8033643577131997</v>
      </c>
      <c r="AT88" s="223">
        <v>35.185620521754103</v>
      </c>
      <c r="AU88" s="22">
        <v>63.935918567354598</v>
      </c>
      <c r="AV88" s="24">
        <v>22.034199723473499</v>
      </c>
      <c r="AW88" s="24">
        <v>-3.1765149918448499</v>
      </c>
      <c r="AX88" s="65">
        <v>3.0759432560009001</v>
      </c>
      <c r="AY88" s="135">
        <v>46.995537858235501</v>
      </c>
      <c r="AZ88" s="24">
        <v>24.580841325230999</v>
      </c>
      <c r="BA88" s="24">
        <v>-104.96827927559799</v>
      </c>
      <c r="BB88" s="24">
        <v>-88.388299337279705</v>
      </c>
      <c r="BC88" s="66">
        <v>-69.947116844214605</v>
      </c>
      <c r="BD88" s="65">
        <v>-49.384889749828901</v>
      </c>
      <c r="BE88" s="225">
        <f t="shared" si="82"/>
        <v>28.109524160287762</v>
      </c>
      <c r="BF88" s="118"/>
    </row>
    <row r="89" spans="1:58" s="117" customFormat="1">
      <c r="A89" s="285"/>
      <c r="B89" s="254"/>
      <c r="C89" s="151">
        <v>44225</v>
      </c>
      <c r="D89" s="152" t="s">
        <v>63</v>
      </c>
      <c r="E89" s="164" t="s">
        <v>116</v>
      </c>
      <c r="F89" s="19">
        <v>4.6500000000000004</v>
      </c>
      <c r="G89" s="20">
        <v>58.657049999999998</v>
      </c>
      <c r="H89" s="21">
        <v>208.20599999999999</v>
      </c>
      <c r="I89" s="22">
        <v>60</v>
      </c>
      <c r="J89" s="23">
        <v>1.2948387096774201</v>
      </c>
      <c r="K89" s="22">
        <v>246.97310784851101</v>
      </c>
      <c r="L89" s="20">
        <v>31.430795559112099</v>
      </c>
      <c r="M89" s="20">
        <v>92.055758365143404</v>
      </c>
      <c r="N89" s="65">
        <v>1.44128268563169</v>
      </c>
      <c r="O89" s="20">
        <v>27.4283851056225</v>
      </c>
      <c r="P89" s="25"/>
      <c r="Q89" s="26">
        <v>188.302762672759</v>
      </c>
      <c r="R89" s="20">
        <v>30.946931871749001</v>
      </c>
      <c r="S89" s="20">
        <v>63.204449464630599</v>
      </c>
      <c r="T89" s="24">
        <v>1.05220284596455</v>
      </c>
      <c r="U89" s="20">
        <v>20.337066848171499</v>
      </c>
      <c r="V89" s="20"/>
      <c r="W89" s="26">
        <v>-58.670345175751699</v>
      </c>
      <c r="X89" s="66">
        <v>-23.755762595715101</v>
      </c>
      <c r="Y89" s="66">
        <v>-31.341123480915499</v>
      </c>
      <c r="Z89" s="66">
        <v>-7.09131825745105</v>
      </c>
      <c r="AA89" s="158">
        <v>-67.775783594299696</v>
      </c>
      <c r="AB89" s="24">
        <v>-17.9044427621943</v>
      </c>
      <c r="AC89" s="24">
        <v>-27.834459197565799</v>
      </c>
      <c r="AD89" s="24">
        <v>41.068443212963203</v>
      </c>
      <c r="AE89" s="22">
        <v>237.06964274054701</v>
      </c>
      <c r="AF89" s="20">
        <v>33.236301304704703</v>
      </c>
      <c r="AG89" s="20">
        <v>85.298520065568795</v>
      </c>
      <c r="AH89" s="65">
        <v>1.3629874461562099</v>
      </c>
      <c r="AI89" s="20">
        <v>24.529325779456698</v>
      </c>
      <c r="AJ89" s="20"/>
      <c r="AK89" s="26">
        <v>190.66953476115</v>
      </c>
      <c r="AL89" s="20">
        <v>32.776957472191</v>
      </c>
      <c r="AM89" s="20">
        <v>62.557809908384201</v>
      </c>
      <c r="AN89" s="65">
        <v>1.05579194831498</v>
      </c>
      <c r="AO89" s="20">
        <v>19.2670911025027</v>
      </c>
      <c r="AP89" s="20"/>
      <c r="AQ89" s="135">
        <v>-19.5723532726531</v>
      </c>
      <c r="AR89" s="66">
        <v>-26.660146201486</v>
      </c>
      <c r="AS89" s="24">
        <v>-5.2622346769539696</v>
      </c>
      <c r="AT89" s="223">
        <v>33.140077755449802</v>
      </c>
      <c r="AU89" s="22">
        <v>89.789937847963699</v>
      </c>
      <c r="AV89" s="24">
        <v>26.433407181347398</v>
      </c>
      <c r="AW89" s="24">
        <v>54.208752713758003</v>
      </c>
      <c r="AX89" s="65">
        <v>13.777823701446399</v>
      </c>
      <c r="AY89" s="135">
        <v>43.531140203694498</v>
      </c>
      <c r="AZ89" s="24">
        <v>37.194592794102697</v>
      </c>
      <c r="BA89" s="24">
        <v>-39.627140843390798</v>
      </c>
      <c r="BB89" s="24">
        <v>-43.831217273059401</v>
      </c>
      <c r="BC89" s="66">
        <v>-119.750560784382</v>
      </c>
      <c r="BD89" s="65">
        <v>-136.18389370260601</v>
      </c>
      <c r="BE89" s="225">
        <f t="shared" si="82"/>
        <v>31.925674582215752</v>
      </c>
      <c r="BF89" s="118"/>
    </row>
    <row r="90" spans="1:58" s="117" customFormat="1">
      <c r="A90" s="285"/>
      <c r="B90" s="254"/>
      <c r="C90" s="151">
        <v>44226</v>
      </c>
      <c r="D90" s="152" t="s">
        <v>63</v>
      </c>
      <c r="E90" s="164" t="s">
        <v>117</v>
      </c>
      <c r="F90" s="19">
        <v>4.68</v>
      </c>
      <c r="G90" s="20">
        <v>45.126159999999999</v>
      </c>
      <c r="H90" s="21">
        <v>134.88999999999999</v>
      </c>
      <c r="I90" s="22">
        <v>60</v>
      </c>
      <c r="J90" s="23">
        <v>1.5179487179487201</v>
      </c>
      <c r="K90" s="22">
        <v>191.325724324227</v>
      </c>
      <c r="L90" s="20">
        <v>15.146718234800099</v>
      </c>
      <c r="M90" s="20">
        <v>80.516143927313195</v>
      </c>
      <c r="N90" s="65">
        <v>1.96269462279495</v>
      </c>
      <c r="O90" s="20">
        <v>46.522032863638003</v>
      </c>
      <c r="P90" s="25"/>
      <c r="Q90" s="26">
        <v>97.663860472929002</v>
      </c>
      <c r="R90" s="20">
        <v>14.4214085695207</v>
      </c>
      <c r="S90" s="20">
        <v>34.410521666943801</v>
      </c>
      <c r="T90" s="24">
        <v>0.92734949734111605</v>
      </c>
      <c r="U90" s="20">
        <v>23.086614845907</v>
      </c>
      <c r="V90" s="20"/>
      <c r="W90" s="26">
        <v>-93.661863851297696</v>
      </c>
      <c r="X90" s="66">
        <v>-48.954140475420502</v>
      </c>
      <c r="Y90" s="66">
        <v>-57.262581156384897</v>
      </c>
      <c r="Z90" s="66">
        <v>-23.435418017731099</v>
      </c>
      <c r="AA90" s="158">
        <v>-0.72168630089558305</v>
      </c>
      <c r="AB90" s="24">
        <v>-64.274453699382704</v>
      </c>
      <c r="AC90" s="24">
        <v>-34.280719141865397</v>
      </c>
      <c r="AD90" s="24">
        <v>4750.0858890247</v>
      </c>
      <c r="AE90" s="22">
        <v>173.25045949381101</v>
      </c>
      <c r="AF90" s="24">
        <v>17.088213240727399</v>
      </c>
      <c r="AG90" s="24">
        <v>69.537016506178304</v>
      </c>
      <c r="AH90" s="65">
        <v>1.7397010450208501</v>
      </c>
      <c r="AI90" s="20">
        <v>36.551269641226902</v>
      </c>
      <c r="AJ90" s="20"/>
      <c r="AK90" s="26">
        <v>108.18941961119501</v>
      </c>
      <c r="AL90" s="24">
        <v>16.5074820748296</v>
      </c>
      <c r="AM90" s="24">
        <v>37.5872277307678</v>
      </c>
      <c r="AN90" s="65">
        <v>1.0213682651763301</v>
      </c>
      <c r="AO90" s="20">
        <v>22.2139619249281</v>
      </c>
      <c r="AP90" s="20"/>
      <c r="AQ90" s="107">
        <v>-37.553170174963</v>
      </c>
      <c r="AR90" s="66">
        <v>-45.946447490412197</v>
      </c>
      <c r="AS90" s="24">
        <v>-14.337307716298801</v>
      </c>
      <c r="AT90" s="223">
        <v>4672.0573867027997</v>
      </c>
      <c r="AU90" s="22">
        <v>62.190264350163702</v>
      </c>
      <c r="AV90" s="24">
        <v>30.665211147973999</v>
      </c>
      <c r="AW90" s="24">
        <v>19.830423153808699</v>
      </c>
      <c r="AX90" s="24">
        <v>8.4677397254059503</v>
      </c>
      <c r="AY90" s="135">
        <v>65.455842595319993</v>
      </c>
      <c r="AZ90" s="24">
        <v>38.044763251178601</v>
      </c>
      <c r="BA90" s="24">
        <v>-68.113299788929993</v>
      </c>
      <c r="BB90" s="20">
        <v>-76.833254197399995</v>
      </c>
      <c r="BC90" s="107">
        <v>-77.005318540106003</v>
      </c>
      <c r="BD90" s="24">
        <v>-58.945859224590599</v>
      </c>
      <c r="BE90" s="225">
        <f t="shared" si="82"/>
        <v>35.381208247854495</v>
      </c>
      <c r="BF90" s="118"/>
    </row>
    <row r="91" spans="1:58" s="117" customFormat="1">
      <c r="A91" s="285"/>
      <c r="B91" s="254"/>
      <c r="C91" s="151">
        <v>44228</v>
      </c>
      <c r="D91" s="152" t="s">
        <v>63</v>
      </c>
      <c r="E91" s="164" t="s">
        <v>118</v>
      </c>
      <c r="F91" s="19">
        <v>4.8499999999999996</v>
      </c>
      <c r="G91" s="20">
        <v>50.717880000000001</v>
      </c>
      <c r="H91" s="21">
        <v>176.02</v>
      </c>
      <c r="I91" s="22">
        <v>60</v>
      </c>
      <c r="J91" s="23">
        <v>1.4049484536082499</v>
      </c>
      <c r="K91" s="22">
        <v>227.128038592238</v>
      </c>
      <c r="L91" s="20">
        <v>22.057474968933999</v>
      </c>
      <c r="M91" s="20">
        <v>91.506544327185097</v>
      </c>
      <c r="N91" s="65">
        <v>1.6366088907618199</v>
      </c>
      <c r="O91" s="20">
        <v>37.185241359529101</v>
      </c>
      <c r="P91" s="25"/>
      <c r="Q91" s="26">
        <v>129.80737612926501</v>
      </c>
      <c r="R91" s="20">
        <v>21.0516800750577</v>
      </c>
      <c r="S91" s="20">
        <v>43.852007989575</v>
      </c>
      <c r="T91" s="24">
        <v>0.86794777338330498</v>
      </c>
      <c r="U91" s="20">
        <v>20.6627597288802</v>
      </c>
      <c r="V91" s="20"/>
      <c r="W91" s="26">
        <v>-97.320662462972805</v>
      </c>
      <c r="X91" s="66">
        <v>-42.848370049852001</v>
      </c>
      <c r="Y91" s="66">
        <v>-52.077735737915603</v>
      </c>
      <c r="Z91" s="66">
        <v>-16.522481630648901</v>
      </c>
      <c r="AA91" s="158">
        <v>-0.274186393750114</v>
      </c>
      <c r="AB91" s="24">
        <v>-34.376680213014602</v>
      </c>
      <c r="AC91" s="24">
        <v>-36.414998599538897</v>
      </c>
      <c r="AD91" s="24">
        <v>13281.1107442212</v>
      </c>
      <c r="AE91" s="22">
        <v>191.97550098398</v>
      </c>
      <c r="AF91" s="24">
        <v>27.5019167705093</v>
      </c>
      <c r="AG91" s="24">
        <v>68.485833721480603</v>
      </c>
      <c r="AH91" s="65">
        <v>1.3126161330188999</v>
      </c>
      <c r="AI91" s="20">
        <v>23.919729716463198</v>
      </c>
      <c r="AJ91" s="20"/>
      <c r="AK91" s="26">
        <v>118.365527539532</v>
      </c>
      <c r="AL91" s="24">
        <v>27.055894924361201</v>
      </c>
      <c r="AM91" s="24">
        <v>32.1268688454048</v>
      </c>
      <c r="AN91" s="65">
        <v>0.72871578402002202</v>
      </c>
      <c r="AO91" s="20">
        <v>13.4982592964153</v>
      </c>
      <c r="AP91" s="20"/>
      <c r="AQ91" s="107">
        <v>-38.343420419353698</v>
      </c>
      <c r="AR91" s="66">
        <v>-53.089760174258899</v>
      </c>
      <c r="AS91" s="24">
        <v>-10.4214704200479</v>
      </c>
      <c r="AT91" s="223">
        <v>11453.551830582001</v>
      </c>
      <c r="AU91" s="22">
        <v>70.062741051283396</v>
      </c>
      <c r="AV91" s="24">
        <v>24.713960417715199</v>
      </c>
      <c r="AW91" s="24">
        <v>28.332066409699198</v>
      </c>
      <c r="AX91" s="24">
        <v>9.0757852525128406</v>
      </c>
      <c r="AY91" s="135">
        <v>118.081448859603</v>
      </c>
      <c r="AZ91" s="24">
        <v>83.0899812709809</v>
      </c>
      <c r="BA91" s="24">
        <v>-59.561864145507599</v>
      </c>
      <c r="BB91" s="20">
        <v>-62.057325228611298</v>
      </c>
      <c r="BC91" s="107">
        <v>-104.337052320322</v>
      </c>
      <c r="BD91" s="24">
        <v>-107.621100182985</v>
      </c>
      <c r="BE91" s="225">
        <f>(AU91-AM91)/(AG91)*100</f>
        <v>55.392290849749848</v>
      </c>
      <c r="BF91" s="118"/>
    </row>
    <row r="92" spans="1:58" ht="15" thickBot="1">
      <c r="A92" s="285"/>
      <c r="B92" s="254"/>
      <c r="C92" s="140"/>
      <c r="D92" s="152"/>
      <c r="E92" s="155"/>
      <c r="F92" s="29"/>
      <c r="G92" s="30"/>
      <c r="H92" s="31"/>
      <c r="I92" s="32"/>
      <c r="J92" s="33"/>
      <c r="K92" s="32"/>
      <c r="L92" s="30"/>
      <c r="M92" s="30"/>
      <c r="N92" s="120"/>
      <c r="O92" s="30"/>
      <c r="P92" s="35"/>
      <c r="Q92" s="36"/>
      <c r="R92" s="30"/>
      <c r="S92" s="30"/>
      <c r="T92" s="34"/>
      <c r="U92" s="30"/>
      <c r="V92" s="30"/>
      <c r="W92" s="36"/>
      <c r="X92" s="125"/>
      <c r="Y92" s="66"/>
      <c r="Z92" s="66"/>
      <c r="AA92" s="24"/>
      <c r="AB92" s="24"/>
      <c r="AC92" s="24"/>
      <c r="AD92" s="24"/>
      <c r="AE92" s="22"/>
      <c r="AF92" s="24"/>
      <c r="AG92" s="24"/>
      <c r="AH92" s="65"/>
      <c r="AI92" s="20"/>
      <c r="AJ92" s="20"/>
      <c r="AK92" s="26"/>
      <c r="AL92" s="24"/>
      <c r="AM92" s="24"/>
      <c r="AN92" s="65"/>
      <c r="AO92" s="20"/>
      <c r="AP92" s="20"/>
      <c r="AQ92" s="107"/>
      <c r="AR92" s="66"/>
      <c r="AS92" s="24"/>
      <c r="AT92" s="224"/>
      <c r="AU92" s="32"/>
      <c r="AV92" s="34"/>
      <c r="AW92" s="34"/>
      <c r="AX92" s="34"/>
      <c r="AY92" s="136"/>
      <c r="AZ92" s="34"/>
      <c r="BA92" s="34"/>
      <c r="BB92" s="30"/>
      <c r="BC92" s="107"/>
      <c r="BD92" s="34"/>
      <c r="BE92" s="176"/>
      <c r="BF92" s="28"/>
    </row>
    <row r="93" spans="1:58">
      <c r="A93" s="285"/>
      <c r="B93" s="254"/>
      <c r="C93" s="263" t="s">
        <v>23</v>
      </c>
      <c r="D93" s="264"/>
      <c r="E93" s="265"/>
      <c r="F93" s="38">
        <f t="shared" ref="F93:K93" si="83">AVERAGE(F87:F92)</f>
        <v>4.9379999999999997</v>
      </c>
      <c r="G93" s="39">
        <f t="shared" si="83"/>
        <v>50.975208000000002</v>
      </c>
      <c r="H93" s="40">
        <f t="shared" si="83"/>
        <v>167.13759999999999</v>
      </c>
      <c r="I93" s="41">
        <f t="shared" si="83"/>
        <v>60</v>
      </c>
      <c r="J93" s="42">
        <f t="shared" si="83"/>
        <v>1.388218797618666</v>
      </c>
      <c r="K93" s="41">
        <f t="shared" si="83"/>
        <v>211.82020657733102</v>
      </c>
      <c r="L93" s="39">
        <f>AVERAGE(L87:L92)</f>
        <v>22.898460044831982</v>
      </c>
      <c r="M93" s="39">
        <f t="shared" ref="M93:BD93" si="84">AVERAGE(M87:M92)</f>
        <v>83.011643243833475</v>
      </c>
      <c r="N93" s="121">
        <f t="shared" si="84"/>
        <v>1.6516037285082681</v>
      </c>
      <c r="O93" s="39">
        <f t="shared" si="84"/>
        <v>34.346606117521979</v>
      </c>
      <c r="P93" s="44" t="e">
        <f t="shared" si="84"/>
        <v>#DIV/0!</v>
      </c>
      <c r="Q93" s="39">
        <f t="shared" si="84"/>
        <v>138.875606717718</v>
      </c>
      <c r="R93" s="39">
        <f t="shared" si="84"/>
        <v>22.21137194711746</v>
      </c>
      <c r="S93" s="39">
        <f t="shared" si="84"/>
        <v>47.226431411741636</v>
      </c>
      <c r="T93" s="39">
        <f t="shared" si="84"/>
        <v>1.0023815314706983</v>
      </c>
      <c r="U93" s="39">
        <f t="shared" si="84"/>
        <v>21.218931641249561</v>
      </c>
      <c r="V93" s="39" t="e">
        <f t="shared" si="84"/>
        <v>#DIV/0!</v>
      </c>
      <c r="W93" s="45">
        <f t="shared" si="84"/>
        <v>-72.944599859612723</v>
      </c>
      <c r="X93" s="113">
        <f t="shared" si="84"/>
        <v>-34.669092870754461</v>
      </c>
      <c r="Y93" s="113">
        <f t="shared" si="84"/>
        <v>-42.866481072964305</v>
      </c>
      <c r="Z93" s="113">
        <f t="shared" si="84"/>
        <v>-13.127674476272446</v>
      </c>
      <c r="AA93" s="43">
        <f t="shared" si="84"/>
        <v>-46.130761118979038</v>
      </c>
      <c r="AB93" s="43">
        <f t="shared" si="84"/>
        <v>-32.210410623742639</v>
      </c>
      <c r="AC93" s="43">
        <f t="shared" si="84"/>
        <v>150.19708247532387</v>
      </c>
      <c r="AD93" s="43">
        <f t="shared" si="84"/>
        <v>3371.3768189970679</v>
      </c>
      <c r="AE93" s="41">
        <f>AVERAGE(AE87:AE92)</f>
        <v>191.13782580697938</v>
      </c>
      <c r="AF93" s="39">
        <f t="shared" si="84"/>
        <v>26.288955291520843</v>
      </c>
      <c r="AG93" s="39">
        <f t="shared" si="84"/>
        <v>69.279957611968939</v>
      </c>
      <c r="AH93" s="121">
        <f t="shared" si="84"/>
        <v>1.4376386346266741</v>
      </c>
      <c r="AI93" s="121">
        <f t="shared" si="84"/>
        <v>26.000975704802517</v>
      </c>
      <c r="AJ93" s="121" t="e">
        <f t="shared" si="84"/>
        <v>#DIV/0!</v>
      </c>
      <c r="AK93" s="45">
        <f t="shared" si="84"/>
        <v>133.40875927052281</v>
      </c>
      <c r="AL93" s="39">
        <f t="shared" si="84"/>
        <v>25.239424329463937</v>
      </c>
      <c r="AM93" s="39">
        <f t="shared" si="84"/>
        <v>41.464955305797425</v>
      </c>
      <c r="AN93" s="121">
        <f t="shared" si="84"/>
        <v>0.93110645540532633</v>
      </c>
      <c r="AO93" s="121">
        <f t="shared" si="84"/>
        <v>17.399244705875482</v>
      </c>
      <c r="AP93" s="121" t="e">
        <f t="shared" si="84"/>
        <v>#DIV/0!</v>
      </c>
      <c r="AQ93" s="113">
        <f t="shared" si="84"/>
        <v>-30.776036522752218</v>
      </c>
      <c r="AR93" s="113">
        <f t="shared" si="84"/>
        <v>-40.643803121913642</v>
      </c>
      <c r="AS93" s="39">
        <f t="shared" si="84"/>
        <v>-8.6017309989270387</v>
      </c>
      <c r="AT93" s="40">
        <f t="shared" si="84"/>
        <v>3243.4970509035556</v>
      </c>
      <c r="AU93" s="41">
        <f t="shared" si="84"/>
        <v>65.666721818267419</v>
      </c>
      <c r="AV93" s="39">
        <f t="shared" si="84"/>
        <v>23.765454394666278</v>
      </c>
      <c r="AW93" s="39">
        <f t="shared" si="84"/>
        <v>19.81115434933708</v>
      </c>
      <c r="AX93" s="39">
        <f t="shared" si="84"/>
        <v>7.6756083878483734</v>
      </c>
      <c r="AY93" s="121">
        <f t="shared" si="84"/>
        <v>61.655504380718369</v>
      </c>
      <c r="AZ93" s="39">
        <f t="shared" si="84"/>
        <v>37.489557291518672</v>
      </c>
      <c r="BA93" s="39">
        <f t="shared" si="84"/>
        <v>-74.519731905888079</v>
      </c>
      <c r="BB93" s="39">
        <f t="shared" si="84"/>
        <v>-69.921880969880419</v>
      </c>
      <c r="BC93" s="113">
        <f t="shared" si="84"/>
        <v>-85.692758142559512</v>
      </c>
      <c r="BD93" s="43">
        <f t="shared" si="84"/>
        <v>-73.535212930254346</v>
      </c>
      <c r="BE93" s="226">
        <f t="shared" ref="BE93" si="85">AVERAGE(BE87:BE92)</f>
        <v>34.449666707656441</v>
      </c>
      <c r="BF93" s="266"/>
    </row>
    <row r="94" spans="1:58">
      <c r="A94" s="285"/>
      <c r="B94" s="254"/>
      <c r="C94" s="269" t="s">
        <v>24</v>
      </c>
      <c r="D94" s="270"/>
      <c r="E94" s="271"/>
      <c r="F94" s="47">
        <f t="shared" ref="F94:J94" si="86">_xlfn.STDEV.S(F87:F92)</f>
        <v>0.61202124146144565</v>
      </c>
      <c r="G94" s="48">
        <f t="shared" si="86"/>
        <v>5.5592333823891575</v>
      </c>
      <c r="H94" s="49">
        <f t="shared" si="86"/>
        <v>27.351343930417777</v>
      </c>
      <c r="I94" s="50">
        <f t="shared" si="86"/>
        <v>0</v>
      </c>
      <c r="J94" s="51">
        <f t="shared" si="86"/>
        <v>8.7994986002617029E-2</v>
      </c>
      <c r="K94" s="50">
        <f>_xlfn.STDEV.S(K87:K92)</f>
        <v>25.910851797754916</v>
      </c>
      <c r="L94" s="48">
        <f t="shared" ref="L94:BD94" si="87">_xlfn.STDEV.S(L87:L92)</f>
        <v>5.8115775956685871</v>
      </c>
      <c r="M94" s="48">
        <f t="shared" si="87"/>
        <v>9.2013707004467822</v>
      </c>
      <c r="N94" s="122">
        <f t="shared" si="87"/>
        <v>0.20632356054252421</v>
      </c>
      <c r="O94" s="48">
        <f t="shared" si="87"/>
        <v>7.7287776474576706</v>
      </c>
      <c r="P94" s="53" t="e">
        <f t="shared" si="87"/>
        <v>#DIV/0!</v>
      </c>
      <c r="Q94" s="48">
        <f t="shared" si="87"/>
        <v>32.498574226537031</v>
      </c>
      <c r="R94" s="48">
        <f t="shared" si="87"/>
        <v>5.9117117984233092</v>
      </c>
      <c r="S94" s="48">
        <f t="shared" si="87"/>
        <v>10.40965112609263</v>
      </c>
      <c r="T94" s="48">
        <f t="shared" si="87"/>
        <v>9.9116373369586577E-2</v>
      </c>
      <c r="U94" s="48">
        <f t="shared" si="87"/>
        <v>1.3086092180945719</v>
      </c>
      <c r="V94" s="48" t="e">
        <f t="shared" si="87"/>
        <v>#DIV/0!</v>
      </c>
      <c r="W94" s="54">
        <f t="shared" si="87"/>
        <v>22.789455589072816</v>
      </c>
      <c r="X94" s="114">
        <f t="shared" si="87"/>
        <v>11.26212145721486</v>
      </c>
      <c r="Y94" s="114">
        <f t="shared" si="87"/>
        <v>12.003163526869878</v>
      </c>
      <c r="Z94" s="114">
        <f t="shared" si="87"/>
        <v>6.9275900807662891</v>
      </c>
      <c r="AA94" s="52">
        <f t="shared" si="87"/>
        <v>42.679452900870182</v>
      </c>
      <c r="AB94" s="52">
        <f t="shared" si="87"/>
        <v>19.016782216607204</v>
      </c>
      <c r="AC94" s="52">
        <f t="shared" si="87"/>
        <v>400.7767137032501</v>
      </c>
      <c r="AD94" s="52">
        <f t="shared" si="87"/>
        <v>5992.6260739261861</v>
      </c>
      <c r="AE94" s="50">
        <f t="shared" si="87"/>
        <v>30.353724780421903</v>
      </c>
      <c r="AF94" s="48">
        <f t="shared" si="87"/>
        <v>5.846312092835368</v>
      </c>
      <c r="AG94" s="48">
        <f t="shared" si="87"/>
        <v>12.520731503690378</v>
      </c>
      <c r="AH94" s="122">
        <f t="shared" si="87"/>
        <v>0.22101752748847917</v>
      </c>
      <c r="AI94" s="122">
        <f t="shared" si="87"/>
        <v>6.5972005349458698</v>
      </c>
      <c r="AJ94" s="122" t="e">
        <f t="shared" si="87"/>
        <v>#DIV/0!</v>
      </c>
      <c r="AK94" s="54">
        <f t="shared" si="87"/>
        <v>33.98354049949053</v>
      </c>
      <c r="AL94" s="48">
        <f t="shared" si="87"/>
        <v>5.8531774512946999</v>
      </c>
      <c r="AM94" s="48">
        <f t="shared" si="87"/>
        <v>12.741859809568966</v>
      </c>
      <c r="AN94" s="122">
        <f t="shared" si="87"/>
        <v>0.1507301506422305</v>
      </c>
      <c r="AO94" s="122">
        <f t="shared" si="87"/>
        <v>3.5843207581655352</v>
      </c>
      <c r="AP94" s="122" t="e">
        <f t="shared" si="87"/>
        <v>#DIV/0!</v>
      </c>
      <c r="AQ94" s="114">
        <f t="shared" si="87"/>
        <v>7.6685429601399013</v>
      </c>
      <c r="AR94" s="114">
        <f t="shared" si="87"/>
        <v>9.8705876884228232</v>
      </c>
      <c r="AS94" s="48">
        <f t="shared" si="87"/>
        <v>4.0900817868810382</v>
      </c>
      <c r="AT94" s="49">
        <f t="shared" si="87"/>
        <v>5010.3267127873569</v>
      </c>
      <c r="AU94" s="50">
        <f t="shared" si="87"/>
        <v>17.027801753744232</v>
      </c>
      <c r="AV94" s="48">
        <f t="shared" si="87"/>
        <v>5.8265997719576506</v>
      </c>
      <c r="AW94" s="48">
        <f t="shared" si="87"/>
        <v>23.357230749561023</v>
      </c>
      <c r="AX94" s="48">
        <f t="shared" si="87"/>
        <v>4.3195456023909129</v>
      </c>
      <c r="AY94" s="122">
        <f t="shared" si="87"/>
        <v>33.521626248517208</v>
      </c>
      <c r="AZ94" s="48">
        <f t="shared" si="87"/>
        <v>28.86286475277495</v>
      </c>
      <c r="BA94" s="48">
        <f t="shared" si="87"/>
        <v>27.728404778403728</v>
      </c>
      <c r="BB94" s="48">
        <f t="shared" si="87"/>
        <v>17.355992659329875</v>
      </c>
      <c r="BC94" s="114">
        <f t="shared" si="87"/>
        <v>25.642141651660594</v>
      </c>
      <c r="BD94" s="52">
        <f t="shared" si="87"/>
        <v>48.078580630602843</v>
      </c>
      <c r="BE94" s="227">
        <f t="shared" ref="BE94" si="88">_xlfn.STDEV.S(BE87:BE92)</f>
        <v>12.799317620834671</v>
      </c>
      <c r="BF94" s="267"/>
    </row>
    <row r="95" spans="1:58" ht="15" thickBot="1">
      <c r="A95" s="286"/>
      <c r="B95" s="255"/>
      <c r="C95" s="272" t="s">
        <v>25</v>
      </c>
      <c r="D95" s="273"/>
      <c r="E95" s="274"/>
      <c r="F95" s="56">
        <f t="shared" ref="F95:J95" si="89">_xlfn.STDEV.S(F87:F92)/SQRT(COUNT(F87:F92))</f>
        <v>0.27370421991632105</v>
      </c>
      <c r="G95" s="57">
        <f t="shared" si="89"/>
        <v>2.4861647491616474</v>
      </c>
      <c r="H95" s="58">
        <f t="shared" si="89"/>
        <v>12.231892860878085</v>
      </c>
      <c r="I95" s="59">
        <f t="shared" si="89"/>
        <v>0</v>
      </c>
      <c r="J95" s="60">
        <f t="shared" si="89"/>
        <v>3.935255407619883E-2</v>
      </c>
      <c r="K95" s="59">
        <f>_xlfn.STDEV.S(K87:K92)/SQRT(COUNT(K87:K92))</f>
        <v>11.587685194940525</v>
      </c>
      <c r="L95" s="57">
        <f t="shared" ref="L95:BD95" si="90">_xlfn.STDEV.S(L87:L92)/SQRT(COUNT(L87:L92))</f>
        <v>2.5990165120859494</v>
      </c>
      <c r="M95" s="57">
        <f>_xlfn.STDEV.S(M87:M92)/SQRT(COUNT(M87:M92))</f>
        <v>4.1149780744747719</v>
      </c>
      <c r="N95" s="123">
        <f t="shared" si="90"/>
        <v>9.2270701346575501E-2</v>
      </c>
      <c r="O95" s="57">
        <f t="shared" si="90"/>
        <v>3.456414440539251</v>
      </c>
      <c r="P95" s="62" t="e">
        <f t="shared" si="90"/>
        <v>#DIV/0!</v>
      </c>
      <c r="Q95" s="57">
        <f t="shared" si="90"/>
        <v>14.533804228471888</v>
      </c>
      <c r="R95" s="57">
        <f t="shared" si="90"/>
        <v>2.6437978889324105</v>
      </c>
      <c r="S95" s="57">
        <f t="shared" si="90"/>
        <v>4.6553375080000707</v>
      </c>
      <c r="T95" s="57">
        <f t="shared" si="90"/>
        <v>4.4326189707529093E-2</v>
      </c>
      <c r="U95" s="57">
        <f t="shared" si="90"/>
        <v>0.58522783352846208</v>
      </c>
      <c r="V95" s="57" t="e">
        <f t="shared" si="90"/>
        <v>#DIV/0!</v>
      </c>
      <c r="W95" s="63">
        <f t="shared" si="90"/>
        <v>10.191754373475865</v>
      </c>
      <c r="X95" s="115">
        <f t="shared" si="90"/>
        <v>5.0365738298382832</v>
      </c>
      <c r="Y95" s="115">
        <f t="shared" si="90"/>
        <v>5.3679779182254341</v>
      </c>
      <c r="Z95" s="115">
        <f t="shared" si="90"/>
        <v>3.0981124681693362</v>
      </c>
      <c r="AA95" s="61">
        <f t="shared" si="90"/>
        <v>19.086831585769264</v>
      </c>
      <c r="AB95" s="61">
        <f t="shared" si="90"/>
        <v>8.5045635499285677</v>
      </c>
      <c r="AC95" s="61">
        <f t="shared" si="90"/>
        <v>179.23279512788773</v>
      </c>
      <c r="AD95" s="61">
        <f t="shared" si="90"/>
        <v>2679.9838530073262</v>
      </c>
      <c r="AE95" s="59">
        <f t="shared" si="90"/>
        <v>13.57459839586865</v>
      </c>
      <c r="AF95" s="57">
        <f t="shared" si="90"/>
        <v>2.6145502514517887</v>
      </c>
      <c r="AG95" s="57">
        <f t="shared" si="90"/>
        <v>5.5994413540549681</v>
      </c>
      <c r="AH95" s="123">
        <f t="shared" si="90"/>
        <v>9.8842043136633556E-2</v>
      </c>
      <c r="AI95" s="123">
        <f t="shared" si="90"/>
        <v>2.9503577714673881</v>
      </c>
      <c r="AJ95" s="123" t="e">
        <f t="shared" si="90"/>
        <v>#DIV/0!</v>
      </c>
      <c r="AK95" s="63">
        <f t="shared" si="90"/>
        <v>15.197901334595596</v>
      </c>
      <c r="AL95" s="57">
        <f t="shared" si="90"/>
        <v>2.6176205330927824</v>
      </c>
      <c r="AM95" s="57">
        <f t="shared" si="90"/>
        <v>5.6983329387937465</v>
      </c>
      <c r="AN95" s="123">
        <f t="shared" si="90"/>
        <v>6.7408572618962187E-2</v>
      </c>
      <c r="AO95" s="123">
        <f t="shared" si="90"/>
        <v>1.6029569736843441</v>
      </c>
      <c r="AP95" s="123" t="e">
        <f t="shared" si="90"/>
        <v>#DIV/0!</v>
      </c>
      <c r="AQ95" s="115">
        <f t="shared" si="90"/>
        <v>3.4294766694500556</v>
      </c>
      <c r="AR95" s="115">
        <f t="shared" si="90"/>
        <v>4.4142610098371895</v>
      </c>
      <c r="AS95" s="57">
        <f t="shared" si="90"/>
        <v>1.8291401817999617</v>
      </c>
      <c r="AT95" s="58">
        <f t="shared" si="90"/>
        <v>2240.6862238551189</v>
      </c>
      <c r="AU95" s="59">
        <f t="shared" si="90"/>
        <v>7.6150644457524468</v>
      </c>
      <c r="AV95" s="57">
        <f t="shared" si="90"/>
        <v>2.6057346335564158</v>
      </c>
      <c r="AW95" s="57">
        <f t="shared" si="90"/>
        <v>10.445671144433362</v>
      </c>
      <c r="AX95" s="57">
        <f t="shared" si="90"/>
        <v>1.9317595197712718</v>
      </c>
      <c r="AY95" s="123">
        <f t="shared" si="90"/>
        <v>14.991327001605146</v>
      </c>
      <c r="AZ95" s="57">
        <f t="shared" si="90"/>
        <v>12.90786552251749</v>
      </c>
      <c r="BA95" s="57">
        <f t="shared" si="90"/>
        <v>12.400519598428145</v>
      </c>
      <c r="BB95" s="57">
        <f t="shared" si="90"/>
        <v>7.7618358806497891</v>
      </c>
      <c r="BC95" s="115">
        <f t="shared" si="90"/>
        <v>11.467514364358363</v>
      </c>
      <c r="BD95" s="61">
        <f t="shared" si="90"/>
        <v>21.50139491034653</v>
      </c>
      <c r="BE95" s="228">
        <f t="shared" ref="BE95" si="91">_xlfn.STDEV.S(BE87:BE92)/SQRT(COUNT(BE87:BE92))</f>
        <v>5.7240288531594405</v>
      </c>
      <c r="BF95" s="268"/>
    </row>
  </sheetData>
  <mergeCells count="72">
    <mergeCell ref="B69:B77"/>
    <mergeCell ref="C75:E75"/>
    <mergeCell ref="BF75:BF77"/>
    <mergeCell ref="C76:E76"/>
    <mergeCell ref="C77:E77"/>
    <mergeCell ref="B60:B68"/>
    <mergeCell ref="C66:E66"/>
    <mergeCell ref="BF66:BF68"/>
    <mergeCell ref="C67:E67"/>
    <mergeCell ref="C68:E68"/>
    <mergeCell ref="B51:B59"/>
    <mergeCell ref="C57:E57"/>
    <mergeCell ref="BF57:BF59"/>
    <mergeCell ref="C58:E58"/>
    <mergeCell ref="C59:E59"/>
    <mergeCell ref="B42:B50"/>
    <mergeCell ref="C48:E48"/>
    <mergeCell ref="BF48:BF50"/>
    <mergeCell ref="C49:E49"/>
    <mergeCell ref="C50:E50"/>
    <mergeCell ref="B33:B41"/>
    <mergeCell ref="C39:E39"/>
    <mergeCell ref="BF39:BF41"/>
    <mergeCell ref="C40:E40"/>
    <mergeCell ref="C41:E41"/>
    <mergeCell ref="B24:B32"/>
    <mergeCell ref="C30:E30"/>
    <mergeCell ref="BF30:BF32"/>
    <mergeCell ref="C31:E31"/>
    <mergeCell ref="C32:E32"/>
    <mergeCell ref="B15:B23"/>
    <mergeCell ref="C21:E21"/>
    <mergeCell ref="BF21:BF23"/>
    <mergeCell ref="C22:E22"/>
    <mergeCell ref="C23:E23"/>
    <mergeCell ref="AE4:AJ4"/>
    <mergeCell ref="A2:A95"/>
    <mergeCell ref="B2:BF2"/>
    <mergeCell ref="B3:B5"/>
    <mergeCell ref="C3:C5"/>
    <mergeCell ref="E3:E5"/>
    <mergeCell ref="F3:J3"/>
    <mergeCell ref="K3:AD3"/>
    <mergeCell ref="AE3:AT3"/>
    <mergeCell ref="AU3:BD3"/>
    <mergeCell ref="BF3:BF5"/>
    <mergeCell ref="D3:D5"/>
    <mergeCell ref="F4:H4"/>
    <mergeCell ref="I4:J4"/>
    <mergeCell ref="K4:P4"/>
    <mergeCell ref="Q4:V4"/>
    <mergeCell ref="BC4:BD4"/>
    <mergeCell ref="BF12:BF14"/>
    <mergeCell ref="C13:E13"/>
    <mergeCell ref="C14:E14"/>
    <mergeCell ref="B78:B86"/>
    <mergeCell ref="C84:E84"/>
    <mergeCell ref="BF84:BF86"/>
    <mergeCell ref="C85:E85"/>
    <mergeCell ref="C86:E86"/>
    <mergeCell ref="B6:B14"/>
    <mergeCell ref="C12:E12"/>
    <mergeCell ref="W4:AD4"/>
    <mergeCell ref="AK4:AP4"/>
    <mergeCell ref="AQ4:AT4"/>
    <mergeCell ref="AU4:AX4"/>
    <mergeCell ref="AY4:BB4"/>
    <mergeCell ref="B87:B95"/>
    <mergeCell ref="C93:E93"/>
    <mergeCell ref="BF93:BF95"/>
    <mergeCell ref="C94:E94"/>
    <mergeCell ref="C95:E9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activeCell="Q11" sqref="Q11"/>
    </sheetView>
  </sheetViews>
  <sheetFormatPr defaultColWidth="9.08984375" defaultRowHeight="14.5"/>
  <cols>
    <col min="3" max="3" width="39" style="76" customWidth="1"/>
    <col min="4" max="4" width="5.6328125" customWidth="1"/>
    <col min="5" max="5" width="2.08984375" customWidth="1"/>
    <col min="6" max="7" width="5.6328125" customWidth="1"/>
    <col min="8" max="8" width="2.08984375" customWidth="1"/>
    <col min="9" max="9" width="6.08984375" customWidth="1"/>
    <col min="10" max="10" width="5.6328125" customWidth="1"/>
    <col min="11" max="11" width="2.08984375" customWidth="1"/>
    <col min="12" max="12" width="6.08984375" bestFit="1" customWidth="1"/>
    <col min="13" max="13" width="6.1796875" customWidth="1"/>
    <col min="14" max="14" width="2.08984375" bestFit="1" customWidth="1"/>
    <col min="15" max="15" width="6" bestFit="1" customWidth="1"/>
  </cols>
  <sheetData>
    <row r="1" spans="1:15">
      <c r="A1" s="89"/>
      <c r="B1" s="89"/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10" customHeight="1">
      <c r="A2" s="93"/>
      <c r="B2" s="92"/>
      <c r="C2" s="78"/>
      <c r="D2" s="251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1:15" ht="35.25" customHeight="1">
      <c r="A3" s="93"/>
      <c r="B3" s="93"/>
      <c r="C3" s="250" t="s">
        <v>65</v>
      </c>
      <c r="D3" s="298" t="s">
        <v>143</v>
      </c>
      <c r="E3" s="298"/>
      <c r="F3" s="298"/>
      <c r="G3" s="298" t="s">
        <v>144</v>
      </c>
      <c r="H3" s="298"/>
      <c r="I3" s="298"/>
      <c r="J3" s="298" t="s">
        <v>145</v>
      </c>
      <c r="K3" s="298"/>
      <c r="L3" s="298"/>
      <c r="M3" s="298" t="s">
        <v>145</v>
      </c>
      <c r="N3" s="298"/>
      <c r="O3" s="298"/>
    </row>
    <row r="4" spans="1:15" ht="15.65" customHeight="1">
      <c r="A4" s="93"/>
      <c r="B4" s="93"/>
      <c r="C4" s="79"/>
      <c r="D4" s="67" t="s">
        <v>26</v>
      </c>
      <c r="E4" s="68" t="s">
        <v>27</v>
      </c>
      <c r="F4" s="69">
        <f>COUNT('Active testing - DTA'!F60:F65)</f>
        <v>5</v>
      </c>
      <c r="G4" s="67" t="s">
        <v>26</v>
      </c>
      <c r="H4" s="68" t="s">
        <v>27</v>
      </c>
      <c r="I4" s="253">
        <f>COUNT('Active testing - DTA'!F69:F74)</f>
        <v>5</v>
      </c>
      <c r="J4" s="126" t="s">
        <v>26</v>
      </c>
      <c r="K4" s="68" t="s">
        <v>27</v>
      </c>
      <c r="L4" s="253">
        <f>COUNT('Active testing - DTA'!F87:F92)</f>
        <v>5</v>
      </c>
      <c r="M4" s="126" t="s">
        <v>26</v>
      </c>
      <c r="N4" s="68" t="s">
        <v>27</v>
      </c>
      <c r="O4" s="253">
        <f>COUNT('Active testing - DTA'!I87:I92)</f>
        <v>5</v>
      </c>
    </row>
    <row r="5" spans="1:15" ht="15.75" customHeight="1">
      <c r="A5" s="93"/>
      <c r="B5" s="299" t="s">
        <v>5</v>
      </c>
      <c r="C5" s="74" t="s">
        <v>29</v>
      </c>
      <c r="D5" s="70"/>
      <c r="E5" s="70"/>
      <c r="F5" s="70"/>
      <c r="G5" s="70"/>
      <c r="H5" s="70"/>
      <c r="I5" s="96"/>
      <c r="J5" s="127"/>
      <c r="K5" s="70"/>
      <c r="L5" s="96"/>
      <c r="M5" s="127"/>
      <c r="N5" s="70"/>
      <c r="O5" s="96"/>
    </row>
    <row r="6" spans="1:15" ht="15.75" customHeight="1">
      <c r="A6" s="93"/>
      <c r="B6" s="299"/>
      <c r="C6" s="80" t="s">
        <v>48</v>
      </c>
      <c r="D6" s="72">
        <f>'Active testing - DTA'!M66</f>
        <v>517.22042894396031</v>
      </c>
      <c r="E6" s="71" t="s">
        <v>28</v>
      </c>
      <c r="F6" s="97">
        <f>'Active testing - DTA'!K68</f>
        <v>14.638493773107998</v>
      </c>
      <c r="G6" s="72">
        <f>'Active testing - DTA'!M75</f>
        <v>371.558903633417</v>
      </c>
      <c r="H6" s="71" t="s">
        <v>28</v>
      </c>
      <c r="I6" s="97">
        <f>'Active testing - DTA'!M77</f>
        <v>14.979323580421044</v>
      </c>
      <c r="J6" s="128">
        <f>'Active testing - DTA'!M93</f>
        <v>404.21977411777323</v>
      </c>
      <c r="K6" s="71" t="s">
        <v>28</v>
      </c>
      <c r="L6" s="97">
        <f>'Active testing - DTA'!M95</f>
        <v>18.420518979988639</v>
      </c>
      <c r="M6" s="128">
        <f>'Active testing - DTA'!P93</f>
        <v>40.415143082851856</v>
      </c>
      <c r="N6" s="71" t="s">
        <v>28</v>
      </c>
      <c r="O6" s="97">
        <f>'Active testing - DTA'!P95</f>
        <v>7.6073432457515135</v>
      </c>
    </row>
    <row r="7" spans="1:15" ht="15.75" customHeight="1">
      <c r="A7" s="93"/>
      <c r="B7" s="299"/>
      <c r="C7" s="80" t="s">
        <v>49</v>
      </c>
      <c r="D7" s="72">
        <f>'Active testing - DTA'!S66</f>
        <v>407.13687064820886</v>
      </c>
      <c r="E7" s="71" t="s">
        <v>28</v>
      </c>
      <c r="F7" s="97">
        <f>'Active testing - DTA'!S68</f>
        <v>8.6549872865823865</v>
      </c>
      <c r="G7" s="72">
        <f>'Active testing - DTA'!S75</f>
        <v>371.10749805643343</v>
      </c>
      <c r="H7" s="71" t="s">
        <v>28</v>
      </c>
      <c r="I7" s="97">
        <f>'Active testing - DTA'!S77</f>
        <v>14.879415999215981</v>
      </c>
      <c r="J7" s="128">
        <f>'Active testing - DTA'!S93</f>
        <v>403.05277405068955</v>
      </c>
      <c r="K7" s="71" t="s">
        <v>28</v>
      </c>
      <c r="L7" s="97">
        <f>'Active testing - DTA'!S95</f>
        <v>18.350083442315555</v>
      </c>
      <c r="M7" s="128">
        <f>'Active testing - DTA'!V93</f>
        <v>39.0867221399889</v>
      </c>
      <c r="N7" s="71" t="s">
        <v>28</v>
      </c>
      <c r="O7" s="97">
        <f>'Active testing - DTA'!V95</f>
        <v>7.5131035076557611</v>
      </c>
    </row>
    <row r="8" spans="1:15" ht="15.75" customHeight="1">
      <c r="A8" s="93"/>
      <c r="B8" s="299"/>
      <c r="C8" s="80" t="s">
        <v>50</v>
      </c>
      <c r="D8" s="72">
        <f>'Active testing - DTA'!Y66</f>
        <v>-21.272697982876622</v>
      </c>
      <c r="E8" s="71" t="s">
        <v>28</v>
      </c>
      <c r="F8" s="97">
        <f>'Active testing - DTA'!Y68</f>
        <v>1.1867722438428741</v>
      </c>
      <c r="G8" s="72">
        <f>'Active testing - DTA'!Y75</f>
        <v>-0.118932600048577</v>
      </c>
      <c r="H8" s="71" t="s">
        <v>28</v>
      </c>
      <c r="I8" s="97">
        <f>'Active testing - DTA'!Y77</f>
        <v>0.15742726405109325</v>
      </c>
      <c r="J8" s="128">
        <f>'Active testing - DTA'!Y93</f>
        <v>-0.28824022113768372</v>
      </c>
      <c r="K8" s="71" t="s">
        <v>28</v>
      </c>
      <c r="L8" s="97">
        <f>'Active testing - DTA'!Y95</f>
        <v>0.11203779984042249</v>
      </c>
      <c r="M8" s="128">
        <f>'Active testing - DTA'!AB93</f>
        <v>-1.3284209428629699</v>
      </c>
      <c r="N8" s="71" t="s">
        <v>28</v>
      </c>
      <c r="O8" s="97">
        <f>'Active testing - DTA'!AB95</f>
        <v>0.6664247442727268</v>
      </c>
    </row>
    <row r="9" spans="1:15" ht="15.5">
      <c r="A9" s="93"/>
      <c r="B9" s="299"/>
      <c r="C9" s="80"/>
      <c r="D9" s="72"/>
      <c r="E9" s="71"/>
      <c r="F9" s="98"/>
      <c r="G9" s="72"/>
      <c r="H9" s="71"/>
      <c r="I9" s="98"/>
      <c r="J9" s="128"/>
      <c r="K9" s="71"/>
      <c r="L9" s="98"/>
      <c r="M9" s="128"/>
      <c r="N9" s="71"/>
      <c r="O9" s="98"/>
    </row>
    <row r="10" spans="1:15" ht="15.75" customHeight="1">
      <c r="A10" s="93"/>
      <c r="B10" s="299"/>
      <c r="C10" s="81" t="s">
        <v>30</v>
      </c>
      <c r="D10" s="73"/>
      <c r="E10" s="71"/>
      <c r="F10" s="99"/>
      <c r="G10" s="73"/>
      <c r="H10" s="71"/>
      <c r="I10" s="99"/>
      <c r="J10" s="129"/>
      <c r="K10" s="71"/>
      <c r="L10" s="99"/>
      <c r="M10" s="129"/>
      <c r="N10" s="71"/>
      <c r="O10" s="99"/>
    </row>
    <row r="11" spans="1:15" ht="15.75" customHeight="1">
      <c r="A11" s="93"/>
      <c r="B11" s="299"/>
      <c r="C11" s="80" t="s">
        <v>41</v>
      </c>
      <c r="D11" s="72">
        <f>'Active testing - DTA'!O66</f>
        <v>141.67100047275019</v>
      </c>
      <c r="E11" s="71" t="s">
        <v>28</v>
      </c>
      <c r="F11" s="97">
        <f>'Active testing - DTA'!O68</f>
        <v>9.5103359568722059</v>
      </c>
      <c r="G11" s="72">
        <f>'Active testing - DTA'!O75</f>
        <v>39.010045770708601</v>
      </c>
      <c r="H11" s="71" t="s">
        <v>28</v>
      </c>
      <c r="I11" s="97">
        <f>'Active testing - DTA'!O68</f>
        <v>9.5103359568722059</v>
      </c>
      <c r="J11" s="128">
        <f>'Active testing - DTA'!O93</f>
        <v>45.237437212707981</v>
      </c>
      <c r="K11" s="71" t="s">
        <v>28</v>
      </c>
      <c r="L11" s="97">
        <f>'Active testing - DTA'!O95</f>
        <v>4.5021168453183842</v>
      </c>
      <c r="M11" s="128">
        <f>'Active testing - DTA'!R93</f>
        <v>100.73243099090863</v>
      </c>
      <c r="N11" s="71" t="s">
        <v>28</v>
      </c>
      <c r="O11" s="97">
        <f>'Active testing - DTA'!R95</f>
        <v>4.7606152518595666</v>
      </c>
    </row>
    <row r="12" spans="1:15" ht="15.75" customHeight="1">
      <c r="A12" s="93"/>
      <c r="B12" s="299"/>
      <c r="C12" s="80" t="s">
        <v>42</v>
      </c>
      <c r="D12" s="72">
        <f>'Active testing - DTA'!U66</f>
        <v>89.635195709524908</v>
      </c>
      <c r="E12" s="71" t="s">
        <v>28</v>
      </c>
      <c r="F12" s="97">
        <f>'Active testing - DTA'!U68</f>
        <v>5.2281551781898594</v>
      </c>
      <c r="G12" s="72">
        <f>'Active testing - DTA'!U75</f>
        <v>38.658876581863794</v>
      </c>
      <c r="H12" s="71" t="s">
        <v>28</v>
      </c>
      <c r="I12" s="97">
        <f>'Active testing - DTA'!U77</f>
        <v>3.9094071854758674</v>
      </c>
      <c r="J12" s="128">
        <f>'Active testing - DTA'!U93</f>
        <v>44.733010756371222</v>
      </c>
      <c r="K12" s="71" t="s">
        <v>28</v>
      </c>
      <c r="L12" s="97">
        <f>'Active testing - DTA'!U95</f>
        <v>4.4345741754521617</v>
      </c>
      <c r="M12" s="128">
        <f>'Active testing - DTA'!X93</f>
        <v>-0.2612436046080488</v>
      </c>
      <c r="N12" s="71" t="s">
        <v>28</v>
      </c>
      <c r="O12" s="97">
        <f>'Active testing - DTA'!X95</f>
        <v>8.1878805441089247E-2</v>
      </c>
    </row>
    <row r="13" spans="1:15" ht="15.65" customHeight="1">
      <c r="A13" s="93"/>
      <c r="B13" s="299"/>
      <c r="C13" s="80" t="s">
        <v>43</v>
      </c>
      <c r="D13" s="72">
        <f>'Active testing - DTA'!AA66</f>
        <v>-36.50075864193628</v>
      </c>
      <c r="E13" s="71" t="s">
        <v>28</v>
      </c>
      <c r="F13" s="97">
        <f>'Active testing - DTA'!AA68</f>
        <v>1.8291345065379983</v>
      </c>
      <c r="G13" s="72">
        <f>'Active testing - DTA'!AA75</f>
        <v>-0.91267955322490246</v>
      </c>
      <c r="H13" s="71" t="s">
        <v>28</v>
      </c>
      <c r="I13" s="97">
        <f>'Active testing - DTA'!AA77</f>
        <v>0.15315898732722483</v>
      </c>
      <c r="J13" s="128">
        <f>'Active testing - DTA'!AA93</f>
        <v>-1.0853905055339441</v>
      </c>
      <c r="K13" s="71" t="s">
        <v>28</v>
      </c>
      <c r="L13" s="97">
        <f>'Active testing - DTA'!AA95</f>
        <v>0.20438601146565546</v>
      </c>
      <c r="M13" s="128">
        <f>'Active testing - DTA'!AD93</f>
        <v>497.61276910925415</v>
      </c>
      <c r="N13" s="71" t="s">
        <v>28</v>
      </c>
      <c r="O13" s="97">
        <f>'Active testing - DTA'!AD95</f>
        <v>379.99161061671327</v>
      </c>
    </row>
    <row r="14" spans="1:15" ht="9.9" customHeight="1">
      <c r="A14" s="93"/>
      <c r="B14" s="94"/>
      <c r="C14" s="85"/>
      <c r="D14" s="86"/>
      <c r="E14" s="87"/>
      <c r="F14" s="100"/>
      <c r="G14" s="86"/>
      <c r="H14" s="87"/>
      <c r="I14" s="100"/>
      <c r="J14" s="86"/>
      <c r="K14" s="87"/>
      <c r="L14" s="100"/>
      <c r="M14" s="86"/>
      <c r="N14" s="87"/>
      <c r="O14" s="100"/>
    </row>
    <row r="15" spans="1:15" ht="9.9" customHeight="1">
      <c r="A15" s="93"/>
      <c r="B15" s="93"/>
      <c r="C15" s="88"/>
      <c r="D15" s="83"/>
      <c r="E15" s="84"/>
      <c r="F15" s="101"/>
      <c r="G15" s="83"/>
      <c r="H15" s="84"/>
      <c r="I15" s="101"/>
      <c r="J15" s="83"/>
      <c r="K15" s="84"/>
      <c r="L15" s="131"/>
      <c r="M15" s="83"/>
      <c r="N15" s="84"/>
      <c r="O15" s="131"/>
    </row>
    <row r="16" spans="1:15" ht="15.75" customHeight="1">
      <c r="A16" s="93"/>
      <c r="B16" s="299" t="s">
        <v>31</v>
      </c>
      <c r="C16" s="74" t="s">
        <v>29</v>
      </c>
      <c r="D16" s="70"/>
      <c r="E16" s="70"/>
      <c r="F16" s="96"/>
      <c r="G16" s="70"/>
      <c r="H16" s="70"/>
      <c r="I16" s="96"/>
      <c r="J16" s="127"/>
      <c r="K16" s="70"/>
      <c r="L16" s="96"/>
      <c r="M16" s="127"/>
      <c r="N16" s="70"/>
      <c r="O16" s="96"/>
    </row>
    <row r="17" spans="1:15" ht="15.75" customHeight="1">
      <c r="A17" s="93"/>
      <c r="B17" s="299"/>
      <c r="C17" s="80" t="s">
        <v>48</v>
      </c>
      <c r="D17" s="72">
        <f>'Active testing - DTA'!AG66</f>
        <v>522.52109127356744</v>
      </c>
      <c r="E17" s="71" t="s">
        <v>28</v>
      </c>
      <c r="F17" s="97">
        <f>'Active testing - DTA'!AG68</f>
        <v>7.6919164719072421</v>
      </c>
      <c r="G17" s="72">
        <f>'Active testing - DTA'!AG75</f>
        <v>371.30924176799562</v>
      </c>
      <c r="H17" s="71" t="s">
        <v>28</v>
      </c>
      <c r="I17" s="97">
        <f>'Active testing - DTA'!AG77</f>
        <v>15.265059841314395</v>
      </c>
      <c r="J17" s="128">
        <f>'Active testing - DTA'!AG93</f>
        <v>404.67071721268957</v>
      </c>
      <c r="K17" s="71" t="s">
        <v>28</v>
      </c>
      <c r="L17" s="97">
        <f>'Active testing - DTA'!AG95</f>
        <v>17.643973472949003</v>
      </c>
      <c r="M17" s="128">
        <f>'Active testing - DTA'!AJ93</f>
        <v>41.811558807925088</v>
      </c>
      <c r="N17" s="71" t="s">
        <v>28</v>
      </c>
      <c r="O17" s="97">
        <f>'Active testing - DTA'!AJ95</f>
        <v>5.8515691532520986</v>
      </c>
    </row>
    <row r="18" spans="1:15" ht="15.75" customHeight="1">
      <c r="A18" s="93"/>
      <c r="B18" s="299"/>
      <c r="C18" s="80" t="s">
        <v>49</v>
      </c>
      <c r="D18" s="72">
        <f>'Active testing - DTA'!AM66</f>
        <v>425.66286629378436</v>
      </c>
      <c r="E18" s="71" t="s">
        <v>28</v>
      </c>
      <c r="F18" s="97">
        <f>'Active testing - DTA'!AM68</f>
        <v>13.627122996391734</v>
      </c>
      <c r="G18" s="72">
        <f>'Active testing - DTA'!AM75</f>
        <v>370.54141142469985</v>
      </c>
      <c r="H18" s="71" t="s">
        <v>28</v>
      </c>
      <c r="I18" s="97">
        <f>'Active testing - DTA'!AM77</f>
        <v>15.295466543490143</v>
      </c>
      <c r="J18" s="128">
        <f>'Active testing - DTA'!AM93</f>
        <v>404.03814421203185</v>
      </c>
      <c r="K18" s="71" t="s">
        <v>28</v>
      </c>
      <c r="L18" s="97">
        <f>'Active testing - DTA'!AM95</f>
        <v>17.337832970293849</v>
      </c>
      <c r="M18" s="128">
        <f>'Active testing - DTA'!AP93</f>
        <v>40.864384970555946</v>
      </c>
      <c r="N18" s="71" t="s">
        <v>28</v>
      </c>
      <c r="O18" s="97">
        <f>'Active testing - DTA'!AP95</f>
        <v>5.9227377926341722</v>
      </c>
    </row>
    <row r="19" spans="1:15" ht="15.75" customHeight="1">
      <c r="A19" s="93"/>
      <c r="B19" s="299"/>
      <c r="C19" s="80" t="s">
        <v>50</v>
      </c>
      <c r="D19" s="72">
        <f>'Active testing - DTA'!AR66</f>
        <v>-18.526448475697542</v>
      </c>
      <c r="E19" s="71" t="s">
        <v>28</v>
      </c>
      <c r="F19" s="97">
        <f>'Active testing - DTA'!AR68</f>
        <v>2.439532095758699</v>
      </c>
      <c r="G19" s="72">
        <f>'Active testing - DTA'!AR75</f>
        <v>-0.20901148393582786</v>
      </c>
      <c r="H19" s="71" t="s">
        <v>28</v>
      </c>
      <c r="I19" s="97">
        <f>'Active testing - DTA'!AR77</f>
        <v>5.6709987316139347E-2</v>
      </c>
      <c r="J19" s="128">
        <f>'Active testing - DTA'!AR93</f>
        <v>-0.14316458248103464</v>
      </c>
      <c r="K19" s="71" t="s">
        <v>28</v>
      </c>
      <c r="L19" s="97">
        <f>'Active testing - DTA'!AR95</f>
        <v>0.13712484257788152</v>
      </c>
      <c r="M19" s="128">
        <f>'Active testing - DTA'!AU93</f>
        <v>405.65108427656185</v>
      </c>
      <c r="N19" s="71" t="s">
        <v>28</v>
      </c>
      <c r="O19" s="97">
        <f>'Active testing - DTA'!AU95</f>
        <v>17.162557106504071</v>
      </c>
    </row>
    <row r="20" spans="1:15" ht="15.5">
      <c r="A20" s="93"/>
      <c r="B20" s="299"/>
      <c r="C20" s="80"/>
      <c r="D20" s="72"/>
      <c r="E20" s="71"/>
      <c r="F20" s="98"/>
      <c r="G20" s="72"/>
      <c r="H20" s="71"/>
      <c r="I20" s="98"/>
      <c r="J20" s="128"/>
      <c r="K20" s="71"/>
      <c r="L20" s="98"/>
      <c r="M20" s="128"/>
      <c r="N20" s="71"/>
      <c r="O20" s="98"/>
    </row>
    <row r="21" spans="1:15" ht="15.75" customHeight="1">
      <c r="A21" s="93"/>
      <c r="B21" s="299"/>
      <c r="C21" s="81" t="s">
        <v>30</v>
      </c>
      <c r="D21" s="73"/>
      <c r="E21" s="71"/>
      <c r="F21" s="99"/>
      <c r="G21" s="73"/>
      <c r="H21" s="71"/>
      <c r="I21" s="132"/>
      <c r="J21" s="129"/>
      <c r="K21" s="71"/>
      <c r="L21" s="132"/>
      <c r="M21" s="129"/>
      <c r="N21" s="71"/>
      <c r="O21" s="132"/>
    </row>
    <row r="22" spans="1:15" ht="15.75" customHeight="1">
      <c r="A22" s="93"/>
      <c r="B22" s="299"/>
      <c r="C22" s="80" t="s">
        <v>41</v>
      </c>
      <c r="D22" s="72">
        <f>'Active testing - DTA'!AI66</f>
        <v>143.98932454149181</v>
      </c>
      <c r="E22" s="71" t="s">
        <v>28</v>
      </c>
      <c r="F22" s="97">
        <f>'Active testing - DTA'!AI68</f>
        <v>7.4714046269690302</v>
      </c>
      <c r="G22" s="72">
        <f>'Active testing - DTA'!AI75</f>
        <v>38.969718284686842</v>
      </c>
      <c r="H22" s="71" t="s">
        <v>28</v>
      </c>
      <c r="I22" s="97">
        <f>'Active testing - DTA'!AI77</f>
        <v>3.9683067912736645</v>
      </c>
      <c r="J22" s="128">
        <f>'Active testing - DTA'!AI93</f>
        <v>45.336121170968724</v>
      </c>
      <c r="K22" s="71" t="s">
        <v>28</v>
      </c>
      <c r="L22" s="97">
        <f>'Active testing - DTA'!AI95</f>
        <v>4.4739730633572368</v>
      </c>
      <c r="M22" s="128">
        <f>'Active testing - DTA'!AL93</f>
        <v>100.44350386640897</v>
      </c>
      <c r="N22" s="71" t="s">
        <v>28</v>
      </c>
      <c r="O22" s="97">
        <f>'Active testing - DTA'!AL95</f>
        <v>4.8224868880108538</v>
      </c>
    </row>
    <row r="23" spans="1:15" ht="15.75" customHeight="1">
      <c r="A23" s="93"/>
      <c r="B23" s="299"/>
      <c r="C23" s="80" t="s">
        <v>42</v>
      </c>
      <c r="D23" s="72">
        <f>'Active testing - DTA'!AO66</f>
        <v>91.152145809832859</v>
      </c>
      <c r="E23" s="71" t="s">
        <v>28</v>
      </c>
      <c r="F23" s="97">
        <f>'Active testing - DTA'!AO68</f>
        <v>3.8281376504006226</v>
      </c>
      <c r="G23" s="72">
        <f>'Active testing - DTA'!AO75</f>
        <v>38.526368269969282</v>
      </c>
      <c r="H23" s="71" t="s">
        <v>28</v>
      </c>
      <c r="I23" s="97">
        <f>'Active testing - DTA'!AO77</f>
        <v>3.8253144243438437</v>
      </c>
      <c r="J23" s="128">
        <f>'Active testing - DTA'!AO93</f>
        <v>44.894139552505102</v>
      </c>
      <c r="K23" s="71" t="s">
        <v>28</v>
      </c>
      <c r="L23" s="97">
        <f>'Active testing - DTA'!AO95</f>
        <v>4.3923419594043471</v>
      </c>
      <c r="M23" s="128">
        <f>'Active testing - DTA'!AR93</f>
        <v>-0.14316458248103464</v>
      </c>
      <c r="N23" s="71" t="s">
        <v>28</v>
      </c>
      <c r="O23" s="97">
        <f>'Active testing - DTA'!AR95</f>
        <v>0.13712484257788152</v>
      </c>
    </row>
    <row r="24" spans="1:15" ht="15.65" customHeight="1">
      <c r="A24" s="93"/>
      <c r="B24" s="299"/>
      <c r="C24" s="80" t="s">
        <v>43</v>
      </c>
      <c r="D24" s="72">
        <f>'Active testing - DTA'!AS66</f>
        <v>-36.180999183489881</v>
      </c>
      <c r="E24" s="71" t="s">
        <v>28</v>
      </c>
      <c r="F24" s="97">
        <f>'Active testing - DTA'!AS68</f>
        <v>3.6122740504005222</v>
      </c>
      <c r="G24" s="72">
        <f>'Active testing - DTA'!AS75</f>
        <v>-1.0458891881809351</v>
      </c>
      <c r="H24" s="71" t="s">
        <v>28</v>
      </c>
      <c r="I24" s="97">
        <f>'Active testing - DTA'!AS77</f>
        <v>0.24025633936323812</v>
      </c>
      <c r="J24" s="128">
        <f>'Active testing - DTA'!AS93</f>
        <v>-0.93378270043871159</v>
      </c>
      <c r="K24" s="71" t="s">
        <v>28</v>
      </c>
      <c r="L24" s="97">
        <f>'Active testing - DTA'!AS95</f>
        <v>0.23156911608628911</v>
      </c>
      <c r="M24" s="128">
        <f>'Active testing - DTA'!AV93</f>
        <v>45.517506248613699</v>
      </c>
      <c r="N24" s="71" t="s">
        <v>28</v>
      </c>
      <c r="O24" s="97">
        <f>'Active testing - DTA'!AV95</f>
        <v>4.392571284119442</v>
      </c>
    </row>
    <row r="25" spans="1:15">
      <c r="A25" s="93"/>
      <c r="B25" s="95"/>
      <c r="C25" s="82"/>
      <c r="D25" s="75"/>
      <c r="E25" s="75"/>
      <c r="F25" s="102"/>
      <c r="G25" s="75"/>
      <c r="H25" s="75"/>
      <c r="I25" s="102"/>
      <c r="J25" s="130"/>
      <c r="K25" s="75"/>
      <c r="L25" s="102"/>
      <c r="M25" s="130"/>
      <c r="N25" s="75"/>
      <c r="O25" s="102"/>
    </row>
    <row r="26" spans="1:15" ht="9.9" customHeight="1">
      <c r="A26" s="89"/>
      <c r="B26" s="93"/>
      <c r="C26" s="88"/>
      <c r="D26" s="83"/>
      <c r="E26" s="84"/>
      <c r="F26" s="101"/>
      <c r="G26" s="83"/>
      <c r="H26" s="84"/>
      <c r="I26" s="101"/>
      <c r="J26" s="83"/>
      <c r="K26" s="84"/>
      <c r="L26" s="131"/>
      <c r="M26" s="83"/>
      <c r="N26" s="84"/>
      <c r="O26" s="131"/>
    </row>
    <row r="27" spans="1:15" ht="24.9" customHeight="1">
      <c r="A27" s="89"/>
      <c r="B27" s="299" t="s">
        <v>52</v>
      </c>
      <c r="C27" s="74" t="s">
        <v>29</v>
      </c>
      <c r="D27" s="70"/>
      <c r="E27" s="70"/>
      <c r="F27" s="96"/>
      <c r="G27" s="70"/>
      <c r="H27" s="70"/>
      <c r="I27" s="96"/>
      <c r="J27" s="127"/>
      <c r="K27" s="70"/>
      <c r="L27" s="96"/>
      <c r="M27" s="127"/>
      <c r="N27" s="70"/>
      <c r="O27" s="96"/>
    </row>
    <row r="28" spans="1:15" ht="15.5">
      <c r="A28" s="89"/>
      <c r="B28" s="299"/>
      <c r="C28" s="80" t="s">
        <v>53</v>
      </c>
      <c r="D28" s="72">
        <f>'Active testing - DTA'!AU66</f>
        <v>497.13712381545645</v>
      </c>
      <c r="E28" s="71" t="s">
        <v>28</v>
      </c>
      <c r="F28" s="97">
        <f>'Active testing - DTA'!AU68</f>
        <v>10.516875031941904</v>
      </c>
      <c r="G28" s="72">
        <f>'Active testing - DTA'!AU75</f>
        <v>372.91339608272062</v>
      </c>
      <c r="H28" s="71" t="s">
        <v>28</v>
      </c>
      <c r="I28" s="97">
        <f>'Active testing - DTA'!AU77</f>
        <v>15.620317667439277</v>
      </c>
      <c r="J28" s="128">
        <f>'Active testing - DTA'!AU93</f>
        <v>405.65108427656185</v>
      </c>
      <c r="K28" s="71" t="s">
        <v>28</v>
      </c>
      <c r="L28" s="97">
        <f>'Active testing - DTA'!AU95</f>
        <v>17.162557106504071</v>
      </c>
      <c r="M28" s="128">
        <f>'Active testing - DTA'!AX93</f>
        <v>44.811668251945079</v>
      </c>
      <c r="N28" s="71" t="s">
        <v>28</v>
      </c>
      <c r="O28" s="97">
        <f>'Active testing - DTA'!AX95</f>
        <v>4.3261756288829636</v>
      </c>
    </row>
    <row r="29" spans="1:15" ht="15.5">
      <c r="A29" s="89"/>
      <c r="B29" s="299"/>
      <c r="C29" s="80" t="s">
        <v>50</v>
      </c>
      <c r="D29" s="72">
        <f>'Active testing - DTA'!AY66</f>
        <v>13.656719502690384</v>
      </c>
      <c r="E29" s="71" t="s">
        <v>28</v>
      </c>
      <c r="F29" s="97">
        <f>'Active testing - DTA'!AY68</f>
        <v>1.9257556701266061</v>
      </c>
      <c r="G29" s="72">
        <f>'Active testing - DTA'!AY75</f>
        <v>0.63136206990098231</v>
      </c>
      <c r="H29" s="71" t="s">
        <v>28</v>
      </c>
      <c r="I29" s="97">
        <f>'Active testing - DTA'!AY77</f>
        <v>0.18345870147138307</v>
      </c>
      <c r="J29" s="128">
        <f>'Active testing - DTA'!AY93</f>
        <v>0.41150083919027747</v>
      </c>
      <c r="K29" s="71" t="s">
        <v>28</v>
      </c>
      <c r="L29" s="97">
        <f>'Active testing - DTA'!AY95</f>
        <v>0.20002190375954165</v>
      </c>
      <c r="M29" s="128">
        <f>'Active testing - DTA'!BB93</f>
        <v>-1.050692467484859</v>
      </c>
      <c r="N29" s="71" t="s">
        <v>28</v>
      </c>
      <c r="O29" s="97">
        <f>'Active testing - DTA'!BB95</f>
        <v>0.45321476769316832</v>
      </c>
    </row>
    <row r="30" spans="1:15" ht="15" customHeight="1">
      <c r="A30" s="89"/>
      <c r="B30" s="299"/>
      <c r="C30" s="80"/>
      <c r="D30" s="72"/>
      <c r="E30" s="71"/>
      <c r="F30" s="98"/>
      <c r="G30" s="72"/>
      <c r="H30" s="71"/>
      <c r="I30" s="98"/>
      <c r="J30" s="128"/>
      <c r="K30" s="71"/>
      <c r="L30" s="98"/>
      <c r="M30" s="128"/>
      <c r="N30" s="71"/>
      <c r="O30" s="98"/>
    </row>
    <row r="31" spans="1:15" ht="24.9" customHeight="1">
      <c r="A31" s="89"/>
      <c r="B31" s="299"/>
      <c r="C31" s="81" t="s">
        <v>30</v>
      </c>
      <c r="D31" s="73"/>
      <c r="E31" s="71"/>
      <c r="F31" s="99"/>
      <c r="G31" s="73"/>
      <c r="H31" s="71"/>
      <c r="I31" s="132"/>
      <c r="J31" s="129"/>
      <c r="K31" s="71"/>
      <c r="L31" s="132"/>
      <c r="M31" s="129"/>
      <c r="N31" s="71"/>
      <c r="O31" s="132"/>
    </row>
    <row r="32" spans="1:15" ht="20.149999999999999" customHeight="1">
      <c r="A32" s="89"/>
      <c r="B32" s="299"/>
      <c r="C32" s="80" t="s">
        <v>56</v>
      </c>
      <c r="D32" s="72">
        <f>'Active testing - DTA'!AV66</f>
        <v>131.10966792580058</v>
      </c>
      <c r="E32" s="71" t="s">
        <v>28</v>
      </c>
      <c r="F32" s="97">
        <f>'Active testing - DTA'!AV68</f>
        <v>8.3826786310086359</v>
      </c>
      <c r="G32" s="72">
        <f>'Active testing - DTA'!AV75</f>
        <v>39.266831217603475</v>
      </c>
      <c r="H32" s="71" t="s">
        <v>28</v>
      </c>
      <c r="I32" s="97">
        <f>'Active testing - DTA'!AV77</f>
        <v>4.0468637564028844</v>
      </c>
      <c r="J32" s="128">
        <f>'Active testing - DTA'!AV93</f>
        <v>45.517506248613699</v>
      </c>
      <c r="K32" s="71" t="s">
        <v>28</v>
      </c>
      <c r="L32" s="97">
        <f>'Active testing - DTA'!AV95</f>
        <v>4.392571284119442</v>
      </c>
      <c r="M32" s="128">
        <f>'Active testing - DTA'!AY93</f>
        <v>0.41150083919027747</v>
      </c>
      <c r="N32" s="71" t="s">
        <v>28</v>
      </c>
      <c r="O32" s="97">
        <f>'Active testing - DTA'!AY95</f>
        <v>0.20002190375954165</v>
      </c>
    </row>
    <row r="33" spans="1:15" ht="15.5">
      <c r="A33" s="89"/>
      <c r="B33" s="299"/>
      <c r="C33" s="80" t="s">
        <v>43</v>
      </c>
      <c r="D33" s="72">
        <f>'Active testing - DTA'!AZ66</f>
        <v>44.03783566023624</v>
      </c>
      <c r="E33" s="71" t="s">
        <v>28</v>
      </c>
      <c r="F33" s="97">
        <f>'Active testing - DTA'!AZ68</f>
        <v>7.9018235161730992</v>
      </c>
      <c r="G33" s="72">
        <f>'Active testing - DTA'!AZ75</f>
        <v>1.8118917110321295</v>
      </c>
      <c r="H33" s="71" t="s">
        <v>28</v>
      </c>
      <c r="I33" s="97">
        <f>'Active testing - DTA'!AZ77</f>
        <v>0.45125523428514558</v>
      </c>
      <c r="J33" s="128">
        <f>'Active testing - DTA'!AZ93</f>
        <v>1.4254825868696293</v>
      </c>
      <c r="K33" s="71" t="s">
        <v>28</v>
      </c>
      <c r="L33" s="97">
        <f>'Active testing - DTA'!AZ95</f>
        <v>0.2381073387978139</v>
      </c>
      <c r="M33" s="128">
        <f>'Active testing - DTA'!BC93</f>
        <v>47.191197200288613</v>
      </c>
      <c r="N33" s="71" t="s">
        <v>28</v>
      </c>
      <c r="O33" s="97">
        <f>'Active testing - DTA'!BC95</f>
        <v>258.12215433926821</v>
      </c>
    </row>
    <row r="34" spans="1:15">
      <c r="A34" s="89"/>
      <c r="B34" s="95"/>
      <c r="C34" s="82"/>
      <c r="D34" s="75"/>
      <c r="E34" s="75"/>
      <c r="F34" s="102"/>
      <c r="G34" s="75"/>
      <c r="H34" s="75"/>
      <c r="I34" s="102"/>
      <c r="J34" s="130"/>
      <c r="K34" s="75"/>
      <c r="L34" s="102"/>
      <c r="M34" s="130"/>
      <c r="N34" s="75"/>
      <c r="O34" s="102"/>
    </row>
    <row r="37" spans="1:15">
      <c r="C37" s="77"/>
    </row>
    <row r="38" spans="1:15">
      <c r="C38" s="77"/>
    </row>
  </sheetData>
  <mergeCells count="7">
    <mergeCell ref="M3:O3"/>
    <mergeCell ref="J3:L3"/>
    <mergeCell ref="B5:B13"/>
    <mergeCell ref="B16:B24"/>
    <mergeCell ref="B27:B33"/>
    <mergeCell ref="D3:F3"/>
    <mergeCell ref="G3:I3"/>
  </mergeCells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topLeftCell="A22" workbookViewId="0">
      <selection activeCell="J7" sqref="J7"/>
    </sheetView>
  </sheetViews>
  <sheetFormatPr defaultColWidth="9.08984375" defaultRowHeight="14.5"/>
  <cols>
    <col min="3" max="3" width="39" style="76" customWidth="1"/>
    <col min="4" max="4" width="5.6328125" customWidth="1"/>
    <col min="5" max="5" width="2.08984375" customWidth="1"/>
    <col min="6" max="7" width="5.6328125" customWidth="1"/>
    <col min="8" max="8" width="2.08984375" customWidth="1"/>
    <col min="9" max="9" width="6.08984375" customWidth="1"/>
    <col min="10" max="10" width="5.6328125" customWidth="1"/>
    <col min="11" max="11" width="2.08984375" customWidth="1"/>
    <col min="12" max="12" width="5.6328125" customWidth="1"/>
  </cols>
  <sheetData>
    <row r="1" spans="1:12">
      <c r="A1" s="89"/>
      <c r="B1" s="89"/>
      <c r="C1" s="90"/>
      <c r="D1" s="91"/>
      <c r="E1" s="91"/>
      <c r="F1" s="91"/>
      <c r="G1" s="91"/>
      <c r="H1" s="91"/>
      <c r="I1" s="91"/>
      <c r="J1" s="91"/>
      <c r="K1" s="91"/>
      <c r="L1" s="91"/>
    </row>
    <row r="2" spans="1:12" ht="10" customHeight="1">
      <c r="A2" s="93"/>
      <c r="B2" s="92"/>
      <c r="C2" s="78"/>
      <c r="D2" s="251"/>
      <c r="E2" s="252"/>
      <c r="F2" s="252"/>
      <c r="G2" s="252"/>
      <c r="H2" s="252"/>
      <c r="I2" s="252"/>
      <c r="J2" s="252"/>
      <c r="K2" s="252"/>
      <c r="L2" s="252"/>
    </row>
    <row r="3" spans="1:12" ht="35.25" customHeight="1">
      <c r="A3" s="93"/>
      <c r="B3" s="93"/>
      <c r="C3" s="250" t="s">
        <v>150</v>
      </c>
      <c r="D3" s="298" t="s">
        <v>143</v>
      </c>
      <c r="E3" s="298"/>
      <c r="F3" s="298"/>
      <c r="G3" s="298" t="s">
        <v>144</v>
      </c>
      <c r="H3" s="298"/>
      <c r="I3" s="298"/>
      <c r="J3" s="298" t="s">
        <v>145</v>
      </c>
      <c r="K3" s="298"/>
      <c r="L3" s="298"/>
    </row>
    <row r="4" spans="1:12" ht="15.65" customHeight="1">
      <c r="A4" s="93"/>
      <c r="B4" s="93"/>
      <c r="C4" s="79"/>
      <c r="D4" s="67" t="s">
        <v>26</v>
      </c>
      <c r="E4" s="68" t="s">
        <v>27</v>
      </c>
      <c r="F4" s="69">
        <f>COUNT('Active testing - SMA2'!I6:I11)</f>
        <v>5</v>
      </c>
      <c r="G4" s="67" t="s">
        <v>26</v>
      </c>
      <c r="H4" s="68" t="s">
        <v>27</v>
      </c>
      <c r="I4" s="253">
        <f>COUNT('Active testing - SMA2'!F69:F74)</f>
        <v>4</v>
      </c>
      <c r="J4" s="126" t="s">
        <v>26</v>
      </c>
      <c r="K4" s="68" t="s">
        <v>27</v>
      </c>
      <c r="L4" s="253">
        <f>COUNT('Active testing - SMA2'!I87:I92)</f>
        <v>5</v>
      </c>
    </row>
    <row r="5" spans="1:12" ht="15.75" customHeight="1">
      <c r="A5" s="93"/>
      <c r="B5" s="299" t="s">
        <v>5</v>
      </c>
      <c r="C5" s="74" t="s">
        <v>29</v>
      </c>
      <c r="D5" s="70"/>
      <c r="E5" s="70"/>
      <c r="F5" s="70"/>
      <c r="G5" s="70"/>
      <c r="H5" s="70"/>
      <c r="I5" s="96"/>
      <c r="J5" s="127"/>
      <c r="K5" s="70"/>
      <c r="L5" s="96"/>
    </row>
    <row r="6" spans="1:12" ht="15.75" customHeight="1">
      <c r="A6" s="93"/>
      <c r="B6" s="299"/>
      <c r="C6" s="80" t="s">
        <v>48</v>
      </c>
      <c r="D6" s="72">
        <f>'Active testing - SMA2'!M66</f>
        <v>121.87434426470561</v>
      </c>
      <c r="E6" s="71" t="s">
        <v>28</v>
      </c>
      <c r="F6" s="97">
        <f>'Active testing - SMA2'!M68</f>
        <v>2.759751386331053</v>
      </c>
      <c r="G6" s="72">
        <f>'Active testing - SMA2'!M75</f>
        <v>83.698701654297949</v>
      </c>
      <c r="H6" s="71" t="s">
        <v>28</v>
      </c>
      <c r="I6" s="97">
        <f>'Active testing - SMA2'!M77</f>
        <v>3.0638417181926316</v>
      </c>
      <c r="J6" s="128">
        <f>'Active testing - SMA2'!M93</f>
        <v>83.011643243833475</v>
      </c>
      <c r="K6" s="71" t="s">
        <v>28</v>
      </c>
      <c r="L6" s="97">
        <f>'Active testing - SMA2'!M95</f>
        <v>4.1149780744747719</v>
      </c>
    </row>
    <row r="7" spans="1:12" ht="15.75" customHeight="1">
      <c r="A7" s="93"/>
      <c r="B7" s="299"/>
      <c r="C7" s="80" t="s">
        <v>49</v>
      </c>
      <c r="D7" s="72">
        <f>'Active testing - SMA2'!S66</f>
        <v>53.892171993448848</v>
      </c>
      <c r="E7" s="71" t="s">
        <v>28</v>
      </c>
      <c r="F7" s="97">
        <f>'Active testing - SMA2'!S68</f>
        <v>5.735441991225291</v>
      </c>
      <c r="G7" s="72">
        <f>'Active testing - SMA2'!S75</f>
        <v>64.128233737996652</v>
      </c>
      <c r="H7" s="71" t="s">
        <v>28</v>
      </c>
      <c r="I7" s="97">
        <f>'Active testing - SMA2'!S77</f>
        <v>13.185838859020215</v>
      </c>
      <c r="J7" s="128">
        <f>'Active testing - SMA2'!S93</f>
        <v>47.226431411741636</v>
      </c>
      <c r="K7" s="71" t="s">
        <v>28</v>
      </c>
      <c r="L7" s="97">
        <f>'Active testing - SMA2'!S95</f>
        <v>4.6553375080000707</v>
      </c>
    </row>
    <row r="8" spans="1:12" ht="15.75" customHeight="1">
      <c r="A8" s="93"/>
      <c r="B8" s="299"/>
      <c r="C8" s="80" t="s">
        <v>50</v>
      </c>
      <c r="D8" s="72">
        <f>'Active testing - SMA2'!Y66</f>
        <v>-55.730889711553438</v>
      </c>
      <c r="E8" s="71" t="s">
        <v>28</v>
      </c>
      <c r="F8" s="97">
        <f>'Active testing - SMA2'!Y68</f>
        <v>4.7310288293174363</v>
      </c>
      <c r="G8" s="72">
        <f>'Active testing - SMA2'!Y75</f>
        <v>-22.933064443536669</v>
      </c>
      <c r="H8" s="71" t="s">
        <v>28</v>
      </c>
      <c r="I8" s="97">
        <f>'Active testing - SMA2'!Y77</f>
        <v>15.634272830746383</v>
      </c>
      <c r="J8" s="128">
        <f>'Active testing - SMA2'!Y93</f>
        <v>-42.866481072964305</v>
      </c>
      <c r="K8" s="71" t="s">
        <v>28</v>
      </c>
      <c r="L8" s="97">
        <f>'Active testing - SMA2'!Y95</f>
        <v>5.3679779182254341</v>
      </c>
    </row>
    <row r="9" spans="1:12" ht="15.5">
      <c r="A9" s="93"/>
      <c r="B9" s="299"/>
      <c r="C9" s="80"/>
      <c r="D9" s="72"/>
      <c r="E9" s="71"/>
      <c r="F9" s="98"/>
      <c r="G9" s="72"/>
      <c r="H9" s="71"/>
      <c r="I9" s="98"/>
      <c r="J9" s="128"/>
      <c r="K9" s="71"/>
      <c r="L9" s="98"/>
    </row>
    <row r="10" spans="1:12" ht="15.75" customHeight="1">
      <c r="A10" s="93"/>
      <c r="B10" s="299"/>
      <c r="C10" s="81" t="s">
        <v>30</v>
      </c>
      <c r="D10" s="73"/>
      <c r="E10" s="71"/>
      <c r="F10" s="99"/>
      <c r="G10" s="73"/>
      <c r="H10" s="71"/>
      <c r="I10" s="99"/>
      <c r="J10" s="129"/>
      <c r="K10" s="71"/>
      <c r="L10" s="99"/>
    </row>
    <row r="11" spans="1:12" ht="15.75" customHeight="1">
      <c r="A11" s="93"/>
      <c r="B11" s="299"/>
      <c r="C11" s="80" t="s">
        <v>41</v>
      </c>
      <c r="D11" s="72">
        <f>'Active testing - SMA2'!O66</f>
        <v>49.460104877127335</v>
      </c>
      <c r="E11" s="71" t="s">
        <v>28</v>
      </c>
      <c r="F11" s="97">
        <f>'Active testing - SMA2'!O68</f>
        <v>4.5244789102403002</v>
      </c>
      <c r="G11" s="72">
        <f>'Active testing - SMA2'!O75</f>
        <v>21.278484390713224</v>
      </c>
      <c r="H11" s="71" t="s">
        <v>28</v>
      </c>
      <c r="I11" s="97">
        <f>'Active testing - SMA2'!O68</f>
        <v>4.5244789102403002</v>
      </c>
      <c r="J11" s="128">
        <f>'Active testing - SMA2'!O93</f>
        <v>34.346606117521979</v>
      </c>
      <c r="K11" s="71" t="s">
        <v>28</v>
      </c>
      <c r="L11" s="97">
        <f>'Active testing - SMA2'!O95</f>
        <v>3.456414440539251</v>
      </c>
    </row>
    <row r="12" spans="1:12" ht="15.75" customHeight="1">
      <c r="A12" s="93"/>
      <c r="B12" s="299"/>
      <c r="C12" s="80" t="s">
        <v>42</v>
      </c>
      <c r="D12" s="72">
        <f>'Active testing - SMA2'!U66</f>
        <v>24.919065249440539</v>
      </c>
      <c r="E12" s="71" t="s">
        <v>28</v>
      </c>
      <c r="F12" s="97">
        <f>'Active testing - SMA2'!U68</f>
        <v>3.0936346833458979</v>
      </c>
      <c r="G12" s="72">
        <f>'Active testing - SMA2'!U75</f>
        <v>16.821618798630258</v>
      </c>
      <c r="H12" s="71" t="s">
        <v>28</v>
      </c>
      <c r="I12" s="97">
        <f>'Active testing - SMA2'!U77</f>
        <v>3.3061969392430921</v>
      </c>
      <c r="J12" s="128">
        <f>'Active testing - SMA2'!U93</f>
        <v>21.218931641249561</v>
      </c>
      <c r="K12" s="71" t="s">
        <v>28</v>
      </c>
      <c r="L12" s="97">
        <f>'Active testing - SMA2'!U95</f>
        <v>0.58522783352846208</v>
      </c>
    </row>
    <row r="13" spans="1:12" ht="15.65" customHeight="1">
      <c r="A13" s="93"/>
      <c r="B13" s="299"/>
      <c r="C13" s="80" t="s">
        <v>43</v>
      </c>
      <c r="D13" s="72">
        <f>'Active testing - SMA2'!AA66</f>
        <v>-36.915680970280093</v>
      </c>
      <c r="E13" s="71" t="s">
        <v>28</v>
      </c>
      <c r="F13" s="97">
        <f>'Active testing - SMA2'!AA68</f>
        <v>20.547813710984933</v>
      </c>
      <c r="G13" s="72">
        <f>'Active testing - SMA2'!AA75</f>
        <v>-35.585968275341052</v>
      </c>
      <c r="H13" s="71" t="s">
        <v>28</v>
      </c>
      <c r="I13" s="97">
        <f>'Active testing - SMA2'!AA77</f>
        <v>16.167005201664743</v>
      </c>
      <c r="J13" s="128">
        <f>'Active testing - SMA2'!AA93</f>
        <v>-46.130761118979038</v>
      </c>
      <c r="K13" s="71" t="s">
        <v>28</v>
      </c>
      <c r="L13" s="97">
        <f>'Active testing - SMA2'!AA95</f>
        <v>19.086831585769264</v>
      </c>
    </row>
    <row r="14" spans="1:12" ht="9.9" customHeight="1">
      <c r="A14" s="93"/>
      <c r="B14" s="94"/>
      <c r="C14" s="85"/>
      <c r="D14" s="86"/>
      <c r="E14" s="87"/>
      <c r="F14" s="100"/>
      <c r="G14" s="86"/>
      <c r="H14" s="87"/>
      <c r="I14" s="100"/>
      <c r="J14" s="86"/>
      <c r="K14" s="87"/>
      <c r="L14" s="100"/>
    </row>
    <row r="15" spans="1:12" ht="9.9" customHeight="1">
      <c r="A15" s="93"/>
      <c r="B15" s="93"/>
      <c r="C15" s="88"/>
      <c r="D15" s="83"/>
      <c r="E15" s="84"/>
      <c r="F15" s="101"/>
      <c r="G15" s="83"/>
      <c r="H15" s="84"/>
      <c r="I15" s="101"/>
      <c r="J15" s="83"/>
      <c r="K15" s="84"/>
      <c r="L15" s="131"/>
    </row>
    <row r="16" spans="1:12" ht="15.75" customHeight="1">
      <c r="A16" s="93"/>
      <c r="B16" s="299" t="s">
        <v>31</v>
      </c>
      <c r="C16" s="74" t="s">
        <v>29</v>
      </c>
      <c r="D16" s="70"/>
      <c r="E16" s="70"/>
      <c r="F16" s="96"/>
      <c r="G16" s="70"/>
      <c r="H16" s="70"/>
      <c r="I16" s="96"/>
      <c r="J16" s="127"/>
      <c r="K16" s="70"/>
      <c r="L16" s="96"/>
    </row>
    <row r="17" spans="1:12" ht="15.75" customHeight="1">
      <c r="A17" s="93"/>
      <c r="B17" s="299"/>
      <c r="C17" s="80" t="s">
        <v>48</v>
      </c>
      <c r="D17" s="72">
        <f>'Active testing - SMA2'!AG66</f>
        <v>121.3177477293824</v>
      </c>
      <c r="E17" s="71" t="s">
        <v>28</v>
      </c>
      <c r="F17" s="97">
        <f>'Active testing - SMA2'!AG68</f>
        <v>2.4249341882668154</v>
      </c>
      <c r="G17" s="72">
        <f>'Active testing - SMA2'!AG75</f>
        <v>84.521318906088069</v>
      </c>
      <c r="H17" s="71" t="s">
        <v>28</v>
      </c>
      <c r="I17" s="97">
        <f>'Active testing - SMA2'!AG77</f>
        <v>4.2119134350652869</v>
      </c>
      <c r="J17" s="128">
        <f>'Active testing - SMA2'!AG93</f>
        <v>69.279957611968939</v>
      </c>
      <c r="K17" s="71" t="s">
        <v>28</v>
      </c>
      <c r="L17" s="97">
        <f>'Active testing - SMA2'!AG95</f>
        <v>5.5994413540549681</v>
      </c>
    </row>
    <row r="18" spans="1:12" ht="15.75" customHeight="1">
      <c r="A18" s="93"/>
      <c r="B18" s="299"/>
      <c r="C18" s="80" t="s">
        <v>49</v>
      </c>
      <c r="D18" s="72">
        <f>'Active testing - SMA2'!AM66</f>
        <v>73.33895327456807</v>
      </c>
      <c r="E18" s="71" t="s">
        <v>28</v>
      </c>
      <c r="F18" s="97">
        <f>'Active testing - SMA2'!AM68</f>
        <v>1.8301639589771337</v>
      </c>
      <c r="G18" s="72">
        <f>'Active testing - SMA2'!AM75</f>
        <v>75.289062926484803</v>
      </c>
      <c r="H18" s="71" t="s">
        <v>28</v>
      </c>
      <c r="I18" s="97">
        <f>'Active testing - SMA2'!AM77</f>
        <v>8.4012642496736323</v>
      </c>
      <c r="J18" s="128">
        <f>'Active testing - SMA2'!AM93</f>
        <v>41.464955305797425</v>
      </c>
      <c r="K18" s="71" t="s">
        <v>28</v>
      </c>
      <c r="L18" s="97">
        <f>'Active testing - SMA2'!AM95</f>
        <v>5.6983329387937465</v>
      </c>
    </row>
    <row r="19" spans="1:12" ht="15.75" customHeight="1">
      <c r="A19" s="93"/>
      <c r="B19" s="299"/>
      <c r="C19" s="80" t="s">
        <v>50</v>
      </c>
      <c r="D19" s="72">
        <f>'Active testing - SMA2'!AR66</f>
        <v>-39.559311041990519</v>
      </c>
      <c r="E19" s="71" t="s">
        <v>28</v>
      </c>
      <c r="F19" s="97">
        <f>'Active testing - SMA2'!AR68</f>
        <v>0.73525999408736897</v>
      </c>
      <c r="G19" s="72">
        <f>'Active testing - SMA2'!AR75</f>
        <v>-10.96900955506333</v>
      </c>
      <c r="H19" s="71" t="s">
        <v>28</v>
      </c>
      <c r="I19" s="97">
        <f>'Active testing - SMA2'!AR77</f>
        <v>8.4827764486397061</v>
      </c>
      <c r="J19" s="128">
        <f>'Active testing - SMA2'!AR93</f>
        <v>-40.643803121913642</v>
      </c>
      <c r="K19" s="71" t="s">
        <v>28</v>
      </c>
      <c r="L19" s="97">
        <f>'Active testing - SMA2'!AR95</f>
        <v>4.4142610098371895</v>
      </c>
    </row>
    <row r="20" spans="1:12" ht="15.5">
      <c r="A20" s="93"/>
      <c r="B20" s="299"/>
      <c r="C20" s="80"/>
      <c r="D20" s="72"/>
      <c r="E20" s="71"/>
      <c r="F20" s="98"/>
      <c r="G20" s="72"/>
      <c r="H20" s="71"/>
      <c r="I20" s="98"/>
      <c r="J20" s="128"/>
      <c r="K20" s="71"/>
      <c r="L20" s="98"/>
    </row>
    <row r="21" spans="1:12" ht="15.75" customHeight="1">
      <c r="A21" s="93"/>
      <c r="B21" s="299"/>
      <c r="C21" s="81" t="s">
        <v>30</v>
      </c>
      <c r="D21" s="73"/>
      <c r="E21" s="71"/>
      <c r="F21" s="99"/>
      <c r="G21" s="73"/>
      <c r="H21" s="71"/>
      <c r="I21" s="132"/>
      <c r="J21" s="129"/>
      <c r="K21" s="71"/>
      <c r="L21" s="132"/>
    </row>
    <row r="22" spans="1:12" ht="15.75" customHeight="1">
      <c r="A22" s="93"/>
      <c r="B22" s="299"/>
      <c r="C22" s="80" t="s">
        <v>41</v>
      </c>
      <c r="D22" s="72">
        <f>'Active testing - SMA2'!AI66</f>
        <v>49.151209191363961</v>
      </c>
      <c r="E22" s="71" t="s">
        <v>28</v>
      </c>
      <c r="F22" s="97">
        <f>'Active testing - SMA2'!AI68</f>
        <v>4.5510053133530946</v>
      </c>
      <c r="G22" s="72">
        <f>'Active testing - SMA2'!AI75</f>
        <v>21.571076154621274</v>
      </c>
      <c r="H22" s="71" t="s">
        <v>28</v>
      </c>
      <c r="I22" s="97">
        <f>'Active testing - SMA2'!AI77</f>
        <v>0.83934368603423648</v>
      </c>
      <c r="J22" s="128">
        <f>'Active testing - SMA2'!AI93</f>
        <v>26.000975704802517</v>
      </c>
      <c r="K22" s="71" t="s">
        <v>28</v>
      </c>
      <c r="L22" s="97">
        <f>'Active testing - SMA2'!AI95</f>
        <v>2.9503577714673881</v>
      </c>
    </row>
    <row r="23" spans="1:12" ht="15.75" customHeight="1">
      <c r="A23" s="93"/>
      <c r="B23" s="299"/>
      <c r="C23" s="80" t="s">
        <v>42</v>
      </c>
      <c r="D23" s="72">
        <f>'Active testing - SMA2'!AO66</f>
        <v>32.750555773006212</v>
      </c>
      <c r="E23" s="71" t="s">
        <v>28</v>
      </c>
      <c r="F23" s="97">
        <f>'Active testing - SMA2'!AO68</f>
        <v>2.6098548612198322</v>
      </c>
      <c r="G23" s="72">
        <f>'Active testing - SMA2'!AO75</f>
        <v>19.807160057961074</v>
      </c>
      <c r="H23" s="71" t="s">
        <v>28</v>
      </c>
      <c r="I23" s="97">
        <f>'Active testing - SMA2'!AO77</f>
        <v>1.9520717232563909</v>
      </c>
      <c r="J23" s="128">
        <f>'Active testing - SMA2'!AO93</f>
        <v>17.399244705875482</v>
      </c>
      <c r="K23" s="71" t="s">
        <v>28</v>
      </c>
      <c r="L23" s="97">
        <f>'Active testing - SMA2'!AO95</f>
        <v>1.6029569736843441</v>
      </c>
    </row>
    <row r="24" spans="1:12" ht="15.65" customHeight="1">
      <c r="A24" s="93"/>
      <c r="B24" s="299"/>
      <c r="C24" s="80" t="s">
        <v>43</v>
      </c>
      <c r="D24" s="72">
        <f>'Active testing - SMA2'!AS66</f>
        <v>-16.400653418357759</v>
      </c>
      <c r="E24" s="71" t="s">
        <v>28</v>
      </c>
      <c r="F24" s="97">
        <f>'Active testing - SMA2'!AS68</f>
        <v>2.0193257496353034</v>
      </c>
      <c r="G24" s="72">
        <f>'Active testing - SMA2'!AS75</f>
        <v>-1.7639160966601874</v>
      </c>
      <c r="H24" s="71" t="s">
        <v>28</v>
      </c>
      <c r="I24" s="97">
        <f>'Active testing - SMA2'!AS77</f>
        <v>1.3530891655172017</v>
      </c>
      <c r="J24" s="128">
        <f>'Active testing - SMA2'!AS93</f>
        <v>-8.6017309989270387</v>
      </c>
      <c r="K24" s="71" t="s">
        <v>28</v>
      </c>
      <c r="L24" s="97">
        <f>'Active testing - SMA2'!AS95</f>
        <v>1.8291401817999617</v>
      </c>
    </row>
    <row r="25" spans="1:12">
      <c r="A25" s="93"/>
      <c r="B25" s="95"/>
      <c r="C25" s="82"/>
      <c r="D25" s="75"/>
      <c r="E25" s="75"/>
      <c r="F25" s="102"/>
      <c r="G25" s="75"/>
      <c r="H25" s="75"/>
      <c r="I25" s="102"/>
      <c r="J25" s="130"/>
      <c r="K25" s="75"/>
      <c r="L25" s="102"/>
    </row>
    <row r="26" spans="1:12" ht="9.9" customHeight="1">
      <c r="A26" s="89"/>
      <c r="B26" s="93"/>
      <c r="C26" s="88"/>
      <c r="D26" s="83"/>
      <c r="E26" s="84"/>
      <c r="F26" s="101"/>
      <c r="G26" s="83"/>
      <c r="H26" s="84"/>
      <c r="I26" s="101"/>
      <c r="J26" s="83"/>
      <c r="K26" s="84"/>
      <c r="L26" s="131"/>
    </row>
    <row r="27" spans="1:12" ht="24.9" customHeight="1">
      <c r="A27" s="89"/>
      <c r="B27" s="299" t="s">
        <v>52</v>
      </c>
      <c r="C27" s="74" t="s">
        <v>29</v>
      </c>
      <c r="D27" s="70"/>
      <c r="E27" s="70"/>
      <c r="F27" s="96"/>
      <c r="G27" s="70"/>
      <c r="H27" s="70"/>
      <c r="I27" s="96"/>
      <c r="J27" s="127"/>
      <c r="K27" s="70"/>
      <c r="L27" s="96"/>
    </row>
    <row r="28" spans="1:12" ht="15.5">
      <c r="A28" s="89"/>
      <c r="B28" s="299"/>
      <c r="C28" s="80" t="s">
        <v>53</v>
      </c>
      <c r="D28" s="72">
        <f>'Active testing - SMA2'!AU66</f>
        <v>120.25754734390121</v>
      </c>
      <c r="E28" s="71" t="s">
        <v>28</v>
      </c>
      <c r="F28" s="97">
        <f>'Active testing - SMA2'!AU68</f>
        <v>1.6881274435886215</v>
      </c>
      <c r="G28" s="72">
        <f>'Active testing - SMA2'!AU75</f>
        <v>79.407320225998447</v>
      </c>
      <c r="H28" s="71" t="s">
        <v>28</v>
      </c>
      <c r="I28" s="97">
        <f>'Active testing - SMA2'!AU77</f>
        <v>6.537185405254383</v>
      </c>
      <c r="J28" s="128">
        <f>'Active testing - SMA2'!AU93</f>
        <v>65.666721818267419</v>
      </c>
      <c r="K28" s="71" t="s">
        <v>28</v>
      </c>
      <c r="L28" s="97">
        <f>'Active testing - SMA2'!AU95</f>
        <v>7.6150644457524468</v>
      </c>
    </row>
    <row r="29" spans="1:12" ht="15.5">
      <c r="A29" s="89"/>
      <c r="B29" s="299"/>
      <c r="C29" s="80" t="s">
        <v>50</v>
      </c>
      <c r="D29" s="72">
        <f>'Active testing - SMA2'!AY66</f>
        <v>64.303243539446072</v>
      </c>
      <c r="E29" s="71" t="s">
        <v>28</v>
      </c>
      <c r="F29" s="97">
        <f>'Active testing - SMA2'!AY68</f>
        <v>3.8486616079440901</v>
      </c>
      <c r="G29" s="72">
        <f>'Active testing - SMA2'!AY75</f>
        <v>6.6541659009675342</v>
      </c>
      <c r="H29" s="71" t="s">
        <v>28</v>
      </c>
      <c r="I29" s="97">
        <f>'Active testing - SMA2'!AY77</f>
        <v>3.7473519705731975</v>
      </c>
      <c r="J29" s="128">
        <f>'Active testing - SMA2'!AY93</f>
        <v>61.655504380718369</v>
      </c>
      <c r="K29" s="71" t="s">
        <v>28</v>
      </c>
      <c r="L29" s="97">
        <f>'Active testing - SMA2'!AY95</f>
        <v>14.991327001605146</v>
      </c>
    </row>
    <row r="30" spans="1:12" ht="15" customHeight="1">
      <c r="A30" s="89"/>
      <c r="B30" s="299"/>
      <c r="C30" s="80"/>
      <c r="D30" s="72"/>
      <c r="E30" s="71"/>
      <c r="F30" s="98"/>
      <c r="G30" s="72"/>
      <c r="H30" s="71"/>
      <c r="I30" s="98"/>
      <c r="J30" s="128"/>
      <c r="K30" s="71"/>
      <c r="L30" s="98"/>
    </row>
    <row r="31" spans="1:12" ht="24.9" customHeight="1">
      <c r="A31" s="89"/>
      <c r="B31" s="299"/>
      <c r="C31" s="81" t="s">
        <v>30</v>
      </c>
      <c r="D31" s="73"/>
      <c r="E31" s="71"/>
      <c r="F31" s="99"/>
      <c r="G31" s="73"/>
      <c r="H31" s="71"/>
      <c r="I31" s="132"/>
      <c r="J31" s="129"/>
      <c r="K31" s="71"/>
      <c r="L31" s="132"/>
    </row>
    <row r="32" spans="1:12" ht="20.149999999999999" customHeight="1">
      <c r="A32" s="89"/>
      <c r="B32" s="299"/>
      <c r="C32" s="80" t="s">
        <v>56</v>
      </c>
      <c r="D32" s="72">
        <f>'Active testing - SMA2'!AV66</f>
        <v>49.032805778127155</v>
      </c>
      <c r="E32" s="71" t="s">
        <v>28</v>
      </c>
      <c r="F32" s="97">
        <f>'Active testing - SMA2'!AV68</f>
        <v>5.3961244375713777</v>
      </c>
      <c r="G32" s="72">
        <f>'Active testing - SMA2'!AV75</f>
        <v>20.134880076143578</v>
      </c>
      <c r="H32" s="71" t="s">
        <v>28</v>
      </c>
      <c r="I32" s="97">
        <f>'Active testing - SMA2'!AV77</f>
        <v>2.0670517400815371</v>
      </c>
      <c r="J32" s="128">
        <f>'Active testing - SMA2'!AV93</f>
        <v>23.765454394666278</v>
      </c>
      <c r="K32" s="71" t="s">
        <v>28</v>
      </c>
      <c r="L32" s="97">
        <f>'Active testing - SMA2'!AV95</f>
        <v>2.6057346335564158</v>
      </c>
    </row>
    <row r="33" spans="1:12" ht="15.5">
      <c r="A33" s="89"/>
      <c r="B33" s="299"/>
      <c r="C33" s="80" t="s">
        <v>43</v>
      </c>
      <c r="D33" s="72">
        <f>'Active testing - SMA2'!AZ66</f>
        <v>48.000364857282634</v>
      </c>
      <c r="E33" s="71" t="s">
        <v>28</v>
      </c>
      <c r="F33" s="97">
        <f>'Active testing - SMA2'!AZ68</f>
        <v>5.4570246832617917</v>
      </c>
      <c r="G33" s="72">
        <f>'Active testing - SMA2'!AZ75</f>
        <v>1.495678222632838</v>
      </c>
      <c r="H33" s="71" t="s">
        <v>28</v>
      </c>
      <c r="I33" s="97">
        <f>'Active testing - SMA2'!AZ77</f>
        <v>2.29968520232597</v>
      </c>
      <c r="J33" s="128">
        <f>'Active testing - SMA2'!AZ93</f>
        <v>37.489557291518672</v>
      </c>
      <c r="K33" s="71" t="s">
        <v>28</v>
      </c>
      <c r="L33" s="97">
        <f>'Active testing - SMA2'!AZ95</f>
        <v>12.90786552251749</v>
      </c>
    </row>
    <row r="34" spans="1:12">
      <c r="A34" s="89"/>
      <c r="B34" s="95"/>
      <c r="C34" s="82"/>
      <c r="D34" s="75"/>
      <c r="E34" s="75"/>
      <c r="F34" s="102"/>
      <c r="G34" s="75"/>
      <c r="H34" s="75"/>
      <c r="I34" s="102"/>
      <c r="J34" s="130"/>
      <c r="K34" s="75"/>
      <c r="L34" s="102"/>
    </row>
    <row r="37" spans="1:12">
      <c r="C37" s="77"/>
    </row>
    <row r="38" spans="1:12">
      <c r="C38" s="77"/>
    </row>
  </sheetData>
  <mergeCells count="6">
    <mergeCell ref="B27:B33"/>
    <mergeCell ref="D3:F3"/>
    <mergeCell ref="G3:I3"/>
    <mergeCell ref="J3:L3"/>
    <mergeCell ref="B5:B13"/>
    <mergeCell ref="B16:B24"/>
  </mergeCells>
  <phoneticPr fontId="18" type="noConversion"/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Active testing - DTA</vt:lpstr>
      <vt:lpstr>Active testing - SMA2</vt:lpstr>
      <vt:lpstr>DTA Table Lona</vt:lpstr>
      <vt:lpstr>SMA2 Table Lona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Caulk</dc:creator>
  <cp:lastModifiedBy>Humphrey, Jay</cp:lastModifiedBy>
  <cp:lastPrinted>2017-03-30T16:56:35Z</cp:lastPrinted>
  <dcterms:created xsi:type="dcterms:W3CDTF">2016-08-19T22:34:06Z</dcterms:created>
  <dcterms:modified xsi:type="dcterms:W3CDTF">2023-02-25T14:41:12Z</dcterms:modified>
</cp:coreProperties>
</file>